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zakázky" sheetId="1" r:id="rId1"/>
    <sheet name="001 - ZRN - most km 28,448  " sheetId="2" r:id="rId2"/>
    <sheet name="002 - VRN - most km 28,448" sheetId="3" r:id="rId3"/>
    <sheet name="001 - ZRN - most km 32,368" sheetId="4" r:id="rId4"/>
    <sheet name="002 - VRN - most km 32,368" sheetId="5" r:id="rId5"/>
    <sheet name="001 - ZRN - most km 33,487" sheetId="6" r:id="rId6"/>
    <sheet name="002 - VRN  - most km 33,487" sheetId="7" r:id="rId7"/>
    <sheet name="001 - ZRN - most km 34,190" sheetId="8" r:id="rId8"/>
    <sheet name="002 - VRN - most km 34,190 " sheetId="9" r:id="rId9"/>
    <sheet name="001 - ZRN - most km 35,208" sheetId="10" r:id="rId10"/>
    <sheet name="002 - VRN - most km 35,208" sheetId="11" r:id="rId11"/>
    <sheet name="001 - ZRN - most km 35,561 " sheetId="12" r:id="rId12"/>
    <sheet name="002 - VRN - most km 35,561" sheetId="13" r:id="rId13"/>
    <sheet name="001 - ZRN - propustek v k..." sheetId="14" r:id="rId14"/>
    <sheet name="002 - VRN - propustek v k..." sheetId="15" r:id="rId15"/>
    <sheet name="001 - ZRN -  propustek v ..." sheetId="16" r:id="rId16"/>
    <sheet name="002 - VRN - propustek v k..._01" sheetId="17" r:id="rId17"/>
    <sheet name="001 - ZRN - propustek v k..._01" sheetId="18" r:id="rId18"/>
    <sheet name="002 - VRN - propustek v k..._02" sheetId="19" r:id="rId19"/>
    <sheet name="001 - ZRN - propustek v k..._02" sheetId="20" r:id="rId20"/>
    <sheet name="002 - VRN - propustek v k..._03" sheetId="21" r:id="rId21"/>
    <sheet name="001 - ZRN - propustek v k..._03" sheetId="22" r:id="rId22"/>
    <sheet name="002 - VRN - propustek v k..._04" sheetId="23" r:id="rId23"/>
    <sheet name="001 - ZRN - propustek v k..._04" sheetId="24" r:id="rId24"/>
    <sheet name="002 - VRN - propustek v k..._05" sheetId="25" r:id="rId25"/>
    <sheet name="001 - ZRN - propustek v k..._05" sheetId="26" r:id="rId26"/>
    <sheet name="002 - VRN - propustek v k..._06" sheetId="27" r:id="rId27"/>
    <sheet name="001 - ZRN - most km 34,277 " sheetId="28" r:id="rId28"/>
    <sheet name="002 - VRN - most km 34,277" sheetId="29" r:id="rId29"/>
  </sheets>
  <definedNames>
    <definedName name="_xlnm.Print_Area" localSheetId="0">'Rekapitulace zakázky'!$D$4:$AO$36,'Rekapitulace zakázky'!$C$42:$AQ$97</definedName>
    <definedName name="_xlnm._FilterDatabase" localSheetId="1" hidden="1">'001 - ZRN - most km 28,448  '!$C$96:$K$633</definedName>
    <definedName name="_xlnm.Print_Area" localSheetId="1">'001 - ZRN - most km 28,448  '!$C$4:$J$41,'001 - ZRN - most km 28,448  '!$C$47:$J$76,'001 - ZRN - most km 28,448  '!$C$82:$K$633</definedName>
    <definedName name="_xlnm._FilterDatabase" localSheetId="2" hidden="1">'002 - VRN - most km 28,448'!$C$89:$K$110</definedName>
    <definedName name="_xlnm.Print_Area" localSheetId="2">'002 - VRN - most km 28,448'!$C$4:$J$41,'002 - VRN - most km 28,448'!$C$47:$J$69,'002 - VRN - most km 28,448'!$C$75:$K$110</definedName>
    <definedName name="_xlnm._FilterDatabase" localSheetId="3" hidden="1">'001 - ZRN - most km 32,368'!$C$96:$K$578</definedName>
    <definedName name="_xlnm.Print_Area" localSheetId="3">'001 - ZRN - most km 32,368'!$C$4:$J$41,'001 - ZRN - most km 32,368'!$C$47:$J$76,'001 - ZRN - most km 32,368'!$C$82:$K$578</definedName>
    <definedName name="_xlnm._FilterDatabase" localSheetId="4" hidden="1">'002 - VRN - most km 32,368'!$C$89:$K$107</definedName>
    <definedName name="_xlnm.Print_Area" localSheetId="4">'002 - VRN - most km 32,368'!$C$4:$J$41,'002 - VRN - most km 32,368'!$C$47:$J$69,'002 - VRN - most km 32,368'!$C$75:$K$107</definedName>
    <definedName name="_xlnm._FilterDatabase" localSheetId="5" hidden="1">'001 - ZRN - most km 33,487'!$C$96:$K$613</definedName>
    <definedName name="_xlnm.Print_Area" localSheetId="5">'001 - ZRN - most km 33,487'!$C$4:$J$41,'001 - ZRN - most km 33,487'!$C$47:$J$76,'001 - ZRN - most km 33,487'!$C$82:$K$613</definedName>
    <definedName name="_xlnm._FilterDatabase" localSheetId="6" hidden="1">'002 - VRN  - most km 33,487'!$C$89:$K$107</definedName>
    <definedName name="_xlnm.Print_Area" localSheetId="6">'002 - VRN  - most km 33,487'!$C$4:$J$41,'002 - VRN  - most km 33,487'!$C$47:$J$69,'002 - VRN  - most km 33,487'!$C$75:$K$107</definedName>
    <definedName name="_xlnm._FilterDatabase" localSheetId="7" hidden="1">'001 - ZRN - most km 34,190'!$C$93:$K$355</definedName>
    <definedName name="_xlnm.Print_Area" localSheetId="7">'001 - ZRN - most km 34,190'!$C$4:$J$41,'001 - ZRN - most km 34,190'!$C$47:$J$73,'001 - ZRN - most km 34,190'!$C$79:$K$355</definedName>
    <definedName name="_xlnm._FilterDatabase" localSheetId="8" hidden="1">'002 - VRN - most km 34,190 '!$C$88:$K$102</definedName>
    <definedName name="_xlnm.Print_Area" localSheetId="8">'002 - VRN - most km 34,190 '!$C$4:$J$41,'002 - VRN - most km 34,190 '!$C$47:$J$68,'002 - VRN - most km 34,190 '!$C$74:$K$102</definedName>
    <definedName name="_xlnm._FilterDatabase" localSheetId="9" hidden="1">'001 - ZRN - most km 35,208'!$C$96:$K$640</definedName>
    <definedName name="_xlnm.Print_Area" localSheetId="9">'001 - ZRN - most km 35,208'!$C$4:$J$41,'001 - ZRN - most km 35,208'!$C$47:$J$76,'001 - ZRN - most km 35,208'!$C$82:$K$640</definedName>
    <definedName name="_xlnm._FilterDatabase" localSheetId="10" hidden="1">'002 - VRN - most km 35,208'!$C$89:$K$107</definedName>
    <definedName name="_xlnm.Print_Area" localSheetId="10">'002 - VRN - most km 35,208'!$C$4:$J$41,'002 - VRN - most km 35,208'!$C$47:$J$69,'002 - VRN - most km 35,208'!$C$75:$K$107</definedName>
    <definedName name="_xlnm._FilterDatabase" localSheetId="11" hidden="1">'001 - ZRN - most km 35,561 '!$C$96:$K$643</definedName>
    <definedName name="_xlnm.Print_Area" localSheetId="11">'001 - ZRN - most km 35,561 '!$C$4:$J$41,'001 - ZRN - most km 35,561 '!$C$47:$J$76,'001 - ZRN - most km 35,561 '!$C$82:$K$643</definedName>
    <definedName name="_xlnm._FilterDatabase" localSheetId="12" hidden="1">'002 - VRN - most km 35,561'!$C$88:$K$102</definedName>
    <definedName name="_xlnm.Print_Area" localSheetId="12">'002 - VRN - most km 35,561'!$C$4:$J$41,'002 - VRN - most km 35,561'!$C$47:$J$68,'002 - VRN - most km 35,561'!$C$74:$K$102</definedName>
    <definedName name="_xlnm._FilterDatabase" localSheetId="13" hidden="1">'001 - ZRN - propustek v k...'!$C$94:$K$522</definedName>
    <definedName name="_xlnm.Print_Area" localSheetId="13">'001 - ZRN - propustek v k...'!$C$4:$J$41,'001 - ZRN - propustek v k...'!$C$47:$J$74,'001 - ZRN - propustek v k...'!$C$80:$K$522</definedName>
    <definedName name="_xlnm._FilterDatabase" localSheetId="14" hidden="1">'002 - VRN - propustek v k...'!$C$88:$K$105</definedName>
    <definedName name="_xlnm.Print_Area" localSheetId="14">'002 - VRN - propustek v k...'!$C$4:$J$41,'002 - VRN - propustek v k...'!$C$47:$J$68,'002 - VRN - propustek v k...'!$C$74:$K$105</definedName>
    <definedName name="_xlnm._FilterDatabase" localSheetId="15" hidden="1">'001 - ZRN -  propustek v ...'!$C$95:$K$513</definedName>
    <definedName name="_xlnm.Print_Area" localSheetId="15">'001 - ZRN -  propustek v ...'!$C$4:$J$41,'001 - ZRN -  propustek v ...'!$C$47:$J$75,'001 - ZRN -  propustek v ...'!$C$81:$K$513</definedName>
    <definedName name="_xlnm._FilterDatabase" localSheetId="16" hidden="1">'002 - VRN - propustek v k..._01'!$C$87:$K$97</definedName>
    <definedName name="_xlnm.Print_Area" localSheetId="16">'002 - VRN - propustek v k..._01'!$C$4:$J$41,'002 - VRN - propustek v k..._01'!$C$47:$J$67,'002 - VRN - propustek v k..._01'!$C$73:$K$97</definedName>
    <definedName name="_xlnm._FilterDatabase" localSheetId="17" hidden="1">'001 - ZRN - propustek v k..._01'!$C$94:$K$514</definedName>
    <definedName name="_xlnm.Print_Area" localSheetId="17">'001 - ZRN - propustek v k..._01'!$C$4:$J$41,'001 - ZRN - propustek v k..._01'!$C$47:$J$74,'001 - ZRN - propustek v k..._01'!$C$80:$K$514</definedName>
    <definedName name="_xlnm._FilterDatabase" localSheetId="18" hidden="1">'002 - VRN - propustek v k..._02'!$C$88:$K$102</definedName>
    <definedName name="_xlnm.Print_Area" localSheetId="18">'002 - VRN - propustek v k..._02'!$C$4:$J$41,'002 - VRN - propustek v k..._02'!$C$47:$J$68,'002 - VRN - propustek v k..._02'!$C$74:$K$102</definedName>
    <definedName name="_xlnm._FilterDatabase" localSheetId="19" hidden="1">'001 - ZRN - propustek v k..._02'!$C$94:$K$513</definedName>
    <definedName name="_xlnm.Print_Area" localSheetId="19">'001 - ZRN - propustek v k..._02'!$C$4:$J$41,'001 - ZRN - propustek v k..._02'!$C$47:$J$74,'001 - ZRN - propustek v k..._02'!$C$80:$K$513</definedName>
    <definedName name="_xlnm._FilterDatabase" localSheetId="20" hidden="1">'002 - VRN - propustek v k..._03'!$C$88:$K$105</definedName>
    <definedName name="_xlnm.Print_Area" localSheetId="20">'002 - VRN - propustek v k..._03'!$C$4:$J$41,'002 - VRN - propustek v k..._03'!$C$47:$J$68,'002 - VRN - propustek v k..._03'!$C$74:$K$105</definedName>
    <definedName name="_xlnm._FilterDatabase" localSheetId="21" hidden="1">'001 - ZRN - propustek v k..._03'!$C$94:$K$492</definedName>
    <definedName name="_xlnm.Print_Area" localSheetId="21">'001 - ZRN - propustek v k..._03'!$C$4:$J$41,'001 - ZRN - propustek v k..._03'!$C$47:$J$74,'001 - ZRN - propustek v k..._03'!$C$80:$K$492</definedName>
    <definedName name="_xlnm._FilterDatabase" localSheetId="22" hidden="1">'002 - VRN - propustek v k..._04'!$C$88:$K$105</definedName>
    <definedName name="_xlnm.Print_Area" localSheetId="22">'002 - VRN - propustek v k..._04'!$C$4:$J$41,'002 - VRN - propustek v k..._04'!$C$47:$J$68,'002 - VRN - propustek v k..._04'!$C$74:$K$105</definedName>
    <definedName name="_xlnm._FilterDatabase" localSheetId="23" hidden="1">'001 - ZRN - propustek v k..._04'!$C$95:$K$594</definedName>
    <definedName name="_xlnm.Print_Area" localSheetId="23">'001 - ZRN - propustek v k..._04'!$C$4:$J$41,'001 - ZRN - propustek v k..._04'!$C$47:$J$75,'001 - ZRN - propustek v k..._04'!$C$81:$K$594</definedName>
    <definedName name="_xlnm._FilterDatabase" localSheetId="24" hidden="1">'002 - VRN - propustek v k..._05'!$C$88:$K$102</definedName>
    <definedName name="_xlnm.Print_Area" localSheetId="24">'002 - VRN - propustek v k..._05'!$C$4:$J$41,'002 - VRN - propustek v k..._05'!$C$47:$J$68,'002 - VRN - propustek v k..._05'!$C$74:$K$102</definedName>
    <definedName name="_xlnm._FilterDatabase" localSheetId="25" hidden="1">'001 - ZRN - propustek v k..._05'!$C$89:$K$236</definedName>
    <definedName name="_xlnm.Print_Area" localSheetId="25">'001 - ZRN - propustek v k..._05'!$C$4:$J$41,'001 - ZRN - propustek v k..._05'!$C$47:$J$69,'001 - ZRN - propustek v k..._05'!$C$75:$K$236</definedName>
    <definedName name="_xlnm._FilterDatabase" localSheetId="26" hidden="1">'002 - VRN - propustek v k..._06'!$C$88:$K$102</definedName>
    <definedName name="_xlnm.Print_Area" localSheetId="26">'002 - VRN - propustek v k..._06'!$C$4:$J$41,'002 - VRN - propustek v k..._06'!$C$47:$J$68,'002 - VRN - propustek v k..._06'!$C$74:$K$102</definedName>
    <definedName name="_xlnm._FilterDatabase" localSheetId="27" hidden="1">'001 - ZRN - most km 34,277 '!$C$91:$K$274</definedName>
    <definedName name="_xlnm.Print_Area" localSheetId="27">'001 - ZRN - most km 34,277 '!$C$4:$J$41,'001 - ZRN - most km 34,277 '!$C$47:$J$71,'001 - ZRN - most km 34,277 '!$C$77:$K$274</definedName>
    <definedName name="_xlnm._FilterDatabase" localSheetId="28" hidden="1">'002 - VRN - most km 34,277'!$C$89:$K$107</definedName>
    <definedName name="_xlnm.Print_Area" localSheetId="28">'002 - VRN - most km 34,277'!$C$4:$J$41,'002 - VRN - most km 34,277'!$C$47:$J$69,'002 - VRN - most km 34,277'!$C$75:$K$107</definedName>
    <definedName name="_xlnm.Print_Titles" localSheetId="0">'Rekapitulace zakázky'!$52:$52</definedName>
    <definedName name="_xlnm.Print_Titles" localSheetId="13">'001 - ZRN - propustek v k...'!$94:$94</definedName>
    <definedName name="_xlnm.Print_Titles" localSheetId="14">'002 - VRN - propustek v k...'!$88:$88</definedName>
    <definedName name="_xlnm.Print_Titles" localSheetId="15">'001 - ZRN -  propustek v ...'!$95:$95</definedName>
    <definedName name="_xlnm.Print_Titles" localSheetId="16">'002 - VRN - propustek v k..._01'!$87:$87</definedName>
    <definedName name="_xlnm.Print_Titles" localSheetId="17">'001 - ZRN - propustek v k..._01'!$94:$94</definedName>
    <definedName name="_xlnm.Print_Titles" localSheetId="18">'002 - VRN - propustek v k..._02'!$88:$88</definedName>
    <definedName name="_xlnm.Print_Titles" localSheetId="19">'001 - ZRN - propustek v k..._02'!$94:$94</definedName>
    <definedName name="_xlnm.Print_Titles" localSheetId="20">'002 - VRN - propustek v k..._03'!$88:$88</definedName>
    <definedName name="_xlnm.Print_Titles" localSheetId="21">'001 - ZRN - propustek v k..._03'!$94:$94</definedName>
    <definedName name="_xlnm.Print_Titles" localSheetId="22">'002 - VRN - propustek v k..._04'!$88:$88</definedName>
    <definedName name="_xlnm.Print_Titles" localSheetId="23">'001 - ZRN - propustek v k..._04'!$95:$95</definedName>
    <definedName name="_xlnm.Print_Titles" localSheetId="24">'002 - VRN - propustek v k..._05'!$88:$88</definedName>
    <definedName name="_xlnm.Print_Titles" localSheetId="25">'001 - ZRN - propustek v k..._05'!$89:$89</definedName>
    <definedName name="_xlnm.Print_Titles" localSheetId="26">'002 - VRN - propustek v k..._06'!$88:$88</definedName>
  </definedNames>
  <calcPr fullCalcOnLoad="1"/>
</workbook>
</file>

<file path=xl/sharedStrings.xml><?xml version="1.0" encoding="utf-8"?>
<sst xmlns="http://schemas.openxmlformats.org/spreadsheetml/2006/main" count="54294" uniqueCount="2926">
  <si>
    <t>Export Komplet</t>
  </si>
  <si>
    <t/>
  </si>
  <si>
    <t>2.0</t>
  </si>
  <si>
    <t>ZAMOK</t>
  </si>
  <si>
    <t>False</t>
  </si>
  <si>
    <t>{8a579073-f2e4-4bd8-ab2e-d456a51067be}</t>
  </si>
  <si>
    <t>0,01</t>
  </si>
  <si>
    <t>21</t>
  </si>
  <si>
    <t>15</t>
  </si>
  <si>
    <t>REKAPITULACE ZAKÁZKY</t>
  </si>
  <si>
    <t>v ---  níže se nacházejí doplnkové a pomocné údaje k sestavám  --- v</t>
  </si>
  <si>
    <t>Návod na vyplnění</t>
  </si>
  <si>
    <t>0,001</t>
  </si>
  <si>
    <t>Kód:</t>
  </si>
  <si>
    <t>0762Zad</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</si>
  <si>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</si>
  <si>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Zakázka:</t>
  </si>
  <si>
    <t>Oprava mostních objektů v úseku Domoušice - Hřivice</t>
  </si>
  <si>
    <t>KSO:</t>
  </si>
  <si>
    <t>CC-CZ:</t>
  </si>
  <si>
    <t>Místo:</t>
  </si>
  <si>
    <t xml:space="preserve"> </t>
  </si>
  <si>
    <t>Datum:</t>
  </si>
  <si>
    <t>3. 6. 2019</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</si>
  <si>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</si>
  <si>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</si>
  <si>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</si>
  <si>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</si>
  <si>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</si>
  <si>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</si>
  <si>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</si>
  <si>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</si>
  <si>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</si>
  <si>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</si>
  <si>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</si>
  <si>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</si>
  <si>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</si>
  <si>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</si>
  <si>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</si>
  <si>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</si>
  <si>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</si>
  <si>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</si>
  <si>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</si>
  <si>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</si>
  <si>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</si>
  <si>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</si>
  <si>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</si>
  <si>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</si>
  <si>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</si>
  <si>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</si>
  <si>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</si>
  <si>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</si>
  <si>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</si>
  <si>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</si>
  <si>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</si>
  <si>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</si>
  <si>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</si>
  <si>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</si>
  <si>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</si>
  <si>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</si>
  <si>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</si>
  <si>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</si>
  <si>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</si>
  <si>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</si>
  <si>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</si>
  <si>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</si>
  <si>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</si>
  <si>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</si>
  <si>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</si>
  <si>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</si>
  <si>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</si>
  <si>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001</t>
  </si>
  <si>
    <t>SO 01-20-01 Železniční most v km 28,448</t>
  </si>
  <si>
    <t>STA</t>
  </si>
  <si>
    <t>1</t>
  </si>
  <si>
    <t>{275b40a2-978f-4ed2-a7f3-2ba1c4d92c68}</t>
  </si>
  <si>
    <t>2</t>
  </si>
  <si>
    <t>/</t>
  </si>
  <si>
    <t xml:space="preserve">ZRN - most km 28,448  </t>
  </si>
  <si>
    <t>Soupis</t>
  </si>
  <si>
    <t>{f01f571a-c45b-4d3d-8ac7-16c426972102}</t>
  </si>
  <si>
    <t>002</t>
  </si>
  <si>
    <t>VRN - most km 28,448</t>
  </si>
  <si>
    <t>{fd689172-11f0-4103-ac68-c6d8c3cf1a6f}</t>
  </si>
  <si>
    <t>SO 01-20-02 Železniční most v km 32,368</t>
  </si>
  <si>
    <t>{082c9821-f4a1-4d73-88a6-70df7cb6f408}</t>
  </si>
  <si>
    <t>ZRN - most km 32,368</t>
  </si>
  <si>
    <t>{38459531-f639-4d27-a468-a87bbd59bfc4}</t>
  </si>
  <si>
    <t>VRN - most km 32,368</t>
  </si>
  <si>
    <t>{a875fe43-98bd-442a-b98b-b8261a970358}</t>
  </si>
  <si>
    <t>003</t>
  </si>
  <si>
    <t>SO 01-20-03 Železniční most v km 33,487</t>
  </si>
  <si>
    <t>{f832f496-c3cc-4e5a-90ca-0b3f202d075f}</t>
  </si>
  <si>
    <t>ZRN - most km 33,487</t>
  </si>
  <si>
    <t>{fa82bafe-61db-4db2-84eb-2e976cdde894}</t>
  </si>
  <si>
    <t>VRN  - most km 33,487</t>
  </si>
  <si>
    <t>{affe1bc9-3f74-4dfa-b370-20fd779d8d66}</t>
  </si>
  <si>
    <t>004</t>
  </si>
  <si>
    <t>SO 01-20-04 Železniční most v km 34,190</t>
  </si>
  <si>
    <t>{ab057882-5bd5-4243-8755-ebf489873732}</t>
  </si>
  <si>
    <t>ZRN - most km 34,190</t>
  </si>
  <si>
    <t>{4f2c7131-c03e-454a-b11a-4238607c052d}</t>
  </si>
  <si>
    <t xml:space="preserve">VRN - most km 34,190 </t>
  </si>
  <si>
    <t>{eec73926-2e85-49da-bd70-db072e47e535}</t>
  </si>
  <si>
    <t>005</t>
  </si>
  <si>
    <t>SO 01-20-06 Železniční most v km 35,208</t>
  </si>
  <si>
    <t>{c18a78ec-e1ad-4a55-aea0-de8d58296eb4}</t>
  </si>
  <si>
    <t>ZRN - most km 35,208</t>
  </si>
  <si>
    <t>{7e8c74b7-6153-4028-99e7-a971eb7ca3bd}</t>
  </si>
  <si>
    <t>VRN - most km 35,208</t>
  </si>
  <si>
    <t>{bdd8987b-3867-4af6-abd3-71fd1c8b8d92}</t>
  </si>
  <si>
    <t>006</t>
  </si>
  <si>
    <t>SO 01-20-07 Železniční most v km 35,561</t>
  </si>
  <si>
    <t>{5cdd7950-13fd-4620-83bf-428add95a82e}</t>
  </si>
  <si>
    <t xml:space="preserve">ZRN - most km 35,561 </t>
  </si>
  <si>
    <t>{7ecaa606-ee7a-4111-a95a-87a4e1200c7e}</t>
  </si>
  <si>
    <t>VRN - most km 35,561</t>
  </si>
  <si>
    <t>{0bd16dfb-c36b-4c76-be51-c728c4e74135}</t>
  </si>
  <si>
    <t>007</t>
  </si>
  <si>
    <t>SO 01-21-01 Železniční propustek v km 28,325</t>
  </si>
  <si>
    <t>{345ac519-f48a-44c5-8a95-5d4dfa2cd622}</t>
  </si>
  <si>
    <t>ZRN - propustek v km 28,325</t>
  </si>
  <si>
    <t>{f82d2a3f-8b65-47eb-a2e3-eacc44336470}</t>
  </si>
  <si>
    <t>VRN - propustek v km 28,325</t>
  </si>
  <si>
    <t>{c7dc76b2-54d9-4b38-b0ea-5a705e4b4e0f}</t>
  </si>
  <si>
    <t>008</t>
  </si>
  <si>
    <t>SO 01-21-02 Železniční propustek v km 29,671</t>
  </si>
  <si>
    <t>{080fc809-d87f-44d8-a3e3-ef85b1daadfa}</t>
  </si>
  <si>
    <t>ZRN -  propustek v km 29,671</t>
  </si>
  <si>
    <t>{89ac8ded-166e-4ec9-b6bf-df1b6c24414a}</t>
  </si>
  <si>
    <t>VRN - propustek v km 29,671</t>
  </si>
  <si>
    <t>{d5c1f4f6-7f7c-4d55-87de-dfebb5f82cc1}</t>
  </si>
  <si>
    <t>009</t>
  </si>
  <si>
    <t>SO 01-21-03 Železniční propustek v km 30,091</t>
  </si>
  <si>
    <t>{46389e8e-e9dc-4d24-94bc-6b4b4eb3ee8d}</t>
  </si>
  <si>
    <t>ZRN - propustek v km 30,091</t>
  </si>
  <si>
    <t>{8258bbb3-9a7f-4734-bbe0-960cd401b17b}</t>
  </si>
  <si>
    <t>VRN - propustek v km 30,091</t>
  </si>
  <si>
    <t>{b9bc00d6-21ed-464a-a512-29531145673d}</t>
  </si>
  <si>
    <t>010</t>
  </si>
  <si>
    <t>SO 01-21-04 Železniční propustek v km 31,887</t>
  </si>
  <si>
    <t>{7f3db228-84bd-4618-a3ac-9f0501a72eeb}</t>
  </si>
  <si>
    <t>ZRN - propustek v km 31,887</t>
  </si>
  <si>
    <t>{2c289ae1-5492-4a3a-8911-f052cfa6180e}</t>
  </si>
  <si>
    <t>VRN - propustek v km 31,887</t>
  </si>
  <si>
    <t>{1e1d5a23-aad7-4759-a1b0-00ccf39c9f12}</t>
  </si>
  <si>
    <t>011</t>
  </si>
  <si>
    <t>SO 01-21-05 Železniční propustek v km 31,896</t>
  </si>
  <si>
    <t>{a70eb319-23bb-4042-b9f5-a0aa994fca50}</t>
  </si>
  <si>
    <t>ZRN - propustek v km 31,896</t>
  </si>
  <si>
    <t>{1f2e7d50-fc30-4f5a-8274-fe609b5967cc}</t>
  </si>
  <si>
    <t>VRN - propustek v km 31,896</t>
  </si>
  <si>
    <t>{82ee824f-9b45-424e-a343-43fbb01af35f}</t>
  </si>
  <si>
    <t>012</t>
  </si>
  <si>
    <t>SO 01-21-06 Železniční propustek v km 33,085</t>
  </si>
  <si>
    <t>{7a67083f-d0ba-4671-bc82-647accac22d8}</t>
  </si>
  <si>
    <t>ZRN - propustek v km 33,085</t>
  </si>
  <si>
    <t>{a5962c96-1b1c-4f0b-851f-0a0996ab7bd9}</t>
  </si>
  <si>
    <t>VRN - propustek v km 33,085</t>
  </si>
  <si>
    <t>{6155e948-632d-4107-a5da-7b3fc785fb04}</t>
  </si>
  <si>
    <t>013</t>
  </si>
  <si>
    <t>SO 01-21-07 Železniční propustek v km 35,379</t>
  </si>
  <si>
    <t>{d48788dc-85b3-47c0-b609-f1c25243dcf1}</t>
  </si>
  <si>
    <t>ZRN - propustek v km 35,379</t>
  </si>
  <si>
    <t>{e227dbc0-0459-4768-a994-cafc5e855d7f}</t>
  </si>
  <si>
    <t>VRN - propustek v km 35,379</t>
  </si>
  <si>
    <t>{99096a29-cdaa-4d43-86d0-b4ded3d33777}</t>
  </si>
  <si>
    <t>014</t>
  </si>
  <si>
    <t>SO 01-20-05 Železniční most v km 34,277</t>
  </si>
  <si>
    <t>{7d3dc21e-282c-4fca-8368-7c55faeb19d6}</t>
  </si>
  <si>
    <t xml:space="preserve">ZRN - most km 34,277 </t>
  </si>
  <si>
    <t>{602dc16e-e3f7-4c5f-8034-aadd92dba35c}</t>
  </si>
  <si>
    <t>VRN - most km 34,277</t>
  </si>
  <si>
    <t>{ce7ecbe7-8b0b-4ef9-9719-d019bb86963f}</t>
  </si>
  <si>
    <t>KRYCÍ LIST SOUPISU PRACÍ</t>
  </si>
  <si>
    <t>Objekt:</t>
  </si>
  <si>
    <t>001 - SO 01-20-01 Železniční most v km 28,448</t>
  </si>
  <si>
    <t>Soupis:</t>
  </si>
  <si>
    <t xml:space="preserve">001 - ZRN - most km 28,448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</si>
  <si>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</si>
  <si>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</si>
  <si>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</si>
  <si>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</si>
  <si>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</si>
  <si>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</si>
  <si>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</si>
  <si>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</si>
  <si>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</si>
  <si>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</si>
  <si>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</si>
  <si>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</si>
  <si>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</si>
  <si>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</si>
  <si>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</si>
  <si>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</si>
  <si>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</si>
  <si>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</si>
  <si>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</si>
  <si>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</si>
  <si>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</si>
  <si>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</si>
  <si>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</si>
  <si>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</si>
  <si>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</si>
  <si>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</si>
  <si>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</si>
  <si>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</si>
  <si>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</si>
  <si>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</si>
  <si>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</si>
  <si>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</si>
  <si>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</si>
  <si>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</si>
  <si>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</si>
  <si>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111201101</t>
  </si>
  <si>
    <t>Odstranění křovin a stromů průměru kmene do 100 mm i s kořeny z celkové plochy do 1000 m2</t>
  </si>
  <si>
    <t>m2</t>
  </si>
  <si>
    <t>CS ÚRS 2019 01</t>
  </si>
  <si>
    <t>4</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</si>
  <si>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</si>
  <si>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</si>
  <si>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</si>
  <si>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</si>
  <si>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</si>
  <si>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 xml:space="preserve">50 % ve výškách </t>
  </si>
  <si>
    <t>5*13*2/2</t>
  </si>
  <si>
    <t>5*9*2/2</t>
  </si>
  <si>
    <t>Součet</t>
  </si>
  <si>
    <t>111251111</t>
  </si>
  <si>
    <t>Drcení ořezaných větví D do 100 mm s odvozem do 20 km</t>
  </si>
  <si>
    <t>m3</t>
  </si>
  <si>
    <t>Drcení ořezaných větví strojně - (štěpkování) o průměru větví do 100 mm</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</si>
  <si>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</si>
  <si>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za křídlama</t>
  </si>
  <si>
    <t>5*13*2*0,02</t>
  </si>
  <si>
    <t>5*9*2*0,02</t>
  </si>
  <si>
    <t>3</t>
  </si>
  <si>
    <t>113105113</t>
  </si>
  <si>
    <t>Rozebrání dlažeb z lomového kamene kladených na MC vyspárované MC</t>
  </si>
  <si>
    <t>6</t>
  </si>
  <si>
    <t>Rozebrání dlažeb z lomového kamene  s přemístěním hmot na skládku na vzdálenost do 3 m nebo s naložením na dopravní prostředek, kladených do cementové malty se spárami zalitými cementovou maltou</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</si>
  <si>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</si>
  <si>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 xml:space="preserve">napojení přechodů na římsu </t>
  </si>
  <si>
    <t>1,5*4</t>
  </si>
  <si>
    <t>119001421</t>
  </si>
  <si>
    <t>Dočasné zajištění kabelů a kabelových tratí ze 3 volně ložených kabelů</t>
  </si>
  <si>
    <t>m</t>
  </si>
  <si>
    <t>8</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</si>
  <si>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</si>
  <si>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</si>
  <si>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P</t>
  </si>
  <si>
    <t>Poznámka k položce:
včetně přeložení do projektované polohy (s vyvěšením, bez přerušení vedení)</t>
  </si>
  <si>
    <t xml:space="preserve">SSZT SŽDC </t>
  </si>
  <si>
    <t>19</t>
  </si>
  <si>
    <t>5</t>
  </si>
  <si>
    <t>121112111</t>
  </si>
  <si>
    <t>Sejmutí ornice tl vrstvy do 150 mm ručně s vodorovným přemístěním do 50 m</t>
  </si>
  <si>
    <t>10</t>
  </si>
  <si>
    <t>Sejmutí ornice ručně  s vodorovným přemístěním do 50 m na dočasné či trvalé skládky nebo na hromady v místě upotřebení tloušťky vrstvy do 150 mm</t>
  </si>
  <si>
    <t xml:space="preserve">pod dlažby na výtoku odvonění </t>
  </si>
  <si>
    <t>2*1*2*0,15</t>
  </si>
  <si>
    <t>část pod přechodovými zídkami:</t>
  </si>
  <si>
    <t>4*3*1*0,15</t>
  </si>
  <si>
    <t>122202502</t>
  </si>
  <si>
    <t>Odkopávky a prokopávky nezapažené pro spodní stavbu železnic do 1000 m3 v hornině tř. 3</t>
  </si>
  <si>
    <t>12</t>
  </si>
  <si>
    <t>Odkopávky a prokopávky nezapažené pro spodní stavbu železnic strojně s přemístěním výkopku v příčných profilech do 15 m nebo s naložením na dopravní prostředek v hornině tř. 3 přes 100 do 1 000 m3</t>
  </si>
  <si>
    <t xml:space="preserve">Poznámka k souboru cen:
1. Ceny lze použít i pro vykopávky: a) příkopů pro železnice a to i tehdy, jsou-li vykopávky těchto příkopů samostatným objektem; b) v zemnících na suchu, jestliže tyto vykopávky souvisejí územně s odkopávkami nebo prokopávkami pro spodní stavbu železnic. Vykopávky v ostatních zemnících se oceňují podle kapitoly 3*2 Zemníky Všeobecných podmínek tohoto katalogu; c) při zahlubování železnice při mimoúrovňovém křížení a pro vykopávky pod mosty vybudovanými v předstihu, pokud vzdálenost vnějších hran mostu,měřená ve svislé rovině proložená podélnou osou procházející železnice, nepřesahuje 15 m. Je-li tato vzdálenost větší, oceňují se náklady na vykopávky pod mostem cenami do 100 m3 pro jakýkoliv objem vykopávky; d) sejmutí podorničí. 2. Odkopávky a prokopávky pro spodní stavbu železnic v roubených prostorech se oceňují podle čl. 3116 Všeobecných podmínek tohoto katalogu. 3. V cenách jsou započteny i náklady na vodorovné přemístění výkopku v příčných profilech i s přilehlými svahy a příkopy pro spodní stavbu železnic o šířce pláně spodku do 15 m. Vodorovné přemístění výkopku v příčných profilech při větší šířce pláně se oceňuje cenami 162 20-1102 Vodorovné přemístění výkopku z horniny 1 až 4 přes 20 do 50 m nebo 162 20-1152 Vodorovné přemístění výkopku z horniny 5 až 7 přes 20 do 50 m části A 01 tohoto katalogu. Vzdálenosti tohoto přemístění se nezahrnují do střední vzdálenosti vodorovného přemístění výkopku. 4. Je-li při odkopávce nebo prokopávce pro spodní stavbu železnic mezi výkopištěm a násypištěm v příčném profilu dopravní nebo jiný pruh, na němž podle projektu nemá být zemními pracemi rušen provoz, nepovažuje se vodorovné přemístění výkopku z výkopiště za vodorovné přemístění výkopku v příčném profilu, ať je šířka pláně spodku jakákoliv. Toto vodorovné přemístění se oceňuje podle čl. 3162 Všeobecných podmínek tohoto katalogu. 5. Odkopávky a prokopávky v hornině tř. 6 a 7 s požadavkem fragmentace se oceňují cenami 122 60-2211 až 122 60-2234. </t>
  </si>
  <si>
    <t xml:space="preserve">pro desku a pro výběhy </t>
  </si>
  <si>
    <t>19*11,860</t>
  </si>
  <si>
    <t>7</t>
  </si>
  <si>
    <t>122202509</t>
  </si>
  <si>
    <t>Příplatek k odkopávkám pro spodní stavbu železnic v hornině tř. 3 za lepivost</t>
  </si>
  <si>
    <t>16</t>
  </si>
  <si>
    <t>Odkopávky a prokopávky nezapažené pro spodní stavbu železnic strojně s přemístěním výkopku v příčných profilech do 15 m nebo s naložením na dopravní prostředek v hornině tř. 3 Příplatek k cenám za lepivost horniny tř. 3</t>
  </si>
  <si>
    <t>225,340/2</t>
  </si>
  <si>
    <t>130001101</t>
  </si>
  <si>
    <t>Příplatek za ztížení vykopávky v blízkosti podzemního vedení</t>
  </si>
  <si>
    <t>18</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</si>
  <si>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</si>
  <si>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</si>
  <si>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19*1*1</t>
  </si>
  <si>
    <t>9</t>
  </si>
  <si>
    <t>162201102</t>
  </si>
  <si>
    <t>Vodorovné přemístění do 50 m výkopku/sypaniny z horniny tř. 1 až 4</t>
  </si>
  <si>
    <t>22</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</si>
  <si>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</si>
  <si>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</si>
  <si>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ornice zpět </t>
  </si>
  <si>
    <t>2,4</t>
  </si>
  <si>
    <t>162701105</t>
  </si>
  <si>
    <t>Vodorovné přemístění do 10000 m výkopku/sypaniny z horniny tř. 1 až 4</t>
  </si>
  <si>
    <t>24</t>
  </si>
  <si>
    <t>Vodorovné přemístění výkopku nebo sypaniny po suchu  na obvyklém dopravním prostředku, bez naložení výkopku, avšak se složením bez rozhrnutí z horniny tř. 1 až 4 na vzdálenost přes 9 000 do 10 000 m</t>
  </si>
  <si>
    <t>225,340</t>
  </si>
  <si>
    <t>11</t>
  </si>
  <si>
    <t>162701109</t>
  </si>
  <si>
    <t>Příplatek k vodorovnému přemístění výkopku/sypaniny z horniny tř. 1 až 4 ZKD 1000 m přes 10000 m</t>
  </si>
  <si>
    <t>26</t>
  </si>
  <si>
    <t>Vodorovné přemístění výkopku nebo sypaniny po suchu  na obvyklém dopravním prostředku, bez naložení výkopku, avšak se složením bez rozhrnutí z horniny tř. 1 až 4 na vzdálenost Příplatek k ceně za každých dalších i započatých 1 000 m</t>
  </si>
  <si>
    <t>Poznámka k položce:
např. skládka Selibice (celkem 25 km)</t>
  </si>
  <si>
    <t>225,340*14</t>
  </si>
  <si>
    <t>167101102</t>
  </si>
  <si>
    <t>Nakládání výkopku z hornin tř. 1 až 4 přes 100 m3</t>
  </si>
  <si>
    <t>28</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</si>
  <si>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</si>
  <si>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</si>
  <si>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ornice</t>
  </si>
  <si>
    <t>13</t>
  </si>
  <si>
    <t>171111111</t>
  </si>
  <si>
    <t>Hutnění zeminy pro spodní stavbu železnic tl do 20 cm</t>
  </si>
  <si>
    <t>30</t>
  </si>
  <si>
    <t>Hutnění zeminy pro spodní stavbu železnic tloušťky vrstvy do 20 cm</t>
  </si>
  <si>
    <t>11,860*21,46</t>
  </si>
  <si>
    <t>14</t>
  </si>
  <si>
    <t>171151101</t>
  </si>
  <si>
    <t>Hutnění boků násypů pro jakýkoliv sklon a míru zhutnění svahu</t>
  </si>
  <si>
    <t>32</t>
  </si>
  <si>
    <t>Hutnění boků násypů z hornin soudržných a sypkých  pro jakýkoliv sklon, délku a míru zhutnění svahu</t>
  </si>
  <si>
    <t xml:space="preserve">pod dlažby </t>
  </si>
  <si>
    <t>2*1*2</t>
  </si>
  <si>
    <t>171201211</t>
  </si>
  <si>
    <t>Poplatek za uložení stavebního odpadu - zeminy a kameniva na skládce</t>
  </si>
  <si>
    <t>t</t>
  </si>
  <si>
    <t>34</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</si>
  <si>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</si>
  <si>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</si>
  <si>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Poznámka k položce:
např. skládka Selibice (zadavatelem předjednán poplatek 60 Kč/t)</t>
  </si>
  <si>
    <t>225,340*2</t>
  </si>
  <si>
    <t>174111311</t>
  </si>
  <si>
    <t>Zásyp sypaninou se zhutněním přes 3 m3 pro spodní stavbu železnic</t>
  </si>
  <si>
    <t>36</t>
  </si>
  <si>
    <t>Zásyp sypaninou pro spodní stavbu železnic objemu přes 3 m3 se zhutněním</t>
  </si>
  <si>
    <t xml:space="preserve">Poznámka k souboru cen:
1. Ceny jsou určeny pro pro jakoukoliv míru zhutnění. 2. Míru zhutnění předepisuje projekt. </t>
  </si>
  <si>
    <t xml:space="preserve">zasyp izolace </t>
  </si>
  <si>
    <t>15,6*11,860</t>
  </si>
  <si>
    <t>17</t>
  </si>
  <si>
    <t>M</t>
  </si>
  <si>
    <t>58344171</t>
  </si>
  <si>
    <t>štěrkodrť frakce 0/32</t>
  </si>
  <si>
    <t>38</t>
  </si>
  <si>
    <t>185,016*1,6</t>
  </si>
  <si>
    <t>181411122</t>
  </si>
  <si>
    <t>Založení lučního trávníku výsevem plochy do 1000 m2 ve svahu do 1:2</t>
  </si>
  <si>
    <t>40</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</si>
  <si>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</si>
  <si>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</si>
  <si>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2,4/0,1</t>
  </si>
  <si>
    <t>005724740</t>
  </si>
  <si>
    <t>osivo směs travní krajinná-svahová</t>
  </si>
  <si>
    <t>kg</t>
  </si>
  <si>
    <t>42</t>
  </si>
  <si>
    <t>24*0,03</t>
  </si>
  <si>
    <t>20</t>
  </si>
  <si>
    <t>182201101</t>
  </si>
  <si>
    <t>Svahování násypů</t>
  </si>
  <si>
    <t>44</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</si>
  <si>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</si>
  <si>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</si>
  <si>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182301121</t>
  </si>
  <si>
    <t>Rozprostření ornice pl do 500 m2 ve svahu přes 1:5 tl vrstvy do 100 mm</t>
  </si>
  <si>
    <t>46</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</si>
  <si>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</si>
  <si>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</si>
  <si>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</si>
  <si>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212795111</t>
  </si>
  <si>
    <t>Příčné odvodnění mostní opěry z plastových trub DN 160 včetně podkladního betonu, štěrkového obsypu</t>
  </si>
  <si>
    <t>126938852</t>
  </si>
  <si>
    <t>Příčné odvodnění za opěrou z plastových trub</t>
  </si>
  <si>
    <t xml:space="preserve">Poznámka k souboru cen:
1. V cenách jsou započteny i náklady na podkladní beton, uložení a dodání plastové trubky DN 160 a štěrkový obsyp. 2. V cenách nejsou započteny náklady na zemní práce. </t>
  </si>
  <si>
    <t>Poznámka k položce:
včetně utěsnění vyústění vhodným tmelem</t>
  </si>
  <si>
    <t>2*12,5</t>
  </si>
  <si>
    <t>Svislé a kompletní konstrukce</t>
  </si>
  <si>
    <t>23</t>
  </si>
  <si>
    <t>317321118</t>
  </si>
  <si>
    <t>Mostní římsy ze ŽB C 30/37</t>
  </si>
  <si>
    <t>48</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</si>
  <si>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</si>
  <si>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</si>
  <si>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dle výkresu</t>
  </si>
  <si>
    <t>ZÍDKY VLEVO</t>
  </si>
  <si>
    <t>0,8</t>
  </si>
  <si>
    <t>ZÍDKY VPRAVO</t>
  </si>
  <si>
    <t>317353121</t>
  </si>
  <si>
    <t>Bednění mostních říms všech tvarů - zřízení</t>
  </si>
  <si>
    <t>50</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</si>
  <si>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</si>
  <si>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</si>
  <si>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(0,08+0,3+0,275+0,06)*3*2</t>
  </si>
  <si>
    <t>25</t>
  </si>
  <si>
    <t>317353221</t>
  </si>
  <si>
    <t>Bednění mostních říms všech tvarů - odstranění</t>
  </si>
  <si>
    <t>52</t>
  </si>
  <si>
    <t>Bednění mostní římsy  odstranění všech tvarů</t>
  </si>
  <si>
    <t>334323218</t>
  </si>
  <si>
    <t>Mostní křídla a závěrné zídky ze ŽB C 30/37</t>
  </si>
  <si>
    <t>54</t>
  </si>
  <si>
    <t>Mostní křídla a závěrné zídky z betonu železového C 30/37</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</si>
  <si>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</si>
  <si>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příloha č.4</t>
  </si>
  <si>
    <t>VÝKAZ PRO 4 ZÍDKY</t>
  </si>
  <si>
    <t>7,3</t>
  </si>
  <si>
    <t>27</t>
  </si>
  <si>
    <t>334352111</t>
  </si>
  <si>
    <t>Bednění mostních křídel a závěrných zídek ze systémového bednění s výplní z překližek - zřízení</t>
  </si>
  <si>
    <t>56</t>
  </si>
  <si>
    <t>Bednění mostních křídel a závěrných zídek ze systémového bednění  zřízení z překližek</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</si>
  <si>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</si>
  <si>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 xml:space="preserve">zídky vpravo </t>
  </si>
  <si>
    <t>(0,85+1,88)*3,0*2</t>
  </si>
  <si>
    <t>0,75*2*2</t>
  </si>
  <si>
    <t xml:space="preserve">zídky vlevo </t>
  </si>
  <si>
    <t>(0,67+1,81)*3,0*2</t>
  </si>
  <si>
    <t>0,4*2*2</t>
  </si>
  <si>
    <t>334352211</t>
  </si>
  <si>
    <t>Bednění mostních křídel a závěrných zídek ze systémového bednění s výplní z překližek - odstranění</t>
  </si>
  <si>
    <t>58</t>
  </si>
  <si>
    <t>Bednění mostních křídel a závěrných zídek ze systémového bednění  odstranění z překližek</t>
  </si>
  <si>
    <t>29</t>
  </si>
  <si>
    <t>334361226</t>
  </si>
  <si>
    <t>Výztuž křídel, závěrných zdí z betonářské oceli 10 505</t>
  </si>
  <si>
    <t>60</t>
  </si>
  <si>
    <t>Výztuž betonářská mostních konstrukcí  opěr, úložných prahů, křídel, závěrných zídek, bloků ložisek, pilířů a sloupů z oceli 10 505 (R) nebo BSt 500 křídel, závěrných zdí</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</si>
  <si>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</si>
  <si>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 xml:space="preserve">ZÍDKY VLEVO </t>
  </si>
  <si>
    <t>896,256/1000</t>
  </si>
  <si>
    <t>935,022/1000</t>
  </si>
  <si>
    <t>Vodorovné konstrukce</t>
  </si>
  <si>
    <t>451315114</t>
  </si>
  <si>
    <t>Podkladní nebo výplňová vrstva z betonu C 12/15 tl do 100 mm</t>
  </si>
  <si>
    <t>62</t>
  </si>
  <si>
    <t>Podkladní a výplňové vrstvy z betonu prostého  tloušťky do 100 mm, z betonu C 12/15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</si>
  <si>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</si>
  <si>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ZÍDKY PŘECHODŮ</t>
  </si>
  <si>
    <t>1,85*3,15*4</t>
  </si>
  <si>
    <t>31</t>
  </si>
  <si>
    <t>451475121</t>
  </si>
  <si>
    <t>Podkladní vrstva plastbetonová samonivelační první vrstva tl 10 mm</t>
  </si>
  <si>
    <t>64</t>
  </si>
  <si>
    <t>Podkladní vrstva plastbetonová  samonivelační, tloušťky do 10 mm první vrstva</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</si>
  <si>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</si>
  <si>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 xml:space="preserve">pod patní desky zábradlí </t>
  </si>
  <si>
    <t>0,2*0,24*12*2</t>
  </si>
  <si>
    <t>451475122</t>
  </si>
  <si>
    <t>Podkladní vrstva plastbetonová samonivelační každá další vrstva tl 10 mm</t>
  </si>
  <si>
    <t>66</t>
  </si>
  <si>
    <t>Podkladní vrstva plastbetonová  samonivelační, tloušťky do 10 mm každá další vrstva</t>
  </si>
  <si>
    <t>1,152</t>
  </si>
  <si>
    <t>33</t>
  </si>
  <si>
    <t>451577877</t>
  </si>
  <si>
    <t>Podklad nebo lože pod dlažbu vodorovný nebo do sklonu 1:5 ze štěrkopísku tl do 100 mm</t>
  </si>
  <si>
    <t>68</t>
  </si>
  <si>
    <t>Podklad nebo lože pod dlažbu (přídlažbu)  v ploše vodorovné nebo ve sklonu do 1:5, tloušťky od 30 do 100 mm ze štěrkopísku</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</si>
  <si>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</si>
  <si>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 xml:space="preserve">na výtoku příčného odvodnění </t>
  </si>
  <si>
    <t>457311118</t>
  </si>
  <si>
    <t>Vyrovnávací nebo spádový beton C 30/37 včetně úpravy povrchu</t>
  </si>
  <si>
    <t>70</t>
  </si>
  <si>
    <t>Vyrovnávací nebo spádový beton včetně úpravy povrchu  C 30/37</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</si>
  <si>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</si>
  <si>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 xml:space="preserve">PLOVOUCÍ DESKA příloha č.6 </t>
  </si>
  <si>
    <t>17,2</t>
  </si>
  <si>
    <t>35</t>
  </si>
  <si>
    <t>465513156</t>
  </si>
  <si>
    <t>Dlažba svahu u opěr z upraveného lomového žulového kamene tl 200 mm do lože C 25/30 pl do 10 m2</t>
  </si>
  <si>
    <t>72</t>
  </si>
  <si>
    <t>Dlažba svahu u mostních opěr z upraveného lomového žulového kamene  s vyspárováním maltou MC 25, šíře spáry 15 mm do betonového lože C 25/30 tloušťky 200 mm, plochy do 10 m2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</si>
  <si>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</si>
  <si>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Poznámka k položce:
Poznámka k položce:, C20/25n XF3</t>
  </si>
  <si>
    <t xml:space="preserve">dotažení u křídel </t>
  </si>
  <si>
    <t>0,5*4</t>
  </si>
  <si>
    <t>273361412</t>
  </si>
  <si>
    <t>Výztuž základových desek ze svařovaných sítí do 6 kg/m2</t>
  </si>
  <si>
    <t>74</t>
  </si>
  <si>
    <t>Výztuž základových konstrukcí desek ze svařovaných sítí, hmotnosti přes 3,5 do 6 kg/m2</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</si>
  <si>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</si>
  <si>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výztuž dlažby</t>
  </si>
  <si>
    <t>6*4,44/1000*2</t>
  </si>
  <si>
    <t xml:space="preserve">do plovoucí desky </t>
  </si>
  <si>
    <t>1981/1000</t>
  </si>
  <si>
    <t>Úpravy povrchů, podlahy a osazování výplní</t>
  </si>
  <si>
    <t>37</t>
  </si>
  <si>
    <t>628613233</t>
  </si>
  <si>
    <t>Protikorozní ochrana OK mostu III. tř.- základní a podkladní epoxidový, vrchní PU nátěr s metalizací</t>
  </si>
  <si>
    <t>76</t>
  </si>
  <si>
    <t>Protikorozní ochrana ocelových mostních konstrukcí včetně otryskání povrchu základní a podkladní epoxidový a vrchní polyuretanový nátěr s metalizací III. třídy</t>
  </si>
  <si>
    <t xml:space="preserve">Poznámka k souboru cen:
1. V cenách jsou započteny i náklady na dodávku písku při tryskání. 2. V cenách -3231 až - 3234 nejsou započteny náklady na dodávku zinku pro žárové stříkání; tyto náklady se oceňují ve specifikaci. Orientační spotřeba zinku: a) tř. I - 2,200 kg/m2, b) tř. II - 1,872 kg/m2, c) tř. III - 1,517 kg/m2, d) tř. IV - 1,284 kg/m2. 3. Rozdělení ocelových konstrukcí do tříd je uvedeno v příloze č. 3 Všeobecných podmínek katalogu 800-789 Povrchové úpravy ocelových konstrukcí a technologických zařízení. </t>
  </si>
  <si>
    <t>Poznámka k položce:
Poznámka k položce: Zábradlí bude zinkováno ponorem</t>
  </si>
  <si>
    <t>PANEL A</t>
  </si>
  <si>
    <t>70X70X6</t>
  </si>
  <si>
    <t>8,97*0,274*4</t>
  </si>
  <si>
    <t>80X80X8</t>
  </si>
  <si>
    <t>3,165*0,314*4</t>
  </si>
  <si>
    <t>PATNÍ DESKY</t>
  </si>
  <si>
    <t>0,2*0,24*2*3*4</t>
  </si>
  <si>
    <t>PANEL B</t>
  </si>
  <si>
    <t>11,445*0,274*2</t>
  </si>
  <si>
    <t>3,165*0,314*2</t>
  </si>
  <si>
    <t>0,2*0,24*2*3*2</t>
  </si>
  <si>
    <t>PANEL C</t>
  </si>
  <si>
    <t>10,92*0,274*2</t>
  </si>
  <si>
    <t>15625101</t>
  </si>
  <si>
    <t>drát metalizační Zn D 3mm</t>
  </si>
  <si>
    <t>78</t>
  </si>
  <si>
    <t>32,342*1,517</t>
  </si>
  <si>
    <t>Ostatní konstrukce a práce-bourání</t>
  </si>
  <si>
    <t>39</t>
  </si>
  <si>
    <t>317661142</t>
  </si>
  <si>
    <t>Výplň spár monolitické římsy tmelem polyuretanovým šířky spáry do 40 mm</t>
  </si>
  <si>
    <t>80</t>
  </si>
  <si>
    <t>Výplň spár monolitické římsy tmelem  polyuretanovým, spára šířky přes 15 do 40 mm</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</si>
  <si>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</si>
  <si>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 xml:space="preserve">VÝBĚHY </t>
  </si>
  <si>
    <t>2*2</t>
  </si>
  <si>
    <t>2,4*2</t>
  </si>
  <si>
    <t>911121211</t>
  </si>
  <si>
    <t>Výroba ocelového zábradli při opravách mostů</t>
  </si>
  <si>
    <t>82</t>
  </si>
  <si>
    <t>Oprava ocelového zábradlí svařovaného nebo šroubovaného výroba</t>
  </si>
  <si>
    <t xml:space="preserve">Poznámka k souboru cen: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</si>
  <si>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ZÁBRADLÍ VPRAVO</t>
  </si>
  <si>
    <t>2,990+3,815+3,815+2,990</t>
  </si>
  <si>
    <t>ZÁBRADLÍ VLEVO</t>
  </si>
  <si>
    <t>2,990+3,640+3,640+2,990</t>
  </si>
  <si>
    <t>41</t>
  </si>
  <si>
    <t>911121311</t>
  </si>
  <si>
    <t>Montáž ocelového zábradli při opravách mostů</t>
  </si>
  <si>
    <t>84</t>
  </si>
  <si>
    <t>Oprava ocelového zábradlí svařovaného nebo šroubovaného montáž</t>
  </si>
  <si>
    <t xml:space="preserve">montáž zábradlí </t>
  </si>
  <si>
    <t>26,870</t>
  </si>
  <si>
    <t>13010428</t>
  </si>
  <si>
    <t>úhelník ocelový rovnostranný jakost 11 375 70x70x6mm</t>
  </si>
  <si>
    <t>86</t>
  </si>
  <si>
    <t>75,35/1000*4</t>
  </si>
  <si>
    <t>96,14/1000*2</t>
  </si>
  <si>
    <t>91,73/1000*2</t>
  </si>
  <si>
    <t>43</t>
  </si>
  <si>
    <t>13010434</t>
  </si>
  <si>
    <t>úhelník ocelový rovnostranný jakost 11 375 80x80x8mm</t>
  </si>
  <si>
    <t>88</t>
  </si>
  <si>
    <t>30,57/1000*4</t>
  </si>
  <si>
    <t>30,57/1000*2</t>
  </si>
  <si>
    <t>136112380-01</t>
  </si>
  <si>
    <t>plech tlustý hladký jakost S 235 JR, 16x2000x3000 mm</t>
  </si>
  <si>
    <t>90</t>
  </si>
  <si>
    <t>plechy tlusté hladké - tabule jakost oceli S 235JR  (11 375.1) 15  x 2000 x 3000 mm</t>
  </si>
  <si>
    <t>18,09/1000*4</t>
  </si>
  <si>
    <t>18,09/1000*2</t>
  </si>
  <si>
    <t>45</t>
  </si>
  <si>
    <t>931992121</t>
  </si>
  <si>
    <t>Výplň dilatačních spár z extrudovaného polystyrénu tl 20 mm</t>
  </si>
  <si>
    <t>92</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</si>
  <si>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</si>
  <si>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</si>
  <si>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0,75*2</t>
  </si>
  <si>
    <t>0,4*2</t>
  </si>
  <si>
    <t>936942211</t>
  </si>
  <si>
    <t>Zhotovení tabulky s letopočtem opravy mostu vložením šablony do bednění</t>
  </si>
  <si>
    <t>kus</t>
  </si>
  <si>
    <t>94</t>
  </si>
  <si>
    <t>Zhotovení tabulky s letopočtem opravy nebo větší údržby vložením šablony do bednění</t>
  </si>
  <si>
    <t xml:space="preserve">DESKOU NA STÁVAJÍCÍ ŘÍMSY </t>
  </si>
  <si>
    <t>47</t>
  </si>
  <si>
    <t>938121111</t>
  </si>
  <si>
    <t>Odstranění náletových křovin, dřevin a travnatého porostu ve výškách v okolí říms a křídel</t>
  </si>
  <si>
    <t>96</t>
  </si>
  <si>
    <t>Odstraňování náletových křovin, dřevin a travnatého porostu ve výškách v okolí mostních říms a křídel</t>
  </si>
  <si>
    <t>Poznámka k položce:
likvidace v pol. č. 2</t>
  </si>
  <si>
    <t>941111121</t>
  </si>
  <si>
    <t>Montáž lešení řadového trubkového lehkého s podlahami zatížení do 200 kg/m2 š do 1,2 m v do 10 m</t>
  </si>
  <si>
    <t>98</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</si>
  <si>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</si>
  <si>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</si>
  <si>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pručelí </t>
  </si>
  <si>
    <t>4,4*6,6*2</t>
  </si>
  <si>
    <t>49</t>
  </si>
  <si>
    <t>941111221</t>
  </si>
  <si>
    <t>Příplatek k lešení řadovému trubkovému lehkému s podlahami š 1,2 m v 10 m za první a ZKD den použití</t>
  </si>
  <si>
    <t>100</t>
  </si>
  <si>
    <t>Montáž lešení řadového trubkového lehkého pracovního s podlahami  s provozním zatížením tř. 3 do 200 kg/m2 Příplatek za první a každý další den použití lešení k ceně -1121</t>
  </si>
  <si>
    <t>58,080*30</t>
  </si>
  <si>
    <t>941111821</t>
  </si>
  <si>
    <t>Demontáž lešení řadového trubkového lehkého s podlahami zatížení do 200 kg/m2 š do 1,2 m v do 10 m</t>
  </si>
  <si>
    <t>102</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</si>
  <si>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</si>
  <si>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</si>
  <si>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58,080</t>
  </si>
  <si>
    <t>51</t>
  </si>
  <si>
    <t>943211111</t>
  </si>
  <si>
    <t>Montáž lešení prostorového rámového lehkého s podlahami zatížení do 200 kg/m2 v do 10 m</t>
  </si>
  <si>
    <t>104</t>
  </si>
  <si>
    <t>Montáž lešení prostorového rámového lehkého pracovního s podlahami  s provozním zatížením tř. 3 do 200 kg/m2, výšky do 10 m</t>
  </si>
  <si>
    <t xml:space="preserve">Poznámka k souboru cen:
1. Montáž lešení prostorového rámového lehkého výšky přes 25 m se oceňuje individuálně. </t>
  </si>
  <si>
    <t xml:space="preserve">klenba </t>
  </si>
  <si>
    <t>(3,7-1,5)*4*7,1</t>
  </si>
  <si>
    <t>943211211</t>
  </si>
  <si>
    <t>Příplatek k lešení prostorovému rámovému lehkému s podlahami v do 10 m za první a ZKD den použití</t>
  </si>
  <si>
    <t>106</t>
  </si>
  <si>
    <t>Montáž lešení prostorového rámového lehkého pracovního s podlahami  Příplatek za první a každý další den použití lešení k ceně -1111</t>
  </si>
  <si>
    <t>62,480*30</t>
  </si>
  <si>
    <t>53</t>
  </si>
  <si>
    <t>943211811</t>
  </si>
  <si>
    <t>Demontáž lešení prostorového rámového lehkého s podlahami zatížení do 200 kg/m2 v do 10 m</t>
  </si>
  <si>
    <t>108</t>
  </si>
  <si>
    <t>Demontáž lešení prostorového rámového lehkého pracovního s podlahami  s provozním zatížením tř. 3 do 200 kg/m2, výšky do 10 m</t>
  </si>
  <si>
    <t xml:space="preserve">Poznámka k souboru cen:
1. Demontáž lešení prostorového rámového lehkého výšky přes 25 m se oceňuje individuálně. </t>
  </si>
  <si>
    <t>953965132</t>
  </si>
  <si>
    <t>Kotevní šroub pro chemické kotvy M 16 dl 260 mm</t>
  </si>
  <si>
    <t>-1000057848</t>
  </si>
  <si>
    <t>Kotvy chemické s vyvrtáním otvoru  kotevní šrouby pro chemické kotvy, velikost M 16, délka 260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</si>
  <si>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</si>
  <si>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šrouby do patních desek zábradlí nerez kvality A4:</t>
  </si>
  <si>
    <t>12*4*2</t>
  </si>
  <si>
    <t>55</t>
  </si>
  <si>
    <t>966075141</t>
  </si>
  <si>
    <t>Odstranění kovového zábradlí vcelku</t>
  </si>
  <si>
    <t>112</t>
  </si>
  <si>
    <t>Odstranění různých konstrukcí na mostech kovového zábradlí vcelku</t>
  </si>
  <si>
    <t>Poznámka k položce:
výzisk SMT</t>
  </si>
  <si>
    <t>7,235</t>
  </si>
  <si>
    <t>7,660</t>
  </si>
  <si>
    <t>985131111</t>
  </si>
  <si>
    <t>Očištění ploch stěn, rubu kleneb a podlah tlakovou vodou</t>
  </si>
  <si>
    <t>114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</si>
  <si>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</si>
  <si>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opěry</t>
  </si>
  <si>
    <t>2,21*7,035*2</t>
  </si>
  <si>
    <t>průčelÍ</t>
  </si>
  <si>
    <t>7*3/2*2</t>
  </si>
  <si>
    <t>Mezisoučet</t>
  </si>
  <si>
    <t xml:space="preserve">oprava betonových říms </t>
  </si>
  <si>
    <t>2,2*7,7</t>
  </si>
  <si>
    <t>2,1*7,4</t>
  </si>
  <si>
    <t>57</t>
  </si>
  <si>
    <t>985131211</t>
  </si>
  <si>
    <t>Očištění ploch stěn, rubu kleneb a podlah sušeným křemičitým pískem</t>
  </si>
  <si>
    <t>116</t>
  </si>
  <si>
    <t>Očištění ploch stěn, rubu kleneb a podlah tryskání pískem sušeným</t>
  </si>
  <si>
    <t xml:space="preserve">oprava betonových římsy </t>
  </si>
  <si>
    <t>985132111</t>
  </si>
  <si>
    <t>Očištění ploch líce kleneb a podhledů tlakovou vodou</t>
  </si>
  <si>
    <t>118</t>
  </si>
  <si>
    <t>5,495*7,035</t>
  </si>
  <si>
    <t>59</t>
  </si>
  <si>
    <t>985132211</t>
  </si>
  <si>
    <t>Očištění ploch líce kleneb a podhledů sušeným křemičitým pískem</t>
  </si>
  <si>
    <t>120</t>
  </si>
  <si>
    <t>Očištění ploch líce kleneb a podhledů tryskání pískem sušeným</t>
  </si>
  <si>
    <t>985142212</t>
  </si>
  <si>
    <t>Vysekání spojovací hmoty ze spár zdiva hl přes 40 mm dl do 12 m/m2</t>
  </si>
  <si>
    <t>122</t>
  </si>
  <si>
    <t>Vysekání spojovací hmoty ze spár zdiva včetně vyčištění hloubky spáry přes 40 mm délky spáry na 1 m2 upravované plochy přes 6 do 12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</si>
  <si>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</si>
  <si>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opěry - 20%</t>
  </si>
  <si>
    <t>2,21*7,035*2*0,2</t>
  </si>
  <si>
    <t>průčelÍ - 20%</t>
  </si>
  <si>
    <t>7*3/2*2*0,2</t>
  </si>
  <si>
    <t xml:space="preserve">klenba - 20% </t>
  </si>
  <si>
    <t>5,495*7,035*0,2</t>
  </si>
  <si>
    <t>61</t>
  </si>
  <si>
    <t>985223211</t>
  </si>
  <si>
    <t>Přezdívání kamenného zdiva do aktivované malty do 3 m3</t>
  </si>
  <si>
    <t>124</t>
  </si>
  <si>
    <t>Přezdívání zdiva do aktivované malty kamenného, objemu přes 1 do 3 m3</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</si>
  <si>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</si>
  <si>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DLE TZ  3.3.5</t>
  </si>
  <si>
    <t>10%</t>
  </si>
  <si>
    <t>90,752*0,1*0,4</t>
  </si>
  <si>
    <t>58380756</t>
  </si>
  <si>
    <t>kámen lomový soklový (1t=1,7m2)</t>
  </si>
  <si>
    <t>126</t>
  </si>
  <si>
    <t>50% nového kamene:</t>
  </si>
  <si>
    <t>3,630*2,7*0,5</t>
  </si>
  <si>
    <t>63</t>
  </si>
  <si>
    <t>985232112</t>
  </si>
  <si>
    <t>Hloubkové spárování zdiva aktivovanou maltou spára hl do 80 mm dl do 12 m/m2</t>
  </si>
  <si>
    <t>128</t>
  </si>
  <si>
    <t>Hloubkové spárování zdiva hloubky přes 40 do 80 mm aktivovanou maltou délky spáry na 1 m2 upravované plochy přes 6 do 12 m</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</si>
  <si>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</si>
  <si>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985233121</t>
  </si>
  <si>
    <t>Úprava spár po spárování zdiva uhlazením spára dl do 12 m/m2</t>
  </si>
  <si>
    <t>130</t>
  </si>
  <si>
    <t>Úprava spár po spárování zdiva kamenného nebo cihelného délky spáry na 1 m2 upravované plochy přes 6 do 12 m uhlazením</t>
  </si>
  <si>
    <t xml:space="preserve">Poznámka k souboru cen:
1. Délce spáry na 1 m2 upravované plochy odpovídají tyto počty kamenů: a) do 6 m - do10 kusů na 1 m2, b) přes 6 do 12 m - přes 10 do 35 kusů na 1 m2, c) přes 12 m - přes 35 kusů na 1 m2. </t>
  </si>
  <si>
    <t>65</t>
  </si>
  <si>
    <t>985311311</t>
  </si>
  <si>
    <t>Reprofilace rubu kleneb a podlah cementovými sanačními maltami tl 10 mm</t>
  </si>
  <si>
    <t>132</t>
  </si>
  <si>
    <t>Reprofilace betonu sanačními maltami na cementové bázi ručně rubu kleneb a podlah, tloušťky do 10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</si>
  <si>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</si>
  <si>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oprava betonových říms:</t>
  </si>
  <si>
    <t>985323111</t>
  </si>
  <si>
    <t>Spojovací můstek reprofilovaného betonu na cementové bázi tl 1 mm</t>
  </si>
  <si>
    <t>134</t>
  </si>
  <si>
    <t>Spojovací můstek reprofilovaného betonu na cementové bázi, tloušťky 1 mm</t>
  </si>
  <si>
    <t>67</t>
  </si>
  <si>
    <t>985324231</t>
  </si>
  <si>
    <t>Ochranný akrylátový nátěr betonu trojnásobný se stěrkou (OS-D)</t>
  </si>
  <si>
    <t>136</t>
  </si>
  <si>
    <t>Ochranný nátěr betonu akrylátový trojnásobný se stěrkou (OS-D)</t>
  </si>
  <si>
    <t xml:space="preserve">oprava betonových říms: </t>
  </si>
  <si>
    <t>985622212</t>
  </si>
  <si>
    <t>Spínání objektů - vložení a dodání táhla z betonářské oceli D do 28 mm se svařovaným spojem</t>
  </si>
  <si>
    <t>138</t>
  </si>
  <si>
    <t>Spínání objektů táhly vložení a dodání táhla z betonářské oceli spojované svařováním, průměru přes 20 do 28 mm</t>
  </si>
  <si>
    <t xml:space="preserve">Poznámka k souboru cen:
1. Množství měrných jednotek drážky se určuje v m délky drážky. 2. Množství měrných jednotek táhla se určuje v m délky táhla (délka drážky a tlouštka zdí, kterými táhlo prostupuje). 3. V cenách nejsou započteny náklady rozebrání a následnou montáž nášlapné vrstvy podlah v případech, kdy se táhlo vede v podlaze. 4. Prostup táhla přes zeď se oceňuje cenou 985 62-1211 Prostup lana přes zeď souboru cen 985 62-1 Spínání objektů lany. </t>
  </si>
  <si>
    <t xml:space="preserve">Táhla v přechodech </t>
  </si>
  <si>
    <t xml:space="preserve">O 01 </t>
  </si>
  <si>
    <t>7,6*2</t>
  </si>
  <si>
    <t xml:space="preserve">O 02 </t>
  </si>
  <si>
    <t>997</t>
  </si>
  <si>
    <t>Přesun sutě</t>
  </si>
  <si>
    <t>69</t>
  </si>
  <si>
    <t>997211511</t>
  </si>
  <si>
    <t>Vodorovná doprava suti po suchu na vzdálenost do 1 km</t>
  </si>
  <si>
    <t>144</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</si>
  <si>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</si>
  <si>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</si>
  <si>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997211519</t>
  </si>
  <si>
    <t>Příplatek ZKD 1 km u vodorovné dopravy suti</t>
  </si>
  <si>
    <t>146</t>
  </si>
  <si>
    <t>Vodorovná doprava suti nebo vybouraných hmot  suti se složením a hrubým urovnáním, na vzdálenost Příplatek k ceně za každý další i započatý 1 km přes 1 km</t>
  </si>
  <si>
    <t xml:space="preserve">Poznámka k položce:
např. skládka Selibice (celkem 25 km)
</t>
  </si>
  <si>
    <t>15,384*24</t>
  </si>
  <si>
    <t>71</t>
  </si>
  <si>
    <t>997211611</t>
  </si>
  <si>
    <t>Nakládání suti na dopravní prostředky pro vodorovnou dopravu</t>
  </si>
  <si>
    <t>148</t>
  </si>
  <si>
    <t>Nakládání suti nebo vybouraných hmot  na dopravní prostředky pro vodorovnou dopravu suti</t>
  </si>
  <si>
    <t>997223855</t>
  </si>
  <si>
    <t>Poplatek za uložení na skládce (skládkovné) zeminy a kameniva kód odpadu 170 504</t>
  </si>
  <si>
    <t>150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</si>
  <si>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</si>
  <si>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3,516+4,060+1,856+1,414+9,075*0,5</t>
  </si>
  <si>
    <t>998</t>
  </si>
  <si>
    <t>Přesun hmot</t>
  </si>
  <si>
    <t>73</t>
  </si>
  <si>
    <t>998212111</t>
  </si>
  <si>
    <t>Přesun hmot pro mosty zděné, monolitické betonové nebo ocelové v do 20 m</t>
  </si>
  <si>
    <t>152</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</si>
  <si>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</si>
  <si>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</si>
  <si>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Poznámka k položce:
Přístup k objektu  po polních cestách (za mokra hůře).</t>
  </si>
  <si>
    <t>PSV</t>
  </si>
  <si>
    <t>Práce a dodávky PSV</t>
  </si>
  <si>
    <t>711</t>
  </si>
  <si>
    <t>Izolace proti vodě, vlhkosti a plynům</t>
  </si>
  <si>
    <t>711112001</t>
  </si>
  <si>
    <t>Provedení izolace proti zemní vlhkosti svislé za studena nátěrem penetračním</t>
  </si>
  <si>
    <t>154</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</si>
  <si>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</si>
  <si>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</si>
  <si>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Poznámka k položce:
provedení Np ve styku se zeminou</t>
  </si>
  <si>
    <t xml:space="preserve">ZÍDKY </t>
  </si>
  <si>
    <t>2,8*3*2</t>
  </si>
  <si>
    <t>2,5*3*2</t>
  </si>
  <si>
    <t>75</t>
  </si>
  <si>
    <t>111631500</t>
  </si>
  <si>
    <t>lak penetrační asfaltový</t>
  </si>
  <si>
    <t>156</t>
  </si>
  <si>
    <t>Poznámka k položce:
Poznámka k položce:, Spotřeba 0,3-0,4kg/m2</t>
  </si>
  <si>
    <t>31,8*0,00035</t>
  </si>
  <si>
    <t>711112011</t>
  </si>
  <si>
    <t>Provedení izolace proti zemní vlhkosti svislé za studena suspenzí asfaltovou</t>
  </si>
  <si>
    <t>158</t>
  </si>
  <si>
    <t>Provedení izolace proti zemní vlhkosti natěradly a tmely za studena  na ploše svislé S nátěrem suspensí asfaltovou</t>
  </si>
  <si>
    <t>Poznámka k položce:
provedení 2xNa ve styku se zeminou</t>
  </si>
  <si>
    <t>31,8*2</t>
  </si>
  <si>
    <t>77</t>
  </si>
  <si>
    <t>111631780</t>
  </si>
  <si>
    <t>lak hydroizolační asfaltový pro izolaci trub</t>
  </si>
  <si>
    <t>160</t>
  </si>
  <si>
    <t>Poznámka k položce:
Poznámka k položce:, Spotřeba: 0,3-0,5 kg/m2</t>
  </si>
  <si>
    <t>63,6*0,4/1000</t>
  </si>
  <si>
    <t>711-R00</t>
  </si>
  <si>
    <t>Dodávka + montáž vodotěsné izolace schváleného typu - SVI (přípravná, vodotěsná a ochranná vrstva)</t>
  </si>
  <si>
    <t>162</t>
  </si>
  <si>
    <t xml:space="preserve">na desku </t>
  </si>
  <si>
    <t xml:space="preserve">NK </t>
  </si>
  <si>
    <t>7,513*7,660</t>
  </si>
  <si>
    <t xml:space="preserve">předpolí </t>
  </si>
  <si>
    <t>5,9*11,860*2</t>
  </si>
  <si>
    <t>79</t>
  </si>
  <si>
    <t>711-R01</t>
  </si>
  <si>
    <t>Dodávka + montáž přichycení SVI nerezovou lištou včetně navrtání, osazení hmoždinek a zatmelení</t>
  </si>
  <si>
    <t>164</t>
  </si>
  <si>
    <t>Poznámka k položce:
Poznámka k položce:, Přichycení izolace na římse</t>
  </si>
  <si>
    <t>3*4</t>
  </si>
  <si>
    <t>998711201</t>
  </si>
  <si>
    <t>Přesun hmot procentní pro izolace proti vodě, vlhkosti a plynům v objektech v do 6 m</t>
  </si>
  <si>
    <t>%</t>
  </si>
  <si>
    <t>166</t>
  </si>
  <si>
    <t>Přesun hmot pro izolace proti vodě, vlhkosti a plynům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</si>
  <si>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</si>
  <si>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</si>
  <si>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</si>
  <si>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81</t>
  </si>
  <si>
    <t>783826655</t>
  </si>
  <si>
    <t>Hydrofobizační transparentní silikonový nátěr lícového zdiva</t>
  </si>
  <si>
    <t>1910437018</t>
  </si>
  <si>
    <t>Hydrofobizační nátěr omítek silikonový, transparentní, povrchů hladkých lícového zdiva</t>
  </si>
  <si>
    <t xml:space="preserve">Poznámka k položce:
očištěné kamenné zdivo
</t>
  </si>
  <si>
    <t>ve 2 vrstvách:</t>
  </si>
  <si>
    <t>90,752</t>
  </si>
  <si>
    <t>002 - VRN - most km 28,448</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</si>
  <si>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</si>
  <si>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</si>
  <si>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</si>
  <si>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</si>
  <si>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</si>
  <si>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</si>
  <si>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</si>
  <si>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</si>
  <si>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</si>
  <si>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</si>
  <si>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t>
  </si>
  <si>
    <t>kpl</t>
  </si>
  <si>
    <t>1024</t>
  </si>
  <si>
    <t>-938852601</t>
  </si>
  <si>
    <t>Poznámka k položce:
Vytyčení dotčených inženýrských sítí včetně zajištění dohledu správce sítí při provádění stavebních prací v blízkosti sítí.</t>
  </si>
  <si>
    <t>013002000</t>
  </si>
  <si>
    <t>Projektové práce</t>
  </si>
  <si>
    <t>1571037108</t>
  </si>
  <si>
    <t>Poznámka k položce:
zpracování dokumentace skutečného provedení stavby - 2x (v trvalém tisku i digitálně) s využitím železničního bodového pole a po projednání a schválení SŽG.</t>
  </si>
  <si>
    <t>VRN3</t>
  </si>
  <si>
    <t>Zařízení staveniště</t>
  </si>
  <si>
    <t>030001000</t>
  </si>
  <si>
    <t>-650895219</t>
  </si>
  <si>
    <t>Poznámka k položce:
Dodávky vody a energie, příjezdové komunikace , příp. pronájmy pozemků, střežení pracoviště vč. příp. osvětlen, uvedení pozemků do původního stavu, včetně přípravy a likvidace staveniště.</t>
  </si>
  <si>
    <t>VRN4</t>
  </si>
  <si>
    <t>Inženýrská činnost</t>
  </si>
  <si>
    <t>043134000</t>
  </si>
  <si>
    <t>Zkoušky zatěžovací</t>
  </si>
  <si>
    <t>Poznámka k položce:
Statická zatěžovací zkouška pláně</t>
  </si>
  <si>
    <t>VRN6</t>
  </si>
  <si>
    <t>Územní vlivy</t>
  </si>
  <si>
    <t>060001000</t>
  </si>
  <si>
    <t>738605883</t>
  </si>
  <si>
    <t>002 - SO 01-20-02 Železniční most v km 32,368</t>
  </si>
  <si>
    <t>001 - ZRN - most km 32,368</t>
  </si>
  <si>
    <t xml:space="preserve">    2 -  Zakládání</t>
  </si>
  <si>
    <t>440011014</t>
  </si>
  <si>
    <t>20*18*2/2</t>
  </si>
  <si>
    <t>1789920266</t>
  </si>
  <si>
    <t>(360+360)*0,02</t>
  </si>
  <si>
    <t>121101101</t>
  </si>
  <si>
    <t>Sejmutí ornice s přemístěním na vzdálenost do 50 m</t>
  </si>
  <si>
    <t>1958598477</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</si>
  <si>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</si>
  <si>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</si>
  <si>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3,510*9,5*0,15</t>
  </si>
  <si>
    <t>121112011</t>
  </si>
  <si>
    <t>Sejmutí ornice tl vrstvy do 150 mm ručně s odhozením do 3 m bez vodorovného přemístění</t>
  </si>
  <si>
    <t>-185941687</t>
  </si>
  <si>
    <t>Sejmutí ornice ručně  bez vodorovného přemístění s naložením na dopravní prostředek nebo s odhozením do 3 m tloušťky vrstvy do 150 mm</t>
  </si>
  <si>
    <t>122212501</t>
  </si>
  <si>
    <t>Odkopávky a prokopávky nezapažené pro železnice ručně do 10 m3 v soudržné hornině tř. 3</t>
  </si>
  <si>
    <t>1369007756</t>
  </si>
  <si>
    <t>Odkopávky a prokopávky pro spodní stavbu železnic ručně objemu do 10 m3 s přemístěním výkopku v příčných profilech do 15 m nebo s naložením na dopravní prostředek v horninách tř. 3 soudržných</t>
  </si>
  <si>
    <t xml:space="preserve">Poznámka k souboru cen:
1. Ceny lze použít i pro vykopávky: a) příkopů pro železnice a to i tehdy, jsou-li vykopávky těchto příkopů samostatným objektem; b) v zemnících na suchu, jestliže tyto vykopávky souvisejí územně s odkopávkami nebo prokopávkami pro spodní stavbu železnic; c) při zahlubování železnice při mimoúrovňovém křížení a pro vykopávky pod mosty vybudovanými v předstihu, pokud vzdálenost vnějších hran mostu, měřená ve svislé rovině proložená podélnou osou procházející železnice, nepřesahuje 15 m. Je-li tato vzdálenost větší, oceňují se náklady na vykopávky pod mostem cenami do 100 m3 pro jakýkoliv objem vykopávky; d) sejmutí podorničí. 2. Odkopávky a prokopávky pro spodní stavbu železnic v roubených prostorech se oceňují podle čl. 3116 Všeobecných podmínek tohoto katalogu. 3. Je-li při odkopávce nebo prokopávce pro spodní stavbu železnic mezi výkopištěm a násypištěm v příčném profilu dopravní nebo jiný pruh, na němž podle projektu nemá být zemními pracemi rušen provoz, nepovažuje se vodorovné přemístění výkopku z výkopiště za vodorovné přemístění výkopku v příčném profilu, ať je šířka pláně spodku jakákoliv. Toto vodorovné přemístění se oceňuje podle čl. 3162 Všeobecných podmínek tohoto katalogu. </t>
  </si>
  <si>
    <t xml:space="preserve">vlevo pro čelo </t>
  </si>
  <si>
    <t>2,051*9,5</t>
  </si>
  <si>
    <t xml:space="preserve">pro odláždění vpravo </t>
  </si>
  <si>
    <t>0,5*9,5</t>
  </si>
  <si>
    <t>122212509</t>
  </si>
  <si>
    <t>Příplatek k odkopávkám pro železnice ručně v hornině tř. 3 za lepivost</t>
  </si>
  <si>
    <t>782169332</t>
  </si>
  <si>
    <t>Odkopávky a prokopávky pro spodní stavbu železnic ručně objemu do 10 m3 s přemístěním výkopku v příčných profilech do 15 m nebo s naložením na dopravní prostředek v horninách tř. 3 Příplatek k cenám za lepivost horniny tř. 3</t>
  </si>
  <si>
    <t>-812319518</t>
  </si>
  <si>
    <t>5,002</t>
  </si>
  <si>
    <t>-1801097437</t>
  </si>
  <si>
    <t>24,235</t>
  </si>
  <si>
    <t>-226153580</t>
  </si>
  <si>
    <t>Poznámka k položce:
např. skládka Selibice (celkem 21 km)</t>
  </si>
  <si>
    <t>24,235*11</t>
  </si>
  <si>
    <t>167101101</t>
  </si>
  <si>
    <t>Nakládání výkopku z hornin tř. 1 až 4 do 100 m3</t>
  </si>
  <si>
    <t>341796391</t>
  </si>
  <si>
    <t>Nakládání, skládání a překládání neulehlého výkopku nebo sypaniny  nakládání, množství do 100 m3, z hornin tř. 1 až 4</t>
  </si>
  <si>
    <t>732736135</t>
  </si>
  <si>
    <t>vlevo</t>
  </si>
  <si>
    <t>3,510*9,5</t>
  </si>
  <si>
    <t xml:space="preserve">vpravo </t>
  </si>
  <si>
    <t>1,0*9,5</t>
  </si>
  <si>
    <t>-394763197</t>
  </si>
  <si>
    <t>24,235*2</t>
  </si>
  <si>
    <t>1150026291</t>
  </si>
  <si>
    <t xml:space="preserve">vlevo </t>
  </si>
  <si>
    <t>2,3*9,5</t>
  </si>
  <si>
    <t>-392827646</t>
  </si>
  <si>
    <t>21,850*1,6</t>
  </si>
  <si>
    <t>715449109</t>
  </si>
  <si>
    <t>1016590726</t>
  </si>
  <si>
    <t>33,345*0,03</t>
  </si>
  <si>
    <t>-899195302</t>
  </si>
  <si>
    <t>182301122</t>
  </si>
  <si>
    <t>Rozprostření ornice pl do 500 m2 ve svahu přes 1:5 tl vrstvy do 150 mm</t>
  </si>
  <si>
    <t>534746226</t>
  </si>
  <si>
    <t>Rozprostření a urovnání ornice ve svahu sklonu přes 1:5 při souvislé ploše do 500 m2, tl. vrstvy přes 100 do 150 mm</t>
  </si>
  <si>
    <t xml:space="preserve"> Zakládání</t>
  </si>
  <si>
    <t>-1788406128</t>
  </si>
  <si>
    <t>7,5+2*2</t>
  </si>
  <si>
    <t>224111114</t>
  </si>
  <si>
    <t>Vrty maloprofilové D do 56 mm úklon do 45° hl do 25 m hor. III a IV</t>
  </si>
  <si>
    <t>-875415404</t>
  </si>
  <si>
    <t>Maloprofilové vrty průběžným sacím vrtáním průměru do 56 mm do úklonu 45° v hl 0 až 25 m v hornině tř. III a IV</t>
  </si>
  <si>
    <t xml:space="preserve">křídla </t>
  </si>
  <si>
    <t>154,6</t>
  </si>
  <si>
    <t>281601111</t>
  </si>
  <si>
    <t>Injektování vrtů nízkotlaké vzestupné s jednoduchým obturátorem tlakem do 0,6 MPa</t>
  </si>
  <si>
    <t>hod</t>
  </si>
  <si>
    <t>1264688790</t>
  </si>
  <si>
    <t>Injektování  s jednoduchým obturátorem nebo bez obturátoru vzestupné, tlakem do 0,60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</si>
  <si>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</si>
  <si>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14,227*3,5</t>
  </si>
  <si>
    <t>58521133-01</t>
  </si>
  <si>
    <t>Injektážní směs</t>
  </si>
  <si>
    <t>1195882577</t>
  </si>
  <si>
    <t>křídla 12%</t>
  </si>
  <si>
    <t>10,4*5,7/2*4*0,12</t>
  </si>
  <si>
    <t>1409255519</t>
  </si>
  <si>
    <t xml:space="preserve">vlevo navýšení </t>
  </si>
  <si>
    <t>0,18*7,5</t>
  </si>
  <si>
    <t xml:space="preserve">římsy křídel </t>
  </si>
  <si>
    <t>KŘÍDLA VLEVO</t>
  </si>
  <si>
    <t>2,0</t>
  </si>
  <si>
    <t xml:space="preserve">KŘÍDLA VPRAVO </t>
  </si>
  <si>
    <t>1680812785</t>
  </si>
  <si>
    <t>(0,08+0,3+0,505)*7,5</t>
  </si>
  <si>
    <t>(0,1+0,08+0,3+0,15+0,02+0,235)*7*2</t>
  </si>
  <si>
    <t>KŘÍDLA VPRAVO</t>
  </si>
  <si>
    <t>(0,1+0,08+0,3+0,15+0,02+0,235)*6,7*2</t>
  </si>
  <si>
    <t>-1815906879</t>
  </si>
  <si>
    <t>317361116</t>
  </si>
  <si>
    <t>Výztuž mostních říms z betonářské oceli 10 505</t>
  </si>
  <si>
    <t>-864962620</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</si>
  <si>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</si>
  <si>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</si>
  <si>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 xml:space="preserve">navýšení </t>
  </si>
  <si>
    <t>353,600/1000</t>
  </si>
  <si>
    <t xml:space="preserve">římsy na křídlech </t>
  </si>
  <si>
    <t>(234+512)*0,617/1000</t>
  </si>
  <si>
    <t>130*2,466/1000</t>
  </si>
  <si>
    <t>334323118</t>
  </si>
  <si>
    <t>Mostní opěry a úložné prahy ze ŽB C 30/37</t>
  </si>
  <si>
    <t>-1750877622</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</si>
  <si>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</si>
  <si>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</si>
  <si>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ČELO VLEVO</t>
  </si>
  <si>
    <t>0,504*7,5</t>
  </si>
  <si>
    <t>334351112</t>
  </si>
  <si>
    <t>Bednění systémové mostních opěr a úložných prahů z překližek pro ŽB - zřízení</t>
  </si>
  <si>
    <t>728812157</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</si>
  <si>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</si>
  <si>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</si>
  <si>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(0,610+0,665)*7,5</t>
  </si>
  <si>
    <t>334351211</t>
  </si>
  <si>
    <t>Bednění systémové mostních opěr a úložných prahů z překližek - odstranění</t>
  </si>
  <si>
    <t>1258676508</t>
  </si>
  <si>
    <t>Bednění mostních opěr a úložných prahů ze systémového bednění  odstranění z překližek</t>
  </si>
  <si>
    <t>60542150</t>
  </si>
  <si>
    <t>0,2*0,24*14</t>
  </si>
  <si>
    <t>-487191715</t>
  </si>
  <si>
    <t>0,672</t>
  </si>
  <si>
    <t>613920202</t>
  </si>
  <si>
    <t>VPRAVO</t>
  </si>
  <si>
    <t>za římsou</t>
  </si>
  <si>
    <t xml:space="preserve">za křídly </t>
  </si>
  <si>
    <t>6,65*1,15</t>
  </si>
  <si>
    <t>5,75*1,15</t>
  </si>
  <si>
    <t xml:space="preserve">VLEVO </t>
  </si>
  <si>
    <t>za čelem a zídkami</t>
  </si>
  <si>
    <t>9,3*1</t>
  </si>
  <si>
    <t>5,9*1,15</t>
  </si>
  <si>
    <t>7,13*1,15</t>
  </si>
  <si>
    <t>465513157</t>
  </si>
  <si>
    <t>Dlažba svahu u opěr z upraveného lomového žulového kamene tl 200 mm do lože C 25/30 pl přes 10 m2</t>
  </si>
  <si>
    <t>1574787049</t>
  </si>
  <si>
    <t>Dlažba svahu u mostních opěr z upraveného lomového žulového kamene  s vyspárováním maltou MC 25, šíře spáry 15 mm do betonového lože C 25/30 tloušťky 200 mm, plochy přes 10 m2</t>
  </si>
  <si>
    <t>107888221</t>
  </si>
  <si>
    <t>48,046*1,3*4,44/1000</t>
  </si>
  <si>
    <t>-1728573674</t>
  </si>
  <si>
    <t>Poznámka k položce:
Zábradlí bude zinkováno ponorem</t>
  </si>
  <si>
    <t>"Zábradlí</t>
  </si>
  <si>
    <t>"70x70x6</t>
  </si>
  <si>
    <t>22,5*0,274</t>
  </si>
  <si>
    <t>34,80*0,274</t>
  </si>
  <si>
    <t>"80x80x10</t>
  </si>
  <si>
    <t>6,3*0,314</t>
  </si>
  <si>
    <t>8,8*0,314</t>
  </si>
  <si>
    <t>"patní desky</t>
  </si>
  <si>
    <t>0,24*0,2*2*14</t>
  </si>
  <si>
    <t>-1405104035</t>
  </si>
  <si>
    <t>21,785*1,517</t>
  </si>
  <si>
    <t>1418655837</t>
  </si>
  <si>
    <t>"římsy</t>
  </si>
  <si>
    <t>1,671*4</t>
  </si>
  <si>
    <t>-1001245465</t>
  </si>
  <si>
    <t>nové zábradlí na římsu vlevo:</t>
  </si>
  <si>
    <t>7,5</t>
  </si>
  <si>
    <t>na křídla vlevo:</t>
  </si>
  <si>
    <t>5,8*2</t>
  </si>
  <si>
    <t>-1207920246</t>
  </si>
  <si>
    <t>montáž zábradlí vlevo:</t>
  </si>
  <si>
    <t>19,100</t>
  </si>
  <si>
    <t>-152972967</t>
  </si>
  <si>
    <t>84,4/1000</t>
  </si>
  <si>
    <t>-1211298363</t>
  </si>
  <si>
    <t xml:space="preserve">madla </t>
  </si>
  <si>
    <t>řimsa vlevo:</t>
  </si>
  <si>
    <t>143,55/1000</t>
  </si>
  <si>
    <t>křídla vlevo:</t>
  </si>
  <si>
    <t>222,02/1000</t>
  </si>
  <si>
    <t>13011067</t>
  </si>
  <si>
    <t>úhelník ocelový rovnostranný jakost 11 375 80x80x10mm</t>
  </si>
  <si>
    <t>-831731093</t>
  </si>
  <si>
    <t>pro sloupky zábradlí na římse čelní zdi vlevo:</t>
  </si>
  <si>
    <t>6*1,05*11,9/1000</t>
  </si>
  <si>
    <t>pro sloupky zábradlí na římse křídel vlevo:</t>
  </si>
  <si>
    <t>2*4*1,1*11,9/1000</t>
  </si>
  <si>
    <t>-396296498</t>
  </si>
  <si>
    <t xml:space="preserve">styk římsy křídel a navýšním čela </t>
  </si>
  <si>
    <t>0,16*4</t>
  </si>
  <si>
    <t>688499311</t>
  </si>
  <si>
    <t>Poznámka k položce:
Včetně zhotovení 1x základního PKO nátěru výztuže u vlysu s letopočtem s ručním očištěním kartáčem</t>
  </si>
  <si>
    <t xml:space="preserve">do římsy </t>
  </si>
  <si>
    <t>-1233654927</t>
  </si>
  <si>
    <t>1717507981</t>
  </si>
  <si>
    <t>průčelí pro čela nadbetonovanná</t>
  </si>
  <si>
    <t>4,970*7,2*2</t>
  </si>
  <si>
    <t>((4,6*1,08)/2)*5,5*4</t>
  </si>
  <si>
    <t>1908636255</t>
  </si>
  <si>
    <t>126,216*30</t>
  </si>
  <si>
    <t>101959526</t>
  </si>
  <si>
    <t>126,216</t>
  </si>
  <si>
    <t>406270271</t>
  </si>
  <si>
    <t>2,5*4*25,805*0,3</t>
  </si>
  <si>
    <t>893609695</t>
  </si>
  <si>
    <t>77,415*30</t>
  </si>
  <si>
    <t>-227856857</t>
  </si>
  <si>
    <t>952904141</t>
  </si>
  <si>
    <t>Čištění mostních objektů - pročištění odvodňovačů ve zdivu</t>
  </si>
  <si>
    <t>-436700715</t>
  </si>
  <si>
    <t>Čištění mostních objektů pročištění odvodňovačů ve zdivu</t>
  </si>
  <si>
    <t xml:space="preserve">Poznámka k souboru cen:
1. Množství měrných jednotek se určuje: a) u otvorů, vtoků a výtoků v m3 jejich objemu, b) u odvodňovačů v m jejich délky. </t>
  </si>
  <si>
    <t>stávající odvodňovače v opěrách:</t>
  </si>
  <si>
    <t>2*2*2,2</t>
  </si>
  <si>
    <t>v křídle:</t>
  </si>
  <si>
    <t>1,9</t>
  </si>
  <si>
    <t>-1449084482</t>
  </si>
  <si>
    <t>14*4</t>
  </si>
  <si>
    <t>966023211</t>
  </si>
  <si>
    <t>Snesení nevyhovujících kamenných římsových desek na průčelním zdivu a křídlech</t>
  </si>
  <si>
    <t>-1187787817</t>
  </si>
  <si>
    <t>Snesení kamenných římsových desek na průčelním zdivu a křídlech</t>
  </si>
  <si>
    <t>0,18*7,51</t>
  </si>
  <si>
    <t>-1204069317</t>
  </si>
  <si>
    <t>křídla - zprava</t>
  </si>
  <si>
    <t>15,5*2</t>
  </si>
  <si>
    <t xml:space="preserve">křídla zleva </t>
  </si>
  <si>
    <t>17*2</t>
  </si>
  <si>
    <t>0,67*7,35*2</t>
  </si>
  <si>
    <t>1223996041</t>
  </si>
  <si>
    <t>2,35*25,805*2</t>
  </si>
  <si>
    <t>1628666792</t>
  </si>
  <si>
    <t>klenba:</t>
  </si>
  <si>
    <t>(2,754+2,745)*25,805</t>
  </si>
  <si>
    <t>319875974</t>
  </si>
  <si>
    <t>opěry - 50%</t>
  </si>
  <si>
    <t>2,35*25,805*2*0,5</t>
  </si>
  <si>
    <t>křídla - zprava 100%</t>
  </si>
  <si>
    <t>křídla zleva - 100%</t>
  </si>
  <si>
    <t>průčelí - 20%</t>
  </si>
  <si>
    <t>0,67*7,35*2*0,2</t>
  </si>
  <si>
    <t>1,5*4*0,2</t>
  </si>
  <si>
    <t>0,87*8,5*0,2</t>
  </si>
  <si>
    <t>klenba - 20%</t>
  </si>
  <si>
    <t>(2,754+2,745)*25,805*0,2</t>
  </si>
  <si>
    <t>-944790780</t>
  </si>
  <si>
    <t>2,35*25,805*2*0,4*0,1</t>
  </si>
  <si>
    <t>15,5*2*0,4*0,1</t>
  </si>
  <si>
    <t>17*2*0,4*0,1</t>
  </si>
  <si>
    <t>pručelí</t>
  </si>
  <si>
    <t>0,67*7,35*2*0,4*0,1</t>
  </si>
  <si>
    <t>1,5*4*0,4*0,1</t>
  </si>
  <si>
    <t>-1749442186</t>
  </si>
  <si>
    <t xml:space="preserve">50% nového kamene </t>
  </si>
  <si>
    <t>8,085*2,7*0,5</t>
  </si>
  <si>
    <t>-150746001</t>
  </si>
  <si>
    <t>-1551291238</t>
  </si>
  <si>
    <t>985331215</t>
  </si>
  <si>
    <t>Dodatečné vlepování betonářské výztuže D 16 mm do chemické malty včetně vyvrtání otvoru</t>
  </si>
  <si>
    <t>1520724741</t>
  </si>
  <si>
    <t>Dodatečné vlepování betonářské výztuže včetně vyvrtání a vyčištění otvoru chemickou maltou průměr výztuže 16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</si>
  <si>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</si>
  <si>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čela </t>
  </si>
  <si>
    <t>14*0,7</t>
  </si>
  <si>
    <t>0,35*5</t>
  </si>
  <si>
    <t>985331217</t>
  </si>
  <si>
    <t>Dodatečné vlepování betonářské výztuže D 20 mm do chemické malty včetně vyvrtání otvoru</t>
  </si>
  <si>
    <t>1068173074</t>
  </si>
  <si>
    <t>Dodatečné vlepování betonářské výztuže včetně vyvrtání a vyčištění otvoru chemickou maltou průměr výztuže 20 mm</t>
  </si>
  <si>
    <t xml:space="preserve">ŘÍMSY KŘÍDEL </t>
  </si>
  <si>
    <t>0,8*100</t>
  </si>
  <si>
    <t>985441113</t>
  </si>
  <si>
    <t>Přídavná šroubovitá nerezová výztuž 1 táhlo D 8 mm v drážce v cihelném zdivu hl do 70 mm</t>
  </si>
  <si>
    <t>1443589612</t>
  </si>
  <si>
    <t>Přídavná šroubovitá nerezová výztuž pro sanaci trhlin v drážce včetně vyfrézování a zalití kotevní maltou v cihelném nebo kamenném zdivu hloubky do 70 mm 1 táhlo průměru 8 mm</t>
  </si>
  <si>
    <t xml:space="preserve">Poznámka k souboru cen:
1. V cenách jsou započteny i náklady na vytvoření drážky nebo vrtu, jejich vyčištění, vložení táhla do drážky nebo kotvy do vrtu včetně dodávky materiálu, zalití drážky nebo vrtu zálivkovou maltou včetně dodávky materiálu a úpravy povrchu pod omítku (bez úpravy omítky). 2. V cenách nejsou započteny náklady na zatmelení vertikálních trhlin. </t>
  </si>
  <si>
    <t>stažení trhlin kamenného zdiva klenby a opěr:</t>
  </si>
  <si>
    <t>6*2+2*2+2*2</t>
  </si>
  <si>
    <t>-1930247726</t>
  </si>
  <si>
    <t>958978691</t>
  </si>
  <si>
    <t>46,607*20</t>
  </si>
  <si>
    <t>1713987636</t>
  </si>
  <si>
    <t>371145023</t>
  </si>
  <si>
    <t>3,515+9,702+6,811+12,360+20,213*0,5+0,012+0,080+0,02</t>
  </si>
  <si>
    <t>305860145</t>
  </si>
  <si>
    <t>Poznámka k položce:
Přístup k objektu po polních a lesních cestách (za mokra hůře).</t>
  </si>
  <si>
    <t>445304724</t>
  </si>
  <si>
    <t xml:space="preserve">nadbetonávka čel </t>
  </si>
  <si>
    <t>1,12*7,5</t>
  </si>
  <si>
    <t>-1483785931</t>
  </si>
  <si>
    <t>Poznámka k položce:
Spotřeba 0,3-0,4 kg/m2</t>
  </si>
  <si>
    <t>8,4*0,00035</t>
  </si>
  <si>
    <t>590968816</t>
  </si>
  <si>
    <t>8,4*2</t>
  </si>
  <si>
    <t>1867615793</t>
  </si>
  <si>
    <t>Poznámka k položce:
Spotřeba: 0,3-0,5 kg/m2</t>
  </si>
  <si>
    <t>16,8*0,4/1000</t>
  </si>
  <si>
    <t>998711103</t>
  </si>
  <si>
    <t>Přesun hmot tonážní pro izolace proti vodě, vlhkosti a plynům v objektech výšky do 60 m</t>
  </si>
  <si>
    <t>403455376</t>
  </si>
  <si>
    <t>Přesun hmot pro izolace proti vodě, vlhkosti a plynům  stanovený z hmotnosti přesunovaného materiálu vodorovná dopravní vzdálenost do 50 m v objektech výšky přes 12 do 60 m</t>
  </si>
  <si>
    <t>Poznámka k položce:
výška mostu je 12,75 m</t>
  </si>
  <si>
    <t>-1609280109</t>
  </si>
  <si>
    <t>Poznámka k položce:
očištěné kamenné zdivo</t>
  </si>
  <si>
    <t>344,035</t>
  </si>
  <si>
    <t>002 - VRN - most km 32,368</t>
  </si>
  <si>
    <t>2104313803</t>
  </si>
  <si>
    <t>Poznámka k položce:
zpracování dokumentace skutečného provedení stavby - 2x (v trvalém tisku i digitálně) s využitím železničního bodového pole a po projednání a schválení SŽG. Inženýrské sítě nebudou opravou mostu dotčeny.</t>
  </si>
  <si>
    <t>-723723642</t>
  </si>
  <si>
    <t>043114000</t>
  </si>
  <si>
    <t>Zkoušky tlakové</t>
  </si>
  <si>
    <t>Poznámka k položce:
vodní tlaková zkouška zdiva před injektáží a po injektáži</t>
  </si>
  <si>
    <t>-472077450</t>
  </si>
  <si>
    <t>003 - SO 01-20-03 Železniční most v km 33,487</t>
  </si>
  <si>
    <t>001 - ZRN - most km 33,487</t>
  </si>
  <si>
    <t>1140050232</t>
  </si>
  <si>
    <t>21,5*23*2/2</t>
  </si>
  <si>
    <t>-1470234065</t>
  </si>
  <si>
    <t>494,500*2*0,02</t>
  </si>
  <si>
    <t>-1319938878</t>
  </si>
  <si>
    <t>1,510*7,5*0,15*2</t>
  </si>
  <si>
    <t>360154991</t>
  </si>
  <si>
    <t>odstraněná přebytečná zemina:</t>
  </si>
  <si>
    <t>9,836</t>
  </si>
  <si>
    <t>1801734953</t>
  </si>
  <si>
    <t>Poznámka k položce:
např. skládka Selibice (celkem 19 km)</t>
  </si>
  <si>
    <t>9,836*9</t>
  </si>
  <si>
    <t>-1964020457</t>
  </si>
  <si>
    <t>3,398</t>
  </si>
  <si>
    <t>-1423629871</t>
  </si>
  <si>
    <t>odstraněná přebytečná zemina z říms:</t>
  </si>
  <si>
    <t>9,836*1,8</t>
  </si>
  <si>
    <t>-174634319</t>
  </si>
  <si>
    <t>0,83*7,5</t>
  </si>
  <si>
    <t>-238939425</t>
  </si>
  <si>
    <t>12,450*1,6</t>
  </si>
  <si>
    <t>-1308746392</t>
  </si>
  <si>
    <t>1,510*7,5*2</t>
  </si>
  <si>
    <t>-395329811</t>
  </si>
  <si>
    <t>22,650*0,03</t>
  </si>
  <si>
    <t>-44297365</t>
  </si>
  <si>
    <t>22,650</t>
  </si>
  <si>
    <t>62808187</t>
  </si>
  <si>
    <t>1094809261</t>
  </si>
  <si>
    <t>dle výkresu, dle úpravy pouze opěry a křídla vč. základů:</t>
  </si>
  <si>
    <t>340,8</t>
  </si>
  <si>
    <t>119,1+81,7</t>
  </si>
  <si>
    <t>1868459810</t>
  </si>
  <si>
    <t>43,168*3,5</t>
  </si>
  <si>
    <t>-1474924882</t>
  </si>
  <si>
    <t xml:space="preserve">opěry (předpokl. mezerovitost 8%): </t>
  </si>
  <si>
    <t>2*24,21*(1,6*2,345+2,15*1,55)*0,08</t>
  </si>
  <si>
    <t>křídla (předpokl. mezerovitost 12%):</t>
  </si>
  <si>
    <t>10,4*6,3/2*4*0,12</t>
  </si>
  <si>
    <t>-2121237395</t>
  </si>
  <si>
    <t>0,16*7,5</t>
  </si>
  <si>
    <t>ČELO VPRAVO</t>
  </si>
  <si>
    <t>2,8</t>
  </si>
  <si>
    <t>4,0</t>
  </si>
  <si>
    <t>770984599</t>
  </si>
  <si>
    <t>(0,08+0,3+0,355)*7,5</t>
  </si>
  <si>
    <t>0,16*2</t>
  </si>
  <si>
    <t>(0,1+0,08+0,3+0,15+0,02+0,235)*10,1*2</t>
  </si>
  <si>
    <t>-835212404</t>
  </si>
  <si>
    <t>431547649</t>
  </si>
  <si>
    <t xml:space="preserve">50% z celkového objemu </t>
  </si>
  <si>
    <t>1110/2/1000</t>
  </si>
  <si>
    <t>1903697417</t>
  </si>
  <si>
    <t>0,25*7,5</t>
  </si>
  <si>
    <t>-1533480203</t>
  </si>
  <si>
    <t>(0,42+0,39)*7,5</t>
  </si>
  <si>
    <t>0,24*2</t>
  </si>
  <si>
    <t>-909659746</t>
  </si>
  <si>
    <t>334361216</t>
  </si>
  <si>
    <t>Výztuž dříků opěr z betonářské oceli 10 505</t>
  </si>
  <si>
    <t>-1210182670</t>
  </si>
  <si>
    <t>Výztuž betonářská mostních konstrukcí  opěr, úložných prahů, křídel, závěrných zídek, bloků ložisek, pilířů a sloupů z oceli 10 505 (R) nebo BSt 500 dříků opěr</t>
  </si>
  <si>
    <t>-1802351608</t>
  </si>
  <si>
    <t>0,2*0,24*28</t>
  </si>
  <si>
    <t>-436336004</t>
  </si>
  <si>
    <t>1,344</t>
  </si>
  <si>
    <t>592907829</t>
  </si>
  <si>
    <t>7,5*1</t>
  </si>
  <si>
    <t>8,25*1,15</t>
  </si>
  <si>
    <t>8,6*1,15</t>
  </si>
  <si>
    <t>5,55*1,15</t>
  </si>
  <si>
    <t>5,7*1,15</t>
  </si>
  <si>
    <t>454624290</t>
  </si>
  <si>
    <t>47,316*1,3*4,44/1000</t>
  </si>
  <si>
    <t>-1446542398</t>
  </si>
  <si>
    <t>1121932462</t>
  </si>
  <si>
    <t>7,5*3*0,274*2</t>
  </si>
  <si>
    <t>6,10*3*0,274*2</t>
  </si>
  <si>
    <t>7,9*3*0,274*2</t>
  </si>
  <si>
    <t>80X80X10</t>
  </si>
  <si>
    <t>1,1*28*0,314</t>
  </si>
  <si>
    <t xml:space="preserve">patní deska </t>
  </si>
  <si>
    <t>0,2*0,24*2*28</t>
  </si>
  <si>
    <t>-1487238362</t>
  </si>
  <si>
    <t>47,705*1,517</t>
  </si>
  <si>
    <t>1437811892</t>
  </si>
  <si>
    <t xml:space="preserve">"římsy křídel </t>
  </si>
  <si>
    <t>1,98*4</t>
  </si>
  <si>
    <t>-1566993550</t>
  </si>
  <si>
    <t>nové zábradlí na římsy</t>
  </si>
  <si>
    <t xml:space="preserve">římsy </t>
  </si>
  <si>
    <t>7,5*2</t>
  </si>
  <si>
    <t xml:space="preserve">křídla vlevo </t>
  </si>
  <si>
    <t>6,10*2</t>
  </si>
  <si>
    <t xml:space="preserve">křídla vpravo </t>
  </si>
  <si>
    <t>7,9*2</t>
  </si>
  <si>
    <t>-565854703</t>
  </si>
  <si>
    <t>-2024054115</t>
  </si>
  <si>
    <t xml:space="preserve">madla na římse </t>
  </si>
  <si>
    <t>7,5*6,38*3*2/1000</t>
  </si>
  <si>
    <t xml:space="preserve">madla na křídlech </t>
  </si>
  <si>
    <t>6,10*6,38*3*2/1000</t>
  </si>
  <si>
    <t>7,9*6,38*3*2/1000</t>
  </si>
  <si>
    <t>426723548</t>
  </si>
  <si>
    <t>1,1*11,9*28/1000</t>
  </si>
  <si>
    <t>222372538</t>
  </si>
  <si>
    <t>0,2*0,24*125,58*28/1000</t>
  </si>
  <si>
    <t>2066191560</t>
  </si>
  <si>
    <t>423012399</t>
  </si>
  <si>
    <t xml:space="preserve">do říms </t>
  </si>
  <si>
    <t>1098662518</t>
  </si>
  <si>
    <t>938131111</t>
  </si>
  <si>
    <t>Odstranění přebytečné zeminy (nánosů) u říms průčelního zdiva a křídel ručně</t>
  </si>
  <si>
    <t>1094908748</t>
  </si>
  <si>
    <t>8,25*0,35</t>
  </si>
  <si>
    <t>8,6*0,35</t>
  </si>
  <si>
    <t>5,55*0,35</t>
  </si>
  <si>
    <t>5,7*0,35</t>
  </si>
  <si>
    <t>1543032208</t>
  </si>
  <si>
    <t>pručelí pro čela nadbetonovanná</t>
  </si>
  <si>
    <t>5*7,8*2</t>
  </si>
  <si>
    <t>((4,6*1,08)/2)*7*4</t>
  </si>
  <si>
    <t>-1450656864</t>
  </si>
  <si>
    <t>147,552*30</t>
  </si>
  <si>
    <t>-179270169</t>
  </si>
  <si>
    <t>147,552</t>
  </si>
  <si>
    <t>349065455</t>
  </si>
  <si>
    <t>klenba 20%</t>
  </si>
  <si>
    <t>2,6*4*24,210*0,2</t>
  </si>
  <si>
    <t>-969578368</t>
  </si>
  <si>
    <t>50,357*30</t>
  </si>
  <si>
    <t>1548724653</t>
  </si>
  <si>
    <t>50,357</t>
  </si>
  <si>
    <t>442325282</t>
  </si>
  <si>
    <t>2*3*1,8</t>
  </si>
  <si>
    <t>285027520</t>
  </si>
  <si>
    <t>šrouby do patních desek zábradlí nerez kvality A4</t>
  </si>
  <si>
    <t>-1296153922</t>
  </si>
  <si>
    <t>-1131626432</t>
  </si>
  <si>
    <t>25,83*2</t>
  </si>
  <si>
    <t>17,95*2</t>
  </si>
  <si>
    <t>pručelÍ</t>
  </si>
  <si>
    <t>0,67*7,6*2</t>
  </si>
  <si>
    <t>235973540</t>
  </si>
  <si>
    <t>2*24,21*2,345</t>
  </si>
  <si>
    <t>-1931271788</t>
  </si>
  <si>
    <t>24,21*3,14*4/2</t>
  </si>
  <si>
    <t>1214463521</t>
  </si>
  <si>
    <t>opěry 20%</t>
  </si>
  <si>
    <t>2,8*24,220*2*0,2</t>
  </si>
  <si>
    <t>křídla - zprava 100 %</t>
  </si>
  <si>
    <t>křídla zleva 100%</t>
  </si>
  <si>
    <t>pručelÍ 20%</t>
  </si>
  <si>
    <t>0,67*7,6*2*0,2</t>
  </si>
  <si>
    <t>5,495*24,220*0,2</t>
  </si>
  <si>
    <t>1442673458</t>
  </si>
  <si>
    <t>2,8*24,220*2*0,4*0,1</t>
  </si>
  <si>
    <t>25,83*2*0,4*0,1</t>
  </si>
  <si>
    <t>17,95*2*0,4*0,1</t>
  </si>
  <si>
    <t>0,67*7,6*2*0,4*0,1</t>
  </si>
  <si>
    <t>1,5*4*0,1</t>
  </si>
  <si>
    <t>787068241</t>
  </si>
  <si>
    <t>9,934*2,7*0,5</t>
  </si>
  <si>
    <t>-232574198</t>
  </si>
  <si>
    <t>1405819889</t>
  </si>
  <si>
    <t>-431216427</t>
  </si>
  <si>
    <t>0,35*4</t>
  </si>
  <si>
    <t xml:space="preserve">ČELO VPRAVO </t>
  </si>
  <si>
    <t>513098459</t>
  </si>
  <si>
    <t>0,8*127</t>
  </si>
  <si>
    <t>1457249419</t>
  </si>
  <si>
    <t>1*2+10*2+11*2</t>
  </si>
  <si>
    <t>-2072731243</t>
  </si>
  <si>
    <t>-1884647955</t>
  </si>
  <si>
    <t>48,594*18</t>
  </si>
  <si>
    <t>648191633</t>
  </si>
  <si>
    <t>1129444298</t>
  </si>
  <si>
    <t>7,020+10,430+7,298+11,260+24,835*0,5+0,022+0,102+0,044</t>
  </si>
  <si>
    <t>-942352591</t>
  </si>
  <si>
    <t>Poznámka k položce:
Přístup k objektu po polních cestách (za mokra hůře).</t>
  </si>
  <si>
    <t>1046301887</t>
  </si>
  <si>
    <t>0,8*7,5</t>
  </si>
  <si>
    <t>0,8*7,610</t>
  </si>
  <si>
    <t>313348218</t>
  </si>
  <si>
    <t>Poznámka k položce:
Spotřeba 0,3-0,4kg/m2</t>
  </si>
  <si>
    <t>12,088*0,00035</t>
  </si>
  <si>
    <t>243394924</t>
  </si>
  <si>
    <t>12,088*2</t>
  </si>
  <si>
    <t>-1202915900</t>
  </si>
  <si>
    <t>24,176*0,4/1000</t>
  </si>
  <si>
    <t>1728787678</t>
  </si>
  <si>
    <t>Poznámka k položce:
výška mostu je 14,85 m</t>
  </si>
  <si>
    <t>28249410</t>
  </si>
  <si>
    <t>369,328</t>
  </si>
  <si>
    <t>002 - VRN  - most km 33,487</t>
  </si>
  <si>
    <t>730084439</t>
  </si>
  <si>
    <t>1371661769</t>
  </si>
  <si>
    <t>540659330</t>
  </si>
  <si>
    <t>-380371402</t>
  </si>
  <si>
    <t>004 - SO 01-20-04 Železniční most v km 34,190</t>
  </si>
  <si>
    <t>001 - ZRN - most km 34,190</t>
  </si>
  <si>
    <t>-1404063155</t>
  </si>
  <si>
    <t>26*15/2</t>
  </si>
  <si>
    <t>25*15/2</t>
  </si>
  <si>
    <t>-1894209762</t>
  </si>
  <si>
    <t>382,5*2*0,01</t>
  </si>
  <si>
    <t>115001105</t>
  </si>
  <si>
    <t>Převedení vody potrubím DN do 600</t>
  </si>
  <si>
    <t>-50764645</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</si>
  <si>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</si>
  <si>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</si>
  <si>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1032212141</t>
  </si>
  <si>
    <t>z čištění:</t>
  </si>
  <si>
    <t>23,391</t>
  </si>
  <si>
    <t>-1639905578</t>
  </si>
  <si>
    <t xml:space="preserve">Poznámka k položce:
např. skládka Selibice (celkem 18 km)
</t>
  </si>
  <si>
    <t>23,391*8</t>
  </si>
  <si>
    <t>-229688470</t>
  </si>
  <si>
    <t>171103101</t>
  </si>
  <si>
    <t>Zemní hrázky melioračních kanálů z horniny tř. 1 až 4</t>
  </si>
  <si>
    <t>1677530995</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</si>
  <si>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</si>
  <si>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</si>
  <si>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-559499864</t>
  </si>
  <si>
    <t>23,391*2</t>
  </si>
  <si>
    <t>1530112152</t>
  </si>
  <si>
    <t>177,6</t>
  </si>
  <si>
    <t>395,9</t>
  </si>
  <si>
    <t>240</t>
  </si>
  <si>
    <t>208166007</t>
  </si>
  <si>
    <t>69,538*3,5</t>
  </si>
  <si>
    <t>-376460247</t>
  </si>
  <si>
    <t>opěry (předpokládaná mezerovitost 8%)</t>
  </si>
  <si>
    <t>9,141*38,985*0,08</t>
  </si>
  <si>
    <t>klenba 8%</t>
  </si>
  <si>
    <t>3,44*38,985*2*0,08</t>
  </si>
  <si>
    <t>křídla 10%</t>
  </si>
  <si>
    <t>13,980*7/2*4*0,1</t>
  </si>
  <si>
    <t>149184641</t>
  </si>
  <si>
    <t>2,5</t>
  </si>
  <si>
    <t>76725012</t>
  </si>
  <si>
    <t>(0,1+0,08+0,3+0,15+0,02+0,235)*6,8*2</t>
  </si>
  <si>
    <t>KŘÍDLO VLEVO</t>
  </si>
  <si>
    <t>(0,1+0,08+0,3+0,15+0,02+0,235)*7,3*2</t>
  </si>
  <si>
    <t>-1736787091</t>
  </si>
  <si>
    <t>-1981164957</t>
  </si>
  <si>
    <t>viz příloha 8.2</t>
  </si>
  <si>
    <t>(276,120+512+544)*0,617/1000</t>
  </si>
  <si>
    <t>306,8*2,466/1000</t>
  </si>
  <si>
    <t>1999443831</t>
  </si>
  <si>
    <t>1,97*4</t>
  </si>
  <si>
    <t>243117611</t>
  </si>
  <si>
    <t>-2019585792</t>
  </si>
  <si>
    <t>576783888</t>
  </si>
  <si>
    <t>6,6*(4,965-1,7)</t>
  </si>
  <si>
    <t>6,6*(5,750-1,7)</t>
  </si>
  <si>
    <t>15,2*2</t>
  </si>
  <si>
    <t>17,25*2</t>
  </si>
  <si>
    <t>1465385522</t>
  </si>
  <si>
    <t>113,179*30</t>
  </si>
  <si>
    <t>634005780</t>
  </si>
  <si>
    <t>143658159</t>
  </si>
  <si>
    <t>klenba 30%</t>
  </si>
  <si>
    <t>3,3*6*38,985*0,3</t>
  </si>
  <si>
    <t>-296193730</t>
  </si>
  <si>
    <t>231,571*30</t>
  </si>
  <si>
    <t>2046593108</t>
  </si>
  <si>
    <t>952904122</t>
  </si>
  <si>
    <t>Čištění mostních objektů - ruční odstranění nánosů z otvorů v přes 1,5 m</t>
  </si>
  <si>
    <t>-197355413</t>
  </si>
  <si>
    <t>Čištění mostních objektů odstranění nánosů z otvorů ručně, světlé výšky otvoru přes 1,5 m</t>
  </si>
  <si>
    <t xml:space="preserve">v otvoru </t>
  </si>
  <si>
    <t>6*38,985*0,10</t>
  </si>
  <si>
    <t>1449367835</t>
  </si>
  <si>
    <t>15,813*2</t>
  </si>
  <si>
    <t>17,258*2</t>
  </si>
  <si>
    <t>pručelí zleva</t>
  </si>
  <si>
    <t>22,875</t>
  </si>
  <si>
    <t xml:space="preserve">pručelí zprava </t>
  </si>
  <si>
    <t>22,976</t>
  </si>
  <si>
    <t>-1600171072</t>
  </si>
  <si>
    <t>průčelí zleva</t>
  </si>
  <si>
    <t xml:space="preserve">průčelí zprava </t>
  </si>
  <si>
    <t>107898983</t>
  </si>
  <si>
    <t>opěry - 30%</t>
  </si>
  <si>
    <t>2,395*38,985*2*0,3</t>
  </si>
  <si>
    <t>křídla - zprava 50%</t>
  </si>
  <si>
    <t>15,813*2*0,5</t>
  </si>
  <si>
    <t>křídla zleva - 50%</t>
  </si>
  <si>
    <t>17,258*2*0,5</t>
  </si>
  <si>
    <t>průčelí zleva - 30%</t>
  </si>
  <si>
    <t>22,875*0,3</t>
  </si>
  <si>
    <t>průčelí zprava - 30%</t>
  </si>
  <si>
    <t>22,976*0,3</t>
  </si>
  <si>
    <t>klenba -30 100%</t>
  </si>
  <si>
    <t>8,240*38,985*0,3</t>
  </si>
  <si>
    <t>827570459</t>
  </si>
  <si>
    <t>2,395*38,985*2*0,4*0,1</t>
  </si>
  <si>
    <t>15,813*2*0,4*0,1</t>
  </si>
  <si>
    <t>17,258*2*0,4*0,1</t>
  </si>
  <si>
    <t>22,875*0,4*0,1</t>
  </si>
  <si>
    <t>22,976*0,4*0,1</t>
  </si>
  <si>
    <t>365654155</t>
  </si>
  <si>
    <t>11,950*2,7*0,5</t>
  </si>
  <si>
    <t>-1960837038</t>
  </si>
  <si>
    <t>-516644613</t>
  </si>
  <si>
    <t>-747052800</t>
  </si>
  <si>
    <t>0,8*236</t>
  </si>
  <si>
    <t>1223002626</t>
  </si>
  <si>
    <t>45*2+6*2+6*2</t>
  </si>
  <si>
    <t>75265282</t>
  </si>
  <si>
    <t>-875198403</t>
  </si>
  <si>
    <t>Poznámka k položce:
např. skládka Selibice (celkem 18 km)</t>
  </si>
  <si>
    <t>36,136*17</t>
  </si>
  <si>
    <t>-859739610</t>
  </si>
  <si>
    <t>836752331</t>
  </si>
  <si>
    <t>5,376+15,519+29,875*0,5+0,189+0,114</t>
  </si>
  <si>
    <t>196471235</t>
  </si>
  <si>
    <t>Poznámka k položce:
Dobrý přístup k objektu - zleva trati po místní komunikaci, příp. zprava trati po polní cestě.</t>
  </si>
  <si>
    <t>-403246260</t>
  </si>
  <si>
    <t>111,993</t>
  </si>
  <si>
    <t xml:space="preserve">002 - VRN - most km 34,190 </t>
  </si>
  <si>
    <t>-943902551</t>
  </si>
  <si>
    <t>-1569423636</t>
  </si>
  <si>
    <t>Poznámka k položce:
Dodávky vody a energie, příjezdové komunikace , příp. pronájmy pozemků, střežení pracoviště vč. příp. osvětlen, uvedení pozemků do původního stavu, včetně přípravy a likvidace staveniště. Dobrý přístup k objektu - zleva trati po místní komunikaci, příp. zprava trati po polní cestě.</t>
  </si>
  <si>
    <t>1991960263</t>
  </si>
  <si>
    <t>005 - SO 01-20-06 Železniční most v km 35,208</t>
  </si>
  <si>
    <t>001 - ZRN - most km 35,208</t>
  </si>
  <si>
    <t>817837532</t>
  </si>
  <si>
    <t>21*17/2</t>
  </si>
  <si>
    <t>21*18/2</t>
  </si>
  <si>
    <t>1684598344</t>
  </si>
  <si>
    <t>367,5*2*0,01</t>
  </si>
  <si>
    <t>-130956226</t>
  </si>
  <si>
    <t>2,7*6,65*0,15</t>
  </si>
  <si>
    <t>-1239206133</t>
  </si>
  <si>
    <t xml:space="preserve">vpravo -  pro navýšení </t>
  </si>
  <si>
    <t>1,152*6,65</t>
  </si>
  <si>
    <t xml:space="preserve">vlevo  -  pro navýšení </t>
  </si>
  <si>
    <t>-970923212</t>
  </si>
  <si>
    <t>156776973</t>
  </si>
  <si>
    <t>odkopávky:</t>
  </si>
  <si>
    <t>15,322</t>
  </si>
  <si>
    <t>11,840</t>
  </si>
  <si>
    <t>-2065355114</t>
  </si>
  <si>
    <t>27,162*9</t>
  </si>
  <si>
    <t>656591689</t>
  </si>
  <si>
    <t>ornice:</t>
  </si>
  <si>
    <t>5,386</t>
  </si>
  <si>
    <t>1571064640</t>
  </si>
  <si>
    <t>15,322*2</t>
  </si>
  <si>
    <t>11,840*1,8</t>
  </si>
  <si>
    <t>1741799080</t>
  </si>
  <si>
    <t>0,8*6,65</t>
  </si>
  <si>
    <t>441408684</t>
  </si>
  <si>
    <t>10,640*1,6</t>
  </si>
  <si>
    <t>1552547518</t>
  </si>
  <si>
    <t>2,7*6,65</t>
  </si>
  <si>
    <t>-428493455</t>
  </si>
  <si>
    <t>35,910*0,03</t>
  </si>
  <si>
    <t>844672384</t>
  </si>
  <si>
    <t>35,910</t>
  </si>
  <si>
    <t>-362651775</t>
  </si>
  <si>
    <t>-559732049</t>
  </si>
  <si>
    <t>dle výkresu (dle úpravy PS bez klenby):</t>
  </si>
  <si>
    <t>280,8</t>
  </si>
  <si>
    <t>-486525896</t>
  </si>
  <si>
    <t>64,457*3,5</t>
  </si>
  <si>
    <t>1369657334</t>
  </si>
  <si>
    <t>opěry (předpokládaná mezerovitost 8%):</t>
  </si>
  <si>
    <t>14,545*22,535*0,08</t>
  </si>
  <si>
    <t>základy opěr (12%):</t>
  </si>
  <si>
    <t>4,015*22,535*2*0,12</t>
  </si>
  <si>
    <t>11,8*7/2*4*0,1</t>
  </si>
  <si>
    <t>632680548</t>
  </si>
  <si>
    <t>0,154*6,65</t>
  </si>
  <si>
    <t>0,148*6,625</t>
  </si>
  <si>
    <t>-1646196103</t>
  </si>
  <si>
    <t>(0,08+0,3+0,355)*6,650</t>
  </si>
  <si>
    <t>0,216*2</t>
  </si>
  <si>
    <t>(0,08+0,3+0,355)*6,625</t>
  </si>
  <si>
    <t>0,283*2</t>
  </si>
  <si>
    <t>0,152*2*2</t>
  </si>
  <si>
    <t>(0,1+0,08+0,3+0,15+0,02+0,235)*6*2</t>
  </si>
  <si>
    <t>1594892793</t>
  </si>
  <si>
    <t>-1839063524</t>
  </si>
  <si>
    <t xml:space="preserve">50 % z celkové hmotnosti </t>
  </si>
  <si>
    <t>1003/2/1000</t>
  </si>
  <si>
    <t>24386266</t>
  </si>
  <si>
    <t>0,216*6,650</t>
  </si>
  <si>
    <t>0,283*6,625</t>
  </si>
  <si>
    <t>-918583998</t>
  </si>
  <si>
    <t>(0,380+0,375)*6,650</t>
  </si>
  <si>
    <t>(0,455+0,475)*6,625</t>
  </si>
  <si>
    <t>1355395874</t>
  </si>
  <si>
    <t>1107435907</t>
  </si>
  <si>
    <t>571723040</t>
  </si>
  <si>
    <t>-1430205964</t>
  </si>
  <si>
    <t>-258745904</t>
  </si>
  <si>
    <t>6,650*1,15</t>
  </si>
  <si>
    <t>6,8*1,15</t>
  </si>
  <si>
    <t>6,625*1,15</t>
  </si>
  <si>
    <t>6,4*1,15</t>
  </si>
  <si>
    <t>6,356*1,15</t>
  </si>
  <si>
    <t>-1028189631</t>
  </si>
  <si>
    <t>45,576*1,3*4,44/1000</t>
  </si>
  <si>
    <t>-1074253773</t>
  </si>
  <si>
    <t>-1522284497</t>
  </si>
  <si>
    <t>6,65*3*0,274*2</t>
  </si>
  <si>
    <t>5,57*3*0,274*2</t>
  </si>
  <si>
    <t>6,68*3*0,274*2</t>
  </si>
  <si>
    <t>-1928475174</t>
  </si>
  <si>
    <t>43,431*1,517</t>
  </si>
  <si>
    <t>-1110639021</t>
  </si>
  <si>
    <t xml:space="preserve">řimsy křídel </t>
  </si>
  <si>
    <t>1,7*4</t>
  </si>
  <si>
    <t>-1376678003</t>
  </si>
  <si>
    <t>6,65*2</t>
  </si>
  <si>
    <t>5,57*2</t>
  </si>
  <si>
    <t>6,68*2</t>
  </si>
  <si>
    <t>1996194118</t>
  </si>
  <si>
    <t>37,8</t>
  </si>
  <si>
    <t>788536177</t>
  </si>
  <si>
    <t>6,65*6,38*3*2/1000</t>
  </si>
  <si>
    <t>5,57*6,38*3*2/1000</t>
  </si>
  <si>
    <t>6,68*6,38*3*2/1000</t>
  </si>
  <si>
    <t>-1611936724</t>
  </si>
  <si>
    <t>-1298060218</t>
  </si>
  <si>
    <t>311028155</t>
  </si>
  <si>
    <t>-1907271391</t>
  </si>
  <si>
    <t>-11641397</t>
  </si>
  <si>
    <t>-2110832652</t>
  </si>
  <si>
    <t xml:space="preserve">za křídly pro dlažbu </t>
  </si>
  <si>
    <t>0,4*7,7*2</t>
  </si>
  <si>
    <t>0,4*7,1*2</t>
  </si>
  <si>
    <t>-1764836325</t>
  </si>
  <si>
    <t>6,6*4*2</t>
  </si>
  <si>
    <t>15*2</t>
  </si>
  <si>
    <t>13*2</t>
  </si>
  <si>
    <t>950616444</t>
  </si>
  <si>
    <t>108,8*30</t>
  </si>
  <si>
    <t>-1484005338</t>
  </si>
  <si>
    <t>108,8</t>
  </si>
  <si>
    <t>-1176258107</t>
  </si>
  <si>
    <t xml:space="preserve">klenba  20% </t>
  </si>
  <si>
    <t>2*4*23,120*0,2</t>
  </si>
  <si>
    <t>-1158640549</t>
  </si>
  <si>
    <t>36,992*30</t>
  </si>
  <si>
    <t>500248313</t>
  </si>
  <si>
    <t>-910448947</t>
  </si>
  <si>
    <t>2*4*1,6</t>
  </si>
  <si>
    <t>-1068275315</t>
  </si>
  <si>
    <t>28*4</t>
  </si>
  <si>
    <t>-1256961502</t>
  </si>
  <si>
    <t>0,15*6,620</t>
  </si>
  <si>
    <t>0,15*6,635</t>
  </si>
  <si>
    <t>2134713359</t>
  </si>
  <si>
    <t>15,6*2</t>
  </si>
  <si>
    <t>13,8*2</t>
  </si>
  <si>
    <t>11,603</t>
  </si>
  <si>
    <t>11,5</t>
  </si>
  <si>
    <t>2051111733</t>
  </si>
  <si>
    <t>2,130*23,120*2</t>
  </si>
  <si>
    <t>2123005824</t>
  </si>
  <si>
    <t>433275104</t>
  </si>
  <si>
    <t>2,130*23,120*2*0,2</t>
  </si>
  <si>
    <t>křídla - zprava -100%</t>
  </si>
  <si>
    <t xml:space="preserve">pručelí zleva - 20% </t>
  </si>
  <si>
    <t>11,603*0,2</t>
  </si>
  <si>
    <t xml:space="preserve">pručelí zprava  - 20% </t>
  </si>
  <si>
    <t>11,5*0,2</t>
  </si>
  <si>
    <t>6,27*23,120*0,2</t>
  </si>
  <si>
    <t>-1179106600</t>
  </si>
  <si>
    <t>2,130*23,120*2*0,5*0,1</t>
  </si>
  <si>
    <t>15,6*2*0,5*0,1</t>
  </si>
  <si>
    <t>křídla zleva</t>
  </si>
  <si>
    <t>13,8*2*0,5*0,1</t>
  </si>
  <si>
    <t>11,603*0,5*0,1</t>
  </si>
  <si>
    <t>11,5*0,5*0,1</t>
  </si>
  <si>
    <t>-208706114</t>
  </si>
  <si>
    <t>9,020*2,7*0,5</t>
  </si>
  <si>
    <t>1865597555</t>
  </si>
  <si>
    <t>-1268237607</t>
  </si>
  <si>
    <t>553795141</t>
  </si>
  <si>
    <t>26*0,7</t>
  </si>
  <si>
    <t>-1070960417</t>
  </si>
  <si>
    <t>0,8*218</t>
  </si>
  <si>
    <t>1009706889</t>
  </si>
  <si>
    <t>23*2+16*2+28*2</t>
  </si>
  <si>
    <t>-263700034</t>
  </si>
  <si>
    <t>-215415442</t>
  </si>
  <si>
    <t>27,611*18</t>
  </si>
  <si>
    <t>-2132580415</t>
  </si>
  <si>
    <t>2123659140</t>
  </si>
  <si>
    <t>0,032+8,659+7,298+22,550*0,5+0,039+0,174+0,134</t>
  </si>
  <si>
    <t>1382446893</t>
  </si>
  <si>
    <t>2046917977</t>
  </si>
  <si>
    <t>0,68*6,625</t>
  </si>
  <si>
    <t>0,830*6,650</t>
  </si>
  <si>
    <t>1668514171</t>
  </si>
  <si>
    <t>10,025*0,00035</t>
  </si>
  <si>
    <t>-1807074946</t>
  </si>
  <si>
    <t>10,025*2</t>
  </si>
  <si>
    <t>491923432</t>
  </si>
  <si>
    <t>10,025*0,4/1000</t>
  </si>
  <si>
    <t>1636220263</t>
  </si>
  <si>
    <t>Poznámka k položce:
výška mostu je 14,0 m</t>
  </si>
  <si>
    <t>-1807714544</t>
  </si>
  <si>
    <t>332,433</t>
  </si>
  <si>
    <t>002 - VRN - most km 35,208</t>
  </si>
  <si>
    <t>1318562760</t>
  </si>
  <si>
    <t>797821620</t>
  </si>
  <si>
    <t>806173663</t>
  </si>
  <si>
    <t>-1726507925</t>
  </si>
  <si>
    <t>006 - SO 01-20-07 Železniční most v km 35,561</t>
  </si>
  <si>
    <t xml:space="preserve">001 - ZRN - most km 35,561 </t>
  </si>
  <si>
    <t>-1516859834</t>
  </si>
  <si>
    <t>21*10/2</t>
  </si>
  <si>
    <t>-1262911601</t>
  </si>
  <si>
    <t>2*294*0,01</t>
  </si>
  <si>
    <t>332285283</t>
  </si>
  <si>
    <t>vpravo:</t>
  </si>
  <si>
    <t>3,5*8,0*0,15</t>
  </si>
  <si>
    <t>vlevo:</t>
  </si>
  <si>
    <t>3,5*17*0,15</t>
  </si>
  <si>
    <t>223428876</t>
  </si>
  <si>
    <t>1,3*2,6*8,0</t>
  </si>
  <si>
    <t>1,3*2,5*17</t>
  </si>
  <si>
    <t>-895876426</t>
  </si>
  <si>
    <t>82,290/2</t>
  </si>
  <si>
    <t>703400326</t>
  </si>
  <si>
    <t>17,063</t>
  </si>
  <si>
    <t>-538025159</t>
  </si>
  <si>
    <t>82,290</t>
  </si>
  <si>
    <t>1510497300</t>
  </si>
  <si>
    <t>94,130*8</t>
  </si>
  <si>
    <t>124778168</t>
  </si>
  <si>
    <t>13,125</t>
  </si>
  <si>
    <t>19,206</t>
  </si>
  <si>
    <t>-998568719</t>
  </si>
  <si>
    <t>82,290*2</t>
  </si>
  <si>
    <t>-1620267548</t>
  </si>
  <si>
    <t>vpravo -  pro navýšením</t>
  </si>
  <si>
    <t>0,4*1,8*18,5</t>
  </si>
  <si>
    <t xml:space="preserve">vlevo  -  za navýšením </t>
  </si>
  <si>
    <t>0,45*1,9*14</t>
  </si>
  <si>
    <t xml:space="preserve">ZA KŘÍDLAMA </t>
  </si>
  <si>
    <t>0,6*7*3</t>
  </si>
  <si>
    <t>601446563</t>
  </si>
  <si>
    <t>37,890*1,6</t>
  </si>
  <si>
    <t>-609696344</t>
  </si>
  <si>
    <t>-835165060</t>
  </si>
  <si>
    <t>87,5*0,03</t>
  </si>
  <si>
    <t>-301239267</t>
  </si>
  <si>
    <t>1715901914</t>
  </si>
  <si>
    <t>13,125/0,15</t>
  </si>
  <si>
    <t>1466570904</t>
  </si>
  <si>
    <t>Poznámka k položce:
za navýšením čelních zdí</t>
  </si>
  <si>
    <t>14+2*2</t>
  </si>
  <si>
    <t>7+2*2</t>
  </si>
  <si>
    <t>2064098747</t>
  </si>
  <si>
    <t>dle výkresu (dle úpravy PS, bez klenby)</t>
  </si>
  <si>
    <t>201,6</t>
  </si>
  <si>
    <t>86,4</t>
  </si>
  <si>
    <t xml:space="preserve">čelní zeď vlevo </t>
  </si>
  <si>
    <t>32,15</t>
  </si>
  <si>
    <t>-638468196</t>
  </si>
  <si>
    <t>35,957*3,5</t>
  </si>
  <si>
    <t>-1496635652</t>
  </si>
  <si>
    <t>opěry (předpokl. mezerovitost 8%):</t>
  </si>
  <si>
    <t>4,066*24,305*2*0,08</t>
  </si>
  <si>
    <t>zaklady opěr (10%):</t>
  </si>
  <si>
    <t>1,5*2,360*24,305*0,1</t>
  </si>
  <si>
    <t>křídla (10%):</t>
  </si>
  <si>
    <t>9,3*6,9/2*3*0,1</t>
  </si>
  <si>
    <t>čelní zeď (8%):</t>
  </si>
  <si>
    <t>16,678*1,435*0,08</t>
  </si>
  <si>
    <t>-859208179</t>
  </si>
  <si>
    <t>1,0</t>
  </si>
  <si>
    <t>1,5</t>
  </si>
  <si>
    <t>103348390</t>
  </si>
  <si>
    <t>(0,1+0,3+0,265+0,02)*14,41</t>
  </si>
  <si>
    <t>(0,1+0,3+0,265+0,02)*7</t>
  </si>
  <si>
    <t>(0,1+0,08+0,3+0,15+0,02+0,235)*6</t>
  </si>
  <si>
    <t>272050872</t>
  </si>
  <si>
    <t>160160369</t>
  </si>
  <si>
    <t>viz příloha 8.2, bez říms přechodových zídek:</t>
  </si>
  <si>
    <t>1,278*7/8,3</t>
  </si>
  <si>
    <t>-606334074</t>
  </si>
  <si>
    <t>ČELO VLEVO (změna PS - nižší o 40%):</t>
  </si>
  <si>
    <t>27*0,4</t>
  </si>
  <si>
    <t>ČELO VPRAVO (měna PS - nižší o 2/3):</t>
  </si>
  <si>
    <t>11/3</t>
  </si>
  <si>
    <t>468913244</t>
  </si>
  <si>
    <t>(1,365+2,346)*14,450*0,4</t>
  </si>
  <si>
    <t>(1,165+2,138)*6,970/3</t>
  </si>
  <si>
    <t>1165569504</t>
  </si>
  <si>
    <t>982410759</t>
  </si>
  <si>
    <t xml:space="preserve">dle výkresu výztuže, poníženo o zmenšení velikosti navýšení: </t>
  </si>
  <si>
    <t>3,621*14,467/36</t>
  </si>
  <si>
    <t>-1541286120</t>
  </si>
  <si>
    <t>pod patní desky zábradlí na čelních zdech:</t>
  </si>
  <si>
    <t>0,2*0,24*(12+6)</t>
  </si>
  <si>
    <t>pro patní desky zábradlí na římsách křídel:</t>
  </si>
  <si>
    <t>(2*4+5)*0,2*0,24</t>
  </si>
  <si>
    <t>1812727019</t>
  </si>
  <si>
    <t>-1557121864</t>
  </si>
  <si>
    <t>za čelem:</t>
  </si>
  <si>
    <t>(6,97+2*0,5)*1</t>
  </si>
  <si>
    <t>5,8*1</t>
  </si>
  <si>
    <t>(14,45*2*0,5)*1</t>
  </si>
  <si>
    <t>za křídlem</t>
  </si>
  <si>
    <t>5,4*1</t>
  </si>
  <si>
    <t>-1664935732</t>
  </si>
  <si>
    <t>39,420*1,3*4,44/1000</t>
  </si>
  <si>
    <t>613746953</t>
  </si>
  <si>
    <t>814246369</t>
  </si>
  <si>
    <t>8,97*3*0,274</t>
  </si>
  <si>
    <t>14,4*0,274*3</t>
  </si>
  <si>
    <t>80X808X8</t>
  </si>
  <si>
    <t>4,22*0,314*3</t>
  </si>
  <si>
    <t xml:space="preserve">PATNÍ DESKA </t>
  </si>
  <si>
    <t>0,2*0,24*4*2*3</t>
  </si>
  <si>
    <t>10,41*0,274*2</t>
  </si>
  <si>
    <t xml:space="preserve">PATNÍ DESKY </t>
  </si>
  <si>
    <t>madla zábradlí na římsách křídel:</t>
  </si>
  <si>
    <t>(2*5,2+6,3)*3*0,07*4</t>
  </si>
  <si>
    <t>sloupky zábradlí na římsách křídel:</t>
  </si>
  <si>
    <t>(2*4+5)*1,055*0,08*4</t>
  </si>
  <si>
    <t>patní desky sloupků zábradlí na římsách křídel:</t>
  </si>
  <si>
    <t>(2*4+5)*0,2*0,24*2</t>
  </si>
  <si>
    <t>358473179</t>
  </si>
  <si>
    <t>52,271*1,517</t>
  </si>
  <si>
    <t>-1252431769</t>
  </si>
  <si>
    <t>(0,08+0,017+0,3+0,15+0,115+0,440)*(3+3)</t>
  </si>
  <si>
    <t>čela</t>
  </si>
  <si>
    <t>3,33</t>
  </si>
  <si>
    <t>-1193566426</t>
  </si>
  <si>
    <t>nové zábradlí na římsy průčelí:</t>
  </si>
  <si>
    <t>ZPRAVA</t>
  </si>
  <si>
    <t>3,470+3,470</t>
  </si>
  <si>
    <t>ZLEVA</t>
  </si>
  <si>
    <t>4,80+4,8+4,8</t>
  </si>
  <si>
    <t>nové zábradlí na římsy křídel:</t>
  </si>
  <si>
    <t>6,3+2*5,2</t>
  </si>
  <si>
    <t>-1696324917</t>
  </si>
  <si>
    <t>414374187</t>
  </si>
  <si>
    <t>120,96*3/1000</t>
  </si>
  <si>
    <t>87,44*2/1000</t>
  </si>
  <si>
    <t>pro madla zábradlí na římsy křídel:</t>
  </si>
  <si>
    <t>(6,3+2*5,2)*3*8,4/1000</t>
  </si>
  <si>
    <t>-1187965446</t>
  </si>
  <si>
    <t>40,77*3/1000</t>
  </si>
  <si>
    <t>30,57*2/1000</t>
  </si>
  <si>
    <t>pro sloupky zábradlí na římsy křídel:</t>
  </si>
  <si>
    <t>(2*4+5)*1,055*9,66/1000</t>
  </si>
  <si>
    <t>-98900169</t>
  </si>
  <si>
    <t>24,12*3/1000</t>
  </si>
  <si>
    <t>18,09*2/1000</t>
  </si>
  <si>
    <t>pro patní desky sloupků zábradlí na římsách křídel:</t>
  </si>
  <si>
    <t>(2*4+5)*6,03/1000</t>
  </si>
  <si>
    <t>1789317003</t>
  </si>
  <si>
    <t>0,12*(3+3)</t>
  </si>
  <si>
    <t>cela</t>
  </si>
  <si>
    <t>1,7*2</t>
  </si>
  <si>
    <t>-1638565553</t>
  </si>
  <si>
    <t>-1274530107</t>
  </si>
  <si>
    <t>561917772</t>
  </si>
  <si>
    <t>0,97*7*2</t>
  </si>
  <si>
    <t>0,97*5,8</t>
  </si>
  <si>
    <t>1019682041</t>
  </si>
  <si>
    <t>4,5*7,0</t>
  </si>
  <si>
    <t>5,0*14</t>
  </si>
  <si>
    <t>9,6*3</t>
  </si>
  <si>
    <t>719207714</t>
  </si>
  <si>
    <t>130,300*30</t>
  </si>
  <si>
    <t>-492544437</t>
  </si>
  <si>
    <t>130,3</t>
  </si>
  <si>
    <t>647549494</t>
  </si>
  <si>
    <t>1,7*3,95*24,3</t>
  </si>
  <si>
    <t>37043228</t>
  </si>
  <si>
    <t>163,175*30</t>
  </si>
  <si>
    <t>1284670579</t>
  </si>
  <si>
    <t>981411649</t>
  </si>
  <si>
    <t>stávající odvodňovače v křídle vlevo:</t>
  </si>
  <si>
    <t>3*1,3</t>
  </si>
  <si>
    <t>578415710</t>
  </si>
  <si>
    <t>16*3</t>
  </si>
  <si>
    <t>12*2</t>
  </si>
  <si>
    <t>pro zábradlí na římsách křídel:</t>
  </si>
  <si>
    <t>(2*4+5)*4</t>
  </si>
  <si>
    <t>1702565906</t>
  </si>
  <si>
    <t>0,218*6,935</t>
  </si>
  <si>
    <t>0,19*14,180</t>
  </si>
  <si>
    <t>-1309641195</t>
  </si>
  <si>
    <t>1,2*24,905*2</t>
  </si>
  <si>
    <t>11,3*2</t>
  </si>
  <si>
    <t xml:space="preserve">křídlo zleva </t>
  </si>
  <si>
    <t>6,3</t>
  </si>
  <si>
    <t>26,9</t>
  </si>
  <si>
    <t>12,3</t>
  </si>
  <si>
    <t>351358011</t>
  </si>
  <si>
    <t>5,425*24,905</t>
  </si>
  <si>
    <t>-1170110453</t>
  </si>
  <si>
    <t>křídla - zprava -50%</t>
  </si>
  <si>
    <t>11,3*2*0,5</t>
  </si>
  <si>
    <t>křídlo zleva - 50%</t>
  </si>
  <si>
    <t>6,3*0,5</t>
  </si>
  <si>
    <t>1,2*24,905*2*0,2</t>
  </si>
  <si>
    <t>pručelí zleva - 20%</t>
  </si>
  <si>
    <t>26,9*0,2</t>
  </si>
  <si>
    <t>pručelí zprava - 20%</t>
  </si>
  <si>
    <t>12,3*0,2</t>
  </si>
  <si>
    <t>39759255</t>
  </si>
  <si>
    <t>DLE TZ  3.3.5, ale pouze křídla:</t>
  </si>
  <si>
    <t>11,3*2*0,1</t>
  </si>
  <si>
    <t>6,3*0,1</t>
  </si>
  <si>
    <t>-1354440956</t>
  </si>
  <si>
    <t>2,890*2,7*0,5</t>
  </si>
  <si>
    <t>92090795</t>
  </si>
  <si>
    <t>-79263127</t>
  </si>
  <si>
    <t>-136732222</t>
  </si>
  <si>
    <t>58*1</t>
  </si>
  <si>
    <t>96*1</t>
  </si>
  <si>
    <t>0,8*147</t>
  </si>
  <si>
    <t>-1078717448</t>
  </si>
  <si>
    <t>stažení trhlin kamenného zdiva klenby:</t>
  </si>
  <si>
    <t>6*2+4*2</t>
  </si>
  <si>
    <t>-725211675</t>
  </si>
  <si>
    <t>1432647049</t>
  </si>
  <si>
    <t>30,132*17</t>
  </si>
  <si>
    <t>-439904974</t>
  </si>
  <si>
    <t>1817125410</t>
  </si>
  <si>
    <t>10,936+6,138+6,485+2,668+7,225*0,5+0,272+0,02</t>
  </si>
  <si>
    <t>1328232926</t>
  </si>
  <si>
    <t>Poznámka k položce:
Dobrý přístup k objektu zleva trati po polní cestě.</t>
  </si>
  <si>
    <t>674290318</t>
  </si>
  <si>
    <t xml:space="preserve">Poznámka k položce:
provedení Np ve styku se zeminou </t>
  </si>
  <si>
    <t>nadbetonávka čel vč. říms:</t>
  </si>
  <si>
    <t>(6,97+14,45)*0,365</t>
  </si>
  <si>
    <t xml:space="preserve">izolace říms křídel </t>
  </si>
  <si>
    <t>(0,385-0,05)*(9,18+2*7,65)</t>
  </si>
  <si>
    <t>2137245319</t>
  </si>
  <si>
    <t>16,019*0,00035</t>
  </si>
  <si>
    <t>1888265068</t>
  </si>
  <si>
    <t>16,019*2</t>
  </si>
  <si>
    <t>999794191</t>
  </si>
  <si>
    <t>32,038*0,4/1000</t>
  </si>
  <si>
    <t>998711102</t>
  </si>
  <si>
    <t>Přesun hmot tonážní pro izolace proti vodě, vlhkosti a plynům v objektech výšky do 12 m</t>
  </si>
  <si>
    <t>1329419625</t>
  </si>
  <si>
    <t>Přesun hmot pro izolace proti vodě, vlhkosti a plynům  stanovený z hmotnosti přesunovaného materiálu vodorovná dopravní vzdálenost do 50 m v objektech výšky přes 6 do 12 m</t>
  </si>
  <si>
    <t>Poznámka k položce:
výška mostu je 11,25 m</t>
  </si>
  <si>
    <t>-1159600409</t>
  </si>
  <si>
    <t>262,982</t>
  </si>
  <si>
    <t>002 - VRN - most km 35,561</t>
  </si>
  <si>
    <t>-1513074585</t>
  </si>
  <si>
    <t>-1210654548</t>
  </si>
  <si>
    <t>Poznámka k položce:
Dodávky vody a energie, příjezdové komunikace , příp. pronájmy pozemků, střežení pracoviště vč. příp. osvětlen, uvedení pozemků do původního stavu, včetně přípravy a likvidace staveniště. Dobrý přístup k objektu zleva trati po polní cestě.</t>
  </si>
  <si>
    <t>236344671</t>
  </si>
  <si>
    <t>007 - SO 01-21-01 Železniční propustek v km 28,325</t>
  </si>
  <si>
    <t>001 - ZRN - propustek v km 28,325</t>
  </si>
  <si>
    <t xml:space="preserve">    9 - Ostatní konstrukce a práce, bourání</t>
  </si>
  <si>
    <t>13*9</t>
  </si>
  <si>
    <t>10*10</t>
  </si>
  <si>
    <t>217*0,02</t>
  </si>
  <si>
    <t xml:space="preserve">na vtoku </t>
  </si>
  <si>
    <t>22,17*1,15*0,15</t>
  </si>
  <si>
    <t>na výtoku</t>
  </si>
  <si>
    <t>15,28*1,15*0,15</t>
  </si>
  <si>
    <t>10,316*8,55</t>
  </si>
  <si>
    <t>7,52*10,475</t>
  </si>
  <si>
    <t>122202508</t>
  </si>
  <si>
    <t>Příplatek k odkopávkám pro spodní stavbu železnic v hornině tř. 3 za ztížení při rekonstrukci</t>
  </si>
  <si>
    <t>Odkopávky a prokopávky nezapažené pro spodní stavbu železnic strojně s přemístěním výkopku v příčných profilech do 15 m nebo s naložením na dopravní prostředek v hornině tř. 3 Příplatek k cenám za ztížení při rekonstrukcích</t>
  </si>
  <si>
    <t>166,974/2</t>
  </si>
  <si>
    <t>14171R001</t>
  </si>
  <si>
    <t>Zemní protlak pod tratí D+M včetně ocelové chráničky DN 1500</t>
  </si>
  <si>
    <t>151301102</t>
  </si>
  <si>
    <t>Zřízení hnaného pažení a rozepření stěn rýh hl do 4 m</t>
  </si>
  <si>
    <t>-1945366946</t>
  </si>
  <si>
    <t>Zřízení pažení a rozepření stěn rýh pro podzemní vedení pro všechny šířky rýhy  hnané,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</si>
  <si>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</si>
  <si>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 xml:space="preserve">Poznámka k položce:
Zřízení pažení (předpoklad záporové) výkopů včetně dodání materiálu, spojovacího materiálu a jeho opotřebení, dle technologie dodavatele (lze použít na pažení štětovnice dle PS).
</t>
  </si>
  <si>
    <t xml:space="preserve">startovací jáma </t>
  </si>
  <si>
    <t>2,6*8,650</t>
  </si>
  <si>
    <t>0,760*4,8</t>
  </si>
  <si>
    <t xml:space="preserve">u čela vlevo </t>
  </si>
  <si>
    <t>3,5*10,475</t>
  </si>
  <si>
    <t>151301112</t>
  </si>
  <si>
    <t>Odstranění hnaného pažení a rozepření stěn rýh hl do 4 m</t>
  </si>
  <si>
    <t>-2050457564</t>
  </si>
  <si>
    <t>Odstranění pažení a rozepření stěn rýh pro podzemní vedení s uložením materiálu na vzdálenost do 3 m od kraje výkopu hnané, hloubky přes 2 do 4 m</t>
  </si>
  <si>
    <t>151301401</t>
  </si>
  <si>
    <t>Zřízení vzepření stěn při pažení hnaném hl do 4 m</t>
  </si>
  <si>
    <t>-1355731744</t>
  </si>
  <si>
    <t>Zřízení vzepření zapažených stěn výkopů  s potřebným přepažováním při roubení hnaném, hloubky do 4 m</t>
  </si>
  <si>
    <t xml:space="preserve">Poznámka k souboru cen:
1. Ceny nelze použít pro kotvení zapažených stěn zvenku; toto kotvení se oceňuje příslušnými cenami katalogu 800-2 Zvláštní zakládání objektů. </t>
  </si>
  <si>
    <t>151301411</t>
  </si>
  <si>
    <t>Odstranění vzepření stěn při pažení hnaném hl do 4 m</t>
  </si>
  <si>
    <t>-2058944978</t>
  </si>
  <si>
    <t>Odstranění vzepření stěn výkopů  s uložením materiálu na vzdálenost do 3 m od kraje výkopu při roubení hnaném, hloubky do 4 m</t>
  </si>
  <si>
    <t>161101103</t>
  </si>
  <si>
    <t>Svislé přemístění výkopku z horniny tř. 1 až 4 hl výkopu do 6 m</t>
  </si>
  <si>
    <t>Svislé přemístění výkopku  bez naložení do dopravní nádoby avšak s vyprázdněním dopravní nádoby na hromadu nebo do dopravního prostředku z horniny tř. 1 až 4, při hloubce výkopu přes 4 do 6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</si>
  <si>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</si>
  <si>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t>
  </si>
  <si>
    <t>161101104</t>
  </si>
  <si>
    <t>Svislé přemístění výkopku z horniny tř. 1 až 4 hl výkopu do 8 m</t>
  </si>
  <si>
    <t>797411035</t>
  </si>
  <si>
    <t>Svislé přemístění výkopku  bez naložení do dopravní nádoby avšak s vyprázdněním dopravní nádoby na hromadu nebo do dopravního prostředku z horniny tř. 1 až 4, při hloubce výkopu přes 6 do 8 m</t>
  </si>
  <si>
    <t>50% z odkopávek:</t>
  </si>
  <si>
    <t xml:space="preserve">z protlaku </t>
  </si>
  <si>
    <t>(PI*0,75*0,75*20,950)</t>
  </si>
  <si>
    <t>6,460</t>
  </si>
  <si>
    <t>162432511</t>
  </si>
  <si>
    <t>Vodorovné přemístění výkopku do 2000 m pracovním vlakem</t>
  </si>
  <si>
    <t>Vodorovné přemístění výkopku pracovním vlakem  bez naložení výkopku, avšak s jeho vyložením, pro jakoukoliv třídu horniny, na vzdálenost do 2 000 m</t>
  </si>
  <si>
    <t>Poznámka k položce:
z důvodu špatného přístupu k objektu, např. z žel. přejezdu P 2348 v km 27,379 (946 m), příp. od mostu v km 28,448 (k mostu po polních cestách)</t>
  </si>
  <si>
    <t xml:space="preserve">odvoz zeminy z propustku: </t>
  </si>
  <si>
    <t>188,809*2</t>
  </si>
  <si>
    <t>suť:</t>
  </si>
  <si>
    <t>17,652</t>
  </si>
  <si>
    <t>z odkopávek:</t>
  </si>
  <si>
    <t>166,974</t>
  </si>
  <si>
    <t>z čištění propustku:</t>
  </si>
  <si>
    <t>4,223</t>
  </si>
  <si>
    <t xml:space="preserve">z protlaku: </t>
  </si>
  <si>
    <t xml:space="preserve">odpočet zásypy: </t>
  </si>
  <si>
    <t>-19,410</t>
  </si>
  <si>
    <t>188,809*15</t>
  </si>
  <si>
    <t xml:space="preserve">ornice </t>
  </si>
  <si>
    <t>odkopávky a z čištění - přeložení např. na přejezdu z důvodu šptného přístupu k objektu:</t>
  </si>
  <si>
    <t>188,809</t>
  </si>
  <si>
    <t>22,17*1,15</t>
  </si>
  <si>
    <t>15,28*1,15</t>
  </si>
  <si>
    <t>184,586*2</t>
  </si>
  <si>
    <t xml:space="preserve">zásyp stávajícího propustku - z vytěžené zeminy </t>
  </si>
  <si>
    <t xml:space="preserve">výtok </t>
  </si>
  <si>
    <t>4*3,030</t>
  </si>
  <si>
    <t xml:space="preserve">vtok </t>
  </si>
  <si>
    <t>2,7*2,7</t>
  </si>
  <si>
    <t xml:space="preserve">zasyp nového propustku </t>
  </si>
  <si>
    <t>3,2*8,55</t>
  </si>
  <si>
    <t>0,4*7</t>
  </si>
  <si>
    <t xml:space="preserve">trouba na výtoku </t>
  </si>
  <si>
    <t>0,2*2,0</t>
  </si>
  <si>
    <t>30,160*1,6</t>
  </si>
  <si>
    <t>58337303</t>
  </si>
  <si>
    <t>štěrkopísek frakce 0/8</t>
  </si>
  <si>
    <t>0,5*2,0*1,6</t>
  </si>
  <si>
    <t>181202305</t>
  </si>
  <si>
    <t>Úprava pláně na násypech se zhutněním</t>
  </si>
  <si>
    <t>Úprava pláně na stavbách dálnic strojně na násypech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</si>
  <si>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</si>
  <si>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43,068</t>
  </si>
  <si>
    <t>43,068*0,03</t>
  </si>
  <si>
    <t>-928379102</t>
  </si>
  <si>
    <t>271572211</t>
  </si>
  <si>
    <t>Podsyp pod základové konstrukce se zhutněním z netříděného štěrkopísku</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</si>
  <si>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</si>
  <si>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</si>
  <si>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2,0*0,5*3,050</t>
  </si>
  <si>
    <t>274311128</t>
  </si>
  <si>
    <t>Základové pasy, prahy, věnce a ostruhy z betonu prostého C 30/37</t>
  </si>
  <si>
    <t>Základové konstrukce z betonu prostého pasy, prahy, věnce a ostruhy ve výkopu nebo na hlavách pilot C 30/37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</si>
  <si>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</si>
  <si>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ZÁKLAD ČELA</t>
  </si>
  <si>
    <t>274354111</t>
  </si>
  <si>
    <t>Bednění základových pasů - zřízení</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</si>
  <si>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</si>
  <si>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</si>
  <si>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 xml:space="preserve">ČELO </t>
  </si>
  <si>
    <t>0,6*7*2</t>
  </si>
  <si>
    <t>0,6*1,4*2</t>
  </si>
  <si>
    <t>274354211</t>
  </si>
  <si>
    <t>Bednění základových pasů - odstranění</t>
  </si>
  <si>
    <t>Bednění základových konstrukcí pasů, prahů, věnců a ostruh odstranění bednění</t>
  </si>
  <si>
    <t>279113134</t>
  </si>
  <si>
    <t>Základová zeď tl do 300 mm z tvárnic ztraceného bednění včetně výplně z betonu tř. C 16/20</t>
  </si>
  <si>
    <t>Základové zdi z tvárnic ztraceného bednění včetně výplně z betonu  bez zvláštních nároků na vliv prostředí třídy C 16/20, tloušťky zdiva přes 250 do 300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</si>
  <si>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</si>
  <si>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 xml:space="preserve">bednení stávajícího propustku pro zaplnění </t>
  </si>
  <si>
    <t>1,2*1,2*2</t>
  </si>
  <si>
    <t>(0,1+0,3+0,265+0,02)*7,0</t>
  </si>
  <si>
    <t>0,3*0,44*2</t>
  </si>
  <si>
    <t>viz příloha 5.2</t>
  </si>
  <si>
    <t>(82,8+54,990)*0,617/1000</t>
  </si>
  <si>
    <t>ČELO</t>
  </si>
  <si>
    <t>(2,030+2,63)*7,0</t>
  </si>
  <si>
    <t>1,0*1,88*2</t>
  </si>
  <si>
    <t xml:space="preserve">dle výkresu výztuže </t>
  </si>
  <si>
    <t>(1280,277-85)/1000</t>
  </si>
  <si>
    <t>369317311</t>
  </si>
  <si>
    <t>Výplň štoly v hor suché z cementopopílkové suspenze za rubem nosné obezdívky délky do 200 m</t>
  </si>
  <si>
    <t>Výplň z popílkocementové suspenze za rubem nosné obezdívky  délky štoly, do 200 m, v hornině suché</t>
  </si>
  <si>
    <t xml:space="preserve">stávající propustek </t>
  </si>
  <si>
    <t>0,62*0,762*22,440</t>
  </si>
  <si>
    <t>v chráničce</t>
  </si>
  <si>
    <t>0,995*20,950</t>
  </si>
  <si>
    <t>1,6*7,2</t>
  </si>
  <si>
    <t>457311117</t>
  </si>
  <si>
    <t>Vyrovnávací nebo spádový beton C 25/30 včetně úpravy povrchu</t>
  </si>
  <si>
    <t>Vyrovnávací nebo spádový beton včetně úpravy povrchu  C 25/30</t>
  </si>
  <si>
    <t xml:space="preserve">fixační beton </t>
  </si>
  <si>
    <t>0,181*20,950</t>
  </si>
  <si>
    <t>0,0632*20,950</t>
  </si>
  <si>
    <t>464511122</t>
  </si>
  <si>
    <t>Pohoz z kamene záhozového hmotnosti do 200 kg z terénu</t>
  </si>
  <si>
    <t>Pohoz dna nebo svahů jakékoliv tloušťky  z kamene záhozového z terénu, hmotnosti jednotlivých kamenů do 200 kg</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</si>
  <si>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</si>
  <si>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vtok</t>
  </si>
  <si>
    <t>0,5*10</t>
  </si>
  <si>
    <t>0,65*5</t>
  </si>
  <si>
    <t>včetně prahů</t>
  </si>
  <si>
    <t>"pod dlažbu</t>
  </si>
  <si>
    <t>43,068*1,3*4,44/1000</t>
  </si>
  <si>
    <t>Ostatní konstrukce a práce, bourání</t>
  </si>
  <si>
    <t>919542111</t>
  </si>
  <si>
    <t>Zřízení propustku, mostku z trub ocelových rýhovaných kruhového profilu do DN 800 mm</t>
  </si>
  <si>
    <t>Zřízení propustku, podchodu, mostku nebo kanálu z trub ocelových rýhovaných  včetně montáže spojovacích prstenců, profilu kruhového DN do 800 mm</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</si>
  <si>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</si>
  <si>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 xml:space="preserve">zasunutím do ocelové chráničky </t>
  </si>
  <si>
    <t>6+6+6+7</t>
  </si>
  <si>
    <t>55314412</t>
  </si>
  <si>
    <t>trouba ocelová flexibilní Pz s polymerovanou fólií z vlnitého plechu 800/2,0mm</t>
  </si>
  <si>
    <t>25,00</t>
  </si>
  <si>
    <t>55314432</t>
  </si>
  <si>
    <t>spojovací prstenec Pz s polymerovanou fólií flexibilní z vlnitého plechu 800/2,0mm</t>
  </si>
  <si>
    <t xml:space="preserve">odláždění </t>
  </si>
  <si>
    <t>7,8*0,32</t>
  </si>
  <si>
    <t>2*3,14*0,4*0,32</t>
  </si>
  <si>
    <t>931994142</t>
  </si>
  <si>
    <t>Těsnění dilatační spáry betonové konstrukce polyuretanovým tmelem do pl 4,0 cm2</t>
  </si>
  <si>
    <t>110</t>
  </si>
  <si>
    <t>Těsnění spáry betonové konstrukce pásy, profily, tmely  tmelem polyuretanovým spáry dilatační do 4,0 cm2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</si>
  <si>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</si>
  <si>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7,8</t>
  </si>
  <si>
    <t>2*3,14*0,4</t>
  </si>
  <si>
    <t>Poznámka k položce:
Včetně zhotovení 1x základního PKO nátěru výztuže římsy u vlysu s letopočtem s ručním očištěním kartáčem</t>
  </si>
  <si>
    <t xml:space="preserve">do čela </t>
  </si>
  <si>
    <t>952904121</t>
  </si>
  <si>
    <t>Čištění mostních objektů - ruční odstranění nánosů z otvorů v do 1,5 m</t>
  </si>
  <si>
    <t>Čištění mostních objektů odstranění nánosů z otvorů ručně, světlé výšky otvoru do 1,5 m</t>
  </si>
  <si>
    <t>0,62*0,3*22,705</t>
  </si>
  <si>
    <t>952904131</t>
  </si>
  <si>
    <t>Čištění mostních objektů - propláchnutí odvodnění</t>
  </si>
  <si>
    <t>Čištění mostních objektů propláchnutí odvodnění</t>
  </si>
  <si>
    <t>22,705</t>
  </si>
  <si>
    <t>962021112</t>
  </si>
  <si>
    <t>Bourání mostních zdí a pilířů z kamene</t>
  </si>
  <si>
    <t>Bourání mostních konstrukcí zdiva a pilířů z kamene nebo cihel</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</si>
  <si>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</si>
  <si>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1,1*3,030</t>
  </si>
  <si>
    <t>1,1*2,665</t>
  </si>
  <si>
    <t>963051111</t>
  </si>
  <si>
    <t>Bourání mostní nosné konstrukce z ŽB</t>
  </si>
  <si>
    <t>Bourání mostních konstrukcí nosných konstrukcí ze železového betonu</t>
  </si>
  <si>
    <t xml:space="preserve">ubourání říms </t>
  </si>
  <si>
    <t>0,15*3,030</t>
  </si>
  <si>
    <t>0,15*2,665</t>
  </si>
  <si>
    <t>997211111</t>
  </si>
  <si>
    <t>Svislá doprava suti na v 3,5 m</t>
  </si>
  <si>
    <t>1689194302</t>
  </si>
  <si>
    <t>Svislá doprava suti nebo vybouraných hmot  s naložením do dopravního zařízení a s vyprázdněním dopravního zařízení na hromadu nebo do dopravního prostředku suti na výšku do 3,5 m</t>
  </si>
  <si>
    <t xml:space="preserve">Poznámka k souboru cen: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</si>
  <si>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Poznámka k položce:
z důvodu špatného přístupu k objektu,  např. z žel. přejezdu P 2348 v km 27,379 (946 m), příp. od mostu v km 28,448 (k mostu po polních cestách).</t>
  </si>
  <si>
    <t>15,600+2,052</t>
  </si>
  <si>
    <t>997211119</t>
  </si>
  <si>
    <t>Příplatek ZKD 3,5 m výšky u svislé dopravy suti</t>
  </si>
  <si>
    <t>-668076082</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</si>
  <si>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</si>
  <si>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Poznámka k položce:
výška objektu je cca 8 m</t>
  </si>
  <si>
    <t>17,652*2</t>
  </si>
  <si>
    <t>17,652*24</t>
  </si>
  <si>
    <t>přeložení, např.  na přejezdu z důvodu špatného přístupu k objektu:</t>
  </si>
  <si>
    <t>997221825</t>
  </si>
  <si>
    <t>Poplatek za uložení na skládce (skládkovné) stavebního odpadu železobetonového kód odpadu 170 101</t>
  </si>
  <si>
    <t>Poplatek za uložení stavebního odpadu na skládce (skládkovné) z armovaného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</si>
  <si>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</si>
  <si>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z bourání říms:</t>
  </si>
  <si>
    <t>2,052</t>
  </si>
  <si>
    <t>997221855</t>
  </si>
  <si>
    <t>z bourání:</t>
  </si>
  <si>
    <t>15,600</t>
  </si>
  <si>
    <t>998212191</t>
  </si>
  <si>
    <t>Příplatek k přesunu hmot pro mosty zděné nebo monolitické za zvětšený přesun do 1000 m</t>
  </si>
  <si>
    <t>1789604257</t>
  </si>
  <si>
    <t>Přesun hmot pro mosty zděné, betonové monolitické, spřažené ocelobetonové nebo kovové  Příplatek k cenám za zvětšený přesun přes přes vymezenou největší dopravní vzdálenost do 1000 m</t>
  </si>
  <si>
    <t>Poznámka k položce:
Špatný přístupu k objektu, např. z žel. přejezdu P 2348 v km 27,379 (946 m), příp. od mostu v km 28,448 (k mostu po polních cestách).</t>
  </si>
  <si>
    <t>3,2*7</t>
  </si>
  <si>
    <t>(0,6+0,4+0,37)*7</t>
  </si>
  <si>
    <t>31,990*0,00035</t>
  </si>
  <si>
    <t>31,990*2</t>
  </si>
  <si>
    <t>140</t>
  </si>
  <si>
    <t>63,980*0,4/1000</t>
  </si>
  <si>
    <t>-1915894786</t>
  </si>
  <si>
    <t>002 - VRN - propustek v km 28,325</t>
  </si>
  <si>
    <t>VRN3 - Zařízení staveniště</t>
  </si>
  <si>
    <t>VRN6 - Územní vlivy</t>
  </si>
  <si>
    <t>-753687114</t>
  </si>
  <si>
    <t>431605685</t>
  </si>
  <si>
    <t>2026766765</t>
  </si>
  <si>
    <t xml:space="preserve">Poznámka k položce:
Dodávky vody a energie, příjezdové komunikace , příp. pronájmy pozemků, střežení pracoviště vč. příp. osvětlen, uvedení pozemků do původního stavu, včetně přípravy a likvidace staveniště. </t>
  </si>
  <si>
    <t>49247367</t>
  </si>
  <si>
    <t>008 - SO 01-21-02 Železniční propustek v km 29,671</t>
  </si>
  <si>
    <t>001 - ZRN -  propustek v km 29,671</t>
  </si>
  <si>
    <t>10*16</t>
  </si>
  <si>
    <t>10*16*0,02</t>
  </si>
  <si>
    <t>114203103</t>
  </si>
  <si>
    <t>Rozebrání dlažeb z lomového kamene nebo betonových tvárnic do cementové malty</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</si>
  <si>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</si>
  <si>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</si>
  <si>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ŘEZ C-C</t>
  </si>
  <si>
    <t>16,575*0,6*0,3</t>
  </si>
  <si>
    <t>121101102</t>
  </si>
  <si>
    <t>Sejmutí ornice s přemístěním na vzdálenost do 100 m</t>
  </si>
  <si>
    <t>Sejmutí ornice nebo lesní půdy  s vodorovným přemístěním na hromady v místě upotřebení nebo na dočasné či trvalé skládky se složením, na vzdálenost přes 50 do 100 m</t>
  </si>
  <si>
    <t>12*6*0,15</t>
  </si>
  <si>
    <t>přesypané části náspu  pro výstavbu čela (úprava PS - redukce na 30%):</t>
  </si>
  <si>
    <t>pro čelo</t>
  </si>
  <si>
    <t>15,6*12*0,3</t>
  </si>
  <si>
    <t>56,160/2</t>
  </si>
  <si>
    <t>10,8</t>
  </si>
  <si>
    <t>56,160</t>
  </si>
  <si>
    <t>4,634</t>
  </si>
  <si>
    <t>Poznámka k položce:
např. skládka Selibice (celkem 23 km)</t>
  </si>
  <si>
    <t>191,834*13</t>
  </si>
  <si>
    <t>6*12</t>
  </si>
  <si>
    <t>60,794*2</t>
  </si>
  <si>
    <t>za čel po redukci 30%:</t>
  </si>
  <si>
    <t>100,2*0,3</t>
  </si>
  <si>
    <t>30,060*1,6</t>
  </si>
  <si>
    <t>12*6</t>
  </si>
  <si>
    <t>72*0,03</t>
  </si>
  <si>
    <t>-1545902444</t>
  </si>
  <si>
    <t>1503935584</t>
  </si>
  <si>
    <t>osadit za nové vtokové čelo:</t>
  </si>
  <si>
    <t>7,6+2*1,5</t>
  </si>
  <si>
    <t xml:space="preserve">kolem základu čela </t>
  </si>
  <si>
    <t>0,88*7,6</t>
  </si>
  <si>
    <t xml:space="preserve">VTOKOVÉ ČELO </t>
  </si>
  <si>
    <t>6,5</t>
  </si>
  <si>
    <t>0,6*7,6*2</t>
  </si>
  <si>
    <t>1,4*0,6*2</t>
  </si>
  <si>
    <t>317221111</t>
  </si>
  <si>
    <t>Osazení kamenných římsových desek do maltového lože</t>
  </si>
  <si>
    <t xml:space="preserve">kamenné desky - zpětné osazení </t>
  </si>
  <si>
    <t>1,0*0,3*1</t>
  </si>
  <si>
    <t>ČELO VTOKOVÉ</t>
  </si>
  <si>
    <t>(0,1+0,3+0,265+0,02)*7,6</t>
  </si>
  <si>
    <t>98,223/1000</t>
  </si>
  <si>
    <t>ČELO VTOKOVE</t>
  </si>
  <si>
    <t>(2,185+2,8)*7,6</t>
  </si>
  <si>
    <t>1*2,0*2</t>
  </si>
  <si>
    <t>(1383,014-98,223)/1000</t>
  </si>
  <si>
    <t>1,6*7,8</t>
  </si>
  <si>
    <t>16*1,2</t>
  </si>
  <si>
    <t>5,5*1,2</t>
  </si>
  <si>
    <t>16,575*0,6</t>
  </si>
  <si>
    <t>35,745*1,3*4,44/1000</t>
  </si>
  <si>
    <t xml:space="preserve">ODLÁŽDĚNÍ ZA ŘÍMSOU  </t>
  </si>
  <si>
    <t>9,5</t>
  </si>
  <si>
    <t>9,5*0,27</t>
  </si>
  <si>
    <t>do římsy</t>
  </si>
  <si>
    <t xml:space="preserve">naplaveniny v otvoru </t>
  </si>
  <si>
    <t>0,6*0,2*38,620</t>
  </si>
  <si>
    <t xml:space="preserve">ubourání propustku pro vtokové čelo </t>
  </si>
  <si>
    <t>3,4*1,1</t>
  </si>
  <si>
    <t>963021112</t>
  </si>
  <si>
    <t>Bourání mostní nosné konstrukce z kamene</t>
  </si>
  <si>
    <t>Bourání mostních konstrukcí nosných konstrukcí z kamene nebo cihel</t>
  </si>
  <si>
    <t xml:space="preserve">ubourání propustku na výtoku </t>
  </si>
  <si>
    <t>0,45*2,137</t>
  </si>
  <si>
    <t>0,25*1</t>
  </si>
  <si>
    <t xml:space="preserve">kamenné desky </t>
  </si>
  <si>
    <t>1,5*0,3*1</t>
  </si>
  <si>
    <t>opěry - řez B-B</t>
  </si>
  <si>
    <t>1,055*23,070*2</t>
  </si>
  <si>
    <t>opěry - řez C-C</t>
  </si>
  <si>
    <t>1,175*15,380*2</t>
  </si>
  <si>
    <t>0,6*23,070</t>
  </si>
  <si>
    <t>985142911</t>
  </si>
  <si>
    <t>Příplatek k cenám vysekání spojovací hmoty ze spár za práce ve stísněném prostoru</t>
  </si>
  <si>
    <t>-645511895</t>
  </si>
  <si>
    <t>Vysekání spojovací hmoty ze spár zdiva včetně vyčištění Příplatek k cenám za práce ve stísněném prostoru</t>
  </si>
  <si>
    <t>84,821</t>
  </si>
  <si>
    <t>přezdění k čelu</t>
  </si>
  <si>
    <t>3,36*0,5</t>
  </si>
  <si>
    <t xml:space="preserve">z celkové plochy </t>
  </si>
  <si>
    <t>1,055*23,070*2*0,4*0,1</t>
  </si>
  <si>
    <t>1,175*15,380*2*0,4*0,1</t>
  </si>
  <si>
    <t>5,073*2,7*0,5</t>
  </si>
  <si>
    <t>985232191</t>
  </si>
  <si>
    <t>Příplatek k hloubkovému spárování za práci ve stísněném prostoru</t>
  </si>
  <si>
    <t>Hloubkové spárování zdiva hloubky přes 40 do 80 mm aktivovanou maltou Příplatek k cenám za práci ve stísněném prostoru</t>
  </si>
  <si>
    <t>985233911</t>
  </si>
  <si>
    <t>Příplatek k úpravě spár za práci ve stísněném prostoru</t>
  </si>
  <si>
    <t>Úprava spár po spárování zdiva kamenného nebo cihelného Příplatek k cenám za práci ve stísněném prostoru</t>
  </si>
  <si>
    <t>36,856*22</t>
  </si>
  <si>
    <t>z bourání a z tryskání:</t>
  </si>
  <si>
    <t>5,670+9,313+3,018+1,170+4,071+0,664</t>
  </si>
  <si>
    <t>z přezdívání:</t>
  </si>
  <si>
    <t>12,683*0,5</t>
  </si>
  <si>
    <t>z vyčištění spar:</t>
  </si>
  <si>
    <t>6,608</t>
  </si>
  <si>
    <t>Poznámka k položce:
Dobrý přístup k objektu, z lesní cesty zprava trati.</t>
  </si>
  <si>
    <t xml:space="preserve">ČELO VTOKOVÉ </t>
  </si>
  <si>
    <t>2,9*7,6</t>
  </si>
  <si>
    <t>32,840*0,00035</t>
  </si>
  <si>
    <t>32,840*2</t>
  </si>
  <si>
    <t>142</t>
  </si>
  <si>
    <t>65,680*0,4/1000</t>
  </si>
  <si>
    <t>998711101</t>
  </si>
  <si>
    <t>Přesun hmot tonážní pro izolace proti vodě, vlhkosti a plynům v objektech výšky do 6 m</t>
  </si>
  <si>
    <t>Přesun hmot pro izolace proti vodě, vlhkosti a plynům  stanovený z hmotnosti přesunovaného materiálu vodorovná dopravní vzdálenost do 50 m v objektech výšky do 6 m</t>
  </si>
  <si>
    <t>-1238777615</t>
  </si>
  <si>
    <t>98,663</t>
  </si>
  <si>
    <t>002 - VRN - propustek v km 29,671</t>
  </si>
  <si>
    <t>-1507191970</t>
  </si>
  <si>
    <t>-840179295</t>
  </si>
  <si>
    <t>Poznámka k položce:
Dodávky vody a energie, příjezdové komunikace , příp. pronájmy pozemků, střežení pracoviště vč. příp. osvětlen, uvedení pozemků do původního stavu, včetně přípravy a likvidace staveniště. Dobrý přístup k objektu, zprava trati z lesní cesty. Dobrý přístup k objektu, z lesní cesty zprava trati.</t>
  </si>
  <si>
    <t>009 - SO 01-21-03 Železniční propustek v km 30,091</t>
  </si>
  <si>
    <t>001 - ZRN - propustek v km 30,091</t>
  </si>
  <si>
    <t>20*15</t>
  </si>
  <si>
    <t>20*27</t>
  </si>
  <si>
    <t>20*15*0,02</t>
  </si>
  <si>
    <t>20*27*0,02</t>
  </si>
  <si>
    <t>20*17*0,15</t>
  </si>
  <si>
    <t>22*17*0,15</t>
  </si>
  <si>
    <t xml:space="preserve">přesypané části náspu  </t>
  </si>
  <si>
    <t>30*17</t>
  </si>
  <si>
    <t>18*17</t>
  </si>
  <si>
    <t xml:space="preserve">pro čela </t>
  </si>
  <si>
    <t>9*9</t>
  </si>
  <si>
    <t>9,3*9</t>
  </si>
  <si>
    <t>980,7</t>
  </si>
  <si>
    <t>980,7/2</t>
  </si>
  <si>
    <t>-1589899314</t>
  </si>
  <si>
    <t>Poznámka k položce:
z důvodu špatného přístupu k objektu, např. z žel. přejezdu P 2349 v km 30,210 (119 m), případně ze silnice zprava trati - výška objektu je 7,7 m</t>
  </si>
  <si>
    <t>107,1</t>
  </si>
  <si>
    <t>980,700*2</t>
  </si>
  <si>
    <t>136,622</t>
  </si>
  <si>
    <t>980,700</t>
  </si>
  <si>
    <t>980,700*13</t>
  </si>
  <si>
    <t>odkopávky - přeložení např. na přejezdu z důvodu šptného přístupu k objektu:</t>
  </si>
  <si>
    <t>20*17</t>
  </si>
  <si>
    <t>22*17</t>
  </si>
  <si>
    <t>2,7*10</t>
  </si>
  <si>
    <t>3*10</t>
  </si>
  <si>
    <t>57*1,6</t>
  </si>
  <si>
    <t>714*0,03</t>
  </si>
  <si>
    <t>322392100</t>
  </si>
  <si>
    <t>1788848438</t>
  </si>
  <si>
    <t xml:space="preserve">kolem základů čel </t>
  </si>
  <si>
    <t>0,72*8</t>
  </si>
  <si>
    <t>1,54*8</t>
  </si>
  <si>
    <t>0,6*8*2</t>
  </si>
  <si>
    <t>0,6*1,6*2</t>
  </si>
  <si>
    <t>1,1</t>
  </si>
  <si>
    <t>(0,1+0,3+0,265+0,02)*8</t>
  </si>
  <si>
    <t xml:space="preserve">ČELO VLEVO </t>
  </si>
  <si>
    <t>viz příloha 6.1</t>
  </si>
  <si>
    <t>94,512/1000</t>
  </si>
  <si>
    <t>(2,65+2,185)*8</t>
  </si>
  <si>
    <t>1*2,185*2</t>
  </si>
  <si>
    <t>(2,9+2,185)*8</t>
  </si>
  <si>
    <t>(1193,223+103,019)/1000</t>
  </si>
  <si>
    <t>(1238,804+106,665)/1000</t>
  </si>
  <si>
    <t>369317312</t>
  </si>
  <si>
    <t>Výplň štoly v hor mokré z cementopopílkové suspenze za rubem nosné obezdívky délky do 200 m</t>
  </si>
  <si>
    <t>Výplň z popílkocementové suspenze za rubem nosné obezdívky  délky štoly, do 200 m, v hornině mokré</t>
  </si>
  <si>
    <t>VYPLŇ</t>
  </si>
  <si>
    <t>0,5*28,405</t>
  </si>
  <si>
    <t>43021R001</t>
  </si>
  <si>
    <t>zasouvací dráha z dřevěných hranolů včetně materiálu D+M a připadných dalších nákladů na zasunutí</t>
  </si>
  <si>
    <t>29,710</t>
  </si>
  <si>
    <t>1,6*8,2</t>
  </si>
  <si>
    <t>34*1,2</t>
  </si>
  <si>
    <t>4,9*1,2</t>
  </si>
  <si>
    <t>20*1,2</t>
  </si>
  <si>
    <t>0,0521*29,710</t>
  </si>
  <si>
    <t>0,0292*29,710</t>
  </si>
  <si>
    <t>-331941129</t>
  </si>
  <si>
    <t>76,560*1,3*4,44/1000</t>
  </si>
  <si>
    <t xml:space="preserve">ODLÁŽDĚNÍ ZA ŘÉMSOU  </t>
  </si>
  <si>
    <t>8,2*2</t>
  </si>
  <si>
    <t xml:space="preserve">ZÁSUN </t>
  </si>
  <si>
    <t>31,715</t>
  </si>
  <si>
    <t>8,2*2*0,27</t>
  </si>
  <si>
    <t>962041211</t>
  </si>
  <si>
    <t>Bourání mostních zdí a pilířů z betonu prostého</t>
  </si>
  <si>
    <t>Bourání mostních konstrukcí zdiva a pilířů z prostého betonu</t>
  </si>
  <si>
    <t xml:space="preserve">na výtoku </t>
  </si>
  <si>
    <t xml:space="preserve">opěry </t>
  </si>
  <si>
    <t>1,1*6,770*2</t>
  </si>
  <si>
    <t xml:space="preserve">cělo </t>
  </si>
  <si>
    <t>3,34*2,365</t>
  </si>
  <si>
    <t xml:space="preserve">část základu pro čelo </t>
  </si>
  <si>
    <t>2,88*2,365</t>
  </si>
  <si>
    <t>1,1*3,210*2</t>
  </si>
  <si>
    <t>čelo</t>
  </si>
  <si>
    <t>1,32*3,675</t>
  </si>
  <si>
    <t>část základu pro čelo</t>
  </si>
  <si>
    <t>4,1*3,675</t>
  </si>
  <si>
    <t xml:space="preserve">NK na výtoku </t>
  </si>
  <si>
    <t>0,45*6,7</t>
  </si>
  <si>
    <t>0,45*3,210</t>
  </si>
  <si>
    <t xml:space="preserve">řimsy čel </t>
  </si>
  <si>
    <t>0,12*2,365</t>
  </si>
  <si>
    <t>0,12*2,6</t>
  </si>
  <si>
    <t>Poznámka k položce:
z důvodu špatného přístupu k objektu, např. z žel. přejezdu P 2349 v km 30,210 (119 m), případně ze silnice zprava trati.</t>
  </si>
  <si>
    <t>124,487+12,135</t>
  </si>
  <si>
    <t>Poznámka k položce:
výška objektu je 7,7 m</t>
  </si>
  <si>
    <t>136,622*2</t>
  </si>
  <si>
    <t xml:space="preserve">Poznámka k položce:
např. skládka Selibice (celkem 23 km)
</t>
  </si>
  <si>
    <t>136,622*22</t>
  </si>
  <si>
    <t>2*136,622</t>
  </si>
  <si>
    <t>997013801</t>
  </si>
  <si>
    <t>Poplatek za uložení na skládce (skládkovné) stavebního odpadu betonového kód odpadu 170 101</t>
  </si>
  <si>
    <t>Poplatek za uložení stavebního odpadu na skládce (skládkovné) z prostého betonu zatříděného do Katalogu odpadů pod kódem 170 101</t>
  </si>
  <si>
    <t>124,487</t>
  </si>
  <si>
    <t>997013802</t>
  </si>
  <si>
    <t>12,135</t>
  </si>
  <si>
    <t>962796800</t>
  </si>
  <si>
    <t>Poznámka k položce:
Špatný přístup k objektu, např. z žel. přejezdu P 2349 v km 30,210 (119 m), případně ze silnice zprava trati.</t>
  </si>
  <si>
    <t>2,9*8</t>
  </si>
  <si>
    <t>69,2*0,00035</t>
  </si>
  <si>
    <t>69,2*2</t>
  </si>
  <si>
    <t>138,4*0,4/1000</t>
  </si>
  <si>
    <t>-279284466</t>
  </si>
  <si>
    <t>002 - VRN - propustek v km 30,091</t>
  </si>
  <si>
    <t>1275871951</t>
  </si>
  <si>
    <t>-1744641324</t>
  </si>
  <si>
    <t>1824612353</t>
  </si>
  <si>
    <t>010 - SO 01-21-04 Železniční propustek v km 31,887</t>
  </si>
  <si>
    <t>001 - ZRN - propustek v km 31,887</t>
  </si>
  <si>
    <t xml:space="preserve">Vtok </t>
  </si>
  <si>
    <t>4*7</t>
  </si>
  <si>
    <t>56*0,02</t>
  </si>
  <si>
    <t>0,7*4,6</t>
  </si>
  <si>
    <t>115001104</t>
  </si>
  <si>
    <t>Převedení vody potrubím DN do 300</t>
  </si>
  <si>
    <t>Převedení vody potrubím průměru DN přes 250 do 300</t>
  </si>
  <si>
    <t xml:space="preserve">včetně případného čerpání vody </t>
  </si>
  <si>
    <t xml:space="preserve">ČD telematika </t>
  </si>
  <si>
    <t>SŽDC-SSZT</t>
  </si>
  <si>
    <t>6,8*1,2*0,15</t>
  </si>
  <si>
    <t>13*1,2*0,15</t>
  </si>
  <si>
    <t>122201101</t>
  </si>
  <si>
    <t>Odkopávky a prokopávky nezapažené v hornině tř. 3 objem do 100 m3</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</si>
  <si>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</si>
  <si>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</si>
  <si>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6,8*1,2*0,35</t>
  </si>
  <si>
    <t>13*1,2*0,35</t>
  </si>
  <si>
    <t>122201109</t>
  </si>
  <si>
    <t>Příplatek za lepivost u odkopávek v hornině tř. 1 až 3</t>
  </si>
  <si>
    <t>Odkopávky a prokopávky nezapažené  s přehozením výkopku na vzdálenost do 3 m nebo s naložením na dopravní prostředek v hornině tř. 3 Příplatek k cenám za lepivost horniny tř. 3</t>
  </si>
  <si>
    <t>8,316/2</t>
  </si>
  <si>
    <t>122202501</t>
  </si>
  <si>
    <t>Odkopávky a prokopávky nezapažené pro spodní stavbu železnic do 100 m3 v hornině tř. 3</t>
  </si>
  <si>
    <t>Odkopávky a prokopávky nezapažené pro spodní stavbu železnic strojně s přemístěním výkopku v příčných profilech do 15 m nebo s naložením na dopravní prostředek v hornině tř. 3 do 100 m3</t>
  </si>
  <si>
    <t>3,22*4</t>
  </si>
  <si>
    <t xml:space="preserve">pro troubu </t>
  </si>
  <si>
    <t>4,16*7,080</t>
  </si>
  <si>
    <t xml:space="preserve">odpočet bourání </t>
  </si>
  <si>
    <t>9,661*-1</t>
  </si>
  <si>
    <t>1,398*-1</t>
  </si>
  <si>
    <t>31,274/2</t>
  </si>
  <si>
    <t>3,564</t>
  </si>
  <si>
    <t>31,274+8,316</t>
  </si>
  <si>
    <t>Poznámka k položce:
např. skládka Selibice (celkem 20 km)</t>
  </si>
  <si>
    <t>35,590*10</t>
  </si>
  <si>
    <t>1,97*4,02</t>
  </si>
  <si>
    <t xml:space="preserve">Poznámka k položce:
např. skládka Selibice (zadavatelem předjednán poplatek 60 Kč/t)
</t>
  </si>
  <si>
    <t>39,590*2</t>
  </si>
  <si>
    <t>3,6*7,080</t>
  </si>
  <si>
    <t>2082311703</t>
  </si>
  <si>
    <t>25,488*1,6</t>
  </si>
  <si>
    <t>6,8*1,2</t>
  </si>
  <si>
    <t>13*1,2</t>
  </si>
  <si>
    <t>23,760*0,03</t>
  </si>
  <si>
    <t>-480851449</t>
  </si>
  <si>
    <t>základ čela</t>
  </si>
  <si>
    <t xml:space="preserve">práh na výtoku </t>
  </si>
  <si>
    <t>0,8*0,4*1,0</t>
  </si>
  <si>
    <t>0,7*3,0*2</t>
  </si>
  <si>
    <t>1,35*0,7*2</t>
  </si>
  <si>
    <t>0,8*1,0*2</t>
  </si>
  <si>
    <t>0,8*0,4*2</t>
  </si>
  <si>
    <t xml:space="preserve">římsa čela </t>
  </si>
  <si>
    <t>0,4</t>
  </si>
  <si>
    <t>(0,1+0,3+0,780)*3</t>
  </si>
  <si>
    <t>z výkresu výztuže</t>
  </si>
  <si>
    <t>10,736/1000</t>
  </si>
  <si>
    <t>22,4*0,3395/1000</t>
  </si>
  <si>
    <t xml:space="preserve">dřík čela </t>
  </si>
  <si>
    <t>2,9</t>
  </si>
  <si>
    <t>1,11*3</t>
  </si>
  <si>
    <t>0,895*3</t>
  </si>
  <si>
    <t>1,11*1*2</t>
  </si>
  <si>
    <t>334359115</t>
  </si>
  <si>
    <t>Výřez bednění pro prostup trub betonovou konstrukcí DN 600</t>
  </si>
  <si>
    <t>Výřez bednění pro prostup trub betonovou konstrukcí  DN 600</t>
  </si>
  <si>
    <t xml:space="preserve">výřez </t>
  </si>
  <si>
    <t>50/1000</t>
  </si>
  <si>
    <t>odpočet v římse</t>
  </si>
  <si>
    <t>10,736/1000*-1</t>
  </si>
  <si>
    <t>22,4*0,3395/1000*-1</t>
  </si>
  <si>
    <t>334361412</t>
  </si>
  <si>
    <t>Výztuž opěr, prahů, křídel, pilířů, sloupů ze svařovaných sítí do 6 kg/m2</t>
  </si>
  <si>
    <t>Výztuž betonářská mostních konstrukcí  opěr, úložných prahů, křídel, závěrných zídek, bloků ložisek, pilířů a sloupů ze svařovaných sítí do 6 kg/m2</t>
  </si>
  <si>
    <t>61,3/1000</t>
  </si>
  <si>
    <t xml:space="preserve">pod základ čela </t>
  </si>
  <si>
    <t>3,1*1,45</t>
  </si>
  <si>
    <t>451573111</t>
  </si>
  <si>
    <t>Lože pod potrubí otevřený výkop ze štěrkopísku</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</si>
  <si>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</si>
  <si>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</si>
  <si>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 xml:space="preserve">pod troubu </t>
  </si>
  <si>
    <t>0,82*5,7</t>
  </si>
  <si>
    <t xml:space="preserve">základ čela </t>
  </si>
  <si>
    <t>1,05*3</t>
  </si>
  <si>
    <t xml:space="preserve">včetně prahů </t>
  </si>
  <si>
    <t xml:space="preserve">dlažby </t>
  </si>
  <si>
    <t>23,760*1,3*4,44/1000</t>
  </si>
  <si>
    <t>Poznámka k položce:
DN 600 mm</t>
  </si>
  <si>
    <t>55314410</t>
  </si>
  <si>
    <t>trouba ocelová flexibilní Pz s polymerovanou fólií z vlnitého plechu 600/2,0mm</t>
  </si>
  <si>
    <t xml:space="preserve">zprava </t>
  </si>
  <si>
    <t>2*3,14*0,3*0,27</t>
  </si>
  <si>
    <t>zleva</t>
  </si>
  <si>
    <t>3*0,27</t>
  </si>
  <si>
    <t>římsa čela</t>
  </si>
  <si>
    <t>0,57*4,605</t>
  </si>
  <si>
    <t xml:space="preserve">čela včetně říms </t>
  </si>
  <si>
    <t>1,33*2,360</t>
  </si>
  <si>
    <t>1,15*2,58</t>
  </si>
  <si>
    <t xml:space="preserve">ubourání části stávajícího základu </t>
  </si>
  <si>
    <t>0,31*3</t>
  </si>
  <si>
    <t xml:space="preserve">NK zabetonované kolejnice </t>
  </si>
  <si>
    <t>0,304*4,6</t>
  </si>
  <si>
    <t xml:space="preserve">zídky </t>
  </si>
  <si>
    <t>3,9</t>
  </si>
  <si>
    <t>985142912</t>
  </si>
  <si>
    <t>Příplatek k cenám vysekání spojovací hmoty ze spár za plochu do 10 m2 jednotlivě</t>
  </si>
  <si>
    <t>Vysekání spojovací hmoty ze spár zdiva včetně vyčištění Příplatek k cenám za plochu do 10 m2 jednotlivě</t>
  </si>
  <si>
    <t>985223210</t>
  </si>
  <si>
    <t>Přezdívání kamenného zdiva do aktivované malty do 1 m3</t>
  </si>
  <si>
    <t>Přezdívání zdiva do aktivované malty kamenného, objemu do 1 m3</t>
  </si>
  <si>
    <t>20% přezdění do 400mm</t>
  </si>
  <si>
    <t>6,7*0,4*0,2</t>
  </si>
  <si>
    <t>58380758</t>
  </si>
  <si>
    <t>kámen lomový soklový (1t=1,5m2)</t>
  </si>
  <si>
    <t>0,536*2,7</t>
  </si>
  <si>
    <t>6,7</t>
  </si>
  <si>
    <t>28,358*19</t>
  </si>
  <si>
    <t>21,776+3,355+3,227</t>
  </si>
  <si>
    <t>997221815</t>
  </si>
  <si>
    <t>21,254</t>
  </si>
  <si>
    <t>z čištění spar:</t>
  </si>
  <si>
    <t>0,522</t>
  </si>
  <si>
    <t>-131310894</t>
  </si>
  <si>
    <t>3,355</t>
  </si>
  <si>
    <t>z rozebrané dlažby:</t>
  </si>
  <si>
    <t>1,887</t>
  </si>
  <si>
    <t>z přezdívání zdiva:</t>
  </si>
  <si>
    <t>1,340</t>
  </si>
  <si>
    <t xml:space="preserve">Poznámka k položce:
Dobrý přístup k objektu, hned u přejezdu P 2350 v km 31,890. </t>
  </si>
  <si>
    <t xml:space="preserve">Poznámka k položce:
provedení Np ve styku se zeminou
</t>
  </si>
  <si>
    <t>0,7*3*2</t>
  </si>
  <si>
    <t>0,7*1,35*2</t>
  </si>
  <si>
    <t>2,53*3</t>
  </si>
  <si>
    <t xml:space="preserve">práh </t>
  </si>
  <si>
    <t>0,8*1*2</t>
  </si>
  <si>
    <t>15,920*0,00035</t>
  </si>
  <si>
    <t>15,920*2</t>
  </si>
  <si>
    <t>31,840*0,4/1000</t>
  </si>
  <si>
    <t>002 - VRN - propustek v km 31,887</t>
  </si>
  <si>
    <t>1106781794</t>
  </si>
  <si>
    <t>-914708350</t>
  </si>
  <si>
    <t>-870583550</t>
  </si>
  <si>
    <t xml:space="preserve">Poznámka k položce:
Dodávky vody a energie, příjezdové komunikace , příp. pronájmy pozemků, střežení pracoviště vč. příp. osvětlen, uvedení pozemků do původního stavu, včetně přípravy a likvidace staveniště. Dobrý přístup k objektu, hned u přejezdu P 2350 v km 31,890. </t>
  </si>
  <si>
    <t>167149091</t>
  </si>
  <si>
    <t>011 - SO 01-21-05 Železniční propustek v km 31,896</t>
  </si>
  <si>
    <t>001 - ZRN - propustek v km 31,896</t>
  </si>
  <si>
    <t xml:space="preserve">    8 - Trubní vedení</t>
  </si>
  <si>
    <t>6*4</t>
  </si>
  <si>
    <t>48*0,02</t>
  </si>
  <si>
    <t>21*0,15</t>
  </si>
  <si>
    <t>23*0,15</t>
  </si>
  <si>
    <t>10,6*6</t>
  </si>
  <si>
    <t xml:space="preserve">odpočet </t>
  </si>
  <si>
    <t xml:space="preserve">opěry pozůstatek </t>
  </si>
  <si>
    <t>1,576*7,5*-1</t>
  </si>
  <si>
    <t>lužko trouby</t>
  </si>
  <si>
    <t>0,33*7,45*-1</t>
  </si>
  <si>
    <t>2,75*3,640*-1</t>
  </si>
  <si>
    <t>2,58*4,010*-1</t>
  </si>
  <si>
    <t>28,965/2</t>
  </si>
  <si>
    <t>131201101</t>
  </si>
  <si>
    <t>Hloubení jam nezapažených v hornině tř. 3 objemu do 100 m3</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</si>
  <si>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</si>
  <si>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</si>
  <si>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 xml:space="preserve"> JÍMKA VPRAVO</t>
  </si>
  <si>
    <t>(21+6,15)/2*2,9</t>
  </si>
  <si>
    <t xml:space="preserve"> JÍMKA VLEVO</t>
  </si>
  <si>
    <t>(23+4,84)/2*2,7</t>
  </si>
  <si>
    <t>1*1*2,630*-1</t>
  </si>
  <si>
    <t>1*1*2,4*-1</t>
  </si>
  <si>
    <t>131201109</t>
  </si>
  <si>
    <t>Příplatek za lepivost u hloubení jam nezapažených v hornině tř. 3</t>
  </si>
  <si>
    <t>Hloubení nezapažených jam a zářezů s urovnáním dna do předepsaného profilu a spádu Příplatek k cenám za lepivost horniny tř. 3</t>
  </si>
  <si>
    <t>71,922/2</t>
  </si>
  <si>
    <t>6,6</t>
  </si>
  <si>
    <t>28,965+71,922</t>
  </si>
  <si>
    <t>100,887*10</t>
  </si>
  <si>
    <t>100,887*2</t>
  </si>
  <si>
    <t xml:space="preserve">propustek </t>
  </si>
  <si>
    <t>10,3*6,15</t>
  </si>
  <si>
    <t>odpočet trubka</t>
  </si>
  <si>
    <t>(PI*0,4*0,4*6,15)*-1</t>
  </si>
  <si>
    <t xml:space="preserve">kolem jímek </t>
  </si>
  <si>
    <t>3,3*4</t>
  </si>
  <si>
    <t>3,3*3,5</t>
  </si>
  <si>
    <t>85,004*1,6</t>
  </si>
  <si>
    <t>44*0,03</t>
  </si>
  <si>
    <t>-1708441027</t>
  </si>
  <si>
    <t>380321662</t>
  </si>
  <si>
    <t>Kompletní konstrukce ČOV, nádrží, vodojemů, žlabů nebo kanálů ze ŽB tř. C 30/37 tl 300 mm</t>
  </si>
  <si>
    <t>Kompletní konstrukce čistíren odpadních vod, nádrží, vodojemů, kanálů z betonu železového  bez výztuže a bednění bez zvýšených nároků na prostředí tř. C 30/37, tl. přes 150 do 300 mm</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</si>
  <si>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</si>
  <si>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 xml:space="preserve">dle výkresu č. 5 vlevo </t>
  </si>
  <si>
    <t>4,9</t>
  </si>
  <si>
    <t xml:space="preserve">dle výkresu č. 7  vpravo </t>
  </si>
  <si>
    <t>380356231</t>
  </si>
  <si>
    <t>Bednění kompletních konstrukcí ČOV, nádrží nebo vodojemů neomítaných ploch rovinných zřízení</t>
  </si>
  <si>
    <t>Bednění kompletních konstrukcí čistíren odpadních vod, nádrží, vodojemů, kanálů  konstrukcí neomítaných z betonu prostého nebo železového ploch rovinných zřízení</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</si>
  <si>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</si>
  <si>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 xml:space="preserve">jimka vlevo </t>
  </si>
  <si>
    <t>stěny</t>
  </si>
  <si>
    <t>1,75*2,52*4</t>
  </si>
  <si>
    <t>1,55*1,15*4</t>
  </si>
  <si>
    <t>strop</t>
  </si>
  <si>
    <t>1,15*1,15</t>
  </si>
  <si>
    <t xml:space="preserve">jímka vpravo </t>
  </si>
  <si>
    <t>2,88*1,750*4</t>
  </si>
  <si>
    <t>1,1*2,375*4</t>
  </si>
  <si>
    <t xml:space="preserve">strop </t>
  </si>
  <si>
    <t>380356232</t>
  </si>
  <si>
    <t>Bednění kompletních konstrukcí ČOV, nádrží nebo vodojemů neomítaných ploch rovinných odstranění</t>
  </si>
  <si>
    <t>Bednění kompletních konstrukcí čistíren odpadních vod, nádrží, vodojemů, kanálů  konstrukcí neomítaných z betonu prostého nebo železového ploch rovinných odstranění</t>
  </si>
  <si>
    <t>380361006</t>
  </si>
  <si>
    <t>Výztuž kompletních konstrukcí ČOV, nádrží nebo vodojemů z betonářské oceli 10 505</t>
  </si>
  <si>
    <t>Výztuž kompletních konstrukcí čistíren odpadních vod, nádrží, vodojemů, kanálů  z oceli 10 505 (R) nebo BSt 500</t>
  </si>
  <si>
    <t xml:space="preserve">dle tabulky výztuže výkres č. 6 vlevo </t>
  </si>
  <si>
    <t>98/1000</t>
  </si>
  <si>
    <t>dle tabulky výztuže výkres č. 8 vpravo</t>
  </si>
  <si>
    <t>102/1000</t>
  </si>
  <si>
    <t>380361011</t>
  </si>
  <si>
    <t>Výztuž kompletních konstrukcí ČOV, nádrží nebo vodojemů ze svařovaných sítí KARI</t>
  </si>
  <si>
    <t>Výztuž kompletních konstrukcí čistíren odpadních vod, nádrží, vodojemů, kanálů  ze svařovaných sítí z drátů typu KARI</t>
  </si>
  <si>
    <t>201/1000</t>
  </si>
  <si>
    <t>226,1/1000</t>
  </si>
  <si>
    <t xml:space="preserve">pod základy jimek </t>
  </si>
  <si>
    <t>2,050*2,05</t>
  </si>
  <si>
    <t>2,180*2,180</t>
  </si>
  <si>
    <t>451541111</t>
  </si>
  <si>
    <t>Lože pod potrubí otevřený výkop ze štěrkodrtě</t>
  </si>
  <si>
    <t>Lože pod potrubí, stoky a drobné objekty v otevřeném výkopu ze štěrkodrtě 0-63 mm</t>
  </si>
  <si>
    <t xml:space="preserve">lože pod troubu </t>
  </si>
  <si>
    <t>0,39*6,15</t>
  </si>
  <si>
    <t xml:space="preserve">mezi základy opěr </t>
  </si>
  <si>
    <t>0,2*6,15</t>
  </si>
  <si>
    <t>14*1,2-(1,75*1,75)</t>
  </si>
  <si>
    <t xml:space="preserve">u jímek </t>
  </si>
  <si>
    <t>0,45*1,75</t>
  </si>
  <si>
    <t>0,135*1,75</t>
  </si>
  <si>
    <t>0,4*1,75</t>
  </si>
  <si>
    <t xml:space="preserve">dlažby včetně prahů </t>
  </si>
  <si>
    <t>13,738*1,3*4,44/1000</t>
  </si>
  <si>
    <t>R0000001</t>
  </si>
  <si>
    <t>Rošt do rámu kompozitní na jímky</t>
  </si>
  <si>
    <t>Rošt do rámu kompozitní na jímku</t>
  </si>
  <si>
    <t xml:space="preserve">Poznámka k položce:
Poznámka k položce: rošt kompozitní nosnost 5kN/m2včetně dílenské dokumentace a včetně šroubů a rámu a vhodného zámku (2 ks)
</t>
  </si>
  <si>
    <t>0,8*0,8*2</t>
  </si>
  <si>
    <t>Trubní vedení</t>
  </si>
  <si>
    <t>871375231</t>
  </si>
  <si>
    <t>Kanalizační potrubí z tvrdého PVC jednovrstvé tuhost třídy SN10 DN 315</t>
  </si>
  <si>
    <t>Kanalizační potrubí z tvrdého PVC v otevřeném výkopu ve sklonu do 20 %, hladkého plnostěnného jednovrstvého, tuhost třídy SN 10 DN 315</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</si>
  <si>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</si>
  <si>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 xml:space="preserve">pro zaůstění z příkopu </t>
  </si>
  <si>
    <t>899501221</t>
  </si>
  <si>
    <t>Stupadla do šachet ocelová s PE povlakem vidlicová pro přímé zabudování do hmoždinek</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</si>
  <si>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</si>
  <si>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</si>
  <si>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Poznámka k položce:
prům. 22 mm</t>
  </si>
  <si>
    <t>919551113</t>
  </si>
  <si>
    <t>Zřízení propustku z trub plastových PE rýhovaných se spojkami nebo s hrdlem DN 500 mm</t>
  </si>
  <si>
    <t>Zřízení propustku z trub plastových  polyetylenových rýhovaných se spojkami nebo s hrdlem DN 500 mm</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</si>
  <si>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</si>
  <si>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 xml:space="preserve">pro navazující propustek </t>
  </si>
  <si>
    <t>56241112</t>
  </si>
  <si>
    <t>trouba HDPE flexibilní 8kPA D 500mm</t>
  </si>
  <si>
    <t>1,75*4*0,27</t>
  </si>
  <si>
    <t>1,75*4</t>
  </si>
  <si>
    <t>1,576*7,5</t>
  </si>
  <si>
    <t>2,75*3,640</t>
  </si>
  <si>
    <t>2,58*4,010</t>
  </si>
  <si>
    <t>2,965*2,5*0,6*2</t>
  </si>
  <si>
    <t>lůžko trouby</t>
  </si>
  <si>
    <t>0,33*7,45</t>
  </si>
  <si>
    <t>trubka</t>
  </si>
  <si>
    <t>(PI*0,38*0,38*9,15)</t>
  </si>
  <si>
    <t>(PI*0,3*0,3*9,15)*-1</t>
  </si>
  <si>
    <t xml:space="preserve">jímka vtoková </t>
  </si>
  <si>
    <t xml:space="preserve">stěny </t>
  </si>
  <si>
    <t>1*0,2*2,63*4</t>
  </si>
  <si>
    <t>základ</t>
  </si>
  <si>
    <t>1*1*0,3</t>
  </si>
  <si>
    <t xml:space="preserve">jímka výtok </t>
  </si>
  <si>
    <t>1*0,2*2,3*4</t>
  </si>
  <si>
    <t>1,07*1*0,2</t>
  </si>
  <si>
    <t>1,87*1*0,2</t>
  </si>
  <si>
    <t xml:space="preserve">římsy čel </t>
  </si>
  <si>
    <t>0,06*3,640</t>
  </si>
  <si>
    <t>0,06*4,010</t>
  </si>
  <si>
    <t>124,129*19</t>
  </si>
  <si>
    <t>5,410+16,452+102,267</t>
  </si>
  <si>
    <t>5,410</t>
  </si>
  <si>
    <t>16,452</t>
  </si>
  <si>
    <t>102,267</t>
  </si>
  <si>
    <t xml:space="preserve">jímky </t>
  </si>
  <si>
    <t>37,8*0,00035</t>
  </si>
  <si>
    <t>37,8*2</t>
  </si>
  <si>
    <t>75,6*0,4/1000</t>
  </si>
  <si>
    <t>002 - VRN - propustek v km 31,896</t>
  </si>
  <si>
    <t>1614889018</t>
  </si>
  <si>
    <t>170265598</t>
  </si>
  <si>
    <t>-806778496</t>
  </si>
  <si>
    <t>703158859</t>
  </si>
  <si>
    <t>012 - SO 01-21-06 Železniční propustek v km 33,085</t>
  </si>
  <si>
    <t>001 - ZRN - propustek v km 33,085</t>
  </si>
  <si>
    <t>20*9</t>
  </si>
  <si>
    <t>20*14</t>
  </si>
  <si>
    <t>460*0,02</t>
  </si>
  <si>
    <t>13*9*0,15</t>
  </si>
  <si>
    <t>13*15*0,15</t>
  </si>
  <si>
    <t>přesypané části náspu pro výstavbu čel (úprava PS - redukce na 30%):</t>
  </si>
  <si>
    <t>14*13</t>
  </si>
  <si>
    <t>11*13</t>
  </si>
  <si>
    <t>9*5</t>
  </si>
  <si>
    <t>10*8</t>
  </si>
  <si>
    <t>450*0,3-450</t>
  </si>
  <si>
    <t>135/2</t>
  </si>
  <si>
    <t>161101106</t>
  </si>
  <si>
    <t>Svislé přemístění výkopku z horniny tř. 1 až 4 hl výkopu do 12 m</t>
  </si>
  <si>
    <t>1173973583</t>
  </si>
  <si>
    <t>Svislé přemístění výkopku  bez naložení do dopravní nádoby avšak s vyprázdněním dopravní nádoby na hromadu nebo do dopravního prostředku z horniny tř. 1 až 4, při hloubce výkopu přes 10 do 12 m</t>
  </si>
  <si>
    <t>Poznámka k položce:
výška objektu je 10,07 m</t>
  </si>
  <si>
    <t>135</t>
  </si>
  <si>
    <t>46,8</t>
  </si>
  <si>
    <t>Poznámka k položce:
z důvodu špatného přístupu k objektu, např. z žel. přejezdu P 2350 v km 31,690 (1195 m), případně po polních cestách (za sucha)</t>
  </si>
  <si>
    <t xml:space="preserve">odvoz z propustku </t>
  </si>
  <si>
    <t>135*2</t>
  </si>
  <si>
    <t>65,358</t>
  </si>
  <si>
    <t>(450+4,9)*11</t>
  </si>
  <si>
    <t>13*15</t>
  </si>
  <si>
    <t>(450+4,9)*2</t>
  </si>
  <si>
    <t>za čela po redukci 30%:</t>
  </si>
  <si>
    <t>130*1,6</t>
  </si>
  <si>
    <t>312*0,03</t>
  </si>
  <si>
    <t>1866967795</t>
  </si>
  <si>
    <t>2143271513</t>
  </si>
  <si>
    <t>osadit za nová čela:</t>
  </si>
  <si>
    <t>8+2*1,5</t>
  </si>
  <si>
    <t>6+2*1,5</t>
  </si>
  <si>
    <t>0,3*6</t>
  </si>
  <si>
    <t>1*8</t>
  </si>
  <si>
    <t>8,5</t>
  </si>
  <si>
    <t>1,7*0,6*2</t>
  </si>
  <si>
    <t>0,8*6*2</t>
  </si>
  <si>
    <t>0,8*1,7*2</t>
  </si>
  <si>
    <t>1,5*0,3*1*2</t>
  </si>
  <si>
    <t>(0,1+0,3+0,265+0,02)*6</t>
  </si>
  <si>
    <t>97,474/1000</t>
  </si>
  <si>
    <t>72,559/1000</t>
  </si>
  <si>
    <t>(2,78+2,185)*8</t>
  </si>
  <si>
    <t>(3+2,285)*6</t>
  </si>
  <si>
    <t>1*2,285*2</t>
  </si>
  <si>
    <t>(1412,626+120,808)/1000</t>
  </si>
  <si>
    <t>(1174,402+99,757)/1000</t>
  </si>
  <si>
    <t>1,9*8,2</t>
  </si>
  <si>
    <t>1,9*6,2</t>
  </si>
  <si>
    <t>21*1,2</t>
  </si>
  <si>
    <t>6,25*1,15</t>
  </si>
  <si>
    <t>14*1,2</t>
  </si>
  <si>
    <t>7,9*1,2</t>
  </si>
  <si>
    <t>58,668*1,3*4,44/1000</t>
  </si>
  <si>
    <t>8,8</t>
  </si>
  <si>
    <t>6,8</t>
  </si>
  <si>
    <t>8,8*0,27</t>
  </si>
  <si>
    <t>6,8*0,27</t>
  </si>
  <si>
    <t>1,0*0,2*24,5</t>
  </si>
  <si>
    <t xml:space="preserve">ubourání propustku na výtoku opěry a jejích základy </t>
  </si>
  <si>
    <t>5,616*2,137</t>
  </si>
  <si>
    <t>5,616*0,7</t>
  </si>
  <si>
    <t>0,45*0,7</t>
  </si>
  <si>
    <t>1,317*21,860*2</t>
  </si>
  <si>
    <t>zídky</t>
  </si>
  <si>
    <t>5,6*2</t>
  </si>
  <si>
    <t>1*21,860</t>
  </si>
  <si>
    <t>-1272951493</t>
  </si>
  <si>
    <t xml:space="preserve">přezdění k čelům </t>
  </si>
  <si>
    <t>5,616*0,5*2</t>
  </si>
  <si>
    <t>1,317*21,860*2*0,4*0,1</t>
  </si>
  <si>
    <t>5,6*2*0,4*0,1</t>
  </si>
  <si>
    <t>8,367*2,7*0,5</t>
  </si>
  <si>
    <t>65,358*3</t>
  </si>
  <si>
    <t>65,358*20</t>
  </si>
  <si>
    <t>2*65,358</t>
  </si>
  <si>
    <t>39,671+3,180+2,34+3,301+1,049</t>
  </si>
  <si>
    <t>20,918*0,5</t>
  </si>
  <si>
    <t>5,358</t>
  </si>
  <si>
    <t>998212192</t>
  </si>
  <si>
    <t>Příplatek k přesunu hmot pro mosty zděné nebo monolitické za zvětšený přesun do 2000 m</t>
  </si>
  <si>
    <t>396968238</t>
  </si>
  <si>
    <t>Přesun hmot pro mosty zděné, betonové monolitické, spřažené ocelobetonové nebo kovové  Příplatek k cenám za zvětšený přesun přes přes vymezenou největší dopravní vzdálenost do 2000 m</t>
  </si>
  <si>
    <t>Poznámka k položce:
špatný přístup k objektu, např. z žel. přejezdu P 2350 v km 31,690 (1195 m), případně po polních cestách (za sucha)</t>
  </si>
  <si>
    <t>3,1*8</t>
  </si>
  <si>
    <t>0,6*6*2</t>
  </si>
  <si>
    <t>3,05*6</t>
  </si>
  <si>
    <t>64,660*0,00035</t>
  </si>
  <si>
    <t>64,660*2</t>
  </si>
  <si>
    <t>129,320*0,4/1000</t>
  </si>
  <si>
    <t>-576162679</t>
  </si>
  <si>
    <t>-149269477</t>
  </si>
  <si>
    <t>90,639</t>
  </si>
  <si>
    <t>002 - VRN - propustek v km 33,085</t>
  </si>
  <si>
    <t>147206578</t>
  </si>
  <si>
    <t>1602040959</t>
  </si>
  <si>
    <t>1022075412</t>
  </si>
  <si>
    <t>013 - SO 01-21-07 Železniční propustek v km 35,379</t>
  </si>
  <si>
    <t>001 - ZRN - propustek v km 35,379</t>
  </si>
  <si>
    <t>3*5</t>
  </si>
  <si>
    <t>30*0,02</t>
  </si>
  <si>
    <t>-619357850</t>
  </si>
  <si>
    <t>2*5</t>
  </si>
  <si>
    <t>3*3*0,15</t>
  </si>
  <si>
    <t xml:space="preserve">vykopání propustku - odhad 1,6 m k niveletě </t>
  </si>
  <si>
    <t>4,21*6,6</t>
  </si>
  <si>
    <t>27,786/2</t>
  </si>
  <si>
    <t>737669022</t>
  </si>
  <si>
    <t>2*5*1*1</t>
  </si>
  <si>
    <t>2,7</t>
  </si>
  <si>
    <t>Poznámka k položce:
Z důvodu špatného přístupu k objektu, např. z žel. přejezdu P 2351 v km 34,357 (1022 m)</t>
  </si>
  <si>
    <t>z výkopů:</t>
  </si>
  <si>
    <t>27,786*2</t>
  </si>
  <si>
    <t>6,488</t>
  </si>
  <si>
    <t>27,786</t>
  </si>
  <si>
    <t>27,786*9</t>
  </si>
  <si>
    <t xml:space="preserve">z výkopů - přeložení např. na přejezdu z důvodu šptného přístupu k objektu: </t>
  </si>
  <si>
    <t xml:space="preserve">objem propustku </t>
  </si>
  <si>
    <t>(PI*0,2*0,2*6,620)</t>
  </si>
  <si>
    <t>28,618*1,6</t>
  </si>
  <si>
    <t>3*3</t>
  </si>
  <si>
    <t>18*0,03</t>
  </si>
  <si>
    <t>200762658</t>
  </si>
  <si>
    <t>966008112</t>
  </si>
  <si>
    <t>Bourání trubního propustku do DN 500</t>
  </si>
  <si>
    <t>Bourání trubního propustku  s odklizením a uložením vybouraného materiálu na skládku na vzdálenost do 3 m nebo s naložením na dopravní prostředek z trub DN přes 300 do 500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</si>
  <si>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</si>
  <si>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xml:space="preserve">vybourání propustku z OC trouby včetně případného obetonování a čel </t>
  </si>
  <si>
    <t>6,620</t>
  </si>
  <si>
    <t>6,488*18</t>
  </si>
  <si>
    <t>6,488*2</t>
  </si>
  <si>
    <t>-2004914251</t>
  </si>
  <si>
    <t>Poznámka k položce:
špatný přístup k objektu, např. z žel. přejezdu P 2351 v km 34,357 (1022 m)</t>
  </si>
  <si>
    <t>002 - VRN - propustek v km 35,379</t>
  </si>
  <si>
    <t>-341317079</t>
  </si>
  <si>
    <t>815908333</t>
  </si>
  <si>
    <t>-1858136404</t>
  </si>
  <si>
    <t>014 - SO 01-20-05 Železniční most v km 34,277</t>
  </si>
  <si>
    <t xml:space="preserve">001 - ZRN - most km 34,277 </t>
  </si>
  <si>
    <t>438590202</t>
  </si>
  <si>
    <t>25*11/2</t>
  </si>
  <si>
    <t>28*11/2</t>
  </si>
  <si>
    <t>773942040</t>
  </si>
  <si>
    <t>2*291,5*0,01</t>
  </si>
  <si>
    <t>20887606</t>
  </si>
  <si>
    <t>0,2*0,24*10*2</t>
  </si>
  <si>
    <t>(2*11+2*7)*0,2*0,24</t>
  </si>
  <si>
    <t>117676348</t>
  </si>
  <si>
    <t>-1595438521</t>
  </si>
  <si>
    <t>19,875*0,274*2</t>
  </si>
  <si>
    <t>5,275*0,314*2</t>
  </si>
  <si>
    <t>0,2*0,24*5*2*2</t>
  </si>
  <si>
    <t>(2*10,5+2*17)*3*0,07*4</t>
  </si>
  <si>
    <t>(2*11+2*7)*1,055*0,08*4</t>
  </si>
  <si>
    <t>(2*11+2*7)*0,2*0,24*2</t>
  </si>
  <si>
    <t>-1758740554</t>
  </si>
  <si>
    <t>92,140*1,517</t>
  </si>
  <si>
    <t>629992114</t>
  </si>
  <si>
    <t>Zatmelení spar mezi mostními prefabrikáty š do 40 mm PUR tmelem včetně výplně PUR pěnou</t>
  </si>
  <si>
    <t>131711730</t>
  </si>
  <si>
    <t>Zatmelení styčných spar mezi mostními prefabrikáty a konstrukcemi trvale pružným polyuretanovým tmelem včetně vyčištění spar, provedení penetračního nátěru a vyplnění spar pěnou pro spáry šířky přes 30 do 40 mm</t>
  </si>
  <si>
    <t>oprava dilatačních spár stavajících říms křídel:</t>
  </si>
  <si>
    <t>4*2*(0,5+0,2+0,1+0,1)</t>
  </si>
  <si>
    <t>1227797883</t>
  </si>
  <si>
    <t>nové zábradlí na stávající římsy</t>
  </si>
  <si>
    <t>6,625+6,625</t>
  </si>
  <si>
    <t>nové zábradlí na stávající římsy křídel:</t>
  </si>
  <si>
    <t>2*10,5+2*17</t>
  </si>
  <si>
    <t>-1238174969</t>
  </si>
  <si>
    <t>1012295817</t>
  </si>
  <si>
    <t>(6,625+6,625)*2*3*8,4/1000</t>
  </si>
  <si>
    <t>(2*10,5+2*17)*3*8,4/1000</t>
  </si>
  <si>
    <t>-988733875</t>
  </si>
  <si>
    <t>50,96*2/1000</t>
  </si>
  <si>
    <t>pro sloupky zábradlí na římsách křídel:</t>
  </si>
  <si>
    <t>(2*11+2*7)*1,055*9,66/1000</t>
  </si>
  <si>
    <t>8049832</t>
  </si>
  <si>
    <t>30,15*2/1000</t>
  </si>
  <si>
    <t>(2*11+2*7)*6,03/1000</t>
  </si>
  <si>
    <t>-1304407454</t>
  </si>
  <si>
    <t>917779480</t>
  </si>
  <si>
    <t>Poznámka k položce:
pro spárování stávajících říms čelních zdí a osazení nového zábradlí na římsy křídel a čelních zdí</t>
  </si>
  <si>
    <t>12*8</t>
  </si>
  <si>
    <t>48,427*2</t>
  </si>
  <si>
    <t>24*2</t>
  </si>
  <si>
    <t>-1341878172</t>
  </si>
  <si>
    <t>336,854*10</t>
  </si>
  <si>
    <t>-921342099</t>
  </si>
  <si>
    <t>336,854</t>
  </si>
  <si>
    <t>-1631378499</t>
  </si>
  <si>
    <t>2*4*2,25</t>
  </si>
  <si>
    <t>1036890519</t>
  </si>
  <si>
    <t>20*2</t>
  </si>
  <si>
    <t>(2*11+2*7)*4</t>
  </si>
  <si>
    <t>985142211</t>
  </si>
  <si>
    <t>Vysekání spojovací hmoty ze spár zdiva hl přes 40 mm dl do 6 m/m2</t>
  </si>
  <si>
    <t>-911652606</t>
  </si>
  <si>
    <t>Vysekání spojovací hmoty ze spár zdiva včetně vyčištění hloubky spáry přes 40 mm délky spáry na 1 m2 upravované plochy do 6 m</t>
  </si>
  <si>
    <t>římsy čelních zdí:</t>
  </si>
  <si>
    <t>(0,27+0,8+0,1)*12,2</t>
  </si>
  <si>
    <t>(0,295+0,8+0,1)*12,2</t>
  </si>
  <si>
    <t>985232111</t>
  </si>
  <si>
    <t>Hloubkové spárování zdiva aktivovanou maltou spára hl do 80 mm dl do 6 m/m2</t>
  </si>
  <si>
    <t>-40902642</t>
  </si>
  <si>
    <t>Hloubkové spárování zdiva hloubky přes 40 do 80 mm aktivovanou maltou délky spáry na 1 m2 upravované plochy do 6 m</t>
  </si>
  <si>
    <t>985233111</t>
  </si>
  <si>
    <t>Úprava spár po spárování zdiva uhlazením spára dl do 6 m/m2</t>
  </si>
  <si>
    <t>-271632710</t>
  </si>
  <si>
    <t>Úprava spár po spárování zdiva kamenného nebo cihelného délky spáry na 1 m2 upravované plochy do 6 m uhlazením</t>
  </si>
  <si>
    <t>2012097553</t>
  </si>
  <si>
    <t>1818680313</t>
  </si>
  <si>
    <t>1,140*17</t>
  </si>
  <si>
    <t>566932258</t>
  </si>
  <si>
    <t>-1170912916</t>
  </si>
  <si>
    <t>z čištění spar říms:</t>
  </si>
  <si>
    <t>1,140</t>
  </si>
  <si>
    <t>1547324290</t>
  </si>
  <si>
    <t>Poznámka k položce:
Dobrý přístup k objektu - místní komunikace pod mostem.</t>
  </si>
  <si>
    <t>002 - VRN - most km 34,277</t>
  </si>
  <si>
    <t xml:space="preserve">    VRN7 - Provozní vlivy</t>
  </si>
  <si>
    <t>332767740</t>
  </si>
  <si>
    <t>Poznámka k položce:
zpracování dokumentace skutečného provedení stavby - 2x (v trvalém tisku i digitálně), netřeba přes bodové pole SŽG. Inženýrské sítě nebudou opravou mostu dotčeny.</t>
  </si>
  <si>
    <t>1277474021</t>
  </si>
  <si>
    <t>Poznámka k položce:
Dodávky vody a energie, příjezdové komunikace , příp. pronájmy pozemků, střežení pracoviště vč. příp. osvětlen, uvedení pozemků do původního stavu, včetně přípravy a likvidace staveniště. Dobrý přístup k objektu - místní komunikace pod mostem.</t>
  </si>
  <si>
    <t>1761017072</t>
  </si>
  <si>
    <t>Poznámka k položce:
Ztížené dopravní podmínky, úklid místní komunikace pod mostem</t>
  </si>
  <si>
    <t>VRN7</t>
  </si>
  <si>
    <t>Provozní vlivy</t>
  </si>
  <si>
    <t>072002000</t>
  </si>
  <si>
    <t>Silniční provoz</t>
  </si>
  <si>
    <t>-1537222349</t>
  </si>
  <si>
    <t>Poznámka k položce:
částečná uzavírka místní komuinikace pod mostem a zřízení DIO, včetně projednání se zažádáním o zvláštní užívání komunikace a zajištění dopravního značení.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</si>
</sst>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9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7"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30</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1"/>
    </row>
    <row r="29" spans="2:57" s="2" customFormat="1" ht="14.4" customHeight="1">
      <c r="B29" s="45"/>
      <c r="C29" s="46"/>
      <c r="D29" s="32" t="s">
        <v>37</v>
      </c>
      <c r="E29" s="46"/>
      <c r="F29" s="32" t="s">
        <v>38</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39</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40</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41</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57" s="2" customFormat="1" ht="14.4" customHeight="1" hidden="1">
      <c r="B33" s="45"/>
      <c r="C33" s="46"/>
      <c r="D33" s="46"/>
      <c r="E33" s="46"/>
      <c r="F33" s="32" t="s">
        <v>42</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1"/>
    </row>
    <row r="34" spans="2:57"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1"/>
    </row>
    <row r="35" spans="2:44" s="1" customFormat="1" ht="25.9" customHeight="1">
      <c r="B35" s="38"/>
      <c r="C35" s="50"/>
      <c r="D35" s="51" t="s">
        <v>43</v>
      </c>
      <c r="E35" s="52"/>
      <c r="F35" s="52"/>
      <c r="G35" s="52"/>
      <c r="H35" s="52"/>
      <c r="I35" s="52"/>
      <c r="J35" s="52"/>
      <c r="K35" s="52"/>
      <c r="L35" s="52"/>
      <c r="M35" s="52"/>
      <c r="N35" s="52"/>
      <c r="O35" s="52"/>
      <c r="P35" s="52"/>
      <c r="Q35" s="52"/>
      <c r="R35" s="52"/>
      <c r="S35" s="52"/>
      <c r="T35" s="53" t="s">
        <v>44</v>
      </c>
      <c r="U35" s="52"/>
      <c r="V35" s="52"/>
      <c r="W35" s="52"/>
      <c r="X35" s="54" t="s">
        <v>45</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46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0762Zad</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Oprava mostních objektů v úseku Domoušice - Hřivice</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20</v>
      </c>
      <c r="D47" s="39"/>
      <c r="E47" s="39"/>
      <c r="F47" s="39"/>
      <c r="G47" s="39"/>
      <c r="H47" s="39"/>
      <c r="I47" s="39"/>
      <c r="J47" s="39"/>
      <c r="K47" s="39"/>
      <c r="L47" s="66"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22</v>
      </c>
      <c r="AJ47" s="39"/>
      <c r="AK47" s="39"/>
      <c r="AL47" s="39"/>
      <c r="AM47" s="67" t="str">
        <f>IF(AN8="","",AN8)</f>
        <v>3. 6. 2019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24</v>
      </c>
      <c r="D49" s="39"/>
      <c r="E49" s="39"/>
      <c r="F49" s="39"/>
      <c r="G49" s="39"/>
      <c r="H49" s="39"/>
      <c r="I49" s="39"/>
      <c r="J49" s="39"/>
      <c r="K49" s="39"/>
      <c r="L49" s="39"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2" t="s">
        <v>29</v>
      </c>
      <c r="AJ49" s="39"/>
      <c r="AK49" s="39"/>
      <c r="AL49" s="39"/>
      <c r="AM49" s="68" t="str">
        <f>IF(E17="","",E17)</f>
        <v xml:space="preserve"> </v>
      </c>
      <c r="AN49" s="39"/>
      <c r="AO49" s="39"/>
      <c r="AP49" s="39"/>
      <c r="AQ49" s="39"/>
      <c r="AR49" s="43"/>
      <c r="AS49" s="69" t="s">
        <v>47</v>
      </c>
      <c r="AT49" s="70"/>
      <c r="AU49" s="71"/>
      <c r="AV49" s="71"/>
      <c r="AW49" s="71"/>
      <c r="AX49" s="71"/>
      <c r="AY49" s="71"/>
      <c r="AZ49" s="71"/>
      <c r="BA49" s="71"/>
      <c r="BB49" s="71"/>
      <c r="BC49" s="71"/>
      <c r="BD49" s="72"/>
    </row>
    <row r="50" spans="2:56" s="1" customFormat="1" ht="13.65" customHeight="1">
      <c r="B50" s="38"/>
      <c r="C50" s="32" t="s">
        <v>27</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31</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48</v>
      </c>
      <c r="D52" s="82"/>
      <c r="E52" s="82"/>
      <c r="F52" s="82"/>
      <c r="G52" s="82"/>
      <c r="H52" s="83"/>
      <c r="I52" s="84" t="s">
        <v>49</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50</v>
      </c>
      <c r="AH52" s="82"/>
      <c r="AI52" s="82"/>
      <c r="AJ52" s="82"/>
      <c r="AK52" s="82"/>
      <c r="AL52" s="82"/>
      <c r="AM52" s="82"/>
      <c r="AN52" s="84" t="s">
        <v>51</v>
      </c>
      <c r="AO52" s="82"/>
      <c r="AP52" s="86"/>
      <c r="AQ52" s="87" t="s">
        <v>52</v>
      </c>
      <c r="AR52" s="43"/>
      <c r="AS52" s="88" t="s">
        <v>53</v>
      </c>
      <c r="AT52" s="89" t="s">
        <v>54</v>
      </c>
      <c r="AU52" s="89" t="s">
        <v>55</v>
      </c>
      <c r="AV52" s="89" t="s">
        <v>56</v>
      </c>
      <c r="AW52" s="89" t="s">
        <v>57</v>
      </c>
      <c r="AX52" s="89" t="s">
        <v>58</v>
      </c>
      <c r="AY52" s="89" t="s">
        <v>59</v>
      </c>
      <c r="AZ52" s="89" t="s">
        <v>60</v>
      </c>
      <c r="BA52" s="89" t="s">
        <v>61</v>
      </c>
      <c r="BB52" s="89" t="s">
        <v>62</v>
      </c>
      <c r="BC52" s="89" t="s">
        <v>63</v>
      </c>
      <c r="BD52" s="90" t="s">
        <v>64</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1"/>
      <c r="AT53" s="92"/>
      <c r="AU53" s="92"/>
      <c r="AV53" s="92"/>
      <c r="AW53" s="92"/>
      <c r="AX53" s="92"/>
      <c r="AY53" s="92"/>
      <c r="AZ53" s="92"/>
      <c r="BA53" s="92"/>
      <c r="BB53" s="92"/>
      <c r="BC53" s="92"/>
      <c r="BD53" s="93"/>
    </row>
    <row r="54" spans="2:90" s="4" customFormat="1" ht="32.4" customHeight="1">
      <c r="B54" s="94"/>
      <c r="C54" s="95" t="s">
        <v>65</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ROUND(AG55+AG58+AG61+AG64+AG67+AG70+AG73+AG76+AG79+AG82+AG85+AG88+AG91+AG94,2)</f>
        <v>0</v>
      </c>
      <c r="AH54" s="97"/>
      <c r="AI54" s="97"/>
      <c r="AJ54" s="97"/>
      <c r="AK54" s="97"/>
      <c r="AL54" s="97"/>
      <c r="AM54" s="97"/>
      <c r="AN54" s="98">
        <f>SUM(AG54,AT54)</f>
        <v>0</v>
      </c>
      <c r="AO54" s="98"/>
      <c r="AP54" s="98"/>
      <c r="AQ54" s="99" t="s">
        <v>1</v>
      </c>
      <c r="AR54" s="100"/>
      <c r="AS54" s="101">
        <f>ROUND(AS55+AS58+AS61+AS64+AS67+AS70+AS73+AS76+AS79+AS82+AS85+AS88+AS91+AS94,2)</f>
        <v>0</v>
      </c>
      <c r="AT54" s="102">
        <f>ROUND(SUM(AV54:AW54),2)</f>
        <v>0</v>
      </c>
      <c r="AU54" s="103">
        <f>ROUND(AU55+AU58+AU61+AU64+AU67+AU70+AU73+AU76+AU79+AU82+AU85+AU88+AU91+AU94,5)</f>
        <v>0</v>
      </c>
      <c r="AV54" s="102">
        <f>ROUND(AZ54*L29,2)</f>
        <v>0</v>
      </c>
      <c r="AW54" s="102">
        <f>ROUND(BA54*L30,2)</f>
        <v>0</v>
      </c>
      <c r="AX54" s="102">
        <f>ROUND(BB54*L29,2)</f>
        <v>0</v>
      </c>
      <c r="AY54" s="102">
        <f>ROUND(BC54*L30,2)</f>
        <v>0</v>
      </c>
      <c r="AZ54" s="102">
        <f>ROUND(AZ55+AZ58+AZ61+AZ64+AZ67+AZ70+AZ73+AZ76+AZ79+AZ82+AZ85+AZ88+AZ91+AZ94,2)</f>
        <v>0</v>
      </c>
      <c r="BA54" s="102">
        <f>ROUND(BA55+BA58+BA61+BA64+BA67+BA70+BA73+BA76+BA79+BA82+BA85+BA88+BA91+BA94,2)</f>
        <v>0</v>
      </c>
      <c r="BB54" s="102">
        <f>ROUND(BB55+BB58+BB61+BB64+BB67+BB70+BB73+BB76+BB79+BB82+BB85+BB88+BB91+BB94,2)</f>
        <v>0</v>
      </c>
      <c r="BC54" s="102">
        <f>ROUND(BC55+BC58+BC61+BC64+BC67+BC70+BC73+BC76+BC79+BC82+BC85+BC88+BC91+BC94,2)</f>
        <v>0</v>
      </c>
      <c r="BD54" s="104">
        <f>ROUND(BD55+BD58+BD61+BD64+BD67+BD70+BD73+BD76+BD79+BD82+BD85+BD88+BD91+BD94,2)</f>
        <v>0</v>
      </c>
      <c r="BS54" s="105" t="s">
        <v>66</v>
      </c>
      <c r="BT54" s="105" t="s">
        <v>67</v>
      </c>
      <c r="BU54" s="106" t="s">
        <v>68</v>
      </c>
      <c r="BV54" s="105" t="s">
        <v>69</v>
      </c>
      <c r="BW54" s="105" t="s">
        <v>5</v>
      </c>
      <c r="BX54" s="105" t="s">
        <v>70</v>
      </c>
      <c r="CL54" s="105" t="s">
        <v>1</v>
      </c>
    </row>
    <row r="55" spans="2:91" s="5" customFormat="1" ht="27" customHeight="1">
      <c r="B55" s="107"/>
      <c r="C55" s="108"/>
      <c r="D55" s="109" t="s">
        <v>71</v>
      </c>
      <c r="E55" s="109"/>
      <c r="F55" s="109"/>
      <c r="G55" s="109"/>
      <c r="H55" s="109"/>
      <c r="I55" s="110"/>
      <c r="J55" s="109" t="s">
        <v>72</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ROUND(SUM(AG56:AG57),2)</f>
        <v>0</v>
      </c>
      <c r="AH55" s="110"/>
      <c r="AI55" s="110"/>
      <c r="AJ55" s="110"/>
      <c r="AK55" s="110"/>
      <c r="AL55" s="110"/>
      <c r="AM55" s="110"/>
      <c r="AN55" s="112">
        <f>SUM(AG55,AT55)</f>
        <v>0</v>
      </c>
      <c r="AO55" s="110"/>
      <c r="AP55" s="110"/>
      <c r="AQ55" s="113" t="s">
        <v>73</v>
      </c>
      <c r="AR55" s="114"/>
      <c r="AS55" s="115">
        <f>ROUND(SUM(AS56:AS57),2)</f>
        <v>0</v>
      </c>
      <c r="AT55" s="116">
        <f>ROUND(SUM(AV55:AW55),2)</f>
        <v>0</v>
      </c>
      <c r="AU55" s="117">
        <f>ROUND(SUM(AU56:AU57),5)</f>
        <v>0</v>
      </c>
      <c r="AV55" s="116">
        <f>ROUND(AZ55*L29,2)</f>
        <v>0</v>
      </c>
      <c r="AW55" s="116">
        <f>ROUND(BA55*L30,2)</f>
        <v>0</v>
      </c>
      <c r="AX55" s="116">
        <f>ROUND(BB55*L29,2)</f>
        <v>0</v>
      </c>
      <c r="AY55" s="116">
        <f>ROUND(BC55*L30,2)</f>
        <v>0</v>
      </c>
      <c r="AZ55" s="116">
        <f>ROUND(SUM(AZ56:AZ57),2)</f>
        <v>0</v>
      </c>
      <c r="BA55" s="116">
        <f>ROUND(SUM(BA56:BA57),2)</f>
        <v>0</v>
      </c>
      <c r="BB55" s="116">
        <f>ROUND(SUM(BB56:BB57),2)</f>
        <v>0</v>
      </c>
      <c r="BC55" s="116">
        <f>ROUND(SUM(BC56:BC57),2)</f>
        <v>0</v>
      </c>
      <c r="BD55" s="118">
        <f>ROUND(SUM(BD56:BD57),2)</f>
        <v>0</v>
      </c>
      <c r="BS55" s="119" t="s">
        <v>66</v>
      </c>
      <c r="BT55" s="119" t="s">
        <v>74</v>
      </c>
      <c r="BU55" s="119" t="s">
        <v>68</v>
      </c>
      <c r="BV55" s="119" t="s">
        <v>69</v>
      </c>
      <c r="BW55" s="119" t="s">
        <v>75</v>
      </c>
      <c r="BX55" s="119" t="s">
        <v>5</v>
      </c>
      <c r="CL55" s="119" t="s">
        <v>1</v>
      </c>
      <c r="CM55" s="119" t="s">
        <v>76</v>
      </c>
    </row>
    <row r="56" spans="1:90" s="6" customFormat="1" ht="16.5" customHeight="1">
      <c r="A56" s="120" t="s">
        <v>77</v>
      </c>
      <c r="B56" s="121"/>
      <c r="C56" s="122"/>
      <c r="D56" s="122"/>
      <c r="E56" s="123" t="s">
        <v>71</v>
      </c>
      <c r="F56" s="123"/>
      <c r="G56" s="123"/>
      <c r="H56" s="123"/>
      <c r="I56" s="123"/>
      <c r="J56" s="122"/>
      <c r="K56" s="123" t="s">
        <v>78</v>
      </c>
      <c r="L56" s="123"/>
      <c r="M56" s="123"/>
      <c r="N56" s="123"/>
      <c r="O56" s="123"/>
      <c r="P56" s="123"/>
      <c r="Q56" s="123"/>
      <c r="R56" s="123"/>
      <c r="S56" s="123"/>
      <c r="T56" s="123"/>
      <c r="U56" s="123"/>
      <c r="V56" s="123"/>
      <c r="W56" s="123"/>
      <c r="X56" s="123"/>
      <c r="Y56" s="123"/>
      <c r="Z56" s="123"/>
      <c r="AA56" s="123"/>
      <c r="AB56" s="123"/>
      <c r="AC56" s="123"/>
      <c r="AD56" s="123"/>
      <c r="AE56" s="123"/>
      <c r="AF56" s="123"/>
      <c r="AG56" s="124">
        <f>'001 - ZRN - most km 28,448  '!J32</f>
        <v>0</v>
      </c>
      <c r="AH56" s="122"/>
      <c r="AI56" s="122"/>
      <c r="AJ56" s="122"/>
      <c r="AK56" s="122"/>
      <c r="AL56" s="122"/>
      <c r="AM56" s="122"/>
      <c r="AN56" s="124">
        <f>SUM(AG56,AT56)</f>
        <v>0</v>
      </c>
      <c r="AO56" s="122"/>
      <c r="AP56" s="122"/>
      <c r="AQ56" s="125" t="s">
        <v>79</v>
      </c>
      <c r="AR56" s="126"/>
      <c r="AS56" s="127">
        <v>0</v>
      </c>
      <c r="AT56" s="128">
        <f>ROUND(SUM(AV56:AW56),2)</f>
        <v>0</v>
      </c>
      <c r="AU56" s="129">
        <f>'001 - ZRN - most km 28,448  '!P97</f>
        <v>0</v>
      </c>
      <c r="AV56" s="128">
        <f>'001 - ZRN - most km 28,448  '!J35</f>
        <v>0</v>
      </c>
      <c r="AW56" s="128">
        <f>'001 - ZRN - most km 28,448  '!J36</f>
        <v>0</v>
      </c>
      <c r="AX56" s="128">
        <f>'001 - ZRN - most km 28,448  '!J37</f>
        <v>0</v>
      </c>
      <c r="AY56" s="128">
        <f>'001 - ZRN - most km 28,448  '!J38</f>
        <v>0</v>
      </c>
      <c r="AZ56" s="128">
        <f>'001 - ZRN - most km 28,448  '!F35</f>
        <v>0</v>
      </c>
      <c r="BA56" s="128">
        <f>'001 - ZRN - most km 28,448  '!F36</f>
        <v>0</v>
      </c>
      <c r="BB56" s="128">
        <f>'001 - ZRN - most km 28,448  '!F37</f>
        <v>0</v>
      </c>
      <c r="BC56" s="128">
        <f>'001 - ZRN - most km 28,448  '!F38</f>
        <v>0</v>
      </c>
      <c r="BD56" s="130">
        <f>'001 - ZRN - most km 28,448  '!F39</f>
        <v>0</v>
      </c>
      <c r="BT56" s="131" t="s">
        <v>76</v>
      </c>
      <c r="BV56" s="131" t="s">
        <v>69</v>
      </c>
      <c r="BW56" s="131" t="s">
        <v>80</v>
      </c>
      <c r="BX56" s="131" t="s">
        <v>75</v>
      </c>
      <c r="CL56" s="131" t="s">
        <v>1</v>
      </c>
    </row>
    <row r="57" spans="1:90" s="6" customFormat="1" ht="16.5" customHeight="1">
      <c r="A57" s="120" t="s">
        <v>77</v>
      </c>
      <c r="B57" s="121"/>
      <c r="C57" s="122"/>
      <c r="D57" s="122"/>
      <c r="E57" s="123" t="s">
        <v>81</v>
      </c>
      <c r="F57" s="123"/>
      <c r="G57" s="123"/>
      <c r="H57" s="123"/>
      <c r="I57" s="123"/>
      <c r="J57" s="122"/>
      <c r="K57" s="123" t="s">
        <v>82</v>
      </c>
      <c r="L57" s="123"/>
      <c r="M57" s="123"/>
      <c r="N57" s="123"/>
      <c r="O57" s="123"/>
      <c r="P57" s="123"/>
      <c r="Q57" s="123"/>
      <c r="R57" s="123"/>
      <c r="S57" s="123"/>
      <c r="T57" s="123"/>
      <c r="U57" s="123"/>
      <c r="V57" s="123"/>
      <c r="W57" s="123"/>
      <c r="X57" s="123"/>
      <c r="Y57" s="123"/>
      <c r="Z57" s="123"/>
      <c r="AA57" s="123"/>
      <c r="AB57" s="123"/>
      <c r="AC57" s="123"/>
      <c r="AD57" s="123"/>
      <c r="AE57" s="123"/>
      <c r="AF57" s="123"/>
      <c r="AG57" s="124">
        <f>'002 - VRN - most km 28,448'!J32</f>
        <v>0</v>
      </c>
      <c r="AH57" s="122"/>
      <c r="AI57" s="122"/>
      <c r="AJ57" s="122"/>
      <c r="AK57" s="122"/>
      <c r="AL57" s="122"/>
      <c r="AM57" s="122"/>
      <c r="AN57" s="124">
        <f>SUM(AG57,AT57)</f>
        <v>0</v>
      </c>
      <c r="AO57" s="122"/>
      <c r="AP57" s="122"/>
      <c r="AQ57" s="125" t="s">
        <v>79</v>
      </c>
      <c r="AR57" s="126"/>
      <c r="AS57" s="127">
        <v>0</v>
      </c>
      <c r="AT57" s="128">
        <f>ROUND(SUM(AV57:AW57),2)</f>
        <v>0</v>
      </c>
      <c r="AU57" s="129">
        <f>'002 - VRN - most km 28,448'!P90</f>
        <v>0</v>
      </c>
      <c r="AV57" s="128">
        <f>'002 - VRN - most km 28,448'!J35</f>
        <v>0</v>
      </c>
      <c r="AW57" s="128">
        <f>'002 - VRN - most km 28,448'!J36</f>
        <v>0</v>
      </c>
      <c r="AX57" s="128">
        <f>'002 - VRN - most km 28,448'!J37</f>
        <v>0</v>
      </c>
      <c r="AY57" s="128">
        <f>'002 - VRN - most km 28,448'!J38</f>
        <v>0</v>
      </c>
      <c r="AZ57" s="128">
        <f>'002 - VRN - most km 28,448'!F35</f>
        <v>0</v>
      </c>
      <c r="BA57" s="128">
        <f>'002 - VRN - most km 28,448'!F36</f>
        <v>0</v>
      </c>
      <c r="BB57" s="128">
        <f>'002 - VRN - most km 28,448'!F37</f>
        <v>0</v>
      </c>
      <c r="BC57" s="128">
        <f>'002 - VRN - most km 28,448'!F38</f>
        <v>0</v>
      </c>
      <c r="BD57" s="130">
        <f>'002 - VRN - most km 28,448'!F39</f>
        <v>0</v>
      </c>
      <c r="BT57" s="131" t="s">
        <v>76</v>
      </c>
      <c r="BV57" s="131" t="s">
        <v>69</v>
      </c>
      <c r="BW57" s="131" t="s">
        <v>83</v>
      </c>
      <c r="BX57" s="131" t="s">
        <v>75</v>
      </c>
      <c r="CL57" s="131" t="s">
        <v>1</v>
      </c>
    </row>
    <row r="58" spans="2:91" s="5" customFormat="1" ht="27" customHeight="1">
      <c r="B58" s="107"/>
      <c r="C58" s="108"/>
      <c r="D58" s="109" t="s">
        <v>81</v>
      </c>
      <c r="E58" s="109"/>
      <c r="F58" s="109"/>
      <c r="G58" s="109"/>
      <c r="H58" s="109"/>
      <c r="I58" s="110"/>
      <c r="J58" s="109" t="s">
        <v>84</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ROUND(SUM(AG59:AG60),2)</f>
        <v>0</v>
      </c>
      <c r="AH58" s="110"/>
      <c r="AI58" s="110"/>
      <c r="AJ58" s="110"/>
      <c r="AK58" s="110"/>
      <c r="AL58" s="110"/>
      <c r="AM58" s="110"/>
      <c r="AN58" s="112">
        <f>SUM(AG58,AT58)</f>
        <v>0</v>
      </c>
      <c r="AO58" s="110"/>
      <c r="AP58" s="110"/>
      <c r="AQ58" s="113" t="s">
        <v>73</v>
      </c>
      <c r="AR58" s="114"/>
      <c r="AS58" s="115">
        <f>ROUND(SUM(AS59:AS60),2)</f>
        <v>0</v>
      </c>
      <c r="AT58" s="116">
        <f>ROUND(SUM(AV58:AW58),2)</f>
        <v>0</v>
      </c>
      <c r="AU58" s="117">
        <f>ROUND(SUM(AU59:AU60),5)</f>
        <v>0</v>
      </c>
      <c r="AV58" s="116">
        <f>ROUND(AZ58*L29,2)</f>
        <v>0</v>
      </c>
      <c r="AW58" s="116">
        <f>ROUND(BA58*L30,2)</f>
        <v>0</v>
      </c>
      <c r="AX58" s="116">
        <f>ROUND(BB58*L29,2)</f>
        <v>0</v>
      </c>
      <c r="AY58" s="116">
        <f>ROUND(BC58*L30,2)</f>
        <v>0</v>
      </c>
      <c r="AZ58" s="116">
        <f>ROUND(SUM(AZ59:AZ60),2)</f>
        <v>0</v>
      </c>
      <c r="BA58" s="116">
        <f>ROUND(SUM(BA59:BA60),2)</f>
        <v>0</v>
      </c>
      <c r="BB58" s="116">
        <f>ROUND(SUM(BB59:BB60),2)</f>
        <v>0</v>
      </c>
      <c r="BC58" s="116">
        <f>ROUND(SUM(BC59:BC60),2)</f>
        <v>0</v>
      </c>
      <c r="BD58" s="118">
        <f>ROUND(SUM(BD59:BD60),2)</f>
        <v>0</v>
      </c>
      <c r="BS58" s="119" t="s">
        <v>66</v>
      </c>
      <c r="BT58" s="119" t="s">
        <v>74</v>
      </c>
      <c r="BU58" s="119" t="s">
        <v>68</v>
      </c>
      <c r="BV58" s="119" t="s">
        <v>69</v>
      </c>
      <c r="BW58" s="119" t="s">
        <v>85</v>
      </c>
      <c r="BX58" s="119" t="s">
        <v>5</v>
      </c>
      <c r="CL58" s="119" t="s">
        <v>1</v>
      </c>
      <c r="CM58" s="119" t="s">
        <v>76</v>
      </c>
    </row>
    <row r="59" spans="1:90" s="6" customFormat="1" ht="16.5" customHeight="1">
      <c r="A59" s="120" t="s">
        <v>77</v>
      </c>
      <c r="B59" s="121"/>
      <c r="C59" s="122"/>
      <c r="D59" s="122"/>
      <c r="E59" s="123" t="s">
        <v>71</v>
      </c>
      <c r="F59" s="123"/>
      <c r="G59" s="123"/>
      <c r="H59" s="123"/>
      <c r="I59" s="123"/>
      <c r="J59" s="122"/>
      <c r="K59" s="123" t="s">
        <v>86</v>
      </c>
      <c r="L59" s="123"/>
      <c r="M59" s="123"/>
      <c r="N59" s="123"/>
      <c r="O59" s="123"/>
      <c r="P59" s="123"/>
      <c r="Q59" s="123"/>
      <c r="R59" s="123"/>
      <c r="S59" s="123"/>
      <c r="T59" s="123"/>
      <c r="U59" s="123"/>
      <c r="V59" s="123"/>
      <c r="W59" s="123"/>
      <c r="X59" s="123"/>
      <c r="Y59" s="123"/>
      <c r="Z59" s="123"/>
      <c r="AA59" s="123"/>
      <c r="AB59" s="123"/>
      <c r="AC59" s="123"/>
      <c r="AD59" s="123"/>
      <c r="AE59" s="123"/>
      <c r="AF59" s="123"/>
      <c r="AG59" s="124">
        <f>'001 - ZRN - most km 32,368'!J32</f>
        <v>0</v>
      </c>
      <c r="AH59" s="122"/>
      <c r="AI59" s="122"/>
      <c r="AJ59" s="122"/>
      <c r="AK59" s="122"/>
      <c r="AL59" s="122"/>
      <c r="AM59" s="122"/>
      <c r="AN59" s="124">
        <f>SUM(AG59,AT59)</f>
        <v>0</v>
      </c>
      <c r="AO59" s="122"/>
      <c r="AP59" s="122"/>
      <c r="AQ59" s="125" t="s">
        <v>79</v>
      </c>
      <c r="AR59" s="126"/>
      <c r="AS59" s="127">
        <v>0</v>
      </c>
      <c r="AT59" s="128">
        <f>ROUND(SUM(AV59:AW59),2)</f>
        <v>0</v>
      </c>
      <c r="AU59" s="129">
        <f>'001 - ZRN - most km 32,368'!P97</f>
        <v>0</v>
      </c>
      <c r="AV59" s="128">
        <f>'001 - ZRN - most km 32,368'!J35</f>
        <v>0</v>
      </c>
      <c r="AW59" s="128">
        <f>'001 - ZRN - most km 32,368'!J36</f>
        <v>0</v>
      </c>
      <c r="AX59" s="128">
        <f>'001 - ZRN - most km 32,368'!J37</f>
        <v>0</v>
      </c>
      <c r="AY59" s="128">
        <f>'001 - ZRN - most km 32,368'!J38</f>
        <v>0</v>
      </c>
      <c r="AZ59" s="128">
        <f>'001 - ZRN - most km 32,368'!F35</f>
        <v>0</v>
      </c>
      <c r="BA59" s="128">
        <f>'001 - ZRN - most km 32,368'!F36</f>
        <v>0</v>
      </c>
      <c r="BB59" s="128">
        <f>'001 - ZRN - most km 32,368'!F37</f>
        <v>0</v>
      </c>
      <c r="BC59" s="128">
        <f>'001 - ZRN - most km 32,368'!F38</f>
        <v>0</v>
      </c>
      <c r="BD59" s="130">
        <f>'001 - ZRN - most km 32,368'!F39</f>
        <v>0</v>
      </c>
      <c r="BT59" s="131" t="s">
        <v>76</v>
      </c>
      <c r="BV59" s="131" t="s">
        <v>69</v>
      </c>
      <c r="BW59" s="131" t="s">
        <v>87</v>
      </c>
      <c r="BX59" s="131" t="s">
        <v>85</v>
      </c>
      <c r="CL59" s="131" t="s">
        <v>1</v>
      </c>
    </row>
    <row r="60" spans="1:90" s="6" customFormat="1" ht="16.5" customHeight="1">
      <c r="A60" s="120" t="s">
        <v>77</v>
      </c>
      <c r="B60" s="121"/>
      <c r="C60" s="122"/>
      <c r="D60" s="122"/>
      <c r="E60" s="123" t="s">
        <v>81</v>
      </c>
      <c r="F60" s="123"/>
      <c r="G60" s="123"/>
      <c r="H60" s="123"/>
      <c r="I60" s="123"/>
      <c r="J60" s="122"/>
      <c r="K60" s="123" t="s">
        <v>88</v>
      </c>
      <c r="L60" s="123"/>
      <c r="M60" s="123"/>
      <c r="N60" s="123"/>
      <c r="O60" s="123"/>
      <c r="P60" s="123"/>
      <c r="Q60" s="123"/>
      <c r="R60" s="123"/>
      <c r="S60" s="123"/>
      <c r="T60" s="123"/>
      <c r="U60" s="123"/>
      <c r="V60" s="123"/>
      <c r="W60" s="123"/>
      <c r="X60" s="123"/>
      <c r="Y60" s="123"/>
      <c r="Z60" s="123"/>
      <c r="AA60" s="123"/>
      <c r="AB60" s="123"/>
      <c r="AC60" s="123"/>
      <c r="AD60" s="123"/>
      <c r="AE60" s="123"/>
      <c r="AF60" s="123"/>
      <c r="AG60" s="124">
        <f>'002 - VRN - most km 32,368'!J32</f>
        <v>0</v>
      </c>
      <c r="AH60" s="122"/>
      <c r="AI60" s="122"/>
      <c r="AJ60" s="122"/>
      <c r="AK60" s="122"/>
      <c r="AL60" s="122"/>
      <c r="AM60" s="122"/>
      <c r="AN60" s="124">
        <f>SUM(AG60,AT60)</f>
        <v>0</v>
      </c>
      <c r="AO60" s="122"/>
      <c r="AP60" s="122"/>
      <c r="AQ60" s="125" t="s">
        <v>79</v>
      </c>
      <c r="AR60" s="126"/>
      <c r="AS60" s="127">
        <v>0</v>
      </c>
      <c r="AT60" s="128">
        <f>ROUND(SUM(AV60:AW60),2)</f>
        <v>0</v>
      </c>
      <c r="AU60" s="129">
        <f>'002 - VRN - most km 32,368'!P90</f>
        <v>0</v>
      </c>
      <c r="AV60" s="128">
        <f>'002 - VRN - most km 32,368'!J35</f>
        <v>0</v>
      </c>
      <c r="AW60" s="128">
        <f>'002 - VRN - most km 32,368'!J36</f>
        <v>0</v>
      </c>
      <c r="AX60" s="128">
        <f>'002 - VRN - most km 32,368'!J37</f>
        <v>0</v>
      </c>
      <c r="AY60" s="128">
        <f>'002 - VRN - most km 32,368'!J38</f>
        <v>0</v>
      </c>
      <c r="AZ60" s="128">
        <f>'002 - VRN - most km 32,368'!F35</f>
        <v>0</v>
      </c>
      <c r="BA60" s="128">
        <f>'002 - VRN - most km 32,368'!F36</f>
        <v>0</v>
      </c>
      <c r="BB60" s="128">
        <f>'002 - VRN - most km 32,368'!F37</f>
        <v>0</v>
      </c>
      <c r="BC60" s="128">
        <f>'002 - VRN - most km 32,368'!F38</f>
        <v>0</v>
      </c>
      <c r="BD60" s="130">
        <f>'002 - VRN - most km 32,368'!F39</f>
        <v>0</v>
      </c>
      <c r="BT60" s="131" t="s">
        <v>76</v>
      </c>
      <c r="BV60" s="131" t="s">
        <v>69</v>
      </c>
      <c r="BW60" s="131" t="s">
        <v>89</v>
      </c>
      <c r="BX60" s="131" t="s">
        <v>85</v>
      </c>
      <c r="CL60" s="131" t="s">
        <v>1</v>
      </c>
    </row>
    <row r="61" spans="2:91" s="5" customFormat="1" ht="27" customHeight="1">
      <c r="B61" s="107"/>
      <c r="C61" s="108"/>
      <c r="D61" s="109" t="s">
        <v>90</v>
      </c>
      <c r="E61" s="109"/>
      <c r="F61" s="109"/>
      <c r="G61" s="109"/>
      <c r="H61" s="109"/>
      <c r="I61" s="110"/>
      <c r="J61" s="109" t="s">
        <v>91</v>
      </c>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11">
        <f>ROUND(SUM(AG62:AG63),2)</f>
        <v>0</v>
      </c>
      <c r="AH61" s="110"/>
      <c r="AI61" s="110"/>
      <c r="AJ61" s="110"/>
      <c r="AK61" s="110"/>
      <c r="AL61" s="110"/>
      <c r="AM61" s="110"/>
      <c r="AN61" s="112">
        <f>SUM(AG61,AT61)</f>
        <v>0</v>
      </c>
      <c r="AO61" s="110"/>
      <c r="AP61" s="110"/>
      <c r="AQ61" s="113" t="s">
        <v>73</v>
      </c>
      <c r="AR61" s="114"/>
      <c r="AS61" s="115">
        <f>ROUND(SUM(AS62:AS63),2)</f>
        <v>0</v>
      </c>
      <c r="AT61" s="116">
        <f>ROUND(SUM(AV61:AW61),2)</f>
        <v>0</v>
      </c>
      <c r="AU61" s="117">
        <f>ROUND(SUM(AU62:AU63),5)</f>
        <v>0</v>
      </c>
      <c r="AV61" s="116">
        <f>ROUND(AZ61*L29,2)</f>
        <v>0</v>
      </c>
      <c r="AW61" s="116">
        <f>ROUND(BA61*L30,2)</f>
        <v>0</v>
      </c>
      <c r="AX61" s="116">
        <f>ROUND(BB61*L29,2)</f>
        <v>0</v>
      </c>
      <c r="AY61" s="116">
        <f>ROUND(BC61*L30,2)</f>
        <v>0</v>
      </c>
      <c r="AZ61" s="116">
        <f>ROUND(SUM(AZ62:AZ63),2)</f>
        <v>0</v>
      </c>
      <c r="BA61" s="116">
        <f>ROUND(SUM(BA62:BA63),2)</f>
        <v>0</v>
      </c>
      <c r="BB61" s="116">
        <f>ROUND(SUM(BB62:BB63),2)</f>
        <v>0</v>
      </c>
      <c r="BC61" s="116">
        <f>ROUND(SUM(BC62:BC63),2)</f>
        <v>0</v>
      </c>
      <c r="BD61" s="118">
        <f>ROUND(SUM(BD62:BD63),2)</f>
        <v>0</v>
      </c>
      <c r="BS61" s="119" t="s">
        <v>66</v>
      </c>
      <c r="BT61" s="119" t="s">
        <v>74</v>
      </c>
      <c r="BU61" s="119" t="s">
        <v>68</v>
      </c>
      <c r="BV61" s="119" t="s">
        <v>69</v>
      </c>
      <c r="BW61" s="119" t="s">
        <v>92</v>
      </c>
      <c r="BX61" s="119" t="s">
        <v>5</v>
      </c>
      <c r="CL61" s="119" t="s">
        <v>1</v>
      </c>
      <c r="CM61" s="119" t="s">
        <v>76</v>
      </c>
    </row>
    <row r="62" spans="1:90" s="6" customFormat="1" ht="16.5" customHeight="1">
      <c r="A62" s="120" t="s">
        <v>77</v>
      </c>
      <c r="B62" s="121"/>
      <c r="C62" s="122"/>
      <c r="D62" s="122"/>
      <c r="E62" s="123" t="s">
        <v>71</v>
      </c>
      <c r="F62" s="123"/>
      <c r="G62" s="123"/>
      <c r="H62" s="123"/>
      <c r="I62" s="123"/>
      <c r="J62" s="122"/>
      <c r="K62" s="123" t="s">
        <v>93</v>
      </c>
      <c r="L62" s="123"/>
      <c r="M62" s="123"/>
      <c r="N62" s="123"/>
      <c r="O62" s="123"/>
      <c r="P62" s="123"/>
      <c r="Q62" s="123"/>
      <c r="R62" s="123"/>
      <c r="S62" s="123"/>
      <c r="T62" s="123"/>
      <c r="U62" s="123"/>
      <c r="V62" s="123"/>
      <c r="W62" s="123"/>
      <c r="X62" s="123"/>
      <c r="Y62" s="123"/>
      <c r="Z62" s="123"/>
      <c r="AA62" s="123"/>
      <c r="AB62" s="123"/>
      <c r="AC62" s="123"/>
      <c r="AD62" s="123"/>
      <c r="AE62" s="123"/>
      <c r="AF62" s="123"/>
      <c r="AG62" s="124">
        <f>'001 - ZRN - most km 33,487'!J32</f>
        <v>0</v>
      </c>
      <c r="AH62" s="122"/>
      <c r="AI62" s="122"/>
      <c r="AJ62" s="122"/>
      <c r="AK62" s="122"/>
      <c r="AL62" s="122"/>
      <c r="AM62" s="122"/>
      <c r="AN62" s="124">
        <f>SUM(AG62,AT62)</f>
        <v>0</v>
      </c>
      <c r="AO62" s="122"/>
      <c r="AP62" s="122"/>
      <c r="AQ62" s="125" t="s">
        <v>79</v>
      </c>
      <c r="AR62" s="126"/>
      <c r="AS62" s="127">
        <v>0</v>
      </c>
      <c r="AT62" s="128">
        <f>ROUND(SUM(AV62:AW62),2)</f>
        <v>0</v>
      </c>
      <c r="AU62" s="129">
        <f>'001 - ZRN - most km 33,487'!P97</f>
        <v>0</v>
      </c>
      <c r="AV62" s="128">
        <f>'001 - ZRN - most km 33,487'!J35</f>
        <v>0</v>
      </c>
      <c r="AW62" s="128">
        <f>'001 - ZRN - most km 33,487'!J36</f>
        <v>0</v>
      </c>
      <c r="AX62" s="128">
        <f>'001 - ZRN - most km 33,487'!J37</f>
        <v>0</v>
      </c>
      <c r="AY62" s="128">
        <f>'001 - ZRN - most km 33,487'!J38</f>
        <v>0</v>
      </c>
      <c r="AZ62" s="128">
        <f>'001 - ZRN - most km 33,487'!F35</f>
        <v>0</v>
      </c>
      <c r="BA62" s="128">
        <f>'001 - ZRN - most km 33,487'!F36</f>
        <v>0</v>
      </c>
      <c r="BB62" s="128">
        <f>'001 - ZRN - most km 33,487'!F37</f>
        <v>0</v>
      </c>
      <c r="BC62" s="128">
        <f>'001 - ZRN - most km 33,487'!F38</f>
        <v>0</v>
      </c>
      <c r="BD62" s="130">
        <f>'001 - ZRN - most km 33,487'!F39</f>
        <v>0</v>
      </c>
      <c r="BT62" s="131" t="s">
        <v>76</v>
      </c>
      <c r="BV62" s="131" t="s">
        <v>69</v>
      </c>
      <c r="BW62" s="131" t="s">
        <v>94</v>
      </c>
      <c r="BX62" s="131" t="s">
        <v>92</v>
      </c>
      <c r="CL62" s="131" t="s">
        <v>1</v>
      </c>
    </row>
    <row r="63" spans="1:90" s="6" customFormat="1" ht="16.5" customHeight="1">
      <c r="A63" s="120" t="s">
        <v>77</v>
      </c>
      <c r="B63" s="121"/>
      <c r="C63" s="122"/>
      <c r="D63" s="122"/>
      <c r="E63" s="123" t="s">
        <v>81</v>
      </c>
      <c r="F63" s="123"/>
      <c r="G63" s="123"/>
      <c r="H63" s="123"/>
      <c r="I63" s="123"/>
      <c r="J63" s="122"/>
      <c r="K63" s="123" t="s">
        <v>95</v>
      </c>
      <c r="L63" s="123"/>
      <c r="M63" s="123"/>
      <c r="N63" s="123"/>
      <c r="O63" s="123"/>
      <c r="P63" s="123"/>
      <c r="Q63" s="123"/>
      <c r="R63" s="123"/>
      <c r="S63" s="123"/>
      <c r="T63" s="123"/>
      <c r="U63" s="123"/>
      <c r="V63" s="123"/>
      <c r="W63" s="123"/>
      <c r="X63" s="123"/>
      <c r="Y63" s="123"/>
      <c r="Z63" s="123"/>
      <c r="AA63" s="123"/>
      <c r="AB63" s="123"/>
      <c r="AC63" s="123"/>
      <c r="AD63" s="123"/>
      <c r="AE63" s="123"/>
      <c r="AF63" s="123"/>
      <c r="AG63" s="124">
        <f>'002 - VRN  - most km 33,487'!J32</f>
        <v>0</v>
      </c>
      <c r="AH63" s="122"/>
      <c r="AI63" s="122"/>
      <c r="AJ63" s="122"/>
      <c r="AK63" s="122"/>
      <c r="AL63" s="122"/>
      <c r="AM63" s="122"/>
      <c r="AN63" s="124">
        <f>SUM(AG63,AT63)</f>
        <v>0</v>
      </c>
      <c r="AO63" s="122"/>
      <c r="AP63" s="122"/>
      <c r="AQ63" s="125" t="s">
        <v>79</v>
      </c>
      <c r="AR63" s="126"/>
      <c r="AS63" s="127">
        <v>0</v>
      </c>
      <c r="AT63" s="128">
        <f>ROUND(SUM(AV63:AW63),2)</f>
        <v>0</v>
      </c>
      <c r="AU63" s="129">
        <f>'002 - VRN  - most km 33,487'!P90</f>
        <v>0</v>
      </c>
      <c r="AV63" s="128">
        <f>'002 - VRN  - most km 33,487'!J35</f>
        <v>0</v>
      </c>
      <c r="AW63" s="128">
        <f>'002 - VRN  - most km 33,487'!J36</f>
        <v>0</v>
      </c>
      <c r="AX63" s="128">
        <f>'002 - VRN  - most km 33,487'!J37</f>
        <v>0</v>
      </c>
      <c r="AY63" s="128">
        <f>'002 - VRN  - most km 33,487'!J38</f>
        <v>0</v>
      </c>
      <c r="AZ63" s="128">
        <f>'002 - VRN  - most km 33,487'!F35</f>
        <v>0</v>
      </c>
      <c r="BA63" s="128">
        <f>'002 - VRN  - most km 33,487'!F36</f>
        <v>0</v>
      </c>
      <c r="BB63" s="128">
        <f>'002 - VRN  - most km 33,487'!F37</f>
        <v>0</v>
      </c>
      <c r="BC63" s="128">
        <f>'002 - VRN  - most km 33,487'!F38</f>
        <v>0</v>
      </c>
      <c r="BD63" s="130">
        <f>'002 - VRN  - most km 33,487'!F39</f>
        <v>0</v>
      </c>
      <c r="BT63" s="131" t="s">
        <v>76</v>
      </c>
      <c r="BV63" s="131" t="s">
        <v>69</v>
      </c>
      <c r="BW63" s="131" t="s">
        <v>96</v>
      </c>
      <c r="BX63" s="131" t="s">
        <v>92</v>
      </c>
      <c r="CL63" s="131" t="s">
        <v>1</v>
      </c>
    </row>
    <row r="64" spans="2:91" s="5" customFormat="1" ht="27" customHeight="1">
      <c r="B64" s="107"/>
      <c r="C64" s="108"/>
      <c r="D64" s="109" t="s">
        <v>97</v>
      </c>
      <c r="E64" s="109"/>
      <c r="F64" s="109"/>
      <c r="G64" s="109"/>
      <c r="H64" s="109"/>
      <c r="I64" s="110"/>
      <c r="J64" s="109" t="s">
        <v>98</v>
      </c>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11">
        <f>ROUND(SUM(AG65:AG66),2)</f>
        <v>0</v>
      </c>
      <c r="AH64" s="110"/>
      <c r="AI64" s="110"/>
      <c r="AJ64" s="110"/>
      <c r="AK64" s="110"/>
      <c r="AL64" s="110"/>
      <c r="AM64" s="110"/>
      <c r="AN64" s="112">
        <f>SUM(AG64,AT64)</f>
        <v>0</v>
      </c>
      <c r="AO64" s="110"/>
      <c r="AP64" s="110"/>
      <c r="AQ64" s="113" t="s">
        <v>73</v>
      </c>
      <c r="AR64" s="114"/>
      <c r="AS64" s="115">
        <f>ROUND(SUM(AS65:AS66),2)</f>
        <v>0</v>
      </c>
      <c r="AT64" s="116">
        <f>ROUND(SUM(AV64:AW64),2)</f>
        <v>0</v>
      </c>
      <c r="AU64" s="117">
        <f>ROUND(SUM(AU65:AU66),5)</f>
        <v>0</v>
      </c>
      <c r="AV64" s="116">
        <f>ROUND(AZ64*L29,2)</f>
        <v>0</v>
      </c>
      <c r="AW64" s="116">
        <f>ROUND(BA64*L30,2)</f>
        <v>0</v>
      </c>
      <c r="AX64" s="116">
        <f>ROUND(BB64*L29,2)</f>
        <v>0</v>
      </c>
      <c r="AY64" s="116">
        <f>ROUND(BC64*L30,2)</f>
        <v>0</v>
      </c>
      <c r="AZ64" s="116">
        <f>ROUND(SUM(AZ65:AZ66),2)</f>
        <v>0</v>
      </c>
      <c r="BA64" s="116">
        <f>ROUND(SUM(BA65:BA66),2)</f>
        <v>0</v>
      </c>
      <c r="BB64" s="116">
        <f>ROUND(SUM(BB65:BB66),2)</f>
        <v>0</v>
      </c>
      <c r="BC64" s="116">
        <f>ROUND(SUM(BC65:BC66),2)</f>
        <v>0</v>
      </c>
      <c r="BD64" s="118">
        <f>ROUND(SUM(BD65:BD66),2)</f>
        <v>0</v>
      </c>
      <c r="BS64" s="119" t="s">
        <v>66</v>
      </c>
      <c r="BT64" s="119" t="s">
        <v>74</v>
      </c>
      <c r="BU64" s="119" t="s">
        <v>68</v>
      </c>
      <c r="BV64" s="119" t="s">
        <v>69</v>
      </c>
      <c r="BW64" s="119" t="s">
        <v>99</v>
      </c>
      <c r="BX64" s="119" t="s">
        <v>5</v>
      </c>
      <c r="CL64" s="119" t="s">
        <v>1</v>
      </c>
      <c r="CM64" s="119" t="s">
        <v>76</v>
      </c>
    </row>
    <row r="65" spans="1:90" s="6" customFormat="1" ht="16.5" customHeight="1">
      <c r="A65" s="120" t="s">
        <v>77</v>
      </c>
      <c r="B65" s="121"/>
      <c r="C65" s="122"/>
      <c r="D65" s="122"/>
      <c r="E65" s="123" t="s">
        <v>71</v>
      </c>
      <c r="F65" s="123"/>
      <c r="G65" s="123"/>
      <c r="H65" s="123"/>
      <c r="I65" s="123"/>
      <c r="J65" s="122"/>
      <c r="K65" s="123" t="s">
        <v>100</v>
      </c>
      <c r="L65" s="123"/>
      <c r="M65" s="123"/>
      <c r="N65" s="123"/>
      <c r="O65" s="123"/>
      <c r="P65" s="123"/>
      <c r="Q65" s="123"/>
      <c r="R65" s="123"/>
      <c r="S65" s="123"/>
      <c r="T65" s="123"/>
      <c r="U65" s="123"/>
      <c r="V65" s="123"/>
      <c r="W65" s="123"/>
      <c r="X65" s="123"/>
      <c r="Y65" s="123"/>
      <c r="Z65" s="123"/>
      <c r="AA65" s="123"/>
      <c r="AB65" s="123"/>
      <c r="AC65" s="123"/>
      <c r="AD65" s="123"/>
      <c r="AE65" s="123"/>
      <c r="AF65" s="123"/>
      <c r="AG65" s="124">
        <f>'001 - ZRN - most km 34,190'!J32</f>
        <v>0</v>
      </c>
      <c r="AH65" s="122"/>
      <c r="AI65" s="122"/>
      <c r="AJ65" s="122"/>
      <c r="AK65" s="122"/>
      <c r="AL65" s="122"/>
      <c r="AM65" s="122"/>
      <c r="AN65" s="124">
        <f>SUM(AG65,AT65)</f>
        <v>0</v>
      </c>
      <c r="AO65" s="122"/>
      <c r="AP65" s="122"/>
      <c r="AQ65" s="125" t="s">
        <v>79</v>
      </c>
      <c r="AR65" s="126"/>
      <c r="AS65" s="127">
        <v>0</v>
      </c>
      <c r="AT65" s="128">
        <f>ROUND(SUM(AV65:AW65),2)</f>
        <v>0</v>
      </c>
      <c r="AU65" s="129">
        <f>'001 - ZRN - most km 34,190'!P94</f>
        <v>0</v>
      </c>
      <c r="AV65" s="128">
        <f>'001 - ZRN - most km 34,190'!J35</f>
        <v>0</v>
      </c>
      <c r="AW65" s="128">
        <f>'001 - ZRN - most km 34,190'!J36</f>
        <v>0</v>
      </c>
      <c r="AX65" s="128">
        <f>'001 - ZRN - most km 34,190'!J37</f>
        <v>0</v>
      </c>
      <c r="AY65" s="128">
        <f>'001 - ZRN - most km 34,190'!J38</f>
        <v>0</v>
      </c>
      <c r="AZ65" s="128">
        <f>'001 - ZRN - most km 34,190'!F35</f>
        <v>0</v>
      </c>
      <c r="BA65" s="128">
        <f>'001 - ZRN - most km 34,190'!F36</f>
        <v>0</v>
      </c>
      <c r="BB65" s="128">
        <f>'001 - ZRN - most km 34,190'!F37</f>
        <v>0</v>
      </c>
      <c r="BC65" s="128">
        <f>'001 - ZRN - most km 34,190'!F38</f>
        <v>0</v>
      </c>
      <c r="BD65" s="130">
        <f>'001 - ZRN - most km 34,190'!F39</f>
        <v>0</v>
      </c>
      <c r="BT65" s="131" t="s">
        <v>76</v>
      </c>
      <c r="BV65" s="131" t="s">
        <v>69</v>
      </c>
      <c r="BW65" s="131" t="s">
        <v>101</v>
      </c>
      <c r="BX65" s="131" t="s">
        <v>99</v>
      </c>
      <c r="CL65" s="131" t="s">
        <v>1</v>
      </c>
    </row>
    <row r="66" spans="1:90" s="6" customFormat="1" ht="16.5" customHeight="1">
      <c r="A66" s="120" t="s">
        <v>77</v>
      </c>
      <c r="B66" s="121"/>
      <c r="C66" s="122"/>
      <c r="D66" s="122"/>
      <c r="E66" s="123" t="s">
        <v>81</v>
      </c>
      <c r="F66" s="123"/>
      <c r="G66" s="123"/>
      <c r="H66" s="123"/>
      <c r="I66" s="123"/>
      <c r="J66" s="122"/>
      <c r="K66" s="123" t="s">
        <v>102</v>
      </c>
      <c r="L66" s="123"/>
      <c r="M66" s="123"/>
      <c r="N66" s="123"/>
      <c r="O66" s="123"/>
      <c r="P66" s="123"/>
      <c r="Q66" s="123"/>
      <c r="R66" s="123"/>
      <c r="S66" s="123"/>
      <c r="T66" s="123"/>
      <c r="U66" s="123"/>
      <c r="V66" s="123"/>
      <c r="W66" s="123"/>
      <c r="X66" s="123"/>
      <c r="Y66" s="123"/>
      <c r="Z66" s="123"/>
      <c r="AA66" s="123"/>
      <c r="AB66" s="123"/>
      <c r="AC66" s="123"/>
      <c r="AD66" s="123"/>
      <c r="AE66" s="123"/>
      <c r="AF66" s="123"/>
      <c r="AG66" s="124">
        <f>'002 - VRN - most km 34,190 '!J32</f>
        <v>0</v>
      </c>
      <c r="AH66" s="122"/>
      <c r="AI66" s="122"/>
      <c r="AJ66" s="122"/>
      <c r="AK66" s="122"/>
      <c r="AL66" s="122"/>
      <c r="AM66" s="122"/>
      <c r="AN66" s="124">
        <f>SUM(AG66,AT66)</f>
        <v>0</v>
      </c>
      <c r="AO66" s="122"/>
      <c r="AP66" s="122"/>
      <c r="AQ66" s="125" t="s">
        <v>79</v>
      </c>
      <c r="AR66" s="126"/>
      <c r="AS66" s="127">
        <v>0</v>
      </c>
      <c r="AT66" s="128">
        <f>ROUND(SUM(AV66:AW66),2)</f>
        <v>0</v>
      </c>
      <c r="AU66" s="129">
        <f>'002 - VRN - most km 34,190 '!P89</f>
        <v>0</v>
      </c>
      <c r="AV66" s="128">
        <f>'002 - VRN - most km 34,190 '!J35</f>
        <v>0</v>
      </c>
      <c r="AW66" s="128">
        <f>'002 - VRN - most km 34,190 '!J36</f>
        <v>0</v>
      </c>
      <c r="AX66" s="128">
        <f>'002 - VRN - most km 34,190 '!J37</f>
        <v>0</v>
      </c>
      <c r="AY66" s="128">
        <f>'002 - VRN - most km 34,190 '!J38</f>
        <v>0</v>
      </c>
      <c r="AZ66" s="128">
        <f>'002 - VRN - most km 34,190 '!F35</f>
        <v>0</v>
      </c>
      <c r="BA66" s="128">
        <f>'002 - VRN - most km 34,190 '!F36</f>
        <v>0</v>
      </c>
      <c r="BB66" s="128">
        <f>'002 - VRN - most km 34,190 '!F37</f>
        <v>0</v>
      </c>
      <c r="BC66" s="128">
        <f>'002 - VRN - most km 34,190 '!F38</f>
        <v>0</v>
      </c>
      <c r="BD66" s="130">
        <f>'002 - VRN - most km 34,190 '!F39</f>
        <v>0</v>
      </c>
      <c r="BT66" s="131" t="s">
        <v>76</v>
      </c>
      <c r="BV66" s="131" t="s">
        <v>69</v>
      </c>
      <c r="BW66" s="131" t="s">
        <v>103</v>
      </c>
      <c r="BX66" s="131" t="s">
        <v>99</v>
      </c>
      <c r="CL66" s="131" t="s">
        <v>1</v>
      </c>
    </row>
    <row r="67" spans="2:91" s="5" customFormat="1" ht="27" customHeight="1">
      <c r="B67" s="107"/>
      <c r="C67" s="108"/>
      <c r="D67" s="109" t="s">
        <v>104</v>
      </c>
      <c r="E67" s="109"/>
      <c r="F67" s="109"/>
      <c r="G67" s="109"/>
      <c r="H67" s="109"/>
      <c r="I67" s="110"/>
      <c r="J67" s="109" t="s">
        <v>105</v>
      </c>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11">
        <f>ROUND(SUM(AG68:AG69),2)</f>
        <v>0</v>
      </c>
      <c r="AH67" s="110"/>
      <c r="AI67" s="110"/>
      <c r="AJ67" s="110"/>
      <c r="AK67" s="110"/>
      <c r="AL67" s="110"/>
      <c r="AM67" s="110"/>
      <c r="AN67" s="112">
        <f>SUM(AG67,AT67)</f>
        <v>0</v>
      </c>
      <c r="AO67" s="110"/>
      <c r="AP67" s="110"/>
      <c r="AQ67" s="113" t="s">
        <v>73</v>
      </c>
      <c r="AR67" s="114"/>
      <c r="AS67" s="115">
        <f>ROUND(SUM(AS68:AS69),2)</f>
        <v>0</v>
      </c>
      <c r="AT67" s="116">
        <f>ROUND(SUM(AV67:AW67),2)</f>
        <v>0</v>
      </c>
      <c r="AU67" s="117">
        <f>ROUND(SUM(AU68:AU69),5)</f>
        <v>0</v>
      </c>
      <c r="AV67" s="116">
        <f>ROUND(AZ67*L29,2)</f>
        <v>0</v>
      </c>
      <c r="AW67" s="116">
        <f>ROUND(BA67*L30,2)</f>
        <v>0</v>
      </c>
      <c r="AX67" s="116">
        <f>ROUND(BB67*L29,2)</f>
        <v>0</v>
      </c>
      <c r="AY67" s="116">
        <f>ROUND(BC67*L30,2)</f>
        <v>0</v>
      </c>
      <c r="AZ67" s="116">
        <f>ROUND(SUM(AZ68:AZ69),2)</f>
        <v>0</v>
      </c>
      <c r="BA67" s="116">
        <f>ROUND(SUM(BA68:BA69),2)</f>
        <v>0</v>
      </c>
      <c r="BB67" s="116">
        <f>ROUND(SUM(BB68:BB69),2)</f>
        <v>0</v>
      </c>
      <c r="BC67" s="116">
        <f>ROUND(SUM(BC68:BC69),2)</f>
        <v>0</v>
      </c>
      <c r="BD67" s="118">
        <f>ROUND(SUM(BD68:BD69),2)</f>
        <v>0</v>
      </c>
      <c r="BS67" s="119" t="s">
        <v>66</v>
      </c>
      <c r="BT67" s="119" t="s">
        <v>74</v>
      </c>
      <c r="BU67" s="119" t="s">
        <v>68</v>
      </c>
      <c r="BV67" s="119" t="s">
        <v>69</v>
      </c>
      <c r="BW67" s="119" t="s">
        <v>106</v>
      </c>
      <c r="BX67" s="119" t="s">
        <v>5</v>
      </c>
      <c r="CL67" s="119" t="s">
        <v>1</v>
      </c>
      <c r="CM67" s="119" t="s">
        <v>76</v>
      </c>
    </row>
    <row r="68" spans="1:90" s="6" customFormat="1" ht="16.5" customHeight="1">
      <c r="A68" s="120" t="s">
        <v>77</v>
      </c>
      <c r="B68" s="121"/>
      <c r="C68" s="122"/>
      <c r="D68" s="122"/>
      <c r="E68" s="123" t="s">
        <v>71</v>
      </c>
      <c r="F68" s="123"/>
      <c r="G68" s="123"/>
      <c r="H68" s="123"/>
      <c r="I68" s="123"/>
      <c r="J68" s="122"/>
      <c r="K68" s="123" t="s">
        <v>107</v>
      </c>
      <c r="L68" s="123"/>
      <c r="M68" s="123"/>
      <c r="N68" s="123"/>
      <c r="O68" s="123"/>
      <c r="P68" s="123"/>
      <c r="Q68" s="123"/>
      <c r="R68" s="123"/>
      <c r="S68" s="123"/>
      <c r="T68" s="123"/>
      <c r="U68" s="123"/>
      <c r="V68" s="123"/>
      <c r="W68" s="123"/>
      <c r="X68" s="123"/>
      <c r="Y68" s="123"/>
      <c r="Z68" s="123"/>
      <c r="AA68" s="123"/>
      <c r="AB68" s="123"/>
      <c r="AC68" s="123"/>
      <c r="AD68" s="123"/>
      <c r="AE68" s="123"/>
      <c r="AF68" s="123"/>
      <c r="AG68" s="124">
        <f>'001 - ZRN - most km 35,208'!J32</f>
        <v>0</v>
      </c>
      <c r="AH68" s="122"/>
      <c r="AI68" s="122"/>
      <c r="AJ68" s="122"/>
      <c r="AK68" s="122"/>
      <c r="AL68" s="122"/>
      <c r="AM68" s="122"/>
      <c r="AN68" s="124">
        <f>SUM(AG68,AT68)</f>
        <v>0</v>
      </c>
      <c r="AO68" s="122"/>
      <c r="AP68" s="122"/>
      <c r="AQ68" s="125" t="s">
        <v>79</v>
      </c>
      <c r="AR68" s="126"/>
      <c r="AS68" s="127">
        <v>0</v>
      </c>
      <c r="AT68" s="128">
        <f>ROUND(SUM(AV68:AW68),2)</f>
        <v>0</v>
      </c>
      <c r="AU68" s="129">
        <f>'001 - ZRN - most km 35,208'!P97</f>
        <v>0</v>
      </c>
      <c r="AV68" s="128">
        <f>'001 - ZRN - most km 35,208'!J35</f>
        <v>0</v>
      </c>
      <c r="AW68" s="128">
        <f>'001 - ZRN - most km 35,208'!J36</f>
        <v>0</v>
      </c>
      <c r="AX68" s="128">
        <f>'001 - ZRN - most km 35,208'!J37</f>
        <v>0</v>
      </c>
      <c r="AY68" s="128">
        <f>'001 - ZRN - most km 35,208'!J38</f>
        <v>0</v>
      </c>
      <c r="AZ68" s="128">
        <f>'001 - ZRN - most km 35,208'!F35</f>
        <v>0</v>
      </c>
      <c r="BA68" s="128">
        <f>'001 - ZRN - most km 35,208'!F36</f>
        <v>0</v>
      </c>
      <c r="BB68" s="128">
        <f>'001 - ZRN - most km 35,208'!F37</f>
        <v>0</v>
      </c>
      <c r="BC68" s="128">
        <f>'001 - ZRN - most km 35,208'!F38</f>
        <v>0</v>
      </c>
      <c r="BD68" s="130">
        <f>'001 - ZRN - most km 35,208'!F39</f>
        <v>0</v>
      </c>
      <c r="BT68" s="131" t="s">
        <v>76</v>
      </c>
      <c r="BV68" s="131" t="s">
        <v>69</v>
      </c>
      <c r="BW68" s="131" t="s">
        <v>108</v>
      </c>
      <c r="BX68" s="131" t="s">
        <v>106</v>
      </c>
      <c r="CL68" s="131" t="s">
        <v>1</v>
      </c>
    </row>
    <row r="69" spans="1:90" s="6" customFormat="1" ht="16.5" customHeight="1">
      <c r="A69" s="120" t="s">
        <v>77</v>
      </c>
      <c r="B69" s="121"/>
      <c r="C69" s="122"/>
      <c r="D69" s="122"/>
      <c r="E69" s="123" t="s">
        <v>81</v>
      </c>
      <c r="F69" s="123"/>
      <c r="G69" s="123"/>
      <c r="H69" s="123"/>
      <c r="I69" s="123"/>
      <c r="J69" s="122"/>
      <c r="K69" s="123" t="s">
        <v>109</v>
      </c>
      <c r="L69" s="123"/>
      <c r="M69" s="123"/>
      <c r="N69" s="123"/>
      <c r="O69" s="123"/>
      <c r="P69" s="123"/>
      <c r="Q69" s="123"/>
      <c r="R69" s="123"/>
      <c r="S69" s="123"/>
      <c r="T69" s="123"/>
      <c r="U69" s="123"/>
      <c r="V69" s="123"/>
      <c r="W69" s="123"/>
      <c r="X69" s="123"/>
      <c r="Y69" s="123"/>
      <c r="Z69" s="123"/>
      <c r="AA69" s="123"/>
      <c r="AB69" s="123"/>
      <c r="AC69" s="123"/>
      <c r="AD69" s="123"/>
      <c r="AE69" s="123"/>
      <c r="AF69" s="123"/>
      <c r="AG69" s="124">
        <f>'002 - VRN - most km 35,208'!J32</f>
        <v>0</v>
      </c>
      <c r="AH69" s="122"/>
      <c r="AI69" s="122"/>
      <c r="AJ69" s="122"/>
      <c r="AK69" s="122"/>
      <c r="AL69" s="122"/>
      <c r="AM69" s="122"/>
      <c r="AN69" s="124">
        <f>SUM(AG69,AT69)</f>
        <v>0</v>
      </c>
      <c r="AO69" s="122"/>
      <c r="AP69" s="122"/>
      <c r="AQ69" s="125" t="s">
        <v>79</v>
      </c>
      <c r="AR69" s="126"/>
      <c r="AS69" s="127">
        <v>0</v>
      </c>
      <c r="AT69" s="128">
        <f>ROUND(SUM(AV69:AW69),2)</f>
        <v>0</v>
      </c>
      <c r="AU69" s="129">
        <f>'002 - VRN - most km 35,208'!P90</f>
        <v>0</v>
      </c>
      <c r="AV69" s="128">
        <f>'002 - VRN - most km 35,208'!J35</f>
        <v>0</v>
      </c>
      <c r="AW69" s="128">
        <f>'002 - VRN - most km 35,208'!J36</f>
        <v>0</v>
      </c>
      <c r="AX69" s="128">
        <f>'002 - VRN - most km 35,208'!J37</f>
        <v>0</v>
      </c>
      <c r="AY69" s="128">
        <f>'002 - VRN - most km 35,208'!J38</f>
        <v>0</v>
      </c>
      <c r="AZ69" s="128">
        <f>'002 - VRN - most km 35,208'!F35</f>
        <v>0</v>
      </c>
      <c r="BA69" s="128">
        <f>'002 - VRN - most km 35,208'!F36</f>
        <v>0</v>
      </c>
      <c r="BB69" s="128">
        <f>'002 - VRN - most km 35,208'!F37</f>
        <v>0</v>
      </c>
      <c r="BC69" s="128">
        <f>'002 - VRN - most km 35,208'!F38</f>
        <v>0</v>
      </c>
      <c r="BD69" s="130">
        <f>'002 - VRN - most km 35,208'!F39</f>
        <v>0</v>
      </c>
      <c r="BT69" s="131" t="s">
        <v>76</v>
      </c>
      <c r="BV69" s="131" t="s">
        <v>69</v>
      </c>
      <c r="BW69" s="131" t="s">
        <v>110</v>
      </c>
      <c r="BX69" s="131" t="s">
        <v>106</v>
      </c>
      <c r="CL69" s="131" t="s">
        <v>1</v>
      </c>
    </row>
    <row r="70" spans="2:91" s="5" customFormat="1" ht="27" customHeight="1">
      <c r="B70" s="107"/>
      <c r="C70" s="108"/>
      <c r="D70" s="109" t="s">
        <v>111</v>
      </c>
      <c r="E70" s="109"/>
      <c r="F70" s="109"/>
      <c r="G70" s="109"/>
      <c r="H70" s="109"/>
      <c r="I70" s="110"/>
      <c r="J70" s="109" t="s">
        <v>112</v>
      </c>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11">
        <f>ROUND(SUM(AG71:AG72),2)</f>
        <v>0</v>
      </c>
      <c r="AH70" s="110"/>
      <c r="AI70" s="110"/>
      <c r="AJ70" s="110"/>
      <c r="AK70" s="110"/>
      <c r="AL70" s="110"/>
      <c r="AM70" s="110"/>
      <c r="AN70" s="112">
        <f>SUM(AG70,AT70)</f>
        <v>0</v>
      </c>
      <c r="AO70" s="110"/>
      <c r="AP70" s="110"/>
      <c r="AQ70" s="113" t="s">
        <v>73</v>
      </c>
      <c r="AR70" s="114"/>
      <c r="AS70" s="115">
        <f>ROUND(SUM(AS71:AS72),2)</f>
        <v>0</v>
      </c>
      <c r="AT70" s="116">
        <f>ROUND(SUM(AV70:AW70),2)</f>
        <v>0</v>
      </c>
      <c r="AU70" s="117">
        <f>ROUND(SUM(AU71:AU72),5)</f>
        <v>0</v>
      </c>
      <c r="AV70" s="116">
        <f>ROUND(AZ70*L29,2)</f>
        <v>0</v>
      </c>
      <c r="AW70" s="116">
        <f>ROUND(BA70*L30,2)</f>
        <v>0</v>
      </c>
      <c r="AX70" s="116">
        <f>ROUND(BB70*L29,2)</f>
        <v>0</v>
      </c>
      <c r="AY70" s="116">
        <f>ROUND(BC70*L30,2)</f>
        <v>0</v>
      </c>
      <c r="AZ70" s="116">
        <f>ROUND(SUM(AZ71:AZ72),2)</f>
        <v>0</v>
      </c>
      <c r="BA70" s="116">
        <f>ROUND(SUM(BA71:BA72),2)</f>
        <v>0</v>
      </c>
      <c r="BB70" s="116">
        <f>ROUND(SUM(BB71:BB72),2)</f>
        <v>0</v>
      </c>
      <c r="BC70" s="116">
        <f>ROUND(SUM(BC71:BC72),2)</f>
        <v>0</v>
      </c>
      <c r="BD70" s="118">
        <f>ROUND(SUM(BD71:BD72),2)</f>
        <v>0</v>
      </c>
      <c r="BS70" s="119" t="s">
        <v>66</v>
      </c>
      <c r="BT70" s="119" t="s">
        <v>74</v>
      </c>
      <c r="BU70" s="119" t="s">
        <v>68</v>
      </c>
      <c r="BV70" s="119" t="s">
        <v>69</v>
      </c>
      <c r="BW70" s="119" t="s">
        <v>113</v>
      </c>
      <c r="BX70" s="119" t="s">
        <v>5</v>
      </c>
      <c r="CL70" s="119" t="s">
        <v>1</v>
      </c>
      <c r="CM70" s="119" t="s">
        <v>76</v>
      </c>
    </row>
    <row r="71" spans="1:90" s="6" customFormat="1" ht="16.5" customHeight="1">
      <c r="A71" s="120" t="s">
        <v>77</v>
      </c>
      <c r="B71" s="121"/>
      <c r="C71" s="122"/>
      <c r="D71" s="122"/>
      <c r="E71" s="123" t="s">
        <v>71</v>
      </c>
      <c r="F71" s="123"/>
      <c r="G71" s="123"/>
      <c r="H71" s="123"/>
      <c r="I71" s="123"/>
      <c r="J71" s="122"/>
      <c r="K71" s="123" t="s">
        <v>114</v>
      </c>
      <c r="L71" s="123"/>
      <c r="M71" s="123"/>
      <c r="N71" s="123"/>
      <c r="O71" s="123"/>
      <c r="P71" s="123"/>
      <c r="Q71" s="123"/>
      <c r="R71" s="123"/>
      <c r="S71" s="123"/>
      <c r="T71" s="123"/>
      <c r="U71" s="123"/>
      <c r="V71" s="123"/>
      <c r="W71" s="123"/>
      <c r="X71" s="123"/>
      <c r="Y71" s="123"/>
      <c r="Z71" s="123"/>
      <c r="AA71" s="123"/>
      <c r="AB71" s="123"/>
      <c r="AC71" s="123"/>
      <c r="AD71" s="123"/>
      <c r="AE71" s="123"/>
      <c r="AF71" s="123"/>
      <c r="AG71" s="124">
        <f>'001 - ZRN - most km 35,561 '!J32</f>
        <v>0</v>
      </c>
      <c r="AH71" s="122"/>
      <c r="AI71" s="122"/>
      <c r="AJ71" s="122"/>
      <c r="AK71" s="122"/>
      <c r="AL71" s="122"/>
      <c r="AM71" s="122"/>
      <c r="AN71" s="124">
        <f>SUM(AG71,AT71)</f>
        <v>0</v>
      </c>
      <c r="AO71" s="122"/>
      <c r="AP71" s="122"/>
      <c r="AQ71" s="125" t="s">
        <v>79</v>
      </c>
      <c r="AR71" s="126"/>
      <c r="AS71" s="127">
        <v>0</v>
      </c>
      <c r="AT71" s="128">
        <f>ROUND(SUM(AV71:AW71),2)</f>
        <v>0</v>
      </c>
      <c r="AU71" s="129">
        <f>'001 - ZRN - most km 35,561 '!P97</f>
        <v>0</v>
      </c>
      <c r="AV71" s="128">
        <f>'001 - ZRN - most km 35,561 '!J35</f>
        <v>0</v>
      </c>
      <c r="AW71" s="128">
        <f>'001 - ZRN - most km 35,561 '!J36</f>
        <v>0</v>
      </c>
      <c r="AX71" s="128">
        <f>'001 - ZRN - most km 35,561 '!J37</f>
        <v>0</v>
      </c>
      <c r="AY71" s="128">
        <f>'001 - ZRN - most km 35,561 '!J38</f>
        <v>0</v>
      </c>
      <c r="AZ71" s="128">
        <f>'001 - ZRN - most km 35,561 '!F35</f>
        <v>0</v>
      </c>
      <c r="BA71" s="128">
        <f>'001 - ZRN - most km 35,561 '!F36</f>
        <v>0</v>
      </c>
      <c r="BB71" s="128">
        <f>'001 - ZRN - most km 35,561 '!F37</f>
        <v>0</v>
      </c>
      <c r="BC71" s="128">
        <f>'001 - ZRN - most km 35,561 '!F38</f>
        <v>0</v>
      </c>
      <c r="BD71" s="130">
        <f>'001 - ZRN - most km 35,561 '!F39</f>
        <v>0</v>
      </c>
      <c r="BT71" s="131" t="s">
        <v>76</v>
      </c>
      <c r="BV71" s="131" t="s">
        <v>69</v>
      </c>
      <c r="BW71" s="131" t="s">
        <v>115</v>
      </c>
      <c r="BX71" s="131" t="s">
        <v>113</v>
      </c>
      <c r="CL71" s="131" t="s">
        <v>1</v>
      </c>
    </row>
    <row r="72" spans="1:90" s="6" customFormat="1" ht="16.5" customHeight="1">
      <c r="A72" s="120" t="s">
        <v>77</v>
      </c>
      <c r="B72" s="121"/>
      <c r="C72" s="122"/>
      <c r="D72" s="122"/>
      <c r="E72" s="123" t="s">
        <v>81</v>
      </c>
      <c r="F72" s="123"/>
      <c r="G72" s="123"/>
      <c r="H72" s="123"/>
      <c r="I72" s="123"/>
      <c r="J72" s="122"/>
      <c r="K72" s="123" t="s">
        <v>116</v>
      </c>
      <c r="L72" s="123"/>
      <c r="M72" s="123"/>
      <c r="N72" s="123"/>
      <c r="O72" s="123"/>
      <c r="P72" s="123"/>
      <c r="Q72" s="123"/>
      <c r="R72" s="123"/>
      <c r="S72" s="123"/>
      <c r="T72" s="123"/>
      <c r="U72" s="123"/>
      <c r="V72" s="123"/>
      <c r="W72" s="123"/>
      <c r="X72" s="123"/>
      <c r="Y72" s="123"/>
      <c r="Z72" s="123"/>
      <c r="AA72" s="123"/>
      <c r="AB72" s="123"/>
      <c r="AC72" s="123"/>
      <c r="AD72" s="123"/>
      <c r="AE72" s="123"/>
      <c r="AF72" s="123"/>
      <c r="AG72" s="124">
        <f>'002 - VRN - most km 35,561'!J32</f>
        <v>0</v>
      </c>
      <c r="AH72" s="122"/>
      <c r="AI72" s="122"/>
      <c r="AJ72" s="122"/>
      <c r="AK72" s="122"/>
      <c r="AL72" s="122"/>
      <c r="AM72" s="122"/>
      <c r="AN72" s="124">
        <f>SUM(AG72,AT72)</f>
        <v>0</v>
      </c>
      <c r="AO72" s="122"/>
      <c r="AP72" s="122"/>
      <c r="AQ72" s="125" t="s">
        <v>79</v>
      </c>
      <c r="AR72" s="126"/>
      <c r="AS72" s="127">
        <v>0</v>
      </c>
      <c r="AT72" s="128">
        <f>ROUND(SUM(AV72:AW72),2)</f>
        <v>0</v>
      </c>
      <c r="AU72" s="129">
        <f>'002 - VRN - most km 35,561'!P89</f>
        <v>0</v>
      </c>
      <c r="AV72" s="128">
        <f>'002 - VRN - most km 35,561'!J35</f>
        <v>0</v>
      </c>
      <c r="AW72" s="128">
        <f>'002 - VRN - most km 35,561'!J36</f>
        <v>0</v>
      </c>
      <c r="AX72" s="128">
        <f>'002 - VRN - most km 35,561'!J37</f>
        <v>0</v>
      </c>
      <c r="AY72" s="128">
        <f>'002 - VRN - most km 35,561'!J38</f>
        <v>0</v>
      </c>
      <c r="AZ72" s="128">
        <f>'002 - VRN - most km 35,561'!F35</f>
        <v>0</v>
      </c>
      <c r="BA72" s="128">
        <f>'002 - VRN - most km 35,561'!F36</f>
        <v>0</v>
      </c>
      <c r="BB72" s="128">
        <f>'002 - VRN - most km 35,561'!F37</f>
        <v>0</v>
      </c>
      <c r="BC72" s="128">
        <f>'002 - VRN - most km 35,561'!F38</f>
        <v>0</v>
      </c>
      <c r="BD72" s="130">
        <f>'002 - VRN - most km 35,561'!F39</f>
        <v>0</v>
      </c>
      <c r="BT72" s="131" t="s">
        <v>76</v>
      </c>
      <c r="BV72" s="131" t="s">
        <v>69</v>
      </c>
      <c r="BW72" s="131" t="s">
        <v>117</v>
      </c>
      <c r="BX72" s="131" t="s">
        <v>113</v>
      </c>
      <c r="CL72" s="131" t="s">
        <v>1</v>
      </c>
    </row>
    <row r="73" spans="2:91" s="5" customFormat="1" ht="27" customHeight="1">
      <c r="B73" s="107"/>
      <c r="C73" s="108"/>
      <c r="D73" s="109" t="s">
        <v>118</v>
      </c>
      <c r="E73" s="109"/>
      <c r="F73" s="109"/>
      <c r="G73" s="109"/>
      <c r="H73" s="109"/>
      <c r="I73" s="110"/>
      <c r="J73" s="109" t="s">
        <v>119</v>
      </c>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11">
        <f>ROUND(SUM(AG74:AG75),2)</f>
        <v>0</v>
      </c>
      <c r="AH73" s="110"/>
      <c r="AI73" s="110"/>
      <c r="AJ73" s="110"/>
      <c r="AK73" s="110"/>
      <c r="AL73" s="110"/>
      <c r="AM73" s="110"/>
      <c r="AN73" s="112">
        <f>SUM(AG73,AT73)</f>
        <v>0</v>
      </c>
      <c r="AO73" s="110"/>
      <c r="AP73" s="110"/>
      <c r="AQ73" s="113" t="s">
        <v>73</v>
      </c>
      <c r="AR73" s="114"/>
      <c r="AS73" s="115">
        <f>ROUND(SUM(AS74:AS75),2)</f>
        <v>0</v>
      </c>
      <c r="AT73" s="116">
        <f>ROUND(SUM(AV73:AW73),2)</f>
        <v>0</v>
      </c>
      <c r="AU73" s="117">
        <f>ROUND(SUM(AU74:AU75),5)</f>
        <v>0</v>
      </c>
      <c r="AV73" s="116">
        <f>ROUND(AZ73*L29,2)</f>
        <v>0</v>
      </c>
      <c r="AW73" s="116">
        <f>ROUND(BA73*L30,2)</f>
        <v>0</v>
      </c>
      <c r="AX73" s="116">
        <f>ROUND(BB73*L29,2)</f>
        <v>0</v>
      </c>
      <c r="AY73" s="116">
        <f>ROUND(BC73*L30,2)</f>
        <v>0</v>
      </c>
      <c r="AZ73" s="116">
        <f>ROUND(SUM(AZ74:AZ75),2)</f>
        <v>0</v>
      </c>
      <c r="BA73" s="116">
        <f>ROUND(SUM(BA74:BA75),2)</f>
        <v>0</v>
      </c>
      <c r="BB73" s="116">
        <f>ROUND(SUM(BB74:BB75),2)</f>
        <v>0</v>
      </c>
      <c r="BC73" s="116">
        <f>ROUND(SUM(BC74:BC75),2)</f>
        <v>0</v>
      </c>
      <c r="BD73" s="118">
        <f>ROUND(SUM(BD74:BD75),2)</f>
        <v>0</v>
      </c>
      <c r="BS73" s="119" t="s">
        <v>66</v>
      </c>
      <c r="BT73" s="119" t="s">
        <v>74</v>
      </c>
      <c r="BU73" s="119" t="s">
        <v>68</v>
      </c>
      <c r="BV73" s="119" t="s">
        <v>69</v>
      </c>
      <c r="BW73" s="119" t="s">
        <v>120</v>
      </c>
      <c r="BX73" s="119" t="s">
        <v>5</v>
      </c>
      <c r="CL73" s="119" t="s">
        <v>1</v>
      </c>
      <c r="CM73" s="119" t="s">
        <v>76</v>
      </c>
    </row>
    <row r="74" spans="1:90" s="6" customFormat="1" ht="16.5" customHeight="1">
      <c r="A74" s="120" t="s">
        <v>77</v>
      </c>
      <c r="B74" s="121"/>
      <c r="C74" s="122"/>
      <c r="D74" s="122"/>
      <c r="E74" s="123" t="s">
        <v>71</v>
      </c>
      <c r="F74" s="123"/>
      <c r="G74" s="123"/>
      <c r="H74" s="123"/>
      <c r="I74" s="123"/>
      <c r="J74" s="122"/>
      <c r="K74" s="123" t="s">
        <v>121</v>
      </c>
      <c r="L74" s="123"/>
      <c r="M74" s="123"/>
      <c r="N74" s="123"/>
      <c r="O74" s="123"/>
      <c r="P74" s="123"/>
      <c r="Q74" s="123"/>
      <c r="R74" s="123"/>
      <c r="S74" s="123"/>
      <c r="T74" s="123"/>
      <c r="U74" s="123"/>
      <c r="V74" s="123"/>
      <c r="W74" s="123"/>
      <c r="X74" s="123"/>
      <c r="Y74" s="123"/>
      <c r="Z74" s="123"/>
      <c r="AA74" s="123"/>
      <c r="AB74" s="123"/>
      <c r="AC74" s="123"/>
      <c r="AD74" s="123"/>
      <c r="AE74" s="123"/>
      <c r="AF74" s="123"/>
      <c r="AG74" s="124">
        <f>'001 - ZRN - propustek v k...'!J32</f>
        <v>0</v>
      </c>
      <c r="AH74" s="122"/>
      <c r="AI74" s="122"/>
      <c r="AJ74" s="122"/>
      <c r="AK74" s="122"/>
      <c r="AL74" s="122"/>
      <c r="AM74" s="122"/>
      <c r="AN74" s="124">
        <f>SUM(AG74,AT74)</f>
        <v>0</v>
      </c>
      <c r="AO74" s="122"/>
      <c r="AP74" s="122"/>
      <c r="AQ74" s="125" t="s">
        <v>79</v>
      </c>
      <c r="AR74" s="126"/>
      <c r="AS74" s="127">
        <v>0</v>
      </c>
      <c r="AT74" s="128">
        <f>ROUND(SUM(AV74:AW74),2)</f>
        <v>0</v>
      </c>
      <c r="AU74" s="129">
        <f>'001 - ZRN - propustek v k...'!P95</f>
        <v>0</v>
      </c>
      <c r="AV74" s="128">
        <f>'001 - ZRN - propustek v k...'!J35</f>
        <v>0</v>
      </c>
      <c r="AW74" s="128">
        <f>'001 - ZRN - propustek v k...'!J36</f>
        <v>0</v>
      </c>
      <c r="AX74" s="128">
        <f>'001 - ZRN - propustek v k...'!J37</f>
        <v>0</v>
      </c>
      <c r="AY74" s="128">
        <f>'001 - ZRN - propustek v k...'!J38</f>
        <v>0</v>
      </c>
      <c r="AZ74" s="128">
        <f>'001 - ZRN - propustek v k...'!F35</f>
        <v>0</v>
      </c>
      <c r="BA74" s="128">
        <f>'001 - ZRN - propustek v k...'!F36</f>
        <v>0</v>
      </c>
      <c r="BB74" s="128">
        <f>'001 - ZRN - propustek v k...'!F37</f>
        <v>0</v>
      </c>
      <c r="BC74" s="128">
        <f>'001 - ZRN - propustek v k...'!F38</f>
        <v>0</v>
      </c>
      <c r="BD74" s="130">
        <f>'001 - ZRN - propustek v k...'!F39</f>
        <v>0</v>
      </c>
      <c r="BT74" s="131" t="s">
        <v>76</v>
      </c>
      <c r="BV74" s="131" t="s">
        <v>69</v>
      </c>
      <c r="BW74" s="131" t="s">
        <v>122</v>
      </c>
      <c r="BX74" s="131" t="s">
        <v>120</v>
      </c>
      <c r="CL74" s="131" t="s">
        <v>1</v>
      </c>
    </row>
    <row r="75" spans="1:90" s="6" customFormat="1" ht="16.5" customHeight="1">
      <c r="A75" s="120" t="s">
        <v>77</v>
      </c>
      <c r="B75" s="121"/>
      <c r="C75" s="122"/>
      <c r="D75" s="122"/>
      <c r="E75" s="123" t="s">
        <v>81</v>
      </c>
      <c r="F75" s="123"/>
      <c r="G75" s="123"/>
      <c r="H75" s="123"/>
      <c r="I75" s="123"/>
      <c r="J75" s="122"/>
      <c r="K75" s="123" t="s">
        <v>123</v>
      </c>
      <c r="L75" s="123"/>
      <c r="M75" s="123"/>
      <c r="N75" s="123"/>
      <c r="O75" s="123"/>
      <c r="P75" s="123"/>
      <c r="Q75" s="123"/>
      <c r="R75" s="123"/>
      <c r="S75" s="123"/>
      <c r="T75" s="123"/>
      <c r="U75" s="123"/>
      <c r="V75" s="123"/>
      <c r="W75" s="123"/>
      <c r="X75" s="123"/>
      <c r="Y75" s="123"/>
      <c r="Z75" s="123"/>
      <c r="AA75" s="123"/>
      <c r="AB75" s="123"/>
      <c r="AC75" s="123"/>
      <c r="AD75" s="123"/>
      <c r="AE75" s="123"/>
      <c r="AF75" s="123"/>
      <c r="AG75" s="124">
        <f>'002 - VRN - propustek v k...'!J32</f>
        <v>0</v>
      </c>
      <c r="AH75" s="122"/>
      <c r="AI75" s="122"/>
      <c r="AJ75" s="122"/>
      <c r="AK75" s="122"/>
      <c r="AL75" s="122"/>
      <c r="AM75" s="122"/>
      <c r="AN75" s="124">
        <f>SUM(AG75,AT75)</f>
        <v>0</v>
      </c>
      <c r="AO75" s="122"/>
      <c r="AP75" s="122"/>
      <c r="AQ75" s="125" t="s">
        <v>79</v>
      </c>
      <c r="AR75" s="126"/>
      <c r="AS75" s="127">
        <v>0</v>
      </c>
      <c r="AT75" s="128">
        <f>ROUND(SUM(AV75:AW75),2)</f>
        <v>0</v>
      </c>
      <c r="AU75" s="129">
        <f>'002 - VRN - propustek v k...'!P89</f>
        <v>0</v>
      </c>
      <c r="AV75" s="128">
        <f>'002 - VRN - propustek v k...'!J35</f>
        <v>0</v>
      </c>
      <c r="AW75" s="128">
        <f>'002 - VRN - propustek v k...'!J36</f>
        <v>0</v>
      </c>
      <c r="AX75" s="128">
        <f>'002 - VRN - propustek v k...'!J37</f>
        <v>0</v>
      </c>
      <c r="AY75" s="128">
        <f>'002 - VRN - propustek v k...'!J38</f>
        <v>0</v>
      </c>
      <c r="AZ75" s="128">
        <f>'002 - VRN - propustek v k...'!F35</f>
        <v>0</v>
      </c>
      <c r="BA75" s="128">
        <f>'002 - VRN - propustek v k...'!F36</f>
        <v>0</v>
      </c>
      <c r="BB75" s="128">
        <f>'002 - VRN - propustek v k...'!F37</f>
        <v>0</v>
      </c>
      <c r="BC75" s="128">
        <f>'002 - VRN - propustek v k...'!F38</f>
        <v>0</v>
      </c>
      <c r="BD75" s="130">
        <f>'002 - VRN - propustek v k...'!F39</f>
        <v>0</v>
      </c>
      <c r="BT75" s="131" t="s">
        <v>76</v>
      </c>
      <c r="BV75" s="131" t="s">
        <v>69</v>
      </c>
      <c r="BW75" s="131" t="s">
        <v>124</v>
      </c>
      <c r="BX75" s="131" t="s">
        <v>120</v>
      </c>
      <c r="CL75" s="131" t="s">
        <v>1</v>
      </c>
    </row>
    <row r="76" spans="2:91" s="5" customFormat="1" ht="27" customHeight="1">
      <c r="B76" s="107"/>
      <c r="C76" s="108"/>
      <c r="D76" s="109" t="s">
        <v>125</v>
      </c>
      <c r="E76" s="109"/>
      <c r="F76" s="109"/>
      <c r="G76" s="109"/>
      <c r="H76" s="109"/>
      <c r="I76" s="110"/>
      <c r="J76" s="109" t="s">
        <v>126</v>
      </c>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11">
        <f>ROUND(SUM(AG77:AG78),2)</f>
        <v>0</v>
      </c>
      <c r="AH76" s="110"/>
      <c r="AI76" s="110"/>
      <c r="AJ76" s="110"/>
      <c r="AK76" s="110"/>
      <c r="AL76" s="110"/>
      <c r="AM76" s="110"/>
      <c r="AN76" s="112">
        <f>SUM(AG76,AT76)</f>
        <v>0</v>
      </c>
      <c r="AO76" s="110"/>
      <c r="AP76" s="110"/>
      <c r="AQ76" s="113" t="s">
        <v>73</v>
      </c>
      <c r="AR76" s="114"/>
      <c r="AS76" s="115">
        <f>ROUND(SUM(AS77:AS78),2)</f>
        <v>0</v>
      </c>
      <c r="AT76" s="116">
        <f>ROUND(SUM(AV76:AW76),2)</f>
        <v>0</v>
      </c>
      <c r="AU76" s="117">
        <f>ROUND(SUM(AU77:AU78),5)</f>
        <v>0</v>
      </c>
      <c r="AV76" s="116">
        <f>ROUND(AZ76*L29,2)</f>
        <v>0</v>
      </c>
      <c r="AW76" s="116">
        <f>ROUND(BA76*L30,2)</f>
        <v>0</v>
      </c>
      <c r="AX76" s="116">
        <f>ROUND(BB76*L29,2)</f>
        <v>0</v>
      </c>
      <c r="AY76" s="116">
        <f>ROUND(BC76*L30,2)</f>
        <v>0</v>
      </c>
      <c r="AZ76" s="116">
        <f>ROUND(SUM(AZ77:AZ78),2)</f>
        <v>0</v>
      </c>
      <c r="BA76" s="116">
        <f>ROUND(SUM(BA77:BA78),2)</f>
        <v>0</v>
      </c>
      <c r="BB76" s="116">
        <f>ROUND(SUM(BB77:BB78),2)</f>
        <v>0</v>
      </c>
      <c r="BC76" s="116">
        <f>ROUND(SUM(BC77:BC78),2)</f>
        <v>0</v>
      </c>
      <c r="BD76" s="118">
        <f>ROUND(SUM(BD77:BD78),2)</f>
        <v>0</v>
      </c>
      <c r="BS76" s="119" t="s">
        <v>66</v>
      </c>
      <c r="BT76" s="119" t="s">
        <v>74</v>
      </c>
      <c r="BU76" s="119" t="s">
        <v>68</v>
      </c>
      <c r="BV76" s="119" t="s">
        <v>69</v>
      </c>
      <c r="BW76" s="119" t="s">
        <v>127</v>
      </c>
      <c r="BX76" s="119" t="s">
        <v>5</v>
      </c>
      <c r="CL76" s="119" t="s">
        <v>1</v>
      </c>
      <c r="CM76" s="119" t="s">
        <v>76</v>
      </c>
    </row>
    <row r="77" spans="1:90" s="6" customFormat="1" ht="16.5" customHeight="1">
      <c r="A77" s="120" t="s">
        <v>77</v>
      </c>
      <c r="B77" s="121"/>
      <c r="C77" s="122"/>
      <c r="D77" s="122"/>
      <c r="E77" s="123" t="s">
        <v>71</v>
      </c>
      <c r="F77" s="123"/>
      <c r="G77" s="123"/>
      <c r="H77" s="123"/>
      <c r="I77" s="123"/>
      <c r="J77" s="122"/>
      <c r="K77" s="123" t="s">
        <v>128</v>
      </c>
      <c r="L77" s="123"/>
      <c r="M77" s="123"/>
      <c r="N77" s="123"/>
      <c r="O77" s="123"/>
      <c r="P77" s="123"/>
      <c r="Q77" s="123"/>
      <c r="R77" s="123"/>
      <c r="S77" s="123"/>
      <c r="T77" s="123"/>
      <c r="U77" s="123"/>
      <c r="V77" s="123"/>
      <c r="W77" s="123"/>
      <c r="X77" s="123"/>
      <c r="Y77" s="123"/>
      <c r="Z77" s="123"/>
      <c r="AA77" s="123"/>
      <c r="AB77" s="123"/>
      <c r="AC77" s="123"/>
      <c r="AD77" s="123"/>
      <c r="AE77" s="123"/>
      <c r="AF77" s="123"/>
      <c r="AG77" s="124">
        <f>'001 - ZRN -  propustek v ...'!J32</f>
        <v>0</v>
      </c>
      <c r="AH77" s="122"/>
      <c r="AI77" s="122"/>
      <c r="AJ77" s="122"/>
      <c r="AK77" s="122"/>
      <c r="AL77" s="122"/>
      <c r="AM77" s="122"/>
      <c r="AN77" s="124">
        <f>SUM(AG77,AT77)</f>
        <v>0</v>
      </c>
      <c r="AO77" s="122"/>
      <c r="AP77" s="122"/>
      <c r="AQ77" s="125" t="s">
        <v>79</v>
      </c>
      <c r="AR77" s="126"/>
      <c r="AS77" s="127">
        <v>0</v>
      </c>
      <c r="AT77" s="128">
        <f>ROUND(SUM(AV77:AW77),2)</f>
        <v>0</v>
      </c>
      <c r="AU77" s="129">
        <f>'001 - ZRN -  propustek v ...'!P96</f>
        <v>0</v>
      </c>
      <c r="AV77" s="128">
        <f>'001 - ZRN -  propustek v ...'!J35</f>
        <v>0</v>
      </c>
      <c r="AW77" s="128">
        <f>'001 - ZRN -  propustek v ...'!J36</f>
        <v>0</v>
      </c>
      <c r="AX77" s="128">
        <f>'001 - ZRN -  propustek v ...'!J37</f>
        <v>0</v>
      </c>
      <c r="AY77" s="128">
        <f>'001 - ZRN -  propustek v ...'!J38</f>
        <v>0</v>
      </c>
      <c r="AZ77" s="128">
        <f>'001 - ZRN -  propustek v ...'!F35</f>
        <v>0</v>
      </c>
      <c r="BA77" s="128">
        <f>'001 - ZRN -  propustek v ...'!F36</f>
        <v>0</v>
      </c>
      <c r="BB77" s="128">
        <f>'001 - ZRN -  propustek v ...'!F37</f>
        <v>0</v>
      </c>
      <c r="BC77" s="128">
        <f>'001 - ZRN -  propustek v ...'!F38</f>
        <v>0</v>
      </c>
      <c r="BD77" s="130">
        <f>'001 - ZRN -  propustek v ...'!F39</f>
        <v>0</v>
      </c>
      <c r="BT77" s="131" t="s">
        <v>76</v>
      </c>
      <c r="BV77" s="131" t="s">
        <v>69</v>
      </c>
      <c r="BW77" s="131" t="s">
        <v>129</v>
      </c>
      <c r="BX77" s="131" t="s">
        <v>127</v>
      </c>
      <c r="CL77" s="131" t="s">
        <v>1</v>
      </c>
    </row>
    <row r="78" spans="1:90" s="6" customFormat="1" ht="16.5" customHeight="1">
      <c r="A78" s="120" t="s">
        <v>77</v>
      </c>
      <c r="B78" s="121"/>
      <c r="C78" s="122"/>
      <c r="D78" s="122"/>
      <c r="E78" s="123" t="s">
        <v>81</v>
      </c>
      <c r="F78" s="123"/>
      <c r="G78" s="123"/>
      <c r="H78" s="123"/>
      <c r="I78" s="123"/>
      <c r="J78" s="122"/>
      <c r="K78" s="123" t="s">
        <v>130</v>
      </c>
      <c r="L78" s="123"/>
      <c r="M78" s="123"/>
      <c r="N78" s="123"/>
      <c r="O78" s="123"/>
      <c r="P78" s="123"/>
      <c r="Q78" s="123"/>
      <c r="R78" s="123"/>
      <c r="S78" s="123"/>
      <c r="T78" s="123"/>
      <c r="U78" s="123"/>
      <c r="V78" s="123"/>
      <c r="W78" s="123"/>
      <c r="X78" s="123"/>
      <c r="Y78" s="123"/>
      <c r="Z78" s="123"/>
      <c r="AA78" s="123"/>
      <c r="AB78" s="123"/>
      <c r="AC78" s="123"/>
      <c r="AD78" s="123"/>
      <c r="AE78" s="123"/>
      <c r="AF78" s="123"/>
      <c r="AG78" s="124">
        <f>'002 - VRN - propustek v k..._01'!J32</f>
        <v>0</v>
      </c>
      <c r="AH78" s="122"/>
      <c r="AI78" s="122"/>
      <c r="AJ78" s="122"/>
      <c r="AK78" s="122"/>
      <c r="AL78" s="122"/>
      <c r="AM78" s="122"/>
      <c r="AN78" s="124">
        <f>SUM(AG78,AT78)</f>
        <v>0</v>
      </c>
      <c r="AO78" s="122"/>
      <c r="AP78" s="122"/>
      <c r="AQ78" s="125" t="s">
        <v>79</v>
      </c>
      <c r="AR78" s="126"/>
      <c r="AS78" s="127">
        <v>0</v>
      </c>
      <c r="AT78" s="128">
        <f>ROUND(SUM(AV78:AW78),2)</f>
        <v>0</v>
      </c>
      <c r="AU78" s="129">
        <f>'002 - VRN - propustek v k..._01'!P88</f>
        <v>0</v>
      </c>
      <c r="AV78" s="128">
        <f>'002 - VRN - propustek v k..._01'!J35</f>
        <v>0</v>
      </c>
      <c r="AW78" s="128">
        <f>'002 - VRN - propustek v k..._01'!J36</f>
        <v>0</v>
      </c>
      <c r="AX78" s="128">
        <f>'002 - VRN - propustek v k..._01'!J37</f>
        <v>0</v>
      </c>
      <c r="AY78" s="128">
        <f>'002 - VRN - propustek v k..._01'!J38</f>
        <v>0</v>
      </c>
      <c r="AZ78" s="128">
        <f>'002 - VRN - propustek v k..._01'!F35</f>
        <v>0</v>
      </c>
      <c r="BA78" s="128">
        <f>'002 - VRN - propustek v k..._01'!F36</f>
        <v>0</v>
      </c>
      <c r="BB78" s="128">
        <f>'002 - VRN - propustek v k..._01'!F37</f>
        <v>0</v>
      </c>
      <c r="BC78" s="128">
        <f>'002 - VRN - propustek v k..._01'!F38</f>
        <v>0</v>
      </c>
      <c r="BD78" s="130">
        <f>'002 - VRN - propustek v k..._01'!F39</f>
        <v>0</v>
      </c>
      <c r="BT78" s="131" t="s">
        <v>76</v>
      </c>
      <c r="BV78" s="131" t="s">
        <v>69</v>
      </c>
      <c r="BW78" s="131" t="s">
        <v>131</v>
      </c>
      <c r="BX78" s="131" t="s">
        <v>127</v>
      </c>
      <c r="CL78" s="131" t="s">
        <v>1</v>
      </c>
    </row>
    <row r="79" spans="2:91" s="5" customFormat="1" ht="27" customHeight="1">
      <c r="B79" s="107"/>
      <c r="C79" s="108"/>
      <c r="D79" s="109" t="s">
        <v>132</v>
      </c>
      <c r="E79" s="109"/>
      <c r="F79" s="109"/>
      <c r="G79" s="109"/>
      <c r="H79" s="109"/>
      <c r="I79" s="110"/>
      <c r="J79" s="109" t="s">
        <v>133</v>
      </c>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11">
        <f>ROUND(SUM(AG80:AG81),2)</f>
        <v>0</v>
      </c>
      <c r="AH79" s="110"/>
      <c r="AI79" s="110"/>
      <c r="AJ79" s="110"/>
      <c r="AK79" s="110"/>
      <c r="AL79" s="110"/>
      <c r="AM79" s="110"/>
      <c r="AN79" s="112">
        <f>SUM(AG79,AT79)</f>
        <v>0</v>
      </c>
      <c r="AO79" s="110"/>
      <c r="AP79" s="110"/>
      <c r="AQ79" s="113" t="s">
        <v>73</v>
      </c>
      <c r="AR79" s="114"/>
      <c r="AS79" s="115">
        <f>ROUND(SUM(AS80:AS81),2)</f>
        <v>0</v>
      </c>
      <c r="AT79" s="116">
        <f>ROUND(SUM(AV79:AW79),2)</f>
        <v>0</v>
      </c>
      <c r="AU79" s="117">
        <f>ROUND(SUM(AU80:AU81),5)</f>
        <v>0</v>
      </c>
      <c r="AV79" s="116">
        <f>ROUND(AZ79*L29,2)</f>
        <v>0</v>
      </c>
      <c r="AW79" s="116">
        <f>ROUND(BA79*L30,2)</f>
        <v>0</v>
      </c>
      <c r="AX79" s="116">
        <f>ROUND(BB79*L29,2)</f>
        <v>0</v>
      </c>
      <c r="AY79" s="116">
        <f>ROUND(BC79*L30,2)</f>
        <v>0</v>
      </c>
      <c r="AZ79" s="116">
        <f>ROUND(SUM(AZ80:AZ81),2)</f>
        <v>0</v>
      </c>
      <c r="BA79" s="116">
        <f>ROUND(SUM(BA80:BA81),2)</f>
        <v>0</v>
      </c>
      <c r="BB79" s="116">
        <f>ROUND(SUM(BB80:BB81),2)</f>
        <v>0</v>
      </c>
      <c r="BC79" s="116">
        <f>ROUND(SUM(BC80:BC81),2)</f>
        <v>0</v>
      </c>
      <c r="BD79" s="118">
        <f>ROUND(SUM(BD80:BD81),2)</f>
        <v>0</v>
      </c>
      <c r="BS79" s="119" t="s">
        <v>66</v>
      </c>
      <c r="BT79" s="119" t="s">
        <v>74</v>
      </c>
      <c r="BU79" s="119" t="s">
        <v>68</v>
      </c>
      <c r="BV79" s="119" t="s">
        <v>69</v>
      </c>
      <c r="BW79" s="119" t="s">
        <v>134</v>
      </c>
      <c r="BX79" s="119" t="s">
        <v>5</v>
      </c>
      <c r="CL79" s="119" t="s">
        <v>1</v>
      </c>
      <c r="CM79" s="119" t="s">
        <v>76</v>
      </c>
    </row>
    <row r="80" spans="1:90" s="6" customFormat="1" ht="16.5" customHeight="1">
      <c r="A80" s="120" t="s">
        <v>77</v>
      </c>
      <c r="B80" s="121"/>
      <c r="C80" s="122"/>
      <c r="D80" s="122"/>
      <c r="E80" s="123" t="s">
        <v>71</v>
      </c>
      <c r="F80" s="123"/>
      <c r="G80" s="123"/>
      <c r="H80" s="123"/>
      <c r="I80" s="123"/>
      <c r="J80" s="122"/>
      <c r="K80" s="123" t="s">
        <v>135</v>
      </c>
      <c r="L80" s="123"/>
      <c r="M80" s="123"/>
      <c r="N80" s="123"/>
      <c r="O80" s="123"/>
      <c r="P80" s="123"/>
      <c r="Q80" s="123"/>
      <c r="R80" s="123"/>
      <c r="S80" s="123"/>
      <c r="T80" s="123"/>
      <c r="U80" s="123"/>
      <c r="V80" s="123"/>
      <c r="W80" s="123"/>
      <c r="X80" s="123"/>
      <c r="Y80" s="123"/>
      <c r="Z80" s="123"/>
      <c r="AA80" s="123"/>
      <c r="AB80" s="123"/>
      <c r="AC80" s="123"/>
      <c r="AD80" s="123"/>
      <c r="AE80" s="123"/>
      <c r="AF80" s="123"/>
      <c r="AG80" s="124">
        <f>'001 - ZRN - propustek v k..._01'!J32</f>
        <v>0</v>
      </c>
      <c r="AH80" s="122"/>
      <c r="AI80" s="122"/>
      <c r="AJ80" s="122"/>
      <c r="AK80" s="122"/>
      <c r="AL80" s="122"/>
      <c r="AM80" s="122"/>
      <c r="AN80" s="124">
        <f>SUM(AG80,AT80)</f>
        <v>0</v>
      </c>
      <c r="AO80" s="122"/>
      <c r="AP80" s="122"/>
      <c r="AQ80" s="125" t="s">
        <v>79</v>
      </c>
      <c r="AR80" s="126"/>
      <c r="AS80" s="127">
        <v>0</v>
      </c>
      <c r="AT80" s="128">
        <f>ROUND(SUM(AV80:AW80),2)</f>
        <v>0</v>
      </c>
      <c r="AU80" s="129">
        <f>'001 - ZRN - propustek v k..._01'!P95</f>
        <v>0</v>
      </c>
      <c r="AV80" s="128">
        <f>'001 - ZRN - propustek v k..._01'!J35</f>
        <v>0</v>
      </c>
      <c r="AW80" s="128">
        <f>'001 - ZRN - propustek v k..._01'!J36</f>
        <v>0</v>
      </c>
      <c r="AX80" s="128">
        <f>'001 - ZRN - propustek v k..._01'!J37</f>
        <v>0</v>
      </c>
      <c r="AY80" s="128">
        <f>'001 - ZRN - propustek v k..._01'!J38</f>
        <v>0</v>
      </c>
      <c r="AZ80" s="128">
        <f>'001 - ZRN - propustek v k..._01'!F35</f>
        <v>0</v>
      </c>
      <c r="BA80" s="128">
        <f>'001 - ZRN - propustek v k..._01'!F36</f>
        <v>0</v>
      </c>
      <c r="BB80" s="128">
        <f>'001 - ZRN - propustek v k..._01'!F37</f>
        <v>0</v>
      </c>
      <c r="BC80" s="128">
        <f>'001 - ZRN - propustek v k..._01'!F38</f>
        <v>0</v>
      </c>
      <c r="BD80" s="130">
        <f>'001 - ZRN - propustek v k..._01'!F39</f>
        <v>0</v>
      </c>
      <c r="BT80" s="131" t="s">
        <v>76</v>
      </c>
      <c r="BV80" s="131" t="s">
        <v>69</v>
      </c>
      <c r="BW80" s="131" t="s">
        <v>136</v>
      </c>
      <c r="BX80" s="131" t="s">
        <v>134</v>
      </c>
      <c r="CL80" s="131" t="s">
        <v>1</v>
      </c>
    </row>
    <row r="81" spans="1:90" s="6" customFormat="1" ht="16.5" customHeight="1">
      <c r="A81" s="120" t="s">
        <v>77</v>
      </c>
      <c r="B81" s="121"/>
      <c r="C81" s="122"/>
      <c r="D81" s="122"/>
      <c r="E81" s="123" t="s">
        <v>81</v>
      </c>
      <c r="F81" s="123"/>
      <c r="G81" s="123"/>
      <c r="H81" s="123"/>
      <c r="I81" s="123"/>
      <c r="J81" s="122"/>
      <c r="K81" s="123" t="s">
        <v>137</v>
      </c>
      <c r="L81" s="123"/>
      <c r="M81" s="123"/>
      <c r="N81" s="123"/>
      <c r="O81" s="123"/>
      <c r="P81" s="123"/>
      <c r="Q81" s="123"/>
      <c r="R81" s="123"/>
      <c r="S81" s="123"/>
      <c r="T81" s="123"/>
      <c r="U81" s="123"/>
      <c r="V81" s="123"/>
      <c r="W81" s="123"/>
      <c r="X81" s="123"/>
      <c r="Y81" s="123"/>
      <c r="Z81" s="123"/>
      <c r="AA81" s="123"/>
      <c r="AB81" s="123"/>
      <c r="AC81" s="123"/>
      <c r="AD81" s="123"/>
      <c r="AE81" s="123"/>
      <c r="AF81" s="123"/>
      <c r="AG81" s="124">
        <f>'002 - VRN - propustek v k..._02'!J32</f>
        <v>0</v>
      </c>
      <c r="AH81" s="122"/>
      <c r="AI81" s="122"/>
      <c r="AJ81" s="122"/>
      <c r="AK81" s="122"/>
      <c r="AL81" s="122"/>
      <c r="AM81" s="122"/>
      <c r="AN81" s="124">
        <f>SUM(AG81,AT81)</f>
        <v>0</v>
      </c>
      <c r="AO81" s="122"/>
      <c r="AP81" s="122"/>
      <c r="AQ81" s="125" t="s">
        <v>79</v>
      </c>
      <c r="AR81" s="126"/>
      <c r="AS81" s="127">
        <v>0</v>
      </c>
      <c r="AT81" s="128">
        <f>ROUND(SUM(AV81:AW81),2)</f>
        <v>0</v>
      </c>
      <c r="AU81" s="129">
        <f>'002 - VRN - propustek v k..._02'!P89</f>
        <v>0</v>
      </c>
      <c r="AV81" s="128">
        <f>'002 - VRN - propustek v k..._02'!J35</f>
        <v>0</v>
      </c>
      <c r="AW81" s="128">
        <f>'002 - VRN - propustek v k..._02'!J36</f>
        <v>0</v>
      </c>
      <c r="AX81" s="128">
        <f>'002 - VRN - propustek v k..._02'!J37</f>
        <v>0</v>
      </c>
      <c r="AY81" s="128">
        <f>'002 - VRN - propustek v k..._02'!J38</f>
        <v>0</v>
      </c>
      <c r="AZ81" s="128">
        <f>'002 - VRN - propustek v k..._02'!F35</f>
        <v>0</v>
      </c>
      <c r="BA81" s="128">
        <f>'002 - VRN - propustek v k..._02'!F36</f>
        <v>0</v>
      </c>
      <c r="BB81" s="128">
        <f>'002 - VRN - propustek v k..._02'!F37</f>
        <v>0</v>
      </c>
      <c r="BC81" s="128">
        <f>'002 - VRN - propustek v k..._02'!F38</f>
        <v>0</v>
      </c>
      <c r="BD81" s="130">
        <f>'002 - VRN - propustek v k..._02'!F39</f>
        <v>0</v>
      </c>
      <c r="BT81" s="131" t="s">
        <v>76</v>
      </c>
      <c r="BV81" s="131" t="s">
        <v>69</v>
      </c>
      <c r="BW81" s="131" t="s">
        <v>138</v>
      </c>
      <c r="BX81" s="131" t="s">
        <v>134</v>
      </c>
      <c r="CL81" s="131" t="s">
        <v>1</v>
      </c>
    </row>
    <row r="82" spans="2:91" s="5" customFormat="1" ht="27" customHeight="1">
      <c r="B82" s="107"/>
      <c r="C82" s="108"/>
      <c r="D82" s="109" t="s">
        <v>139</v>
      </c>
      <c r="E82" s="109"/>
      <c r="F82" s="109"/>
      <c r="G82" s="109"/>
      <c r="H82" s="109"/>
      <c r="I82" s="110"/>
      <c r="J82" s="109" t="s">
        <v>140</v>
      </c>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11">
        <f>ROUND(SUM(AG83:AG84),2)</f>
        <v>0</v>
      </c>
      <c r="AH82" s="110"/>
      <c r="AI82" s="110"/>
      <c r="AJ82" s="110"/>
      <c r="AK82" s="110"/>
      <c r="AL82" s="110"/>
      <c r="AM82" s="110"/>
      <c r="AN82" s="112">
        <f>SUM(AG82,AT82)</f>
        <v>0</v>
      </c>
      <c r="AO82" s="110"/>
      <c r="AP82" s="110"/>
      <c r="AQ82" s="113" t="s">
        <v>73</v>
      </c>
      <c r="AR82" s="114"/>
      <c r="AS82" s="115">
        <f>ROUND(SUM(AS83:AS84),2)</f>
        <v>0</v>
      </c>
      <c r="AT82" s="116">
        <f>ROUND(SUM(AV82:AW82),2)</f>
        <v>0</v>
      </c>
      <c r="AU82" s="117">
        <f>ROUND(SUM(AU83:AU84),5)</f>
        <v>0</v>
      </c>
      <c r="AV82" s="116">
        <f>ROUND(AZ82*L29,2)</f>
        <v>0</v>
      </c>
      <c r="AW82" s="116">
        <f>ROUND(BA82*L30,2)</f>
        <v>0</v>
      </c>
      <c r="AX82" s="116">
        <f>ROUND(BB82*L29,2)</f>
        <v>0</v>
      </c>
      <c r="AY82" s="116">
        <f>ROUND(BC82*L30,2)</f>
        <v>0</v>
      </c>
      <c r="AZ82" s="116">
        <f>ROUND(SUM(AZ83:AZ84),2)</f>
        <v>0</v>
      </c>
      <c r="BA82" s="116">
        <f>ROUND(SUM(BA83:BA84),2)</f>
        <v>0</v>
      </c>
      <c r="BB82" s="116">
        <f>ROUND(SUM(BB83:BB84),2)</f>
        <v>0</v>
      </c>
      <c r="BC82" s="116">
        <f>ROUND(SUM(BC83:BC84),2)</f>
        <v>0</v>
      </c>
      <c r="BD82" s="118">
        <f>ROUND(SUM(BD83:BD84),2)</f>
        <v>0</v>
      </c>
      <c r="BS82" s="119" t="s">
        <v>66</v>
      </c>
      <c r="BT82" s="119" t="s">
        <v>74</v>
      </c>
      <c r="BU82" s="119" t="s">
        <v>68</v>
      </c>
      <c r="BV82" s="119" t="s">
        <v>69</v>
      </c>
      <c r="BW82" s="119" t="s">
        <v>141</v>
      </c>
      <c r="BX82" s="119" t="s">
        <v>5</v>
      </c>
      <c r="CL82" s="119" t="s">
        <v>1</v>
      </c>
      <c r="CM82" s="119" t="s">
        <v>76</v>
      </c>
    </row>
    <row r="83" spans="1:90" s="6" customFormat="1" ht="16.5" customHeight="1">
      <c r="A83" s="120" t="s">
        <v>77</v>
      </c>
      <c r="B83" s="121"/>
      <c r="C83" s="122"/>
      <c r="D83" s="122"/>
      <c r="E83" s="123" t="s">
        <v>71</v>
      </c>
      <c r="F83" s="123"/>
      <c r="G83" s="123"/>
      <c r="H83" s="123"/>
      <c r="I83" s="123"/>
      <c r="J83" s="122"/>
      <c r="K83" s="123" t="s">
        <v>142</v>
      </c>
      <c r="L83" s="123"/>
      <c r="M83" s="123"/>
      <c r="N83" s="123"/>
      <c r="O83" s="123"/>
      <c r="P83" s="123"/>
      <c r="Q83" s="123"/>
      <c r="R83" s="123"/>
      <c r="S83" s="123"/>
      <c r="T83" s="123"/>
      <c r="U83" s="123"/>
      <c r="V83" s="123"/>
      <c r="W83" s="123"/>
      <c r="X83" s="123"/>
      <c r="Y83" s="123"/>
      <c r="Z83" s="123"/>
      <c r="AA83" s="123"/>
      <c r="AB83" s="123"/>
      <c r="AC83" s="123"/>
      <c r="AD83" s="123"/>
      <c r="AE83" s="123"/>
      <c r="AF83" s="123"/>
      <c r="AG83" s="124">
        <f>'001 - ZRN - propustek v k..._02'!J32</f>
        <v>0</v>
      </c>
      <c r="AH83" s="122"/>
      <c r="AI83" s="122"/>
      <c r="AJ83" s="122"/>
      <c r="AK83" s="122"/>
      <c r="AL83" s="122"/>
      <c r="AM83" s="122"/>
      <c r="AN83" s="124">
        <f>SUM(AG83,AT83)</f>
        <v>0</v>
      </c>
      <c r="AO83" s="122"/>
      <c r="AP83" s="122"/>
      <c r="AQ83" s="125" t="s">
        <v>79</v>
      </c>
      <c r="AR83" s="126"/>
      <c r="AS83" s="127">
        <v>0</v>
      </c>
      <c r="AT83" s="128">
        <f>ROUND(SUM(AV83:AW83),2)</f>
        <v>0</v>
      </c>
      <c r="AU83" s="129">
        <f>'001 - ZRN - propustek v k..._02'!P95</f>
        <v>0</v>
      </c>
      <c r="AV83" s="128">
        <f>'001 - ZRN - propustek v k..._02'!J35</f>
        <v>0</v>
      </c>
      <c r="AW83" s="128">
        <f>'001 - ZRN - propustek v k..._02'!J36</f>
        <v>0</v>
      </c>
      <c r="AX83" s="128">
        <f>'001 - ZRN - propustek v k..._02'!J37</f>
        <v>0</v>
      </c>
      <c r="AY83" s="128">
        <f>'001 - ZRN - propustek v k..._02'!J38</f>
        <v>0</v>
      </c>
      <c r="AZ83" s="128">
        <f>'001 - ZRN - propustek v k..._02'!F35</f>
        <v>0</v>
      </c>
      <c r="BA83" s="128">
        <f>'001 - ZRN - propustek v k..._02'!F36</f>
        <v>0</v>
      </c>
      <c r="BB83" s="128">
        <f>'001 - ZRN - propustek v k..._02'!F37</f>
        <v>0</v>
      </c>
      <c r="BC83" s="128">
        <f>'001 - ZRN - propustek v k..._02'!F38</f>
        <v>0</v>
      </c>
      <c r="BD83" s="130">
        <f>'001 - ZRN - propustek v k..._02'!F39</f>
        <v>0</v>
      </c>
      <c r="BT83" s="131" t="s">
        <v>76</v>
      </c>
      <c r="BV83" s="131" t="s">
        <v>69</v>
      </c>
      <c r="BW83" s="131" t="s">
        <v>143</v>
      </c>
      <c r="BX83" s="131" t="s">
        <v>141</v>
      </c>
      <c r="CL83" s="131" t="s">
        <v>1</v>
      </c>
    </row>
    <row r="84" spans="1:90" s="6" customFormat="1" ht="16.5" customHeight="1">
      <c r="A84" s="120" t="s">
        <v>77</v>
      </c>
      <c r="B84" s="121"/>
      <c r="C84" s="122"/>
      <c r="D84" s="122"/>
      <c r="E84" s="123" t="s">
        <v>81</v>
      </c>
      <c r="F84" s="123"/>
      <c r="G84" s="123"/>
      <c r="H84" s="123"/>
      <c r="I84" s="123"/>
      <c r="J84" s="122"/>
      <c r="K84" s="123" t="s">
        <v>144</v>
      </c>
      <c r="L84" s="123"/>
      <c r="M84" s="123"/>
      <c r="N84" s="123"/>
      <c r="O84" s="123"/>
      <c r="P84" s="123"/>
      <c r="Q84" s="123"/>
      <c r="R84" s="123"/>
      <c r="S84" s="123"/>
      <c r="T84" s="123"/>
      <c r="U84" s="123"/>
      <c r="V84" s="123"/>
      <c r="W84" s="123"/>
      <c r="X84" s="123"/>
      <c r="Y84" s="123"/>
      <c r="Z84" s="123"/>
      <c r="AA84" s="123"/>
      <c r="AB84" s="123"/>
      <c r="AC84" s="123"/>
      <c r="AD84" s="123"/>
      <c r="AE84" s="123"/>
      <c r="AF84" s="123"/>
      <c r="AG84" s="124">
        <f>'002 - VRN - propustek v k..._03'!J32</f>
        <v>0</v>
      </c>
      <c r="AH84" s="122"/>
      <c r="AI84" s="122"/>
      <c r="AJ84" s="122"/>
      <c r="AK84" s="122"/>
      <c r="AL84" s="122"/>
      <c r="AM84" s="122"/>
      <c r="AN84" s="124">
        <f>SUM(AG84,AT84)</f>
        <v>0</v>
      </c>
      <c r="AO84" s="122"/>
      <c r="AP84" s="122"/>
      <c r="AQ84" s="125" t="s">
        <v>79</v>
      </c>
      <c r="AR84" s="126"/>
      <c r="AS84" s="127">
        <v>0</v>
      </c>
      <c r="AT84" s="128">
        <f>ROUND(SUM(AV84:AW84),2)</f>
        <v>0</v>
      </c>
      <c r="AU84" s="129">
        <f>'002 - VRN - propustek v k..._03'!P89</f>
        <v>0</v>
      </c>
      <c r="AV84" s="128">
        <f>'002 - VRN - propustek v k..._03'!J35</f>
        <v>0</v>
      </c>
      <c r="AW84" s="128">
        <f>'002 - VRN - propustek v k..._03'!J36</f>
        <v>0</v>
      </c>
      <c r="AX84" s="128">
        <f>'002 - VRN - propustek v k..._03'!J37</f>
        <v>0</v>
      </c>
      <c r="AY84" s="128">
        <f>'002 - VRN - propustek v k..._03'!J38</f>
        <v>0</v>
      </c>
      <c r="AZ84" s="128">
        <f>'002 - VRN - propustek v k..._03'!F35</f>
        <v>0</v>
      </c>
      <c r="BA84" s="128">
        <f>'002 - VRN - propustek v k..._03'!F36</f>
        <v>0</v>
      </c>
      <c r="BB84" s="128">
        <f>'002 - VRN - propustek v k..._03'!F37</f>
        <v>0</v>
      </c>
      <c r="BC84" s="128">
        <f>'002 - VRN - propustek v k..._03'!F38</f>
        <v>0</v>
      </c>
      <c r="BD84" s="130">
        <f>'002 - VRN - propustek v k..._03'!F39</f>
        <v>0</v>
      </c>
      <c r="BT84" s="131" t="s">
        <v>76</v>
      </c>
      <c r="BV84" s="131" t="s">
        <v>69</v>
      </c>
      <c r="BW84" s="131" t="s">
        <v>145</v>
      </c>
      <c r="BX84" s="131" t="s">
        <v>141</v>
      </c>
      <c r="CL84" s="131" t="s">
        <v>1</v>
      </c>
    </row>
    <row r="85" spans="2:91" s="5" customFormat="1" ht="27" customHeight="1">
      <c r="B85" s="107"/>
      <c r="C85" s="108"/>
      <c r="D85" s="109" t="s">
        <v>146</v>
      </c>
      <c r="E85" s="109"/>
      <c r="F85" s="109"/>
      <c r="G85" s="109"/>
      <c r="H85" s="109"/>
      <c r="I85" s="110"/>
      <c r="J85" s="109" t="s">
        <v>147</v>
      </c>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11">
        <f>ROUND(SUM(AG86:AG87),2)</f>
        <v>0</v>
      </c>
      <c r="AH85" s="110"/>
      <c r="AI85" s="110"/>
      <c r="AJ85" s="110"/>
      <c r="AK85" s="110"/>
      <c r="AL85" s="110"/>
      <c r="AM85" s="110"/>
      <c r="AN85" s="112">
        <f>SUM(AG85,AT85)</f>
        <v>0</v>
      </c>
      <c r="AO85" s="110"/>
      <c r="AP85" s="110"/>
      <c r="AQ85" s="113" t="s">
        <v>73</v>
      </c>
      <c r="AR85" s="114"/>
      <c r="AS85" s="115">
        <f>ROUND(SUM(AS86:AS87),2)</f>
        <v>0</v>
      </c>
      <c r="AT85" s="116">
        <f>ROUND(SUM(AV85:AW85),2)</f>
        <v>0</v>
      </c>
      <c r="AU85" s="117">
        <f>ROUND(SUM(AU86:AU87),5)</f>
        <v>0</v>
      </c>
      <c r="AV85" s="116">
        <f>ROUND(AZ85*L29,2)</f>
        <v>0</v>
      </c>
      <c r="AW85" s="116">
        <f>ROUND(BA85*L30,2)</f>
        <v>0</v>
      </c>
      <c r="AX85" s="116">
        <f>ROUND(BB85*L29,2)</f>
        <v>0</v>
      </c>
      <c r="AY85" s="116">
        <f>ROUND(BC85*L30,2)</f>
        <v>0</v>
      </c>
      <c r="AZ85" s="116">
        <f>ROUND(SUM(AZ86:AZ87),2)</f>
        <v>0</v>
      </c>
      <c r="BA85" s="116">
        <f>ROUND(SUM(BA86:BA87),2)</f>
        <v>0</v>
      </c>
      <c r="BB85" s="116">
        <f>ROUND(SUM(BB86:BB87),2)</f>
        <v>0</v>
      </c>
      <c r="BC85" s="116">
        <f>ROUND(SUM(BC86:BC87),2)</f>
        <v>0</v>
      </c>
      <c r="BD85" s="118">
        <f>ROUND(SUM(BD86:BD87),2)</f>
        <v>0</v>
      </c>
      <c r="BS85" s="119" t="s">
        <v>66</v>
      </c>
      <c r="BT85" s="119" t="s">
        <v>74</v>
      </c>
      <c r="BU85" s="119" t="s">
        <v>68</v>
      </c>
      <c r="BV85" s="119" t="s">
        <v>69</v>
      </c>
      <c r="BW85" s="119" t="s">
        <v>148</v>
      </c>
      <c r="BX85" s="119" t="s">
        <v>5</v>
      </c>
      <c r="CL85" s="119" t="s">
        <v>1</v>
      </c>
      <c r="CM85" s="119" t="s">
        <v>76</v>
      </c>
    </row>
    <row r="86" spans="1:90" s="6" customFormat="1" ht="16.5" customHeight="1">
      <c r="A86" s="120" t="s">
        <v>77</v>
      </c>
      <c r="B86" s="121"/>
      <c r="C86" s="122"/>
      <c r="D86" s="122"/>
      <c r="E86" s="123" t="s">
        <v>71</v>
      </c>
      <c r="F86" s="123"/>
      <c r="G86" s="123"/>
      <c r="H86" s="123"/>
      <c r="I86" s="123"/>
      <c r="J86" s="122"/>
      <c r="K86" s="123" t="s">
        <v>149</v>
      </c>
      <c r="L86" s="123"/>
      <c r="M86" s="123"/>
      <c r="N86" s="123"/>
      <c r="O86" s="123"/>
      <c r="P86" s="123"/>
      <c r="Q86" s="123"/>
      <c r="R86" s="123"/>
      <c r="S86" s="123"/>
      <c r="T86" s="123"/>
      <c r="U86" s="123"/>
      <c r="V86" s="123"/>
      <c r="W86" s="123"/>
      <c r="X86" s="123"/>
      <c r="Y86" s="123"/>
      <c r="Z86" s="123"/>
      <c r="AA86" s="123"/>
      <c r="AB86" s="123"/>
      <c r="AC86" s="123"/>
      <c r="AD86" s="123"/>
      <c r="AE86" s="123"/>
      <c r="AF86" s="123"/>
      <c r="AG86" s="124">
        <f>'001 - ZRN - propustek v k..._03'!J32</f>
        <v>0</v>
      </c>
      <c r="AH86" s="122"/>
      <c r="AI86" s="122"/>
      <c r="AJ86" s="122"/>
      <c r="AK86" s="122"/>
      <c r="AL86" s="122"/>
      <c r="AM86" s="122"/>
      <c r="AN86" s="124">
        <f>SUM(AG86,AT86)</f>
        <v>0</v>
      </c>
      <c r="AO86" s="122"/>
      <c r="AP86" s="122"/>
      <c r="AQ86" s="125" t="s">
        <v>79</v>
      </c>
      <c r="AR86" s="126"/>
      <c r="AS86" s="127">
        <v>0</v>
      </c>
      <c r="AT86" s="128">
        <f>ROUND(SUM(AV86:AW86),2)</f>
        <v>0</v>
      </c>
      <c r="AU86" s="129">
        <f>'001 - ZRN - propustek v k..._03'!P95</f>
        <v>0</v>
      </c>
      <c r="AV86" s="128">
        <f>'001 - ZRN - propustek v k..._03'!J35</f>
        <v>0</v>
      </c>
      <c r="AW86" s="128">
        <f>'001 - ZRN - propustek v k..._03'!J36</f>
        <v>0</v>
      </c>
      <c r="AX86" s="128">
        <f>'001 - ZRN - propustek v k..._03'!J37</f>
        <v>0</v>
      </c>
      <c r="AY86" s="128">
        <f>'001 - ZRN - propustek v k..._03'!J38</f>
        <v>0</v>
      </c>
      <c r="AZ86" s="128">
        <f>'001 - ZRN - propustek v k..._03'!F35</f>
        <v>0</v>
      </c>
      <c r="BA86" s="128">
        <f>'001 - ZRN - propustek v k..._03'!F36</f>
        <v>0</v>
      </c>
      <c r="BB86" s="128">
        <f>'001 - ZRN - propustek v k..._03'!F37</f>
        <v>0</v>
      </c>
      <c r="BC86" s="128">
        <f>'001 - ZRN - propustek v k..._03'!F38</f>
        <v>0</v>
      </c>
      <c r="BD86" s="130">
        <f>'001 - ZRN - propustek v k..._03'!F39</f>
        <v>0</v>
      </c>
      <c r="BT86" s="131" t="s">
        <v>76</v>
      </c>
      <c r="BV86" s="131" t="s">
        <v>69</v>
      </c>
      <c r="BW86" s="131" t="s">
        <v>150</v>
      </c>
      <c r="BX86" s="131" t="s">
        <v>148</v>
      </c>
      <c r="CL86" s="131" t="s">
        <v>1</v>
      </c>
    </row>
    <row r="87" spans="1:90" s="6" customFormat="1" ht="16.5" customHeight="1">
      <c r="A87" s="120" t="s">
        <v>77</v>
      </c>
      <c r="B87" s="121"/>
      <c r="C87" s="122"/>
      <c r="D87" s="122"/>
      <c r="E87" s="123" t="s">
        <v>81</v>
      </c>
      <c r="F87" s="123"/>
      <c r="G87" s="123"/>
      <c r="H87" s="123"/>
      <c r="I87" s="123"/>
      <c r="J87" s="122"/>
      <c r="K87" s="123" t="s">
        <v>151</v>
      </c>
      <c r="L87" s="123"/>
      <c r="M87" s="123"/>
      <c r="N87" s="123"/>
      <c r="O87" s="123"/>
      <c r="P87" s="123"/>
      <c r="Q87" s="123"/>
      <c r="R87" s="123"/>
      <c r="S87" s="123"/>
      <c r="T87" s="123"/>
      <c r="U87" s="123"/>
      <c r="V87" s="123"/>
      <c r="W87" s="123"/>
      <c r="X87" s="123"/>
      <c r="Y87" s="123"/>
      <c r="Z87" s="123"/>
      <c r="AA87" s="123"/>
      <c r="AB87" s="123"/>
      <c r="AC87" s="123"/>
      <c r="AD87" s="123"/>
      <c r="AE87" s="123"/>
      <c r="AF87" s="123"/>
      <c r="AG87" s="124">
        <f>'002 - VRN - propustek v k..._04'!J32</f>
        <v>0</v>
      </c>
      <c r="AH87" s="122"/>
      <c r="AI87" s="122"/>
      <c r="AJ87" s="122"/>
      <c r="AK87" s="122"/>
      <c r="AL87" s="122"/>
      <c r="AM87" s="122"/>
      <c r="AN87" s="124">
        <f>SUM(AG87,AT87)</f>
        <v>0</v>
      </c>
      <c r="AO87" s="122"/>
      <c r="AP87" s="122"/>
      <c r="AQ87" s="125" t="s">
        <v>79</v>
      </c>
      <c r="AR87" s="126"/>
      <c r="AS87" s="127">
        <v>0</v>
      </c>
      <c r="AT87" s="128">
        <f>ROUND(SUM(AV87:AW87),2)</f>
        <v>0</v>
      </c>
      <c r="AU87" s="129">
        <f>'002 - VRN - propustek v k..._04'!P89</f>
        <v>0</v>
      </c>
      <c r="AV87" s="128">
        <f>'002 - VRN - propustek v k..._04'!J35</f>
        <v>0</v>
      </c>
      <c r="AW87" s="128">
        <f>'002 - VRN - propustek v k..._04'!J36</f>
        <v>0</v>
      </c>
      <c r="AX87" s="128">
        <f>'002 - VRN - propustek v k..._04'!J37</f>
        <v>0</v>
      </c>
      <c r="AY87" s="128">
        <f>'002 - VRN - propustek v k..._04'!J38</f>
        <v>0</v>
      </c>
      <c r="AZ87" s="128">
        <f>'002 - VRN - propustek v k..._04'!F35</f>
        <v>0</v>
      </c>
      <c r="BA87" s="128">
        <f>'002 - VRN - propustek v k..._04'!F36</f>
        <v>0</v>
      </c>
      <c r="BB87" s="128">
        <f>'002 - VRN - propustek v k..._04'!F37</f>
        <v>0</v>
      </c>
      <c r="BC87" s="128">
        <f>'002 - VRN - propustek v k..._04'!F38</f>
        <v>0</v>
      </c>
      <c r="BD87" s="130">
        <f>'002 - VRN - propustek v k..._04'!F39</f>
        <v>0</v>
      </c>
      <c r="BT87" s="131" t="s">
        <v>76</v>
      </c>
      <c r="BV87" s="131" t="s">
        <v>69</v>
      </c>
      <c r="BW87" s="131" t="s">
        <v>152</v>
      </c>
      <c r="BX87" s="131" t="s">
        <v>148</v>
      </c>
      <c r="CL87" s="131" t="s">
        <v>1</v>
      </c>
    </row>
    <row r="88" spans="2:91" s="5" customFormat="1" ht="27" customHeight="1">
      <c r="B88" s="107"/>
      <c r="C88" s="108"/>
      <c r="D88" s="109" t="s">
        <v>153</v>
      </c>
      <c r="E88" s="109"/>
      <c r="F88" s="109"/>
      <c r="G88" s="109"/>
      <c r="H88" s="109"/>
      <c r="I88" s="110"/>
      <c r="J88" s="109" t="s">
        <v>154</v>
      </c>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11">
        <f>ROUND(SUM(AG89:AG90),2)</f>
        <v>0</v>
      </c>
      <c r="AH88" s="110"/>
      <c r="AI88" s="110"/>
      <c r="AJ88" s="110"/>
      <c r="AK88" s="110"/>
      <c r="AL88" s="110"/>
      <c r="AM88" s="110"/>
      <c r="AN88" s="112">
        <f>SUM(AG88,AT88)</f>
        <v>0</v>
      </c>
      <c r="AO88" s="110"/>
      <c r="AP88" s="110"/>
      <c r="AQ88" s="113" t="s">
        <v>73</v>
      </c>
      <c r="AR88" s="114"/>
      <c r="AS88" s="115">
        <f>ROUND(SUM(AS89:AS90),2)</f>
        <v>0</v>
      </c>
      <c r="AT88" s="116">
        <f>ROUND(SUM(AV88:AW88),2)</f>
        <v>0</v>
      </c>
      <c r="AU88" s="117">
        <f>ROUND(SUM(AU89:AU90),5)</f>
        <v>0</v>
      </c>
      <c r="AV88" s="116">
        <f>ROUND(AZ88*L29,2)</f>
        <v>0</v>
      </c>
      <c r="AW88" s="116">
        <f>ROUND(BA88*L30,2)</f>
        <v>0</v>
      </c>
      <c r="AX88" s="116">
        <f>ROUND(BB88*L29,2)</f>
        <v>0</v>
      </c>
      <c r="AY88" s="116">
        <f>ROUND(BC88*L30,2)</f>
        <v>0</v>
      </c>
      <c r="AZ88" s="116">
        <f>ROUND(SUM(AZ89:AZ90),2)</f>
        <v>0</v>
      </c>
      <c r="BA88" s="116">
        <f>ROUND(SUM(BA89:BA90),2)</f>
        <v>0</v>
      </c>
      <c r="BB88" s="116">
        <f>ROUND(SUM(BB89:BB90),2)</f>
        <v>0</v>
      </c>
      <c r="BC88" s="116">
        <f>ROUND(SUM(BC89:BC90),2)</f>
        <v>0</v>
      </c>
      <c r="BD88" s="118">
        <f>ROUND(SUM(BD89:BD90),2)</f>
        <v>0</v>
      </c>
      <c r="BS88" s="119" t="s">
        <v>66</v>
      </c>
      <c r="BT88" s="119" t="s">
        <v>74</v>
      </c>
      <c r="BU88" s="119" t="s">
        <v>68</v>
      </c>
      <c r="BV88" s="119" t="s">
        <v>69</v>
      </c>
      <c r="BW88" s="119" t="s">
        <v>155</v>
      </c>
      <c r="BX88" s="119" t="s">
        <v>5</v>
      </c>
      <c r="CL88" s="119" t="s">
        <v>1</v>
      </c>
      <c r="CM88" s="119" t="s">
        <v>76</v>
      </c>
    </row>
    <row r="89" spans="1:90" s="6" customFormat="1" ht="16.5" customHeight="1">
      <c r="A89" s="120" t="s">
        <v>77</v>
      </c>
      <c r="B89" s="121"/>
      <c r="C89" s="122"/>
      <c r="D89" s="122"/>
      <c r="E89" s="123" t="s">
        <v>71</v>
      </c>
      <c r="F89" s="123"/>
      <c r="G89" s="123"/>
      <c r="H89" s="123"/>
      <c r="I89" s="123"/>
      <c r="J89" s="122"/>
      <c r="K89" s="123" t="s">
        <v>156</v>
      </c>
      <c r="L89" s="123"/>
      <c r="M89" s="123"/>
      <c r="N89" s="123"/>
      <c r="O89" s="123"/>
      <c r="P89" s="123"/>
      <c r="Q89" s="123"/>
      <c r="R89" s="123"/>
      <c r="S89" s="123"/>
      <c r="T89" s="123"/>
      <c r="U89" s="123"/>
      <c r="V89" s="123"/>
      <c r="W89" s="123"/>
      <c r="X89" s="123"/>
      <c r="Y89" s="123"/>
      <c r="Z89" s="123"/>
      <c r="AA89" s="123"/>
      <c r="AB89" s="123"/>
      <c r="AC89" s="123"/>
      <c r="AD89" s="123"/>
      <c r="AE89" s="123"/>
      <c r="AF89" s="123"/>
      <c r="AG89" s="124">
        <f>'001 - ZRN - propustek v k..._04'!J32</f>
        <v>0</v>
      </c>
      <c r="AH89" s="122"/>
      <c r="AI89" s="122"/>
      <c r="AJ89" s="122"/>
      <c r="AK89" s="122"/>
      <c r="AL89" s="122"/>
      <c r="AM89" s="122"/>
      <c r="AN89" s="124">
        <f>SUM(AG89,AT89)</f>
        <v>0</v>
      </c>
      <c r="AO89" s="122"/>
      <c r="AP89" s="122"/>
      <c r="AQ89" s="125" t="s">
        <v>79</v>
      </c>
      <c r="AR89" s="126"/>
      <c r="AS89" s="127">
        <v>0</v>
      </c>
      <c r="AT89" s="128">
        <f>ROUND(SUM(AV89:AW89),2)</f>
        <v>0</v>
      </c>
      <c r="AU89" s="129">
        <f>'001 - ZRN - propustek v k..._04'!P96</f>
        <v>0</v>
      </c>
      <c r="AV89" s="128">
        <f>'001 - ZRN - propustek v k..._04'!J35</f>
        <v>0</v>
      </c>
      <c r="AW89" s="128">
        <f>'001 - ZRN - propustek v k..._04'!J36</f>
        <v>0</v>
      </c>
      <c r="AX89" s="128">
        <f>'001 - ZRN - propustek v k..._04'!J37</f>
        <v>0</v>
      </c>
      <c r="AY89" s="128">
        <f>'001 - ZRN - propustek v k..._04'!J38</f>
        <v>0</v>
      </c>
      <c r="AZ89" s="128">
        <f>'001 - ZRN - propustek v k..._04'!F35</f>
        <v>0</v>
      </c>
      <c r="BA89" s="128">
        <f>'001 - ZRN - propustek v k..._04'!F36</f>
        <v>0</v>
      </c>
      <c r="BB89" s="128">
        <f>'001 - ZRN - propustek v k..._04'!F37</f>
        <v>0</v>
      </c>
      <c r="BC89" s="128">
        <f>'001 - ZRN - propustek v k..._04'!F38</f>
        <v>0</v>
      </c>
      <c r="BD89" s="130">
        <f>'001 - ZRN - propustek v k..._04'!F39</f>
        <v>0</v>
      </c>
      <c r="BT89" s="131" t="s">
        <v>76</v>
      </c>
      <c r="BV89" s="131" t="s">
        <v>69</v>
      </c>
      <c r="BW89" s="131" t="s">
        <v>157</v>
      </c>
      <c r="BX89" s="131" t="s">
        <v>155</v>
      </c>
      <c r="CL89" s="131" t="s">
        <v>1</v>
      </c>
    </row>
    <row r="90" spans="1:90" s="6" customFormat="1" ht="16.5" customHeight="1">
      <c r="A90" s="120" t="s">
        <v>77</v>
      </c>
      <c r="B90" s="121"/>
      <c r="C90" s="122"/>
      <c r="D90" s="122"/>
      <c r="E90" s="123" t="s">
        <v>81</v>
      </c>
      <c r="F90" s="123"/>
      <c r="G90" s="123"/>
      <c r="H90" s="123"/>
      <c r="I90" s="123"/>
      <c r="J90" s="122"/>
      <c r="K90" s="123" t="s">
        <v>158</v>
      </c>
      <c r="L90" s="123"/>
      <c r="M90" s="123"/>
      <c r="N90" s="123"/>
      <c r="O90" s="123"/>
      <c r="P90" s="123"/>
      <c r="Q90" s="123"/>
      <c r="R90" s="123"/>
      <c r="S90" s="123"/>
      <c r="T90" s="123"/>
      <c r="U90" s="123"/>
      <c r="V90" s="123"/>
      <c r="W90" s="123"/>
      <c r="X90" s="123"/>
      <c r="Y90" s="123"/>
      <c r="Z90" s="123"/>
      <c r="AA90" s="123"/>
      <c r="AB90" s="123"/>
      <c r="AC90" s="123"/>
      <c r="AD90" s="123"/>
      <c r="AE90" s="123"/>
      <c r="AF90" s="123"/>
      <c r="AG90" s="124">
        <f>'002 - VRN - propustek v k..._05'!J32</f>
        <v>0</v>
      </c>
      <c r="AH90" s="122"/>
      <c r="AI90" s="122"/>
      <c r="AJ90" s="122"/>
      <c r="AK90" s="122"/>
      <c r="AL90" s="122"/>
      <c r="AM90" s="122"/>
      <c r="AN90" s="124">
        <f>SUM(AG90,AT90)</f>
        <v>0</v>
      </c>
      <c r="AO90" s="122"/>
      <c r="AP90" s="122"/>
      <c r="AQ90" s="125" t="s">
        <v>79</v>
      </c>
      <c r="AR90" s="126"/>
      <c r="AS90" s="127">
        <v>0</v>
      </c>
      <c r="AT90" s="128">
        <f>ROUND(SUM(AV90:AW90),2)</f>
        <v>0</v>
      </c>
      <c r="AU90" s="129">
        <f>'002 - VRN - propustek v k..._05'!P89</f>
        <v>0</v>
      </c>
      <c r="AV90" s="128">
        <f>'002 - VRN - propustek v k..._05'!J35</f>
        <v>0</v>
      </c>
      <c r="AW90" s="128">
        <f>'002 - VRN - propustek v k..._05'!J36</f>
        <v>0</v>
      </c>
      <c r="AX90" s="128">
        <f>'002 - VRN - propustek v k..._05'!J37</f>
        <v>0</v>
      </c>
      <c r="AY90" s="128">
        <f>'002 - VRN - propustek v k..._05'!J38</f>
        <v>0</v>
      </c>
      <c r="AZ90" s="128">
        <f>'002 - VRN - propustek v k..._05'!F35</f>
        <v>0</v>
      </c>
      <c r="BA90" s="128">
        <f>'002 - VRN - propustek v k..._05'!F36</f>
        <v>0</v>
      </c>
      <c r="BB90" s="128">
        <f>'002 - VRN - propustek v k..._05'!F37</f>
        <v>0</v>
      </c>
      <c r="BC90" s="128">
        <f>'002 - VRN - propustek v k..._05'!F38</f>
        <v>0</v>
      </c>
      <c r="BD90" s="130">
        <f>'002 - VRN - propustek v k..._05'!F39</f>
        <v>0</v>
      </c>
      <c r="BT90" s="131" t="s">
        <v>76</v>
      </c>
      <c r="BV90" s="131" t="s">
        <v>69</v>
      </c>
      <c r="BW90" s="131" t="s">
        <v>159</v>
      </c>
      <c r="BX90" s="131" t="s">
        <v>155</v>
      </c>
      <c r="CL90" s="131" t="s">
        <v>1</v>
      </c>
    </row>
    <row r="91" spans="2:91" s="5" customFormat="1" ht="27" customHeight="1">
      <c r="B91" s="107"/>
      <c r="C91" s="108"/>
      <c r="D91" s="109" t="s">
        <v>160</v>
      </c>
      <c r="E91" s="109"/>
      <c r="F91" s="109"/>
      <c r="G91" s="109"/>
      <c r="H91" s="109"/>
      <c r="I91" s="110"/>
      <c r="J91" s="109" t="s">
        <v>161</v>
      </c>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11">
        <f>ROUND(SUM(AG92:AG93),2)</f>
        <v>0</v>
      </c>
      <c r="AH91" s="110"/>
      <c r="AI91" s="110"/>
      <c r="AJ91" s="110"/>
      <c r="AK91" s="110"/>
      <c r="AL91" s="110"/>
      <c r="AM91" s="110"/>
      <c r="AN91" s="112">
        <f>SUM(AG91,AT91)</f>
        <v>0</v>
      </c>
      <c r="AO91" s="110"/>
      <c r="AP91" s="110"/>
      <c r="AQ91" s="113" t="s">
        <v>73</v>
      </c>
      <c r="AR91" s="114"/>
      <c r="AS91" s="115">
        <f>ROUND(SUM(AS92:AS93),2)</f>
        <v>0</v>
      </c>
      <c r="AT91" s="116">
        <f>ROUND(SUM(AV91:AW91),2)</f>
        <v>0</v>
      </c>
      <c r="AU91" s="117">
        <f>ROUND(SUM(AU92:AU93),5)</f>
        <v>0</v>
      </c>
      <c r="AV91" s="116">
        <f>ROUND(AZ91*L29,2)</f>
        <v>0</v>
      </c>
      <c r="AW91" s="116">
        <f>ROUND(BA91*L30,2)</f>
        <v>0</v>
      </c>
      <c r="AX91" s="116">
        <f>ROUND(BB91*L29,2)</f>
        <v>0</v>
      </c>
      <c r="AY91" s="116">
        <f>ROUND(BC91*L30,2)</f>
        <v>0</v>
      </c>
      <c r="AZ91" s="116">
        <f>ROUND(SUM(AZ92:AZ93),2)</f>
        <v>0</v>
      </c>
      <c r="BA91" s="116">
        <f>ROUND(SUM(BA92:BA93),2)</f>
        <v>0</v>
      </c>
      <c r="BB91" s="116">
        <f>ROUND(SUM(BB92:BB93),2)</f>
        <v>0</v>
      </c>
      <c r="BC91" s="116">
        <f>ROUND(SUM(BC92:BC93),2)</f>
        <v>0</v>
      </c>
      <c r="BD91" s="118">
        <f>ROUND(SUM(BD92:BD93),2)</f>
        <v>0</v>
      </c>
      <c r="BS91" s="119" t="s">
        <v>66</v>
      </c>
      <c r="BT91" s="119" t="s">
        <v>74</v>
      </c>
      <c r="BU91" s="119" t="s">
        <v>68</v>
      </c>
      <c r="BV91" s="119" t="s">
        <v>69</v>
      </c>
      <c r="BW91" s="119" t="s">
        <v>162</v>
      </c>
      <c r="BX91" s="119" t="s">
        <v>5</v>
      </c>
      <c r="CL91" s="119" t="s">
        <v>1</v>
      </c>
      <c r="CM91" s="119" t="s">
        <v>76</v>
      </c>
    </row>
    <row r="92" spans="1:90" s="6" customFormat="1" ht="16.5" customHeight="1">
      <c r="A92" s="120" t="s">
        <v>77</v>
      </c>
      <c r="B92" s="121"/>
      <c r="C92" s="122"/>
      <c r="D92" s="122"/>
      <c r="E92" s="123" t="s">
        <v>71</v>
      </c>
      <c r="F92" s="123"/>
      <c r="G92" s="123"/>
      <c r="H92" s="123"/>
      <c r="I92" s="123"/>
      <c r="J92" s="122"/>
      <c r="K92" s="123" t="s">
        <v>163</v>
      </c>
      <c r="L92" s="123"/>
      <c r="M92" s="123"/>
      <c r="N92" s="123"/>
      <c r="O92" s="123"/>
      <c r="P92" s="123"/>
      <c r="Q92" s="123"/>
      <c r="R92" s="123"/>
      <c r="S92" s="123"/>
      <c r="T92" s="123"/>
      <c r="U92" s="123"/>
      <c r="V92" s="123"/>
      <c r="W92" s="123"/>
      <c r="X92" s="123"/>
      <c r="Y92" s="123"/>
      <c r="Z92" s="123"/>
      <c r="AA92" s="123"/>
      <c r="AB92" s="123"/>
      <c r="AC92" s="123"/>
      <c r="AD92" s="123"/>
      <c r="AE92" s="123"/>
      <c r="AF92" s="123"/>
      <c r="AG92" s="124">
        <f>'001 - ZRN - propustek v k..._05'!J32</f>
        <v>0</v>
      </c>
      <c r="AH92" s="122"/>
      <c r="AI92" s="122"/>
      <c r="AJ92" s="122"/>
      <c r="AK92" s="122"/>
      <c r="AL92" s="122"/>
      <c r="AM92" s="122"/>
      <c r="AN92" s="124">
        <f>SUM(AG92,AT92)</f>
        <v>0</v>
      </c>
      <c r="AO92" s="122"/>
      <c r="AP92" s="122"/>
      <c r="AQ92" s="125" t="s">
        <v>79</v>
      </c>
      <c r="AR92" s="126"/>
      <c r="AS92" s="127">
        <v>0</v>
      </c>
      <c r="AT92" s="128">
        <f>ROUND(SUM(AV92:AW92),2)</f>
        <v>0</v>
      </c>
      <c r="AU92" s="129">
        <f>'001 - ZRN - propustek v k..._05'!P90</f>
        <v>0</v>
      </c>
      <c r="AV92" s="128">
        <f>'001 - ZRN - propustek v k..._05'!J35</f>
        <v>0</v>
      </c>
      <c r="AW92" s="128">
        <f>'001 - ZRN - propustek v k..._05'!J36</f>
        <v>0</v>
      </c>
      <c r="AX92" s="128">
        <f>'001 - ZRN - propustek v k..._05'!J37</f>
        <v>0</v>
      </c>
      <c r="AY92" s="128">
        <f>'001 - ZRN - propustek v k..._05'!J38</f>
        <v>0</v>
      </c>
      <c r="AZ92" s="128">
        <f>'001 - ZRN - propustek v k..._05'!F35</f>
        <v>0</v>
      </c>
      <c r="BA92" s="128">
        <f>'001 - ZRN - propustek v k..._05'!F36</f>
        <v>0</v>
      </c>
      <c r="BB92" s="128">
        <f>'001 - ZRN - propustek v k..._05'!F37</f>
        <v>0</v>
      </c>
      <c r="BC92" s="128">
        <f>'001 - ZRN - propustek v k..._05'!F38</f>
        <v>0</v>
      </c>
      <c r="BD92" s="130">
        <f>'001 - ZRN - propustek v k..._05'!F39</f>
        <v>0</v>
      </c>
      <c r="BT92" s="131" t="s">
        <v>76</v>
      </c>
      <c r="BV92" s="131" t="s">
        <v>69</v>
      </c>
      <c r="BW92" s="131" t="s">
        <v>164</v>
      </c>
      <c r="BX92" s="131" t="s">
        <v>162</v>
      </c>
      <c r="CL92" s="131" t="s">
        <v>1</v>
      </c>
    </row>
    <row r="93" spans="1:90" s="6" customFormat="1" ht="16.5" customHeight="1">
      <c r="A93" s="120" t="s">
        <v>77</v>
      </c>
      <c r="B93" s="121"/>
      <c r="C93" s="122"/>
      <c r="D93" s="122"/>
      <c r="E93" s="123" t="s">
        <v>81</v>
      </c>
      <c r="F93" s="123"/>
      <c r="G93" s="123"/>
      <c r="H93" s="123"/>
      <c r="I93" s="123"/>
      <c r="J93" s="122"/>
      <c r="K93" s="123" t="s">
        <v>165</v>
      </c>
      <c r="L93" s="123"/>
      <c r="M93" s="123"/>
      <c r="N93" s="123"/>
      <c r="O93" s="123"/>
      <c r="P93" s="123"/>
      <c r="Q93" s="123"/>
      <c r="R93" s="123"/>
      <c r="S93" s="123"/>
      <c r="T93" s="123"/>
      <c r="U93" s="123"/>
      <c r="V93" s="123"/>
      <c r="W93" s="123"/>
      <c r="X93" s="123"/>
      <c r="Y93" s="123"/>
      <c r="Z93" s="123"/>
      <c r="AA93" s="123"/>
      <c r="AB93" s="123"/>
      <c r="AC93" s="123"/>
      <c r="AD93" s="123"/>
      <c r="AE93" s="123"/>
      <c r="AF93" s="123"/>
      <c r="AG93" s="124">
        <f>'002 - VRN - propustek v k..._06'!J32</f>
        <v>0</v>
      </c>
      <c r="AH93" s="122"/>
      <c r="AI93" s="122"/>
      <c r="AJ93" s="122"/>
      <c r="AK93" s="122"/>
      <c r="AL93" s="122"/>
      <c r="AM93" s="122"/>
      <c r="AN93" s="124">
        <f>SUM(AG93,AT93)</f>
        <v>0</v>
      </c>
      <c r="AO93" s="122"/>
      <c r="AP93" s="122"/>
      <c r="AQ93" s="125" t="s">
        <v>79</v>
      </c>
      <c r="AR93" s="126"/>
      <c r="AS93" s="127">
        <v>0</v>
      </c>
      <c r="AT93" s="128">
        <f>ROUND(SUM(AV93:AW93),2)</f>
        <v>0</v>
      </c>
      <c r="AU93" s="129">
        <f>'002 - VRN - propustek v k..._06'!P89</f>
        <v>0</v>
      </c>
      <c r="AV93" s="128">
        <f>'002 - VRN - propustek v k..._06'!J35</f>
        <v>0</v>
      </c>
      <c r="AW93" s="128">
        <f>'002 - VRN - propustek v k..._06'!J36</f>
        <v>0</v>
      </c>
      <c r="AX93" s="128">
        <f>'002 - VRN - propustek v k..._06'!J37</f>
        <v>0</v>
      </c>
      <c r="AY93" s="128">
        <f>'002 - VRN - propustek v k..._06'!J38</f>
        <v>0</v>
      </c>
      <c r="AZ93" s="128">
        <f>'002 - VRN - propustek v k..._06'!F35</f>
        <v>0</v>
      </c>
      <c r="BA93" s="128">
        <f>'002 - VRN - propustek v k..._06'!F36</f>
        <v>0</v>
      </c>
      <c r="BB93" s="128">
        <f>'002 - VRN - propustek v k..._06'!F37</f>
        <v>0</v>
      </c>
      <c r="BC93" s="128">
        <f>'002 - VRN - propustek v k..._06'!F38</f>
        <v>0</v>
      </c>
      <c r="BD93" s="130">
        <f>'002 - VRN - propustek v k..._06'!F39</f>
        <v>0</v>
      </c>
      <c r="BT93" s="131" t="s">
        <v>76</v>
      </c>
      <c r="BV93" s="131" t="s">
        <v>69</v>
      </c>
      <c r="BW93" s="131" t="s">
        <v>166</v>
      </c>
      <c r="BX93" s="131" t="s">
        <v>162</v>
      </c>
      <c r="CL93" s="131" t="s">
        <v>1</v>
      </c>
    </row>
    <row r="94" spans="2:91" s="5" customFormat="1" ht="27" customHeight="1">
      <c r="B94" s="107"/>
      <c r="C94" s="108"/>
      <c r="D94" s="109" t="s">
        <v>167</v>
      </c>
      <c r="E94" s="109"/>
      <c r="F94" s="109"/>
      <c r="G94" s="109"/>
      <c r="H94" s="109"/>
      <c r="I94" s="110"/>
      <c r="J94" s="109" t="s">
        <v>168</v>
      </c>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1">
        <f>ROUND(SUM(AG95:AG96),2)</f>
        <v>0</v>
      </c>
      <c r="AH94" s="110"/>
      <c r="AI94" s="110"/>
      <c r="AJ94" s="110"/>
      <c r="AK94" s="110"/>
      <c r="AL94" s="110"/>
      <c r="AM94" s="110"/>
      <c r="AN94" s="112">
        <f>SUM(AG94,AT94)</f>
        <v>0</v>
      </c>
      <c r="AO94" s="110"/>
      <c r="AP94" s="110"/>
      <c r="AQ94" s="113" t="s">
        <v>73</v>
      </c>
      <c r="AR94" s="114"/>
      <c r="AS94" s="115">
        <f>ROUND(SUM(AS95:AS96),2)</f>
        <v>0</v>
      </c>
      <c r="AT94" s="116">
        <f>ROUND(SUM(AV94:AW94),2)</f>
        <v>0</v>
      </c>
      <c r="AU94" s="117">
        <f>ROUND(SUM(AU95:AU96),5)</f>
        <v>0</v>
      </c>
      <c r="AV94" s="116">
        <f>ROUND(AZ94*L29,2)</f>
        <v>0</v>
      </c>
      <c r="AW94" s="116">
        <f>ROUND(BA94*L30,2)</f>
        <v>0</v>
      </c>
      <c r="AX94" s="116">
        <f>ROUND(BB94*L29,2)</f>
        <v>0</v>
      </c>
      <c r="AY94" s="116">
        <f>ROUND(BC94*L30,2)</f>
        <v>0</v>
      </c>
      <c r="AZ94" s="116">
        <f>ROUND(SUM(AZ95:AZ96),2)</f>
        <v>0</v>
      </c>
      <c r="BA94" s="116">
        <f>ROUND(SUM(BA95:BA96),2)</f>
        <v>0</v>
      </c>
      <c r="BB94" s="116">
        <f>ROUND(SUM(BB95:BB96),2)</f>
        <v>0</v>
      </c>
      <c r="BC94" s="116">
        <f>ROUND(SUM(BC95:BC96),2)</f>
        <v>0</v>
      </c>
      <c r="BD94" s="118">
        <f>ROUND(SUM(BD95:BD96),2)</f>
        <v>0</v>
      </c>
      <c r="BS94" s="119" t="s">
        <v>66</v>
      </c>
      <c r="BT94" s="119" t="s">
        <v>74</v>
      </c>
      <c r="BU94" s="119" t="s">
        <v>68</v>
      </c>
      <c r="BV94" s="119" t="s">
        <v>69</v>
      </c>
      <c r="BW94" s="119" t="s">
        <v>169</v>
      </c>
      <c r="BX94" s="119" t="s">
        <v>5</v>
      </c>
      <c r="CL94" s="119" t="s">
        <v>1</v>
      </c>
      <c r="CM94" s="119" t="s">
        <v>76</v>
      </c>
    </row>
    <row r="95" spans="1:90" s="6" customFormat="1" ht="16.5" customHeight="1">
      <c r="A95" s="120" t="s">
        <v>77</v>
      </c>
      <c r="B95" s="121"/>
      <c r="C95" s="122"/>
      <c r="D95" s="122"/>
      <c r="E95" s="123" t="s">
        <v>71</v>
      </c>
      <c r="F95" s="123"/>
      <c r="G95" s="123"/>
      <c r="H95" s="123"/>
      <c r="I95" s="123"/>
      <c r="J95" s="122"/>
      <c r="K95" s="123" t="s">
        <v>170</v>
      </c>
      <c r="L95" s="123"/>
      <c r="M95" s="123"/>
      <c r="N95" s="123"/>
      <c r="O95" s="123"/>
      <c r="P95" s="123"/>
      <c r="Q95" s="123"/>
      <c r="R95" s="123"/>
      <c r="S95" s="123"/>
      <c r="T95" s="123"/>
      <c r="U95" s="123"/>
      <c r="V95" s="123"/>
      <c r="W95" s="123"/>
      <c r="X95" s="123"/>
      <c r="Y95" s="123"/>
      <c r="Z95" s="123"/>
      <c r="AA95" s="123"/>
      <c r="AB95" s="123"/>
      <c r="AC95" s="123"/>
      <c r="AD95" s="123"/>
      <c r="AE95" s="123"/>
      <c r="AF95" s="123"/>
      <c r="AG95" s="124">
        <f>'001 - ZRN - most km 34,277 '!J32</f>
        <v>0</v>
      </c>
      <c r="AH95" s="122"/>
      <c r="AI95" s="122"/>
      <c r="AJ95" s="122"/>
      <c r="AK95" s="122"/>
      <c r="AL95" s="122"/>
      <c r="AM95" s="122"/>
      <c r="AN95" s="124">
        <f>SUM(AG95,AT95)</f>
        <v>0</v>
      </c>
      <c r="AO95" s="122"/>
      <c r="AP95" s="122"/>
      <c r="AQ95" s="125" t="s">
        <v>79</v>
      </c>
      <c r="AR95" s="126"/>
      <c r="AS95" s="127">
        <v>0</v>
      </c>
      <c r="AT95" s="128">
        <f>ROUND(SUM(AV95:AW95),2)</f>
        <v>0</v>
      </c>
      <c r="AU95" s="129">
        <f>'001 - ZRN - most km 34,277 '!P92</f>
        <v>0</v>
      </c>
      <c r="AV95" s="128">
        <f>'001 - ZRN - most km 34,277 '!J35</f>
        <v>0</v>
      </c>
      <c r="AW95" s="128">
        <f>'001 - ZRN - most km 34,277 '!J36</f>
        <v>0</v>
      </c>
      <c r="AX95" s="128">
        <f>'001 - ZRN - most km 34,277 '!J37</f>
        <v>0</v>
      </c>
      <c r="AY95" s="128">
        <f>'001 - ZRN - most km 34,277 '!J38</f>
        <v>0</v>
      </c>
      <c r="AZ95" s="128">
        <f>'001 - ZRN - most km 34,277 '!F35</f>
        <v>0</v>
      </c>
      <c r="BA95" s="128">
        <f>'001 - ZRN - most km 34,277 '!F36</f>
        <v>0</v>
      </c>
      <c r="BB95" s="128">
        <f>'001 - ZRN - most km 34,277 '!F37</f>
        <v>0</v>
      </c>
      <c r="BC95" s="128">
        <f>'001 - ZRN - most km 34,277 '!F38</f>
        <v>0</v>
      </c>
      <c r="BD95" s="130">
        <f>'001 - ZRN - most km 34,277 '!F39</f>
        <v>0</v>
      </c>
      <c r="BT95" s="131" t="s">
        <v>76</v>
      </c>
      <c r="BV95" s="131" t="s">
        <v>69</v>
      </c>
      <c r="BW95" s="131" t="s">
        <v>171</v>
      </c>
      <c r="BX95" s="131" t="s">
        <v>169</v>
      </c>
      <c r="CL95" s="131" t="s">
        <v>1</v>
      </c>
    </row>
    <row r="96" spans="1:90" s="6" customFormat="1" ht="16.5" customHeight="1">
      <c r="A96" s="120" t="s">
        <v>77</v>
      </c>
      <c r="B96" s="121"/>
      <c r="C96" s="122"/>
      <c r="D96" s="122"/>
      <c r="E96" s="123" t="s">
        <v>81</v>
      </c>
      <c r="F96" s="123"/>
      <c r="G96" s="123"/>
      <c r="H96" s="123"/>
      <c r="I96" s="123"/>
      <c r="J96" s="122"/>
      <c r="K96" s="123" t="s">
        <v>172</v>
      </c>
      <c r="L96" s="123"/>
      <c r="M96" s="123"/>
      <c r="N96" s="123"/>
      <c r="O96" s="123"/>
      <c r="P96" s="123"/>
      <c r="Q96" s="123"/>
      <c r="R96" s="123"/>
      <c r="S96" s="123"/>
      <c r="T96" s="123"/>
      <c r="U96" s="123"/>
      <c r="V96" s="123"/>
      <c r="W96" s="123"/>
      <c r="X96" s="123"/>
      <c r="Y96" s="123"/>
      <c r="Z96" s="123"/>
      <c r="AA96" s="123"/>
      <c r="AB96" s="123"/>
      <c r="AC96" s="123"/>
      <c r="AD96" s="123"/>
      <c r="AE96" s="123"/>
      <c r="AF96" s="123"/>
      <c r="AG96" s="124">
        <f>'002 - VRN - most km 34,277'!J32</f>
        <v>0</v>
      </c>
      <c r="AH96" s="122"/>
      <c r="AI96" s="122"/>
      <c r="AJ96" s="122"/>
      <c r="AK96" s="122"/>
      <c r="AL96" s="122"/>
      <c r="AM96" s="122"/>
      <c r="AN96" s="124">
        <f>SUM(AG96,AT96)</f>
        <v>0</v>
      </c>
      <c r="AO96" s="122"/>
      <c r="AP96" s="122"/>
      <c r="AQ96" s="125" t="s">
        <v>79</v>
      </c>
      <c r="AR96" s="126"/>
      <c r="AS96" s="132">
        <v>0</v>
      </c>
      <c r="AT96" s="133">
        <f>ROUND(SUM(AV96:AW96),2)</f>
        <v>0</v>
      </c>
      <c r="AU96" s="134">
        <f>'002 - VRN - most km 34,277'!P90</f>
        <v>0</v>
      </c>
      <c r="AV96" s="133">
        <f>'002 - VRN - most km 34,277'!J35</f>
        <v>0</v>
      </c>
      <c r="AW96" s="133">
        <f>'002 - VRN - most km 34,277'!J36</f>
        <v>0</v>
      </c>
      <c r="AX96" s="133">
        <f>'002 - VRN - most km 34,277'!J37</f>
        <v>0</v>
      </c>
      <c r="AY96" s="133">
        <f>'002 - VRN - most km 34,277'!J38</f>
        <v>0</v>
      </c>
      <c r="AZ96" s="133">
        <f>'002 - VRN - most km 34,277'!F35</f>
        <v>0</v>
      </c>
      <c r="BA96" s="133">
        <f>'002 - VRN - most km 34,277'!F36</f>
        <v>0</v>
      </c>
      <c r="BB96" s="133">
        <f>'002 - VRN - most km 34,277'!F37</f>
        <v>0</v>
      </c>
      <c r="BC96" s="133">
        <f>'002 - VRN - most km 34,277'!F38</f>
        <v>0</v>
      </c>
      <c r="BD96" s="135">
        <f>'002 - VRN - most km 34,277'!F39</f>
        <v>0</v>
      </c>
      <c r="BT96" s="131" t="s">
        <v>76</v>
      </c>
      <c r="BV96" s="131" t="s">
        <v>69</v>
      </c>
      <c r="BW96" s="131" t="s">
        <v>173</v>
      </c>
      <c r="BX96" s="131" t="s">
        <v>169</v>
      </c>
      <c r="CL96" s="131" t="s">
        <v>1</v>
      </c>
    </row>
    <row r="97" spans="2:44" s="1" customFormat="1" ht="30" customHeight="1">
      <c r="B97" s="38"/>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43"/>
    </row>
    <row r="98" spans="2:44" s="1" customFormat="1" ht="6.95" customHeight="1">
      <c r="B98" s="57"/>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43"/>
    </row>
  </sheetData>
  <sheetProtection password="CC35" sheet="1" objects="1" scenarios="1" formatColumns="0" formatRows="0"/>
  <mergeCells count="20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89:AP89"/>
    <mergeCell ref="AN88:AP88"/>
    <mergeCell ref="AN90:AP90"/>
    <mergeCell ref="AN91:AP91"/>
    <mergeCell ref="AN92:AP92"/>
    <mergeCell ref="AN93:AP93"/>
    <mergeCell ref="AN94:AP94"/>
    <mergeCell ref="AN95:AP95"/>
    <mergeCell ref="AN96:AP96"/>
    <mergeCell ref="E86:I86"/>
    <mergeCell ref="D85:H85"/>
    <mergeCell ref="E87:I87"/>
    <mergeCell ref="D88:H88"/>
    <mergeCell ref="E89:I89"/>
    <mergeCell ref="E90:I90"/>
    <mergeCell ref="D91:H91"/>
    <mergeCell ref="E92:I92"/>
    <mergeCell ref="E93:I93"/>
    <mergeCell ref="D94:H94"/>
    <mergeCell ref="E95:I95"/>
    <mergeCell ref="E96:I96"/>
    <mergeCell ref="AG94:AM94"/>
    <mergeCell ref="AG93:AM93"/>
    <mergeCell ref="AG95:AM95"/>
    <mergeCell ref="AG96:AM96"/>
    <mergeCell ref="K84:AF84"/>
    <mergeCell ref="K83:AF83"/>
    <mergeCell ref="J85:AF85"/>
    <mergeCell ref="K86:AF86"/>
    <mergeCell ref="K87:AF87"/>
    <mergeCell ref="J88:AF88"/>
    <mergeCell ref="K89:AF89"/>
    <mergeCell ref="K90:AF90"/>
    <mergeCell ref="J91:AF91"/>
    <mergeCell ref="K92:AF92"/>
    <mergeCell ref="K93:AF93"/>
    <mergeCell ref="J94:AF94"/>
    <mergeCell ref="K95:AF95"/>
    <mergeCell ref="K96:AF96"/>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J58:AF58"/>
    <mergeCell ref="K59:AF59"/>
    <mergeCell ref="K60:AF60"/>
    <mergeCell ref="J61:AF61"/>
    <mergeCell ref="K62:AF62"/>
    <mergeCell ref="K63:AF63"/>
    <mergeCell ref="J64:AF64"/>
    <mergeCell ref="K65:AF65"/>
    <mergeCell ref="K66:AF66"/>
    <mergeCell ref="J67:AF67"/>
    <mergeCell ref="D55:H55"/>
    <mergeCell ref="E62:I62"/>
    <mergeCell ref="E56:I56"/>
    <mergeCell ref="E57:I57"/>
    <mergeCell ref="D58:H58"/>
    <mergeCell ref="E59:I59"/>
    <mergeCell ref="E60:I60"/>
    <mergeCell ref="D61:H61"/>
    <mergeCell ref="E63:I63"/>
    <mergeCell ref="D64:H64"/>
    <mergeCell ref="E65:I65"/>
    <mergeCell ref="E66:I66"/>
    <mergeCell ref="D67:H67"/>
    <mergeCell ref="E68:I68"/>
    <mergeCell ref="E69:I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 ref="K68:AF68"/>
    <mergeCell ref="K69:AF69"/>
    <mergeCell ref="J70:AF70"/>
    <mergeCell ref="K71:AF71"/>
    <mergeCell ref="K72:AF72"/>
    <mergeCell ref="J73:AF73"/>
    <mergeCell ref="K74:AF74"/>
    <mergeCell ref="K75:AF75"/>
    <mergeCell ref="J76:AF76"/>
    <mergeCell ref="K77:AF77"/>
    <mergeCell ref="K78:AF78"/>
    <mergeCell ref="J79:AF79"/>
    <mergeCell ref="K80:AF80"/>
    <mergeCell ref="K81:AF81"/>
    <mergeCell ref="J82:AF82"/>
    <mergeCell ref="D70:H70"/>
    <mergeCell ref="E71:I71"/>
    <mergeCell ref="E72:I72"/>
    <mergeCell ref="D73:H73"/>
    <mergeCell ref="E74:I74"/>
    <mergeCell ref="E75:I75"/>
    <mergeCell ref="D76:H76"/>
    <mergeCell ref="E77:I77"/>
    <mergeCell ref="E78:I78"/>
    <mergeCell ref="D79:H79"/>
    <mergeCell ref="E80:I80"/>
    <mergeCell ref="E81:I81"/>
    <mergeCell ref="D82:H82"/>
    <mergeCell ref="E83:I83"/>
    <mergeCell ref="E84:I84"/>
    <mergeCell ref="AN73:AP73"/>
    <mergeCell ref="AN74:AP74"/>
    <mergeCell ref="AN75:AP75"/>
    <mergeCell ref="AN76:AP76"/>
    <mergeCell ref="AN77:AP77"/>
    <mergeCell ref="AN78:AP78"/>
    <mergeCell ref="AN79:AP79"/>
    <mergeCell ref="AN80:AP80"/>
    <mergeCell ref="AN81:AP81"/>
    <mergeCell ref="AN82:AP82"/>
    <mergeCell ref="AN83:AP83"/>
    <mergeCell ref="AN84:AP84"/>
    <mergeCell ref="AN85:AP85"/>
    <mergeCell ref="AN86:AP86"/>
    <mergeCell ref="AN87:AP87"/>
    <mergeCell ref="AG78:AM78"/>
    <mergeCell ref="AG79:AM79"/>
    <mergeCell ref="AG80:AM80"/>
    <mergeCell ref="AG81:AM81"/>
    <mergeCell ref="AG82:AM82"/>
    <mergeCell ref="AG83:AM83"/>
    <mergeCell ref="AG84:AM84"/>
    <mergeCell ref="AG85:AM85"/>
    <mergeCell ref="AG86:AM86"/>
    <mergeCell ref="AG87:AM87"/>
    <mergeCell ref="AG88:AM88"/>
    <mergeCell ref="AG89:AM89"/>
    <mergeCell ref="AG90:AM90"/>
    <mergeCell ref="AG91:AM91"/>
    <mergeCell ref="AG92:AM92"/>
  </mergeCells>
  <hyperlinks>
    <hyperlink ref="A56" location="'001 - ZRN - most km 28,448  '!C2" display="/"/>
    <hyperlink ref="A57" location="'002 - VRN - most km 28,448'!C2" display="/"/>
    <hyperlink ref="A59" location="'001 - ZRN - most km 32,368'!C2" display="/"/>
    <hyperlink ref="A60" location="'002 - VRN - most km 32,368'!C2" display="/"/>
    <hyperlink ref="A62" location="'001 - ZRN - most km 33,487'!C2" display="/"/>
    <hyperlink ref="A63" location="'002 - VRN  - most km 33,487'!C2" display="/"/>
    <hyperlink ref="A65" location="'001 - ZRN - most km 34,190'!C2" display="/"/>
    <hyperlink ref="A66" location="'002 - VRN - most km 34,190 '!C2" display="/"/>
    <hyperlink ref="A68" location="'001 - ZRN - most km 35,208'!C2" display="/"/>
    <hyperlink ref="A69" location="'002 - VRN - most km 35,208'!C2" display="/"/>
    <hyperlink ref="A71" location="'001 - ZRN - most km 35,561 '!C2" display="/"/>
    <hyperlink ref="A72" location="'002 - VRN - most km 35,561'!C2" display="/"/>
    <hyperlink ref="A74" location="'001 - ZRN - propustek v k...'!C2" display="/"/>
    <hyperlink ref="A75" location="'002 - VRN - propustek v k...'!C2" display="/"/>
    <hyperlink ref="A77" location="'001 - ZRN -  propustek v ...'!C2" display="/"/>
    <hyperlink ref="A78" location="'002 - VRN - propustek v k..._01'!C2" display="/"/>
    <hyperlink ref="A80" location="'001 - ZRN - propustek v k..._01'!C2" display="/"/>
    <hyperlink ref="A81" location="'002 - VRN - propustek v k..._02'!C2" display="/"/>
    <hyperlink ref="A83" location="'001 - ZRN - propustek v k..._02'!C2" display="/"/>
    <hyperlink ref="A84" location="'002 - VRN - propustek v k..._03'!C2" display="/"/>
    <hyperlink ref="A86" location="'001 - ZRN - propustek v k..._03'!C2" display="/"/>
    <hyperlink ref="A87" location="'002 - VRN - propustek v k..._04'!C2" display="/"/>
    <hyperlink ref="A89" location="'001 - ZRN - propustek v k..._04'!C2" display="/"/>
    <hyperlink ref="A90" location="'002 - VRN - propustek v k..._05'!C2" display="/"/>
    <hyperlink ref="A92" location="'001 - ZRN - propustek v k..._05'!C2" display="/"/>
    <hyperlink ref="A93" location="'002 - VRN - propustek v k..._06'!C2" display="/"/>
    <hyperlink ref="A95" location="'001 - ZRN - most km 34,277 '!C2" display="/"/>
    <hyperlink ref="A96" location="'002 - VRN - most km 34,277'!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6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108</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1475</v>
      </c>
      <c r="F9" s="1"/>
      <c r="G9" s="1"/>
      <c r="H9" s="1"/>
      <c r="I9" s="143"/>
      <c r="L9" s="43"/>
    </row>
    <row r="10" spans="2:12" s="1" customFormat="1" ht="12" customHeight="1">
      <c r="B10" s="43"/>
      <c r="D10" s="141" t="s">
        <v>177</v>
      </c>
      <c r="I10" s="143"/>
      <c r="L10" s="43"/>
    </row>
    <row r="11" spans="2:12" s="1" customFormat="1" ht="36.95" customHeight="1">
      <c r="B11" s="43"/>
      <c r="E11" s="144" t="s">
        <v>1476</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ROUND(J97,2)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ROUND((SUM(BE97:BE640)),2)</f>
        <v>0</v>
      </c>
      <c r="I35" s="156">
        <v>0.21</v>
      </c>
      <c r="J35" s="155">
        <f>ROUND(((SUM(BE97:BE640))*I35),2)</f>
        <v>0</v>
      </c>
      <c r="L35" s="43"/>
    </row>
    <row r="36" spans="2:12" s="1" customFormat="1" ht="14.4" customHeight="1">
      <c r="B36" s="43"/>
      <c r="E36" s="141" t="s">
        <v>39</v>
      </c>
      <c r="F36" s="155">
        <f>ROUND((SUM(BF97:BF640)),2)</f>
        <v>0</v>
      </c>
      <c r="I36" s="156">
        <v>0.15</v>
      </c>
      <c r="J36" s="155">
        <f>ROUND(((SUM(BF97:BF640))*I36),2)</f>
        <v>0</v>
      </c>
      <c r="L36" s="43"/>
    </row>
    <row r="37" spans="2:12" s="1" customFormat="1" ht="14.4" customHeight="1" hidden="1">
      <c r="B37" s="43"/>
      <c r="E37" s="141" t="s">
        <v>40</v>
      </c>
      <c r="F37" s="155">
        <f>ROUND((SUM(BG97:BG640)),2)</f>
        <v>0</v>
      </c>
      <c r="I37" s="156">
        <v>0.21</v>
      </c>
      <c r="J37" s="155">
        <f>0</f>
        <v>0</v>
      </c>
      <c r="L37" s="43"/>
    </row>
    <row r="38" spans="2:12" s="1" customFormat="1" ht="14.4" customHeight="1" hidden="1">
      <c r="B38" s="43"/>
      <c r="E38" s="141" t="s">
        <v>41</v>
      </c>
      <c r="F38" s="155">
        <f>ROUND((SUM(BH97:BH640)),2)</f>
        <v>0</v>
      </c>
      <c r="I38" s="156">
        <v>0.15</v>
      </c>
      <c r="J38" s="155">
        <f>0</f>
        <v>0</v>
      </c>
      <c r="L38" s="43"/>
    </row>
    <row r="39" spans="2:12" s="1" customFormat="1" ht="14.4" customHeight="1" hidden="1">
      <c r="B39" s="43"/>
      <c r="E39" s="141" t="s">
        <v>42</v>
      </c>
      <c r="F39" s="155">
        <f>ROUND((SUM(BI97:BI640)),2)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1475</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most km 35,208</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J97</f>
        <v>0</v>
      </c>
      <c r="K63" s="39"/>
      <c r="L63" s="43"/>
      <c r="AU63" s="17" t="s">
        <v>183</v>
      </c>
    </row>
    <row r="64" spans="2:12" s="8" customFormat="1" ht="24.95" customHeight="1">
      <c r="B64" s="177"/>
      <c r="C64" s="178"/>
      <c r="D64" s="179" t="s">
        <v>184</v>
      </c>
      <c r="E64" s="180"/>
      <c r="F64" s="180"/>
      <c r="G64" s="180"/>
      <c r="H64" s="180"/>
      <c r="I64" s="181"/>
      <c r="J64" s="182">
        <f>J98</f>
        <v>0</v>
      </c>
      <c r="K64" s="178"/>
      <c r="L64" s="183"/>
    </row>
    <row r="65" spans="2:12" s="9" customFormat="1" ht="19.9" customHeight="1">
      <c r="B65" s="184"/>
      <c r="C65" s="122"/>
      <c r="D65" s="185" t="s">
        <v>185</v>
      </c>
      <c r="E65" s="186"/>
      <c r="F65" s="186"/>
      <c r="G65" s="186"/>
      <c r="H65" s="186"/>
      <c r="I65" s="187"/>
      <c r="J65" s="188">
        <f>J99</f>
        <v>0</v>
      </c>
      <c r="K65" s="122"/>
      <c r="L65" s="189"/>
    </row>
    <row r="66" spans="2:12" s="9" customFormat="1" ht="19.9" customHeight="1">
      <c r="B66" s="184"/>
      <c r="C66" s="122"/>
      <c r="D66" s="185" t="s">
        <v>841</v>
      </c>
      <c r="E66" s="186"/>
      <c r="F66" s="186"/>
      <c r="G66" s="186"/>
      <c r="H66" s="186"/>
      <c r="I66" s="187"/>
      <c r="J66" s="188">
        <f>J187</f>
        <v>0</v>
      </c>
      <c r="K66" s="122"/>
      <c r="L66" s="189"/>
    </row>
    <row r="67" spans="2:12" s="9" customFormat="1" ht="19.9" customHeight="1">
      <c r="B67" s="184"/>
      <c r="C67" s="122"/>
      <c r="D67" s="185" t="s">
        <v>187</v>
      </c>
      <c r="E67" s="186"/>
      <c r="F67" s="186"/>
      <c r="G67" s="186"/>
      <c r="H67" s="186"/>
      <c r="I67" s="187"/>
      <c r="J67" s="188">
        <f>J209</f>
        <v>0</v>
      </c>
      <c r="K67" s="122"/>
      <c r="L67" s="189"/>
    </row>
    <row r="68" spans="2:12" s="9" customFormat="1" ht="19.9" customHeight="1">
      <c r="B68" s="184"/>
      <c r="C68" s="122"/>
      <c r="D68" s="185" t="s">
        <v>188</v>
      </c>
      <c r="E68" s="186"/>
      <c r="F68" s="186"/>
      <c r="G68" s="186"/>
      <c r="H68" s="186"/>
      <c r="I68" s="187"/>
      <c r="J68" s="188">
        <f>J278</f>
        <v>0</v>
      </c>
      <c r="K68" s="122"/>
      <c r="L68" s="189"/>
    </row>
    <row r="69" spans="2:12" s="9" customFormat="1" ht="19.9" customHeight="1">
      <c r="B69" s="184"/>
      <c r="C69" s="122"/>
      <c r="D69" s="185" t="s">
        <v>189</v>
      </c>
      <c r="E69" s="186"/>
      <c r="F69" s="186"/>
      <c r="G69" s="186"/>
      <c r="H69" s="186"/>
      <c r="I69" s="187"/>
      <c r="J69" s="188">
        <f>J327</f>
        <v>0</v>
      </c>
      <c r="K69" s="122"/>
      <c r="L69" s="189"/>
    </row>
    <row r="70" spans="2:12" s="9" customFormat="1" ht="19.9" customHeight="1">
      <c r="B70" s="184"/>
      <c r="C70" s="122"/>
      <c r="D70" s="185" t="s">
        <v>190</v>
      </c>
      <c r="E70" s="186"/>
      <c r="F70" s="186"/>
      <c r="G70" s="186"/>
      <c r="H70" s="186"/>
      <c r="I70" s="187"/>
      <c r="J70" s="188">
        <f>J345</f>
        <v>0</v>
      </c>
      <c r="K70" s="122"/>
      <c r="L70" s="189"/>
    </row>
    <row r="71" spans="2:12" s="9" customFormat="1" ht="19.9" customHeight="1">
      <c r="B71" s="184"/>
      <c r="C71" s="122"/>
      <c r="D71" s="185" t="s">
        <v>191</v>
      </c>
      <c r="E71" s="186"/>
      <c r="F71" s="186"/>
      <c r="G71" s="186"/>
      <c r="H71" s="186"/>
      <c r="I71" s="187"/>
      <c r="J71" s="188">
        <f>J571</f>
        <v>0</v>
      </c>
      <c r="K71" s="122"/>
      <c r="L71" s="189"/>
    </row>
    <row r="72" spans="2:12" s="9" customFormat="1" ht="19.9" customHeight="1">
      <c r="B72" s="184"/>
      <c r="C72" s="122"/>
      <c r="D72" s="185" t="s">
        <v>192</v>
      </c>
      <c r="E72" s="186"/>
      <c r="F72" s="186"/>
      <c r="G72" s="186"/>
      <c r="H72" s="186"/>
      <c r="I72" s="187"/>
      <c r="J72" s="188">
        <f>J588</f>
        <v>0</v>
      </c>
      <c r="K72" s="122"/>
      <c r="L72" s="189"/>
    </row>
    <row r="73" spans="2:12" s="8" customFormat="1" ht="24.95" customHeight="1">
      <c r="B73" s="177"/>
      <c r="C73" s="178"/>
      <c r="D73" s="179" t="s">
        <v>193</v>
      </c>
      <c r="E73" s="180"/>
      <c r="F73" s="180"/>
      <c r="G73" s="180"/>
      <c r="H73" s="180"/>
      <c r="I73" s="181"/>
      <c r="J73" s="182">
        <f>J593</f>
        <v>0</v>
      </c>
      <c r="K73" s="178"/>
      <c r="L73" s="183"/>
    </row>
    <row r="74" spans="2:12" s="9" customFormat="1" ht="19.9" customHeight="1">
      <c r="B74" s="184"/>
      <c r="C74" s="122"/>
      <c r="D74" s="185" t="s">
        <v>194</v>
      </c>
      <c r="E74" s="186"/>
      <c r="F74" s="186"/>
      <c r="G74" s="186"/>
      <c r="H74" s="186"/>
      <c r="I74" s="187"/>
      <c r="J74" s="188">
        <f>J594</f>
        <v>0</v>
      </c>
      <c r="K74" s="122"/>
      <c r="L74" s="189"/>
    </row>
    <row r="75" spans="2:12" s="9" customFormat="1" ht="19.9" customHeight="1">
      <c r="B75" s="184"/>
      <c r="C75" s="122"/>
      <c r="D75" s="185" t="s">
        <v>195</v>
      </c>
      <c r="E75" s="186"/>
      <c r="F75" s="186"/>
      <c r="G75" s="186"/>
      <c r="H75" s="186"/>
      <c r="I75" s="187"/>
      <c r="J75" s="188">
        <f>J621</f>
        <v>0</v>
      </c>
      <c r="K75" s="122"/>
      <c r="L75" s="189"/>
    </row>
    <row r="76" spans="2:12" s="1" customFormat="1" ht="21.8" customHeight="1">
      <c r="B76" s="38"/>
      <c r="C76" s="39"/>
      <c r="D76" s="39"/>
      <c r="E76" s="39"/>
      <c r="F76" s="39"/>
      <c r="G76" s="39"/>
      <c r="H76" s="39"/>
      <c r="I76" s="143"/>
      <c r="J76" s="39"/>
      <c r="K76" s="39"/>
      <c r="L76" s="43"/>
    </row>
    <row r="77" spans="2:12" s="1" customFormat="1" ht="6.95" customHeight="1">
      <c r="B77" s="57"/>
      <c r="C77" s="58"/>
      <c r="D77" s="58"/>
      <c r="E77" s="58"/>
      <c r="F77" s="58"/>
      <c r="G77" s="58"/>
      <c r="H77" s="58"/>
      <c r="I77" s="167"/>
      <c r="J77" s="58"/>
      <c r="K77" s="58"/>
      <c r="L77" s="43"/>
    </row>
    <row r="81" spans="2:12" s="1" customFormat="1" ht="6.95" customHeight="1">
      <c r="B81" s="59"/>
      <c r="C81" s="60"/>
      <c r="D81" s="60"/>
      <c r="E81" s="60"/>
      <c r="F81" s="60"/>
      <c r="G81" s="60"/>
      <c r="H81" s="60"/>
      <c r="I81" s="170"/>
      <c r="J81" s="60"/>
      <c r="K81" s="60"/>
      <c r="L81" s="43"/>
    </row>
    <row r="82" spans="2:12" s="1" customFormat="1" ht="24.95" customHeight="1">
      <c r="B82" s="38"/>
      <c r="C82" s="23" t="s">
        <v>196</v>
      </c>
      <c r="D82" s="39"/>
      <c r="E82" s="39"/>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16</v>
      </c>
      <c r="D84" s="39"/>
      <c r="E84" s="39"/>
      <c r="F84" s="39"/>
      <c r="G84" s="39"/>
      <c r="H84" s="39"/>
      <c r="I84" s="143"/>
      <c r="J84" s="39"/>
      <c r="K84" s="39"/>
      <c r="L84" s="43"/>
    </row>
    <row r="85" spans="2:12" s="1" customFormat="1" ht="16.5" customHeight="1">
      <c r="B85" s="38"/>
      <c r="C85" s="39"/>
      <c r="D85" s="39"/>
      <c r="E85" s="171" t="str">
        <f>E7</f>
        <v>Oprava mostních objektů v úseku Domoušice - Hřivice</v>
      </c>
      <c r="F85" s="32"/>
      <c r="G85" s="32"/>
      <c r="H85" s="32"/>
      <c r="I85" s="143"/>
      <c r="J85" s="39"/>
      <c r="K85" s="39"/>
      <c r="L85" s="43"/>
    </row>
    <row r="86" spans="2:12" ht="12" customHeight="1">
      <c r="B86" s="21"/>
      <c r="C86" s="32" t="s">
        <v>175</v>
      </c>
      <c r="D86" s="22"/>
      <c r="E86" s="22"/>
      <c r="F86" s="22"/>
      <c r="G86" s="22"/>
      <c r="H86" s="22"/>
      <c r="I86" s="136"/>
      <c r="J86" s="22"/>
      <c r="K86" s="22"/>
      <c r="L86" s="20"/>
    </row>
    <row r="87" spans="2:12" s="1" customFormat="1" ht="16.5" customHeight="1">
      <c r="B87" s="38"/>
      <c r="C87" s="39"/>
      <c r="D87" s="39"/>
      <c r="E87" s="171" t="s">
        <v>1475</v>
      </c>
      <c r="F87" s="39"/>
      <c r="G87" s="39"/>
      <c r="H87" s="39"/>
      <c r="I87" s="143"/>
      <c r="J87" s="39"/>
      <c r="K87" s="39"/>
      <c r="L87" s="43"/>
    </row>
    <row r="88" spans="2:12" s="1" customFormat="1" ht="12" customHeight="1">
      <c r="B88" s="38"/>
      <c r="C88" s="32" t="s">
        <v>177</v>
      </c>
      <c r="D88" s="39"/>
      <c r="E88" s="39"/>
      <c r="F88" s="39"/>
      <c r="G88" s="39"/>
      <c r="H88" s="39"/>
      <c r="I88" s="143"/>
      <c r="J88" s="39"/>
      <c r="K88" s="39"/>
      <c r="L88" s="43"/>
    </row>
    <row r="89" spans="2:12" s="1" customFormat="1" ht="16.5" customHeight="1">
      <c r="B89" s="38"/>
      <c r="C89" s="39"/>
      <c r="D89" s="39"/>
      <c r="E89" s="64" t="str">
        <f>E11</f>
        <v>001 - ZRN - most km 35,208</v>
      </c>
      <c r="F89" s="39"/>
      <c r="G89" s="39"/>
      <c r="H89" s="39"/>
      <c r="I89" s="143"/>
      <c r="J89" s="39"/>
      <c r="K89" s="39"/>
      <c r="L89" s="43"/>
    </row>
    <row r="90" spans="2:12" s="1" customFormat="1" ht="6.95" customHeight="1">
      <c r="B90" s="38"/>
      <c r="C90" s="39"/>
      <c r="D90" s="39"/>
      <c r="E90" s="39"/>
      <c r="F90" s="39"/>
      <c r="G90" s="39"/>
      <c r="H90" s="39"/>
      <c r="I90" s="143"/>
      <c r="J90" s="39"/>
      <c r="K90" s="39"/>
      <c r="L90" s="43"/>
    </row>
    <row r="91" spans="2:12" s="1" customFormat="1" ht="12" customHeight="1">
      <c r="B91" s="38"/>
      <c r="C91" s="32" t="s">
        <v>20</v>
      </c>
      <c r="D91" s="39"/>
      <c r="E91" s="39"/>
      <c r="F91" s="27" t="str">
        <f>F14</f>
        <v xml:space="preserve"> </v>
      </c>
      <c r="G91" s="39"/>
      <c r="H91" s="39"/>
      <c r="I91" s="145" t="s">
        <v>22</v>
      </c>
      <c r="J91" s="67" t="str">
        <f>IF(J14="","",J14)</f>
        <v>3. 6. 2019</v>
      </c>
      <c r="K91" s="39"/>
      <c r="L91" s="43"/>
    </row>
    <row r="92" spans="2:12" s="1" customFormat="1" ht="6.95" customHeight="1">
      <c r="B92" s="38"/>
      <c r="C92" s="39"/>
      <c r="D92" s="39"/>
      <c r="E92" s="39"/>
      <c r="F92" s="39"/>
      <c r="G92" s="39"/>
      <c r="H92" s="39"/>
      <c r="I92" s="143"/>
      <c r="J92" s="39"/>
      <c r="K92" s="39"/>
      <c r="L92" s="43"/>
    </row>
    <row r="93" spans="2:12" s="1" customFormat="1" ht="13.65" customHeight="1">
      <c r="B93" s="38"/>
      <c r="C93" s="32" t="s">
        <v>24</v>
      </c>
      <c r="D93" s="39"/>
      <c r="E93" s="39"/>
      <c r="F93" s="27" t="str">
        <f>E17</f>
        <v xml:space="preserve"> </v>
      </c>
      <c r="G93" s="39"/>
      <c r="H93" s="39"/>
      <c r="I93" s="145" t="s">
        <v>29</v>
      </c>
      <c r="J93" s="36" t="str">
        <f>E23</f>
        <v xml:space="preserve"> </v>
      </c>
      <c r="K93" s="39"/>
      <c r="L93" s="43"/>
    </row>
    <row r="94" spans="2:12" s="1" customFormat="1" ht="13.65" customHeight="1">
      <c r="B94" s="38"/>
      <c r="C94" s="32" t="s">
        <v>27</v>
      </c>
      <c r="D94" s="39"/>
      <c r="E94" s="39"/>
      <c r="F94" s="27" t="str">
        <f>IF(E20="","",E20)</f>
        <v>Vyplň údaj</v>
      </c>
      <c r="G94" s="39"/>
      <c r="H94" s="39"/>
      <c r="I94" s="145" t="s">
        <v>31</v>
      </c>
      <c r="J94" s="36" t="str">
        <f>E26</f>
        <v xml:space="preserve"> </v>
      </c>
      <c r="K94" s="39"/>
      <c r="L94" s="43"/>
    </row>
    <row r="95" spans="2:12" s="1" customFormat="1" ht="10.3" customHeight="1">
      <c r="B95" s="38"/>
      <c r="C95" s="39"/>
      <c r="D95" s="39"/>
      <c r="E95" s="39"/>
      <c r="F95" s="39"/>
      <c r="G95" s="39"/>
      <c r="H95" s="39"/>
      <c r="I95" s="143"/>
      <c r="J95" s="39"/>
      <c r="K95" s="39"/>
      <c r="L95" s="43"/>
    </row>
    <row r="96" spans="2:20" s="10" customFormat="1" ht="29.25" customHeight="1">
      <c r="B96" s="190"/>
      <c r="C96" s="191" t="s">
        <v>197</v>
      </c>
      <c r="D96" s="192" t="s">
        <v>52</v>
      </c>
      <c r="E96" s="192" t="s">
        <v>48</v>
      </c>
      <c r="F96" s="192" t="s">
        <v>49</v>
      </c>
      <c r="G96" s="192" t="s">
        <v>198</v>
      </c>
      <c r="H96" s="192" t="s">
        <v>199</v>
      </c>
      <c r="I96" s="193" t="s">
        <v>200</v>
      </c>
      <c r="J96" s="192" t="s">
        <v>181</v>
      </c>
      <c r="K96" s="194" t="s">
        <v>201</v>
      </c>
      <c r="L96" s="195"/>
      <c r="M96" s="88" t="s">
        <v>1</v>
      </c>
      <c r="N96" s="89" t="s">
        <v>37</v>
      </c>
      <c r="O96" s="89" t="s">
        <v>202</v>
      </c>
      <c r="P96" s="89" t="s">
        <v>203</v>
      </c>
      <c r="Q96" s="89" t="s">
        <v>204</v>
      </c>
      <c r="R96" s="89" t="s">
        <v>205</v>
      </c>
      <c r="S96" s="89" t="s">
        <v>206</v>
      </c>
      <c r="T96" s="90" t="s">
        <v>207</v>
      </c>
    </row>
    <row r="97" spans="2:63" s="1" customFormat="1" ht="22.8" customHeight="1">
      <c r="B97" s="38"/>
      <c r="C97" s="95" t="s">
        <v>208</v>
      </c>
      <c r="D97" s="39"/>
      <c r="E97" s="39"/>
      <c r="F97" s="39"/>
      <c r="G97" s="39"/>
      <c r="H97" s="39"/>
      <c r="I97" s="143"/>
      <c r="J97" s="196">
        <f>BK97</f>
        <v>0</v>
      </c>
      <c r="K97" s="39"/>
      <c r="L97" s="43"/>
      <c r="M97" s="91"/>
      <c r="N97" s="92"/>
      <c r="O97" s="92"/>
      <c r="P97" s="197">
        <f>P98+P593</f>
        <v>0</v>
      </c>
      <c r="Q97" s="92"/>
      <c r="R97" s="197">
        <f>R98+R593</f>
        <v>120.42943342342</v>
      </c>
      <c r="S97" s="92"/>
      <c r="T97" s="198">
        <f>T98+T593</f>
        <v>77.5161059</v>
      </c>
      <c r="AT97" s="17" t="s">
        <v>66</v>
      </c>
      <c r="AU97" s="17" t="s">
        <v>183</v>
      </c>
      <c r="BK97" s="199">
        <f>BK98+BK593</f>
        <v>0</v>
      </c>
    </row>
    <row r="98" spans="2:63" s="11" customFormat="1" ht="25.9" customHeight="1">
      <c r="B98" s="200"/>
      <c r="C98" s="201"/>
      <c r="D98" s="202" t="s">
        <v>66</v>
      </c>
      <c r="E98" s="203" t="s">
        <v>209</v>
      </c>
      <c r="F98" s="203" t="s">
        <v>210</v>
      </c>
      <c r="G98" s="201"/>
      <c r="H98" s="201"/>
      <c r="I98" s="204"/>
      <c r="J98" s="205">
        <f>BK98</f>
        <v>0</v>
      </c>
      <c r="K98" s="201"/>
      <c r="L98" s="206"/>
      <c r="M98" s="207"/>
      <c r="N98" s="208"/>
      <c r="O98" s="208"/>
      <c r="P98" s="209">
        <f>P99+P187+P209+P278+P327+P345+P571+P588</f>
        <v>0</v>
      </c>
      <c r="Q98" s="208"/>
      <c r="R98" s="209">
        <f>R99+R187+R209+R278+R327+R345+R571+R588</f>
        <v>120.28181156341999</v>
      </c>
      <c r="S98" s="208"/>
      <c r="T98" s="210">
        <f>T99+T187+T209+T278+T327+T345+T571+T588</f>
        <v>77.5161059</v>
      </c>
      <c r="AR98" s="211" t="s">
        <v>74</v>
      </c>
      <c r="AT98" s="212" t="s">
        <v>66</v>
      </c>
      <c r="AU98" s="212" t="s">
        <v>67</v>
      </c>
      <c r="AY98" s="211" t="s">
        <v>211</v>
      </c>
      <c r="BK98" s="213">
        <f>BK99+BK187+BK209+BK278+BK327+BK345+BK571+BK588</f>
        <v>0</v>
      </c>
    </row>
    <row r="99" spans="2:63" s="11" customFormat="1" ht="22.8" customHeight="1">
      <c r="B99" s="200"/>
      <c r="C99" s="201"/>
      <c r="D99" s="202" t="s">
        <v>66</v>
      </c>
      <c r="E99" s="214" t="s">
        <v>74</v>
      </c>
      <c r="F99" s="214" t="s">
        <v>212</v>
      </c>
      <c r="G99" s="201"/>
      <c r="H99" s="201"/>
      <c r="I99" s="204"/>
      <c r="J99" s="215">
        <f>BK99</f>
        <v>0</v>
      </c>
      <c r="K99" s="201"/>
      <c r="L99" s="206"/>
      <c r="M99" s="207"/>
      <c r="N99" s="208"/>
      <c r="O99" s="208"/>
      <c r="P99" s="209">
        <f>SUM(P100:P186)</f>
        <v>0</v>
      </c>
      <c r="Q99" s="208"/>
      <c r="R99" s="209">
        <f>SUM(R100:R186)</f>
        <v>17.025077</v>
      </c>
      <c r="S99" s="208"/>
      <c r="T99" s="210">
        <f>SUM(T100:T186)</f>
        <v>0</v>
      </c>
      <c r="AR99" s="211" t="s">
        <v>74</v>
      </c>
      <c r="AT99" s="212" t="s">
        <v>66</v>
      </c>
      <c r="AU99" s="212" t="s">
        <v>74</v>
      </c>
      <c r="AY99" s="211" t="s">
        <v>211</v>
      </c>
      <c r="BK99" s="213">
        <f>SUM(BK100:BK186)</f>
        <v>0</v>
      </c>
    </row>
    <row r="100" spans="2:65" s="1" customFormat="1" ht="16.5" customHeight="1">
      <c r="B100" s="38"/>
      <c r="C100" s="216" t="s">
        <v>74</v>
      </c>
      <c r="D100" s="216" t="s">
        <v>213</v>
      </c>
      <c r="E100" s="217" t="s">
        <v>214</v>
      </c>
      <c r="F100" s="218" t="s">
        <v>215</v>
      </c>
      <c r="G100" s="219" t="s">
        <v>216</v>
      </c>
      <c r="H100" s="220">
        <v>367.5</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1477</v>
      </c>
    </row>
    <row r="101" spans="2:47" s="1" customFormat="1" ht="12">
      <c r="B101" s="38"/>
      <c r="C101" s="39"/>
      <c r="D101" s="228" t="s">
        <v>219</v>
      </c>
      <c r="E101" s="39"/>
      <c r="F101" s="229" t="s">
        <v>220</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221</v>
      </c>
      <c r="E102" s="39"/>
      <c r="F102" s="231" t="s">
        <v>222</v>
      </c>
      <c r="G102" s="39"/>
      <c r="H102" s="39"/>
      <c r="I102" s="143"/>
      <c r="J102" s="39"/>
      <c r="K102" s="39"/>
      <c r="L102" s="43"/>
      <c r="M102" s="230"/>
      <c r="N102" s="79"/>
      <c r="O102" s="79"/>
      <c r="P102" s="79"/>
      <c r="Q102" s="79"/>
      <c r="R102" s="79"/>
      <c r="S102" s="79"/>
      <c r="T102" s="80"/>
      <c r="AT102" s="17" t="s">
        <v>221</v>
      </c>
      <c r="AU102" s="17" t="s">
        <v>76</v>
      </c>
    </row>
    <row r="103" spans="2:51" s="12" customFormat="1" ht="12">
      <c r="B103" s="232"/>
      <c r="C103" s="233"/>
      <c r="D103" s="228" t="s">
        <v>223</v>
      </c>
      <c r="E103" s="234" t="s">
        <v>1</v>
      </c>
      <c r="F103" s="235" t="s">
        <v>224</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2" customFormat="1" ht="12">
      <c r="B104" s="232"/>
      <c r="C104" s="233"/>
      <c r="D104" s="228" t="s">
        <v>223</v>
      </c>
      <c r="E104" s="234" t="s">
        <v>1</v>
      </c>
      <c r="F104" s="235" t="s">
        <v>883</v>
      </c>
      <c r="G104" s="233"/>
      <c r="H104" s="234" t="s">
        <v>1</v>
      </c>
      <c r="I104" s="236"/>
      <c r="J104" s="233"/>
      <c r="K104" s="233"/>
      <c r="L104" s="237"/>
      <c r="M104" s="238"/>
      <c r="N104" s="239"/>
      <c r="O104" s="239"/>
      <c r="P104" s="239"/>
      <c r="Q104" s="239"/>
      <c r="R104" s="239"/>
      <c r="S104" s="239"/>
      <c r="T104" s="240"/>
      <c r="AT104" s="241" t="s">
        <v>223</v>
      </c>
      <c r="AU104" s="241" t="s">
        <v>76</v>
      </c>
      <c r="AV104" s="12" t="s">
        <v>74</v>
      </c>
      <c r="AW104" s="12" t="s">
        <v>30</v>
      </c>
      <c r="AX104" s="12" t="s">
        <v>67</v>
      </c>
      <c r="AY104" s="241" t="s">
        <v>211</v>
      </c>
    </row>
    <row r="105" spans="2:51" s="13" customFormat="1" ht="12">
      <c r="B105" s="242"/>
      <c r="C105" s="243"/>
      <c r="D105" s="228" t="s">
        <v>223</v>
      </c>
      <c r="E105" s="244" t="s">
        <v>1</v>
      </c>
      <c r="F105" s="245" t="s">
        <v>1478</v>
      </c>
      <c r="G105" s="243"/>
      <c r="H105" s="246">
        <v>178.5</v>
      </c>
      <c r="I105" s="247"/>
      <c r="J105" s="243"/>
      <c r="K105" s="243"/>
      <c r="L105" s="248"/>
      <c r="M105" s="249"/>
      <c r="N105" s="250"/>
      <c r="O105" s="250"/>
      <c r="P105" s="250"/>
      <c r="Q105" s="250"/>
      <c r="R105" s="250"/>
      <c r="S105" s="250"/>
      <c r="T105" s="251"/>
      <c r="AT105" s="252" t="s">
        <v>223</v>
      </c>
      <c r="AU105" s="252" t="s">
        <v>76</v>
      </c>
      <c r="AV105" s="13" t="s">
        <v>76</v>
      </c>
      <c r="AW105" s="13" t="s">
        <v>30</v>
      </c>
      <c r="AX105" s="13" t="s">
        <v>67</v>
      </c>
      <c r="AY105" s="252" t="s">
        <v>211</v>
      </c>
    </row>
    <row r="106" spans="2:51" s="12" customFormat="1" ht="12">
      <c r="B106" s="232"/>
      <c r="C106" s="233"/>
      <c r="D106" s="228" t="s">
        <v>223</v>
      </c>
      <c r="E106" s="234" t="s">
        <v>1</v>
      </c>
      <c r="F106" s="235" t="s">
        <v>881</v>
      </c>
      <c r="G106" s="233"/>
      <c r="H106" s="234" t="s">
        <v>1</v>
      </c>
      <c r="I106" s="236"/>
      <c r="J106" s="233"/>
      <c r="K106" s="233"/>
      <c r="L106" s="237"/>
      <c r="M106" s="238"/>
      <c r="N106" s="239"/>
      <c r="O106" s="239"/>
      <c r="P106" s="239"/>
      <c r="Q106" s="239"/>
      <c r="R106" s="239"/>
      <c r="S106" s="239"/>
      <c r="T106" s="240"/>
      <c r="AT106" s="241" t="s">
        <v>223</v>
      </c>
      <c r="AU106" s="241" t="s">
        <v>76</v>
      </c>
      <c r="AV106" s="12" t="s">
        <v>74</v>
      </c>
      <c r="AW106" s="12" t="s">
        <v>30</v>
      </c>
      <c r="AX106" s="12" t="s">
        <v>67</v>
      </c>
      <c r="AY106" s="241" t="s">
        <v>211</v>
      </c>
    </row>
    <row r="107" spans="2:51" s="13" customFormat="1" ht="12">
      <c r="B107" s="242"/>
      <c r="C107" s="243"/>
      <c r="D107" s="228" t="s">
        <v>223</v>
      </c>
      <c r="E107" s="244" t="s">
        <v>1</v>
      </c>
      <c r="F107" s="245" t="s">
        <v>1479</v>
      </c>
      <c r="G107" s="243"/>
      <c r="H107" s="246">
        <v>189</v>
      </c>
      <c r="I107" s="247"/>
      <c r="J107" s="243"/>
      <c r="K107" s="243"/>
      <c r="L107" s="248"/>
      <c r="M107" s="249"/>
      <c r="N107" s="250"/>
      <c r="O107" s="250"/>
      <c r="P107" s="250"/>
      <c r="Q107" s="250"/>
      <c r="R107" s="250"/>
      <c r="S107" s="250"/>
      <c r="T107" s="251"/>
      <c r="AT107" s="252" t="s">
        <v>223</v>
      </c>
      <c r="AU107" s="252" t="s">
        <v>76</v>
      </c>
      <c r="AV107" s="13" t="s">
        <v>76</v>
      </c>
      <c r="AW107" s="13" t="s">
        <v>30</v>
      </c>
      <c r="AX107" s="13" t="s">
        <v>67</v>
      </c>
      <c r="AY107" s="252" t="s">
        <v>211</v>
      </c>
    </row>
    <row r="108" spans="2:51" s="14" customFormat="1" ht="12">
      <c r="B108" s="253"/>
      <c r="C108" s="254"/>
      <c r="D108" s="228" t="s">
        <v>223</v>
      </c>
      <c r="E108" s="255" t="s">
        <v>1</v>
      </c>
      <c r="F108" s="256" t="s">
        <v>227</v>
      </c>
      <c r="G108" s="254"/>
      <c r="H108" s="257">
        <v>367.5</v>
      </c>
      <c r="I108" s="258"/>
      <c r="J108" s="254"/>
      <c r="K108" s="254"/>
      <c r="L108" s="259"/>
      <c r="M108" s="260"/>
      <c r="N108" s="261"/>
      <c r="O108" s="261"/>
      <c r="P108" s="261"/>
      <c r="Q108" s="261"/>
      <c r="R108" s="261"/>
      <c r="S108" s="261"/>
      <c r="T108" s="262"/>
      <c r="AT108" s="263" t="s">
        <v>223</v>
      </c>
      <c r="AU108" s="263" t="s">
        <v>76</v>
      </c>
      <c r="AV108" s="14" t="s">
        <v>218</v>
      </c>
      <c r="AW108" s="14" t="s">
        <v>30</v>
      </c>
      <c r="AX108" s="14" t="s">
        <v>74</v>
      </c>
      <c r="AY108" s="263" t="s">
        <v>211</v>
      </c>
    </row>
    <row r="109" spans="2:65" s="1" customFormat="1" ht="16.5" customHeight="1">
      <c r="B109" s="38"/>
      <c r="C109" s="216" t="s">
        <v>76</v>
      </c>
      <c r="D109" s="216" t="s">
        <v>213</v>
      </c>
      <c r="E109" s="217" t="s">
        <v>228</v>
      </c>
      <c r="F109" s="218" t="s">
        <v>229</v>
      </c>
      <c r="G109" s="219" t="s">
        <v>230</v>
      </c>
      <c r="H109" s="220">
        <v>7.35</v>
      </c>
      <c r="I109" s="221"/>
      <c r="J109" s="222">
        <f>ROUND(I109*H109,2)</f>
        <v>0</v>
      </c>
      <c r="K109" s="218" t="s">
        <v>217</v>
      </c>
      <c r="L109" s="43"/>
      <c r="M109" s="223" t="s">
        <v>1</v>
      </c>
      <c r="N109" s="224" t="s">
        <v>38</v>
      </c>
      <c r="O109" s="79"/>
      <c r="P109" s="225">
        <f>O109*H109</f>
        <v>0</v>
      </c>
      <c r="Q109" s="225">
        <v>0</v>
      </c>
      <c r="R109" s="225">
        <f>Q109*H109</f>
        <v>0</v>
      </c>
      <c r="S109" s="225">
        <v>0</v>
      </c>
      <c r="T109" s="226">
        <f>S109*H109</f>
        <v>0</v>
      </c>
      <c r="AR109" s="17" t="s">
        <v>218</v>
      </c>
      <c r="AT109" s="17" t="s">
        <v>213</v>
      </c>
      <c r="AU109" s="17" t="s">
        <v>76</v>
      </c>
      <c r="AY109" s="17" t="s">
        <v>211</v>
      </c>
      <c r="BE109" s="227">
        <f>IF(N109="základní",J109,0)</f>
        <v>0</v>
      </c>
      <c r="BF109" s="227">
        <f>IF(N109="snížená",J109,0)</f>
        <v>0</v>
      </c>
      <c r="BG109" s="227">
        <f>IF(N109="zákl. přenesená",J109,0)</f>
        <v>0</v>
      </c>
      <c r="BH109" s="227">
        <f>IF(N109="sníž. přenesená",J109,0)</f>
        <v>0</v>
      </c>
      <c r="BI109" s="227">
        <f>IF(N109="nulová",J109,0)</f>
        <v>0</v>
      </c>
      <c r="BJ109" s="17" t="s">
        <v>74</v>
      </c>
      <c r="BK109" s="227">
        <f>ROUND(I109*H109,2)</f>
        <v>0</v>
      </c>
      <c r="BL109" s="17" t="s">
        <v>218</v>
      </c>
      <c r="BM109" s="17" t="s">
        <v>1480</v>
      </c>
    </row>
    <row r="110" spans="2:47" s="1" customFormat="1" ht="12">
      <c r="B110" s="38"/>
      <c r="C110" s="39"/>
      <c r="D110" s="228" t="s">
        <v>219</v>
      </c>
      <c r="E110" s="39"/>
      <c r="F110" s="229" t="s">
        <v>231</v>
      </c>
      <c r="G110" s="39"/>
      <c r="H110" s="39"/>
      <c r="I110" s="143"/>
      <c r="J110" s="39"/>
      <c r="K110" s="39"/>
      <c r="L110" s="43"/>
      <c r="M110" s="230"/>
      <c r="N110" s="79"/>
      <c r="O110" s="79"/>
      <c r="P110" s="79"/>
      <c r="Q110" s="79"/>
      <c r="R110" s="79"/>
      <c r="S110" s="79"/>
      <c r="T110" s="80"/>
      <c r="AT110" s="17" t="s">
        <v>219</v>
      </c>
      <c r="AU110" s="17" t="s">
        <v>76</v>
      </c>
    </row>
    <row r="111" spans="2:47" s="1" customFormat="1" ht="12">
      <c r="B111" s="38"/>
      <c r="C111" s="39"/>
      <c r="D111" s="228" t="s">
        <v>221</v>
      </c>
      <c r="E111" s="39"/>
      <c r="F111" s="231" t="s">
        <v>232</v>
      </c>
      <c r="G111" s="39"/>
      <c r="H111" s="39"/>
      <c r="I111" s="143"/>
      <c r="J111" s="39"/>
      <c r="K111" s="39"/>
      <c r="L111" s="43"/>
      <c r="M111" s="230"/>
      <c r="N111" s="79"/>
      <c r="O111" s="79"/>
      <c r="P111" s="79"/>
      <c r="Q111" s="79"/>
      <c r="R111" s="79"/>
      <c r="S111" s="79"/>
      <c r="T111" s="80"/>
      <c r="AT111" s="17" t="s">
        <v>221</v>
      </c>
      <c r="AU111" s="17" t="s">
        <v>76</v>
      </c>
    </row>
    <row r="112" spans="2:51" s="13" customFormat="1" ht="12">
      <c r="B112" s="242"/>
      <c r="C112" s="243"/>
      <c r="D112" s="228" t="s">
        <v>223</v>
      </c>
      <c r="E112" s="244" t="s">
        <v>1</v>
      </c>
      <c r="F112" s="245" t="s">
        <v>1481</v>
      </c>
      <c r="G112" s="243"/>
      <c r="H112" s="246">
        <v>7.35</v>
      </c>
      <c r="I112" s="247"/>
      <c r="J112" s="243"/>
      <c r="K112" s="243"/>
      <c r="L112" s="248"/>
      <c r="M112" s="249"/>
      <c r="N112" s="250"/>
      <c r="O112" s="250"/>
      <c r="P112" s="250"/>
      <c r="Q112" s="250"/>
      <c r="R112" s="250"/>
      <c r="S112" s="250"/>
      <c r="T112" s="251"/>
      <c r="AT112" s="252" t="s">
        <v>223</v>
      </c>
      <c r="AU112" s="252" t="s">
        <v>76</v>
      </c>
      <c r="AV112" s="13" t="s">
        <v>76</v>
      </c>
      <c r="AW112" s="13" t="s">
        <v>30</v>
      </c>
      <c r="AX112" s="13" t="s">
        <v>74</v>
      </c>
      <c r="AY112" s="252" t="s">
        <v>211</v>
      </c>
    </row>
    <row r="113" spans="2:65" s="1" customFormat="1" ht="16.5" customHeight="1">
      <c r="B113" s="38"/>
      <c r="C113" s="216" t="s">
        <v>236</v>
      </c>
      <c r="D113" s="216" t="s">
        <v>213</v>
      </c>
      <c r="E113" s="217" t="s">
        <v>852</v>
      </c>
      <c r="F113" s="218" t="s">
        <v>853</v>
      </c>
      <c r="G113" s="219" t="s">
        <v>230</v>
      </c>
      <c r="H113" s="220">
        <v>5.386</v>
      </c>
      <c r="I113" s="221"/>
      <c r="J113" s="222">
        <f>ROUND(I113*H113,2)</f>
        <v>0</v>
      </c>
      <c r="K113" s="218" t="s">
        <v>217</v>
      </c>
      <c r="L113" s="43"/>
      <c r="M113" s="223" t="s">
        <v>1</v>
      </c>
      <c r="N113" s="224" t="s">
        <v>38</v>
      </c>
      <c r="O113" s="79"/>
      <c r="P113" s="225">
        <f>O113*H113</f>
        <v>0</v>
      </c>
      <c r="Q113" s="225">
        <v>0</v>
      </c>
      <c r="R113" s="225">
        <f>Q113*H113</f>
        <v>0</v>
      </c>
      <c r="S113" s="225">
        <v>0</v>
      </c>
      <c r="T113" s="226">
        <f>S113*H113</f>
        <v>0</v>
      </c>
      <c r="AR113" s="17" t="s">
        <v>218</v>
      </c>
      <c r="AT113" s="17" t="s">
        <v>213</v>
      </c>
      <c r="AU113" s="17" t="s">
        <v>76</v>
      </c>
      <c r="AY113" s="17" t="s">
        <v>211</v>
      </c>
      <c r="BE113" s="227">
        <f>IF(N113="základní",J113,0)</f>
        <v>0</v>
      </c>
      <c r="BF113" s="227">
        <f>IF(N113="snížená",J113,0)</f>
        <v>0</v>
      </c>
      <c r="BG113" s="227">
        <f>IF(N113="zákl. přenesená",J113,0)</f>
        <v>0</v>
      </c>
      <c r="BH113" s="227">
        <f>IF(N113="sníž. přenesená",J113,0)</f>
        <v>0</v>
      </c>
      <c r="BI113" s="227">
        <f>IF(N113="nulová",J113,0)</f>
        <v>0</v>
      </c>
      <c r="BJ113" s="17" t="s">
        <v>74</v>
      </c>
      <c r="BK113" s="227">
        <f>ROUND(I113*H113,2)</f>
        <v>0</v>
      </c>
      <c r="BL113" s="17" t="s">
        <v>218</v>
      </c>
      <c r="BM113" s="17" t="s">
        <v>1482</v>
      </c>
    </row>
    <row r="114" spans="2:47" s="1" customFormat="1" ht="12">
      <c r="B114" s="38"/>
      <c r="C114" s="39"/>
      <c r="D114" s="228" t="s">
        <v>219</v>
      </c>
      <c r="E114" s="39"/>
      <c r="F114" s="229" t="s">
        <v>855</v>
      </c>
      <c r="G114" s="39"/>
      <c r="H114" s="39"/>
      <c r="I114" s="143"/>
      <c r="J114" s="39"/>
      <c r="K114" s="39"/>
      <c r="L114" s="43"/>
      <c r="M114" s="230"/>
      <c r="N114" s="79"/>
      <c r="O114" s="79"/>
      <c r="P114" s="79"/>
      <c r="Q114" s="79"/>
      <c r="R114" s="79"/>
      <c r="S114" s="79"/>
      <c r="T114" s="80"/>
      <c r="AT114" s="17" t="s">
        <v>219</v>
      </c>
      <c r="AU114" s="17" t="s">
        <v>76</v>
      </c>
    </row>
    <row r="115" spans="2:51" s="13" customFormat="1" ht="12">
      <c r="B115" s="242"/>
      <c r="C115" s="243"/>
      <c r="D115" s="228" t="s">
        <v>223</v>
      </c>
      <c r="E115" s="244" t="s">
        <v>1</v>
      </c>
      <c r="F115" s="245" t="s">
        <v>1483</v>
      </c>
      <c r="G115" s="243"/>
      <c r="H115" s="246">
        <v>2.693</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3" customFormat="1" ht="12">
      <c r="B116" s="242"/>
      <c r="C116" s="243"/>
      <c r="D116" s="228" t="s">
        <v>223</v>
      </c>
      <c r="E116" s="244" t="s">
        <v>1</v>
      </c>
      <c r="F116" s="245" t="s">
        <v>1483</v>
      </c>
      <c r="G116" s="243"/>
      <c r="H116" s="246">
        <v>2.693</v>
      </c>
      <c r="I116" s="247"/>
      <c r="J116" s="243"/>
      <c r="K116" s="243"/>
      <c r="L116" s="248"/>
      <c r="M116" s="249"/>
      <c r="N116" s="250"/>
      <c r="O116" s="250"/>
      <c r="P116" s="250"/>
      <c r="Q116" s="250"/>
      <c r="R116" s="250"/>
      <c r="S116" s="250"/>
      <c r="T116" s="251"/>
      <c r="AT116" s="252" t="s">
        <v>223</v>
      </c>
      <c r="AU116" s="252" t="s">
        <v>76</v>
      </c>
      <c r="AV116" s="13" t="s">
        <v>76</v>
      </c>
      <c r="AW116" s="13" t="s">
        <v>30</v>
      </c>
      <c r="AX116" s="13" t="s">
        <v>67</v>
      </c>
      <c r="AY116" s="252" t="s">
        <v>211</v>
      </c>
    </row>
    <row r="117" spans="2:51" s="14" customFormat="1" ht="12">
      <c r="B117" s="253"/>
      <c r="C117" s="254"/>
      <c r="D117" s="228" t="s">
        <v>223</v>
      </c>
      <c r="E117" s="255" t="s">
        <v>1</v>
      </c>
      <c r="F117" s="256" t="s">
        <v>227</v>
      </c>
      <c r="G117" s="254"/>
      <c r="H117" s="257">
        <v>5.386</v>
      </c>
      <c r="I117" s="258"/>
      <c r="J117" s="254"/>
      <c r="K117" s="254"/>
      <c r="L117" s="259"/>
      <c r="M117" s="260"/>
      <c r="N117" s="261"/>
      <c r="O117" s="261"/>
      <c r="P117" s="261"/>
      <c r="Q117" s="261"/>
      <c r="R117" s="261"/>
      <c r="S117" s="261"/>
      <c r="T117" s="262"/>
      <c r="AT117" s="263" t="s">
        <v>223</v>
      </c>
      <c r="AU117" s="263" t="s">
        <v>76</v>
      </c>
      <c r="AV117" s="14" t="s">
        <v>218</v>
      </c>
      <c r="AW117" s="14" t="s">
        <v>30</v>
      </c>
      <c r="AX117" s="14" t="s">
        <v>74</v>
      </c>
      <c r="AY117" s="263" t="s">
        <v>211</v>
      </c>
    </row>
    <row r="118" spans="2:65" s="1" customFormat="1" ht="16.5" customHeight="1">
      <c r="B118" s="38"/>
      <c r="C118" s="216" t="s">
        <v>218</v>
      </c>
      <c r="D118" s="216" t="s">
        <v>213</v>
      </c>
      <c r="E118" s="217" t="s">
        <v>856</v>
      </c>
      <c r="F118" s="218" t="s">
        <v>857</v>
      </c>
      <c r="G118" s="219" t="s">
        <v>230</v>
      </c>
      <c r="H118" s="220">
        <v>15.322</v>
      </c>
      <c r="I118" s="221"/>
      <c r="J118" s="222">
        <f>ROUND(I118*H118,2)</f>
        <v>0</v>
      </c>
      <c r="K118" s="218" t="s">
        <v>217</v>
      </c>
      <c r="L118" s="43"/>
      <c r="M118" s="223" t="s">
        <v>1</v>
      </c>
      <c r="N118" s="224" t="s">
        <v>38</v>
      </c>
      <c r="O118" s="79"/>
      <c r="P118" s="225">
        <f>O118*H118</f>
        <v>0</v>
      </c>
      <c r="Q118" s="225">
        <v>0</v>
      </c>
      <c r="R118" s="225">
        <f>Q118*H118</f>
        <v>0</v>
      </c>
      <c r="S118" s="225">
        <v>0</v>
      </c>
      <c r="T118" s="226">
        <f>S118*H118</f>
        <v>0</v>
      </c>
      <c r="AR118" s="17" t="s">
        <v>218</v>
      </c>
      <c r="AT118" s="17" t="s">
        <v>213</v>
      </c>
      <c r="AU118" s="17" t="s">
        <v>76</v>
      </c>
      <c r="AY118" s="17" t="s">
        <v>211</v>
      </c>
      <c r="BE118" s="227">
        <f>IF(N118="základní",J118,0)</f>
        <v>0</v>
      </c>
      <c r="BF118" s="227">
        <f>IF(N118="snížená",J118,0)</f>
        <v>0</v>
      </c>
      <c r="BG118" s="227">
        <f>IF(N118="zákl. přenesená",J118,0)</f>
        <v>0</v>
      </c>
      <c r="BH118" s="227">
        <f>IF(N118="sníž. přenesená",J118,0)</f>
        <v>0</v>
      </c>
      <c r="BI118" s="227">
        <f>IF(N118="nulová",J118,0)</f>
        <v>0</v>
      </c>
      <c r="BJ118" s="17" t="s">
        <v>74</v>
      </c>
      <c r="BK118" s="227">
        <f>ROUND(I118*H118,2)</f>
        <v>0</v>
      </c>
      <c r="BL118" s="17" t="s">
        <v>218</v>
      </c>
      <c r="BM118" s="17" t="s">
        <v>1484</v>
      </c>
    </row>
    <row r="119" spans="2:47" s="1" customFormat="1" ht="12">
      <c r="B119" s="38"/>
      <c r="C119" s="39"/>
      <c r="D119" s="228" t="s">
        <v>219</v>
      </c>
      <c r="E119" s="39"/>
      <c r="F119" s="229" t="s">
        <v>859</v>
      </c>
      <c r="G119" s="39"/>
      <c r="H119" s="39"/>
      <c r="I119" s="143"/>
      <c r="J119" s="39"/>
      <c r="K119" s="39"/>
      <c r="L119" s="43"/>
      <c r="M119" s="230"/>
      <c r="N119" s="79"/>
      <c r="O119" s="79"/>
      <c r="P119" s="79"/>
      <c r="Q119" s="79"/>
      <c r="R119" s="79"/>
      <c r="S119" s="79"/>
      <c r="T119" s="80"/>
      <c r="AT119" s="17" t="s">
        <v>219</v>
      </c>
      <c r="AU119" s="17" t="s">
        <v>76</v>
      </c>
    </row>
    <row r="120" spans="2:47" s="1" customFormat="1" ht="12">
      <c r="B120" s="38"/>
      <c r="C120" s="39"/>
      <c r="D120" s="228" t="s">
        <v>221</v>
      </c>
      <c r="E120" s="39"/>
      <c r="F120" s="231" t="s">
        <v>860</v>
      </c>
      <c r="G120" s="39"/>
      <c r="H120" s="39"/>
      <c r="I120" s="143"/>
      <c r="J120" s="39"/>
      <c r="K120" s="39"/>
      <c r="L120" s="43"/>
      <c r="M120" s="230"/>
      <c r="N120" s="79"/>
      <c r="O120" s="79"/>
      <c r="P120" s="79"/>
      <c r="Q120" s="79"/>
      <c r="R120" s="79"/>
      <c r="S120" s="79"/>
      <c r="T120" s="80"/>
      <c r="AT120" s="17" t="s">
        <v>221</v>
      </c>
      <c r="AU120" s="17" t="s">
        <v>76</v>
      </c>
    </row>
    <row r="121" spans="2:51" s="12" customFormat="1" ht="12">
      <c r="B121" s="232"/>
      <c r="C121" s="233"/>
      <c r="D121" s="228" t="s">
        <v>223</v>
      </c>
      <c r="E121" s="234" t="s">
        <v>1</v>
      </c>
      <c r="F121" s="235" t="s">
        <v>1485</v>
      </c>
      <c r="G121" s="233"/>
      <c r="H121" s="234" t="s">
        <v>1</v>
      </c>
      <c r="I121" s="236"/>
      <c r="J121" s="233"/>
      <c r="K121" s="233"/>
      <c r="L121" s="237"/>
      <c r="M121" s="238"/>
      <c r="N121" s="239"/>
      <c r="O121" s="239"/>
      <c r="P121" s="239"/>
      <c r="Q121" s="239"/>
      <c r="R121" s="239"/>
      <c r="S121" s="239"/>
      <c r="T121" s="240"/>
      <c r="AT121" s="241" t="s">
        <v>223</v>
      </c>
      <c r="AU121" s="241" t="s">
        <v>76</v>
      </c>
      <c r="AV121" s="12" t="s">
        <v>74</v>
      </c>
      <c r="AW121" s="12" t="s">
        <v>30</v>
      </c>
      <c r="AX121" s="12" t="s">
        <v>67</v>
      </c>
      <c r="AY121" s="241" t="s">
        <v>211</v>
      </c>
    </row>
    <row r="122" spans="2:51" s="13" customFormat="1" ht="12">
      <c r="B122" s="242"/>
      <c r="C122" s="243"/>
      <c r="D122" s="228" t="s">
        <v>223</v>
      </c>
      <c r="E122" s="244" t="s">
        <v>1</v>
      </c>
      <c r="F122" s="245" t="s">
        <v>1486</v>
      </c>
      <c r="G122" s="243"/>
      <c r="H122" s="246">
        <v>7.661</v>
      </c>
      <c r="I122" s="247"/>
      <c r="J122" s="243"/>
      <c r="K122" s="243"/>
      <c r="L122" s="248"/>
      <c r="M122" s="249"/>
      <c r="N122" s="250"/>
      <c r="O122" s="250"/>
      <c r="P122" s="250"/>
      <c r="Q122" s="250"/>
      <c r="R122" s="250"/>
      <c r="S122" s="250"/>
      <c r="T122" s="251"/>
      <c r="AT122" s="252" t="s">
        <v>223</v>
      </c>
      <c r="AU122" s="252" t="s">
        <v>76</v>
      </c>
      <c r="AV122" s="13" t="s">
        <v>76</v>
      </c>
      <c r="AW122" s="13" t="s">
        <v>30</v>
      </c>
      <c r="AX122" s="13" t="s">
        <v>67</v>
      </c>
      <c r="AY122" s="252" t="s">
        <v>211</v>
      </c>
    </row>
    <row r="123" spans="2:51" s="12" customFormat="1" ht="12">
      <c r="B123" s="232"/>
      <c r="C123" s="233"/>
      <c r="D123" s="228" t="s">
        <v>223</v>
      </c>
      <c r="E123" s="234" t="s">
        <v>1</v>
      </c>
      <c r="F123" s="235" t="s">
        <v>1487</v>
      </c>
      <c r="G123" s="233"/>
      <c r="H123" s="234" t="s">
        <v>1</v>
      </c>
      <c r="I123" s="236"/>
      <c r="J123" s="233"/>
      <c r="K123" s="233"/>
      <c r="L123" s="237"/>
      <c r="M123" s="238"/>
      <c r="N123" s="239"/>
      <c r="O123" s="239"/>
      <c r="P123" s="239"/>
      <c r="Q123" s="239"/>
      <c r="R123" s="239"/>
      <c r="S123" s="239"/>
      <c r="T123" s="240"/>
      <c r="AT123" s="241" t="s">
        <v>223</v>
      </c>
      <c r="AU123" s="241" t="s">
        <v>76</v>
      </c>
      <c r="AV123" s="12" t="s">
        <v>74</v>
      </c>
      <c r="AW123" s="12" t="s">
        <v>30</v>
      </c>
      <c r="AX123" s="12" t="s">
        <v>67</v>
      </c>
      <c r="AY123" s="241" t="s">
        <v>211</v>
      </c>
    </row>
    <row r="124" spans="2:51" s="13" customFormat="1" ht="12">
      <c r="B124" s="242"/>
      <c r="C124" s="243"/>
      <c r="D124" s="228" t="s">
        <v>223</v>
      </c>
      <c r="E124" s="244" t="s">
        <v>1</v>
      </c>
      <c r="F124" s="245" t="s">
        <v>1486</v>
      </c>
      <c r="G124" s="243"/>
      <c r="H124" s="246">
        <v>7.661</v>
      </c>
      <c r="I124" s="247"/>
      <c r="J124" s="243"/>
      <c r="K124" s="243"/>
      <c r="L124" s="248"/>
      <c r="M124" s="249"/>
      <c r="N124" s="250"/>
      <c r="O124" s="250"/>
      <c r="P124" s="250"/>
      <c r="Q124" s="250"/>
      <c r="R124" s="250"/>
      <c r="S124" s="250"/>
      <c r="T124" s="251"/>
      <c r="AT124" s="252" t="s">
        <v>223</v>
      </c>
      <c r="AU124" s="252" t="s">
        <v>76</v>
      </c>
      <c r="AV124" s="13" t="s">
        <v>76</v>
      </c>
      <c r="AW124" s="13" t="s">
        <v>30</v>
      </c>
      <c r="AX124" s="13" t="s">
        <v>67</v>
      </c>
      <c r="AY124" s="252" t="s">
        <v>211</v>
      </c>
    </row>
    <row r="125" spans="2:51" s="14" customFormat="1" ht="12">
      <c r="B125" s="253"/>
      <c r="C125" s="254"/>
      <c r="D125" s="228" t="s">
        <v>223</v>
      </c>
      <c r="E125" s="255" t="s">
        <v>1</v>
      </c>
      <c r="F125" s="256" t="s">
        <v>227</v>
      </c>
      <c r="G125" s="254"/>
      <c r="H125" s="257">
        <v>15.322</v>
      </c>
      <c r="I125" s="258"/>
      <c r="J125" s="254"/>
      <c r="K125" s="254"/>
      <c r="L125" s="259"/>
      <c r="M125" s="260"/>
      <c r="N125" s="261"/>
      <c r="O125" s="261"/>
      <c r="P125" s="261"/>
      <c r="Q125" s="261"/>
      <c r="R125" s="261"/>
      <c r="S125" s="261"/>
      <c r="T125" s="262"/>
      <c r="AT125" s="263" t="s">
        <v>223</v>
      </c>
      <c r="AU125" s="263" t="s">
        <v>76</v>
      </c>
      <c r="AV125" s="14" t="s">
        <v>218</v>
      </c>
      <c r="AW125" s="14" t="s">
        <v>30</v>
      </c>
      <c r="AX125" s="14" t="s">
        <v>74</v>
      </c>
      <c r="AY125" s="263" t="s">
        <v>211</v>
      </c>
    </row>
    <row r="126" spans="2:65" s="1" customFormat="1" ht="16.5" customHeight="1">
      <c r="B126" s="38"/>
      <c r="C126" s="216" t="s">
        <v>254</v>
      </c>
      <c r="D126" s="216" t="s">
        <v>213</v>
      </c>
      <c r="E126" s="217" t="s">
        <v>865</v>
      </c>
      <c r="F126" s="218" t="s">
        <v>866</v>
      </c>
      <c r="G126" s="219" t="s">
        <v>230</v>
      </c>
      <c r="H126" s="220">
        <v>15.322</v>
      </c>
      <c r="I126" s="221"/>
      <c r="J126" s="222">
        <f>ROUND(I126*H126,2)</f>
        <v>0</v>
      </c>
      <c r="K126" s="218" t="s">
        <v>217</v>
      </c>
      <c r="L126" s="43"/>
      <c r="M126" s="223" t="s">
        <v>1</v>
      </c>
      <c r="N126" s="224" t="s">
        <v>38</v>
      </c>
      <c r="O126" s="79"/>
      <c r="P126" s="225">
        <f>O126*H126</f>
        <v>0</v>
      </c>
      <c r="Q126" s="225">
        <v>0</v>
      </c>
      <c r="R126" s="225">
        <f>Q126*H126</f>
        <v>0</v>
      </c>
      <c r="S126" s="225">
        <v>0</v>
      </c>
      <c r="T126" s="226">
        <f>S126*H126</f>
        <v>0</v>
      </c>
      <c r="AR126" s="17" t="s">
        <v>218</v>
      </c>
      <c r="AT126" s="17" t="s">
        <v>213</v>
      </c>
      <c r="AU126" s="17" t="s">
        <v>76</v>
      </c>
      <c r="AY126" s="17" t="s">
        <v>211</v>
      </c>
      <c r="BE126" s="227">
        <f>IF(N126="základní",J126,0)</f>
        <v>0</v>
      </c>
      <c r="BF126" s="227">
        <f>IF(N126="snížená",J126,0)</f>
        <v>0</v>
      </c>
      <c r="BG126" s="227">
        <f>IF(N126="zákl. přenesená",J126,0)</f>
        <v>0</v>
      </c>
      <c r="BH126" s="227">
        <f>IF(N126="sníž. přenesená",J126,0)</f>
        <v>0</v>
      </c>
      <c r="BI126" s="227">
        <f>IF(N126="nulová",J126,0)</f>
        <v>0</v>
      </c>
      <c r="BJ126" s="17" t="s">
        <v>74</v>
      </c>
      <c r="BK126" s="227">
        <f>ROUND(I126*H126,2)</f>
        <v>0</v>
      </c>
      <c r="BL126" s="17" t="s">
        <v>218</v>
      </c>
      <c r="BM126" s="17" t="s">
        <v>1488</v>
      </c>
    </row>
    <row r="127" spans="2:47" s="1" customFormat="1" ht="12">
      <c r="B127" s="38"/>
      <c r="C127" s="39"/>
      <c r="D127" s="228" t="s">
        <v>219</v>
      </c>
      <c r="E127" s="39"/>
      <c r="F127" s="229" t="s">
        <v>868</v>
      </c>
      <c r="G127" s="39"/>
      <c r="H127" s="39"/>
      <c r="I127" s="143"/>
      <c r="J127" s="39"/>
      <c r="K127" s="39"/>
      <c r="L127" s="43"/>
      <c r="M127" s="230"/>
      <c r="N127" s="79"/>
      <c r="O127" s="79"/>
      <c r="P127" s="79"/>
      <c r="Q127" s="79"/>
      <c r="R127" s="79"/>
      <c r="S127" s="79"/>
      <c r="T127" s="80"/>
      <c r="AT127" s="17" t="s">
        <v>219</v>
      </c>
      <c r="AU127" s="17" t="s">
        <v>76</v>
      </c>
    </row>
    <row r="128" spans="2:47" s="1" customFormat="1" ht="12">
      <c r="B128" s="38"/>
      <c r="C128" s="39"/>
      <c r="D128" s="228" t="s">
        <v>221</v>
      </c>
      <c r="E128" s="39"/>
      <c r="F128" s="231" t="s">
        <v>860</v>
      </c>
      <c r="G128" s="39"/>
      <c r="H128" s="39"/>
      <c r="I128" s="143"/>
      <c r="J128" s="39"/>
      <c r="K128" s="39"/>
      <c r="L128" s="43"/>
      <c r="M128" s="230"/>
      <c r="N128" s="79"/>
      <c r="O128" s="79"/>
      <c r="P128" s="79"/>
      <c r="Q128" s="79"/>
      <c r="R128" s="79"/>
      <c r="S128" s="79"/>
      <c r="T128" s="80"/>
      <c r="AT128" s="17" t="s">
        <v>221</v>
      </c>
      <c r="AU128" s="17" t="s">
        <v>76</v>
      </c>
    </row>
    <row r="129" spans="2:65" s="1" customFormat="1" ht="16.5" customHeight="1">
      <c r="B129" s="38"/>
      <c r="C129" s="216" t="s">
        <v>239</v>
      </c>
      <c r="D129" s="216" t="s">
        <v>213</v>
      </c>
      <c r="E129" s="217" t="s">
        <v>290</v>
      </c>
      <c r="F129" s="218" t="s">
        <v>291</v>
      </c>
      <c r="G129" s="219" t="s">
        <v>230</v>
      </c>
      <c r="H129" s="220">
        <v>27.162</v>
      </c>
      <c r="I129" s="221"/>
      <c r="J129" s="222">
        <f>ROUND(I129*H129,2)</f>
        <v>0</v>
      </c>
      <c r="K129" s="218" t="s">
        <v>217</v>
      </c>
      <c r="L129" s="43"/>
      <c r="M129" s="223" t="s">
        <v>1</v>
      </c>
      <c r="N129" s="224" t="s">
        <v>38</v>
      </c>
      <c r="O129" s="79"/>
      <c r="P129" s="225">
        <f>O129*H129</f>
        <v>0</v>
      </c>
      <c r="Q129" s="225">
        <v>0</v>
      </c>
      <c r="R129" s="225">
        <f>Q129*H129</f>
        <v>0</v>
      </c>
      <c r="S129" s="225">
        <v>0</v>
      </c>
      <c r="T129" s="226">
        <f>S129*H129</f>
        <v>0</v>
      </c>
      <c r="AR129" s="17" t="s">
        <v>218</v>
      </c>
      <c r="AT129" s="17" t="s">
        <v>213</v>
      </c>
      <c r="AU129" s="17" t="s">
        <v>76</v>
      </c>
      <c r="AY129" s="17" t="s">
        <v>211</v>
      </c>
      <c r="BE129" s="227">
        <f>IF(N129="základní",J129,0)</f>
        <v>0</v>
      </c>
      <c r="BF129" s="227">
        <f>IF(N129="snížená",J129,0)</f>
        <v>0</v>
      </c>
      <c r="BG129" s="227">
        <f>IF(N129="zákl. přenesená",J129,0)</f>
        <v>0</v>
      </c>
      <c r="BH129" s="227">
        <f>IF(N129="sníž. přenesená",J129,0)</f>
        <v>0</v>
      </c>
      <c r="BI129" s="227">
        <f>IF(N129="nulová",J129,0)</f>
        <v>0</v>
      </c>
      <c r="BJ129" s="17" t="s">
        <v>74</v>
      </c>
      <c r="BK129" s="227">
        <f>ROUND(I129*H129,2)</f>
        <v>0</v>
      </c>
      <c r="BL129" s="17" t="s">
        <v>218</v>
      </c>
      <c r="BM129" s="17" t="s">
        <v>1489</v>
      </c>
    </row>
    <row r="130" spans="2:47" s="1" customFormat="1" ht="12">
      <c r="B130" s="38"/>
      <c r="C130" s="39"/>
      <c r="D130" s="228" t="s">
        <v>219</v>
      </c>
      <c r="E130" s="39"/>
      <c r="F130" s="229" t="s">
        <v>293</v>
      </c>
      <c r="G130" s="39"/>
      <c r="H130" s="39"/>
      <c r="I130" s="143"/>
      <c r="J130" s="39"/>
      <c r="K130" s="39"/>
      <c r="L130" s="43"/>
      <c r="M130" s="230"/>
      <c r="N130" s="79"/>
      <c r="O130" s="79"/>
      <c r="P130" s="79"/>
      <c r="Q130" s="79"/>
      <c r="R130" s="79"/>
      <c r="S130" s="79"/>
      <c r="T130" s="80"/>
      <c r="AT130" s="17" t="s">
        <v>219</v>
      </c>
      <c r="AU130" s="17" t="s">
        <v>76</v>
      </c>
    </row>
    <row r="131" spans="2:47" s="1" customFormat="1" ht="12">
      <c r="B131" s="38"/>
      <c r="C131" s="39"/>
      <c r="D131" s="228" t="s">
        <v>221</v>
      </c>
      <c r="E131" s="39"/>
      <c r="F131" s="231" t="s">
        <v>287</v>
      </c>
      <c r="G131" s="39"/>
      <c r="H131" s="39"/>
      <c r="I131" s="143"/>
      <c r="J131" s="39"/>
      <c r="K131" s="39"/>
      <c r="L131" s="43"/>
      <c r="M131" s="230"/>
      <c r="N131" s="79"/>
      <c r="O131" s="79"/>
      <c r="P131" s="79"/>
      <c r="Q131" s="79"/>
      <c r="R131" s="79"/>
      <c r="S131" s="79"/>
      <c r="T131" s="80"/>
      <c r="AT131" s="17" t="s">
        <v>221</v>
      </c>
      <c r="AU131" s="17" t="s">
        <v>76</v>
      </c>
    </row>
    <row r="132" spans="2:51" s="12" customFormat="1" ht="12">
      <c r="B132" s="232"/>
      <c r="C132" s="233"/>
      <c r="D132" s="228" t="s">
        <v>223</v>
      </c>
      <c r="E132" s="234" t="s">
        <v>1</v>
      </c>
      <c r="F132" s="235" t="s">
        <v>1490</v>
      </c>
      <c r="G132" s="233"/>
      <c r="H132" s="234" t="s">
        <v>1</v>
      </c>
      <c r="I132" s="236"/>
      <c r="J132" s="233"/>
      <c r="K132" s="233"/>
      <c r="L132" s="237"/>
      <c r="M132" s="238"/>
      <c r="N132" s="239"/>
      <c r="O132" s="239"/>
      <c r="P132" s="239"/>
      <c r="Q132" s="239"/>
      <c r="R132" s="239"/>
      <c r="S132" s="239"/>
      <c r="T132" s="240"/>
      <c r="AT132" s="241" t="s">
        <v>223</v>
      </c>
      <c r="AU132" s="241" t="s">
        <v>76</v>
      </c>
      <c r="AV132" s="12" t="s">
        <v>74</v>
      </c>
      <c r="AW132" s="12" t="s">
        <v>30</v>
      </c>
      <c r="AX132" s="12" t="s">
        <v>67</v>
      </c>
      <c r="AY132" s="241" t="s">
        <v>211</v>
      </c>
    </row>
    <row r="133" spans="2:51" s="13" customFormat="1" ht="12">
      <c r="B133" s="242"/>
      <c r="C133" s="243"/>
      <c r="D133" s="228" t="s">
        <v>223</v>
      </c>
      <c r="E133" s="244" t="s">
        <v>1</v>
      </c>
      <c r="F133" s="245" t="s">
        <v>1491</v>
      </c>
      <c r="G133" s="243"/>
      <c r="H133" s="246">
        <v>15.322</v>
      </c>
      <c r="I133" s="247"/>
      <c r="J133" s="243"/>
      <c r="K133" s="243"/>
      <c r="L133" s="248"/>
      <c r="M133" s="249"/>
      <c r="N133" s="250"/>
      <c r="O133" s="250"/>
      <c r="P133" s="250"/>
      <c r="Q133" s="250"/>
      <c r="R133" s="250"/>
      <c r="S133" s="250"/>
      <c r="T133" s="251"/>
      <c r="AT133" s="252" t="s">
        <v>223</v>
      </c>
      <c r="AU133" s="252" t="s">
        <v>76</v>
      </c>
      <c r="AV133" s="13" t="s">
        <v>76</v>
      </c>
      <c r="AW133" s="13" t="s">
        <v>30</v>
      </c>
      <c r="AX133" s="13" t="s">
        <v>67</v>
      </c>
      <c r="AY133" s="252" t="s">
        <v>211</v>
      </c>
    </row>
    <row r="134" spans="2:51" s="12" customFormat="1" ht="12">
      <c r="B134" s="232"/>
      <c r="C134" s="233"/>
      <c r="D134" s="228" t="s">
        <v>223</v>
      </c>
      <c r="E134" s="234" t="s">
        <v>1</v>
      </c>
      <c r="F134" s="235" t="s">
        <v>1156</v>
      </c>
      <c r="G134" s="233"/>
      <c r="H134" s="234" t="s">
        <v>1</v>
      </c>
      <c r="I134" s="236"/>
      <c r="J134" s="233"/>
      <c r="K134" s="233"/>
      <c r="L134" s="237"/>
      <c r="M134" s="238"/>
      <c r="N134" s="239"/>
      <c r="O134" s="239"/>
      <c r="P134" s="239"/>
      <c r="Q134" s="239"/>
      <c r="R134" s="239"/>
      <c r="S134" s="239"/>
      <c r="T134" s="240"/>
      <c r="AT134" s="241" t="s">
        <v>223</v>
      </c>
      <c r="AU134" s="241" t="s">
        <v>76</v>
      </c>
      <c r="AV134" s="12" t="s">
        <v>74</v>
      </c>
      <c r="AW134" s="12" t="s">
        <v>30</v>
      </c>
      <c r="AX134" s="12" t="s">
        <v>67</v>
      </c>
      <c r="AY134" s="241" t="s">
        <v>211</v>
      </c>
    </row>
    <row r="135" spans="2:51" s="13" customFormat="1" ht="12">
      <c r="B135" s="242"/>
      <c r="C135" s="243"/>
      <c r="D135" s="228" t="s">
        <v>223</v>
      </c>
      <c r="E135" s="244" t="s">
        <v>1</v>
      </c>
      <c r="F135" s="245" t="s">
        <v>1492</v>
      </c>
      <c r="G135" s="243"/>
      <c r="H135" s="246">
        <v>11.84</v>
      </c>
      <c r="I135" s="247"/>
      <c r="J135" s="243"/>
      <c r="K135" s="243"/>
      <c r="L135" s="248"/>
      <c r="M135" s="249"/>
      <c r="N135" s="250"/>
      <c r="O135" s="250"/>
      <c r="P135" s="250"/>
      <c r="Q135" s="250"/>
      <c r="R135" s="250"/>
      <c r="S135" s="250"/>
      <c r="T135" s="251"/>
      <c r="AT135" s="252" t="s">
        <v>223</v>
      </c>
      <c r="AU135" s="252" t="s">
        <v>76</v>
      </c>
      <c r="AV135" s="13" t="s">
        <v>76</v>
      </c>
      <c r="AW135" s="13" t="s">
        <v>30</v>
      </c>
      <c r="AX135" s="13" t="s">
        <v>67</v>
      </c>
      <c r="AY135" s="252" t="s">
        <v>211</v>
      </c>
    </row>
    <row r="136" spans="2:51" s="14" customFormat="1" ht="12">
      <c r="B136" s="253"/>
      <c r="C136" s="254"/>
      <c r="D136" s="228" t="s">
        <v>223</v>
      </c>
      <c r="E136" s="255" t="s">
        <v>1</v>
      </c>
      <c r="F136" s="256" t="s">
        <v>227</v>
      </c>
      <c r="G136" s="254"/>
      <c r="H136" s="257">
        <v>27.162</v>
      </c>
      <c r="I136" s="258"/>
      <c r="J136" s="254"/>
      <c r="K136" s="254"/>
      <c r="L136" s="259"/>
      <c r="M136" s="260"/>
      <c r="N136" s="261"/>
      <c r="O136" s="261"/>
      <c r="P136" s="261"/>
      <c r="Q136" s="261"/>
      <c r="R136" s="261"/>
      <c r="S136" s="261"/>
      <c r="T136" s="262"/>
      <c r="AT136" s="263" t="s">
        <v>223</v>
      </c>
      <c r="AU136" s="263" t="s">
        <v>76</v>
      </c>
      <c r="AV136" s="14" t="s">
        <v>218</v>
      </c>
      <c r="AW136" s="14" t="s">
        <v>30</v>
      </c>
      <c r="AX136" s="14" t="s">
        <v>74</v>
      </c>
      <c r="AY136" s="263" t="s">
        <v>211</v>
      </c>
    </row>
    <row r="137" spans="2:65" s="1" customFormat="1" ht="16.5" customHeight="1">
      <c r="B137" s="38"/>
      <c r="C137" s="216" t="s">
        <v>270</v>
      </c>
      <c r="D137" s="216" t="s">
        <v>213</v>
      </c>
      <c r="E137" s="217" t="s">
        <v>296</v>
      </c>
      <c r="F137" s="218" t="s">
        <v>297</v>
      </c>
      <c r="G137" s="219" t="s">
        <v>230</v>
      </c>
      <c r="H137" s="220">
        <v>244.458</v>
      </c>
      <c r="I137" s="221"/>
      <c r="J137" s="222">
        <f>ROUND(I137*H137,2)</f>
        <v>0</v>
      </c>
      <c r="K137" s="218" t="s">
        <v>217</v>
      </c>
      <c r="L137" s="43"/>
      <c r="M137" s="223" t="s">
        <v>1</v>
      </c>
      <c r="N137" s="224" t="s">
        <v>38</v>
      </c>
      <c r="O137" s="79"/>
      <c r="P137" s="225">
        <f>O137*H137</f>
        <v>0</v>
      </c>
      <c r="Q137" s="225">
        <v>0</v>
      </c>
      <c r="R137" s="225">
        <f>Q137*H137</f>
        <v>0</v>
      </c>
      <c r="S137" s="225">
        <v>0</v>
      </c>
      <c r="T137" s="226">
        <f>S137*H137</f>
        <v>0</v>
      </c>
      <c r="AR137" s="17" t="s">
        <v>218</v>
      </c>
      <c r="AT137" s="17" t="s">
        <v>213</v>
      </c>
      <c r="AU137" s="17" t="s">
        <v>76</v>
      </c>
      <c r="AY137" s="17" t="s">
        <v>211</v>
      </c>
      <c r="BE137" s="227">
        <f>IF(N137="základní",J137,0)</f>
        <v>0</v>
      </c>
      <c r="BF137" s="227">
        <f>IF(N137="snížená",J137,0)</f>
        <v>0</v>
      </c>
      <c r="BG137" s="227">
        <f>IF(N137="zákl. přenesená",J137,0)</f>
        <v>0</v>
      </c>
      <c r="BH137" s="227">
        <f>IF(N137="sníž. přenesená",J137,0)</f>
        <v>0</v>
      </c>
      <c r="BI137" s="227">
        <f>IF(N137="nulová",J137,0)</f>
        <v>0</v>
      </c>
      <c r="BJ137" s="17" t="s">
        <v>74</v>
      </c>
      <c r="BK137" s="227">
        <f>ROUND(I137*H137,2)</f>
        <v>0</v>
      </c>
      <c r="BL137" s="17" t="s">
        <v>218</v>
      </c>
      <c r="BM137" s="17" t="s">
        <v>1493</v>
      </c>
    </row>
    <row r="138" spans="2:47" s="1" customFormat="1" ht="12">
      <c r="B138" s="38"/>
      <c r="C138" s="39"/>
      <c r="D138" s="228" t="s">
        <v>219</v>
      </c>
      <c r="E138" s="39"/>
      <c r="F138" s="229" t="s">
        <v>299</v>
      </c>
      <c r="G138" s="39"/>
      <c r="H138" s="39"/>
      <c r="I138" s="143"/>
      <c r="J138" s="39"/>
      <c r="K138" s="39"/>
      <c r="L138" s="43"/>
      <c r="M138" s="230"/>
      <c r="N138" s="79"/>
      <c r="O138" s="79"/>
      <c r="P138" s="79"/>
      <c r="Q138" s="79"/>
      <c r="R138" s="79"/>
      <c r="S138" s="79"/>
      <c r="T138" s="80"/>
      <c r="AT138" s="17" t="s">
        <v>219</v>
      </c>
      <c r="AU138" s="17" t="s">
        <v>76</v>
      </c>
    </row>
    <row r="139" spans="2:47" s="1" customFormat="1" ht="12">
      <c r="B139" s="38"/>
      <c r="C139" s="39"/>
      <c r="D139" s="228" t="s">
        <v>221</v>
      </c>
      <c r="E139" s="39"/>
      <c r="F139" s="231" t="s">
        <v>287</v>
      </c>
      <c r="G139" s="39"/>
      <c r="H139" s="39"/>
      <c r="I139" s="143"/>
      <c r="J139" s="39"/>
      <c r="K139" s="39"/>
      <c r="L139" s="43"/>
      <c r="M139" s="230"/>
      <c r="N139" s="79"/>
      <c r="O139" s="79"/>
      <c r="P139" s="79"/>
      <c r="Q139" s="79"/>
      <c r="R139" s="79"/>
      <c r="S139" s="79"/>
      <c r="T139" s="80"/>
      <c r="AT139" s="17" t="s">
        <v>221</v>
      </c>
      <c r="AU139" s="17" t="s">
        <v>76</v>
      </c>
    </row>
    <row r="140" spans="2:47" s="1" customFormat="1" ht="12">
      <c r="B140" s="38"/>
      <c r="C140" s="39"/>
      <c r="D140" s="228" t="s">
        <v>250</v>
      </c>
      <c r="E140" s="39"/>
      <c r="F140" s="231" t="s">
        <v>1159</v>
      </c>
      <c r="G140" s="39"/>
      <c r="H140" s="39"/>
      <c r="I140" s="143"/>
      <c r="J140" s="39"/>
      <c r="K140" s="39"/>
      <c r="L140" s="43"/>
      <c r="M140" s="230"/>
      <c r="N140" s="79"/>
      <c r="O140" s="79"/>
      <c r="P140" s="79"/>
      <c r="Q140" s="79"/>
      <c r="R140" s="79"/>
      <c r="S140" s="79"/>
      <c r="T140" s="80"/>
      <c r="AT140" s="17" t="s">
        <v>250</v>
      </c>
      <c r="AU140" s="17" t="s">
        <v>76</v>
      </c>
    </row>
    <row r="141" spans="2:51" s="13" customFormat="1" ht="12">
      <c r="B141" s="242"/>
      <c r="C141" s="243"/>
      <c r="D141" s="228" t="s">
        <v>223</v>
      </c>
      <c r="E141" s="244" t="s">
        <v>1</v>
      </c>
      <c r="F141" s="245" t="s">
        <v>1494</v>
      </c>
      <c r="G141" s="243"/>
      <c r="H141" s="246">
        <v>244.458</v>
      </c>
      <c r="I141" s="247"/>
      <c r="J141" s="243"/>
      <c r="K141" s="243"/>
      <c r="L141" s="248"/>
      <c r="M141" s="249"/>
      <c r="N141" s="250"/>
      <c r="O141" s="250"/>
      <c r="P141" s="250"/>
      <c r="Q141" s="250"/>
      <c r="R141" s="250"/>
      <c r="S141" s="250"/>
      <c r="T141" s="251"/>
      <c r="AT141" s="252" t="s">
        <v>223</v>
      </c>
      <c r="AU141" s="252" t="s">
        <v>76</v>
      </c>
      <c r="AV141" s="13" t="s">
        <v>76</v>
      </c>
      <c r="AW141" s="13" t="s">
        <v>30</v>
      </c>
      <c r="AX141" s="13" t="s">
        <v>74</v>
      </c>
      <c r="AY141" s="252" t="s">
        <v>211</v>
      </c>
    </row>
    <row r="142" spans="2:65" s="1" customFormat="1" ht="16.5" customHeight="1">
      <c r="B142" s="38"/>
      <c r="C142" s="216" t="s">
        <v>247</v>
      </c>
      <c r="D142" s="216" t="s">
        <v>213</v>
      </c>
      <c r="E142" s="217" t="s">
        <v>302</v>
      </c>
      <c r="F142" s="218" t="s">
        <v>303</v>
      </c>
      <c r="G142" s="219" t="s">
        <v>230</v>
      </c>
      <c r="H142" s="220">
        <v>17.226</v>
      </c>
      <c r="I142" s="221"/>
      <c r="J142" s="222">
        <f>ROUND(I142*H142,2)</f>
        <v>0</v>
      </c>
      <c r="K142" s="218" t="s">
        <v>217</v>
      </c>
      <c r="L142" s="43"/>
      <c r="M142" s="223" t="s">
        <v>1</v>
      </c>
      <c r="N142" s="224" t="s">
        <v>38</v>
      </c>
      <c r="O142" s="79"/>
      <c r="P142" s="225">
        <f>O142*H142</f>
        <v>0</v>
      </c>
      <c r="Q142" s="225">
        <v>0</v>
      </c>
      <c r="R142" s="225">
        <f>Q142*H142</f>
        <v>0</v>
      </c>
      <c r="S142" s="225">
        <v>0</v>
      </c>
      <c r="T142" s="226">
        <f>S142*H142</f>
        <v>0</v>
      </c>
      <c r="AR142" s="17" t="s">
        <v>218</v>
      </c>
      <c r="AT142" s="17" t="s">
        <v>213</v>
      </c>
      <c r="AU142" s="17" t="s">
        <v>76</v>
      </c>
      <c r="AY142" s="17" t="s">
        <v>211</v>
      </c>
      <c r="BE142" s="227">
        <f>IF(N142="základní",J142,0)</f>
        <v>0</v>
      </c>
      <c r="BF142" s="227">
        <f>IF(N142="snížená",J142,0)</f>
        <v>0</v>
      </c>
      <c r="BG142" s="227">
        <f>IF(N142="zákl. přenesená",J142,0)</f>
        <v>0</v>
      </c>
      <c r="BH142" s="227">
        <f>IF(N142="sníž. přenesená",J142,0)</f>
        <v>0</v>
      </c>
      <c r="BI142" s="227">
        <f>IF(N142="nulová",J142,0)</f>
        <v>0</v>
      </c>
      <c r="BJ142" s="17" t="s">
        <v>74</v>
      </c>
      <c r="BK142" s="227">
        <f>ROUND(I142*H142,2)</f>
        <v>0</v>
      </c>
      <c r="BL142" s="17" t="s">
        <v>218</v>
      </c>
      <c r="BM142" s="17" t="s">
        <v>1495</v>
      </c>
    </row>
    <row r="143" spans="2:47" s="1" customFormat="1" ht="12">
      <c r="B143" s="38"/>
      <c r="C143" s="39"/>
      <c r="D143" s="228" t="s">
        <v>219</v>
      </c>
      <c r="E143" s="39"/>
      <c r="F143" s="229" t="s">
        <v>305</v>
      </c>
      <c r="G143" s="39"/>
      <c r="H143" s="39"/>
      <c r="I143" s="143"/>
      <c r="J143" s="39"/>
      <c r="K143" s="39"/>
      <c r="L143" s="43"/>
      <c r="M143" s="230"/>
      <c r="N143" s="79"/>
      <c r="O143" s="79"/>
      <c r="P143" s="79"/>
      <c r="Q143" s="79"/>
      <c r="R143" s="79"/>
      <c r="S143" s="79"/>
      <c r="T143" s="80"/>
      <c r="AT143" s="17" t="s">
        <v>219</v>
      </c>
      <c r="AU143" s="17" t="s">
        <v>76</v>
      </c>
    </row>
    <row r="144" spans="2:47" s="1" customFormat="1" ht="12">
      <c r="B144" s="38"/>
      <c r="C144" s="39"/>
      <c r="D144" s="228" t="s">
        <v>221</v>
      </c>
      <c r="E144" s="39"/>
      <c r="F144" s="231" t="s">
        <v>306</v>
      </c>
      <c r="G144" s="39"/>
      <c r="H144" s="39"/>
      <c r="I144" s="143"/>
      <c r="J144" s="39"/>
      <c r="K144" s="39"/>
      <c r="L144" s="43"/>
      <c r="M144" s="230"/>
      <c r="N144" s="79"/>
      <c r="O144" s="79"/>
      <c r="P144" s="79"/>
      <c r="Q144" s="79"/>
      <c r="R144" s="79"/>
      <c r="S144" s="79"/>
      <c r="T144" s="80"/>
      <c r="AT144" s="17" t="s">
        <v>221</v>
      </c>
      <c r="AU144" s="17" t="s">
        <v>76</v>
      </c>
    </row>
    <row r="145" spans="2:51" s="12" customFormat="1" ht="12">
      <c r="B145" s="232"/>
      <c r="C145" s="233"/>
      <c r="D145" s="228" t="s">
        <v>223</v>
      </c>
      <c r="E145" s="234" t="s">
        <v>1</v>
      </c>
      <c r="F145" s="235" t="s">
        <v>1496</v>
      </c>
      <c r="G145" s="233"/>
      <c r="H145" s="234" t="s">
        <v>1</v>
      </c>
      <c r="I145" s="236"/>
      <c r="J145" s="233"/>
      <c r="K145" s="233"/>
      <c r="L145" s="237"/>
      <c r="M145" s="238"/>
      <c r="N145" s="239"/>
      <c r="O145" s="239"/>
      <c r="P145" s="239"/>
      <c r="Q145" s="239"/>
      <c r="R145" s="239"/>
      <c r="S145" s="239"/>
      <c r="T145" s="240"/>
      <c r="AT145" s="241" t="s">
        <v>223</v>
      </c>
      <c r="AU145" s="241" t="s">
        <v>76</v>
      </c>
      <c r="AV145" s="12" t="s">
        <v>74</v>
      </c>
      <c r="AW145" s="12" t="s">
        <v>30</v>
      </c>
      <c r="AX145" s="12" t="s">
        <v>67</v>
      </c>
      <c r="AY145" s="241" t="s">
        <v>211</v>
      </c>
    </row>
    <row r="146" spans="2:51" s="13" customFormat="1" ht="12">
      <c r="B146" s="242"/>
      <c r="C146" s="243"/>
      <c r="D146" s="228" t="s">
        <v>223</v>
      </c>
      <c r="E146" s="244" t="s">
        <v>1</v>
      </c>
      <c r="F146" s="245" t="s">
        <v>1497</v>
      </c>
      <c r="G146" s="243"/>
      <c r="H146" s="246">
        <v>5.386</v>
      </c>
      <c r="I146" s="247"/>
      <c r="J146" s="243"/>
      <c r="K146" s="243"/>
      <c r="L146" s="248"/>
      <c r="M146" s="249"/>
      <c r="N146" s="250"/>
      <c r="O146" s="250"/>
      <c r="P146" s="250"/>
      <c r="Q146" s="250"/>
      <c r="R146" s="250"/>
      <c r="S146" s="250"/>
      <c r="T146" s="251"/>
      <c r="AT146" s="252" t="s">
        <v>223</v>
      </c>
      <c r="AU146" s="252" t="s">
        <v>76</v>
      </c>
      <c r="AV146" s="13" t="s">
        <v>76</v>
      </c>
      <c r="AW146" s="13" t="s">
        <v>30</v>
      </c>
      <c r="AX146" s="13" t="s">
        <v>67</v>
      </c>
      <c r="AY146" s="252" t="s">
        <v>211</v>
      </c>
    </row>
    <row r="147" spans="2:51" s="12" customFormat="1" ht="12">
      <c r="B147" s="232"/>
      <c r="C147" s="233"/>
      <c r="D147" s="228" t="s">
        <v>223</v>
      </c>
      <c r="E147" s="234" t="s">
        <v>1</v>
      </c>
      <c r="F147" s="235" t="s">
        <v>1156</v>
      </c>
      <c r="G147" s="233"/>
      <c r="H147" s="234" t="s">
        <v>1</v>
      </c>
      <c r="I147" s="236"/>
      <c r="J147" s="233"/>
      <c r="K147" s="233"/>
      <c r="L147" s="237"/>
      <c r="M147" s="238"/>
      <c r="N147" s="239"/>
      <c r="O147" s="239"/>
      <c r="P147" s="239"/>
      <c r="Q147" s="239"/>
      <c r="R147" s="239"/>
      <c r="S147" s="239"/>
      <c r="T147" s="240"/>
      <c r="AT147" s="241" t="s">
        <v>223</v>
      </c>
      <c r="AU147" s="241" t="s">
        <v>76</v>
      </c>
      <c r="AV147" s="12" t="s">
        <v>74</v>
      </c>
      <c r="AW147" s="12" t="s">
        <v>30</v>
      </c>
      <c r="AX147" s="12" t="s">
        <v>67</v>
      </c>
      <c r="AY147" s="241" t="s">
        <v>211</v>
      </c>
    </row>
    <row r="148" spans="2:51" s="13" customFormat="1" ht="12">
      <c r="B148" s="242"/>
      <c r="C148" s="243"/>
      <c r="D148" s="228" t="s">
        <v>223</v>
      </c>
      <c r="E148" s="244" t="s">
        <v>1</v>
      </c>
      <c r="F148" s="245" t="s">
        <v>1492</v>
      </c>
      <c r="G148" s="243"/>
      <c r="H148" s="246">
        <v>11.84</v>
      </c>
      <c r="I148" s="247"/>
      <c r="J148" s="243"/>
      <c r="K148" s="243"/>
      <c r="L148" s="248"/>
      <c r="M148" s="249"/>
      <c r="N148" s="250"/>
      <c r="O148" s="250"/>
      <c r="P148" s="250"/>
      <c r="Q148" s="250"/>
      <c r="R148" s="250"/>
      <c r="S148" s="250"/>
      <c r="T148" s="251"/>
      <c r="AT148" s="252" t="s">
        <v>223</v>
      </c>
      <c r="AU148" s="252" t="s">
        <v>76</v>
      </c>
      <c r="AV148" s="13" t="s">
        <v>76</v>
      </c>
      <c r="AW148" s="13" t="s">
        <v>30</v>
      </c>
      <c r="AX148" s="13" t="s">
        <v>67</v>
      </c>
      <c r="AY148" s="252" t="s">
        <v>211</v>
      </c>
    </row>
    <row r="149" spans="2:51" s="14" customFormat="1" ht="12">
      <c r="B149" s="253"/>
      <c r="C149" s="254"/>
      <c r="D149" s="228" t="s">
        <v>223</v>
      </c>
      <c r="E149" s="255" t="s">
        <v>1</v>
      </c>
      <c r="F149" s="256" t="s">
        <v>227</v>
      </c>
      <c r="G149" s="254"/>
      <c r="H149" s="257">
        <v>17.226</v>
      </c>
      <c r="I149" s="258"/>
      <c r="J149" s="254"/>
      <c r="K149" s="254"/>
      <c r="L149" s="259"/>
      <c r="M149" s="260"/>
      <c r="N149" s="261"/>
      <c r="O149" s="261"/>
      <c r="P149" s="261"/>
      <c r="Q149" s="261"/>
      <c r="R149" s="261"/>
      <c r="S149" s="261"/>
      <c r="T149" s="262"/>
      <c r="AT149" s="263" t="s">
        <v>223</v>
      </c>
      <c r="AU149" s="263" t="s">
        <v>76</v>
      </c>
      <c r="AV149" s="14" t="s">
        <v>218</v>
      </c>
      <c r="AW149" s="14" t="s">
        <v>30</v>
      </c>
      <c r="AX149" s="14" t="s">
        <v>74</v>
      </c>
      <c r="AY149" s="263" t="s">
        <v>211</v>
      </c>
    </row>
    <row r="150" spans="2:65" s="1" customFormat="1" ht="16.5" customHeight="1">
      <c r="B150" s="38"/>
      <c r="C150" s="216" t="s">
        <v>282</v>
      </c>
      <c r="D150" s="216" t="s">
        <v>213</v>
      </c>
      <c r="E150" s="217" t="s">
        <v>321</v>
      </c>
      <c r="F150" s="218" t="s">
        <v>322</v>
      </c>
      <c r="G150" s="219" t="s">
        <v>323</v>
      </c>
      <c r="H150" s="220">
        <v>51.956</v>
      </c>
      <c r="I150" s="221"/>
      <c r="J150" s="222">
        <f>ROUND(I150*H150,2)</f>
        <v>0</v>
      </c>
      <c r="K150" s="218" t="s">
        <v>217</v>
      </c>
      <c r="L150" s="43"/>
      <c r="M150" s="223" t="s">
        <v>1</v>
      </c>
      <c r="N150" s="224" t="s">
        <v>38</v>
      </c>
      <c r="O150" s="79"/>
      <c r="P150" s="225">
        <f>O150*H150</f>
        <v>0</v>
      </c>
      <c r="Q150" s="225">
        <v>0</v>
      </c>
      <c r="R150" s="225">
        <f>Q150*H150</f>
        <v>0</v>
      </c>
      <c r="S150" s="225">
        <v>0</v>
      </c>
      <c r="T150" s="226">
        <f>S150*H150</f>
        <v>0</v>
      </c>
      <c r="AR150" s="17" t="s">
        <v>218</v>
      </c>
      <c r="AT150" s="17" t="s">
        <v>213</v>
      </c>
      <c r="AU150" s="17" t="s">
        <v>76</v>
      </c>
      <c r="AY150" s="17" t="s">
        <v>211</v>
      </c>
      <c r="BE150" s="227">
        <f>IF(N150="základní",J150,0)</f>
        <v>0</v>
      </c>
      <c r="BF150" s="227">
        <f>IF(N150="snížená",J150,0)</f>
        <v>0</v>
      </c>
      <c r="BG150" s="227">
        <f>IF(N150="zákl. přenesená",J150,0)</f>
        <v>0</v>
      </c>
      <c r="BH150" s="227">
        <f>IF(N150="sníž. přenesená",J150,0)</f>
        <v>0</v>
      </c>
      <c r="BI150" s="227">
        <f>IF(N150="nulová",J150,0)</f>
        <v>0</v>
      </c>
      <c r="BJ150" s="17" t="s">
        <v>74</v>
      </c>
      <c r="BK150" s="227">
        <f>ROUND(I150*H150,2)</f>
        <v>0</v>
      </c>
      <c r="BL150" s="17" t="s">
        <v>218</v>
      </c>
      <c r="BM150" s="17" t="s">
        <v>1498</v>
      </c>
    </row>
    <row r="151" spans="2:47" s="1" customFormat="1" ht="12">
      <c r="B151" s="38"/>
      <c r="C151" s="39"/>
      <c r="D151" s="228" t="s">
        <v>219</v>
      </c>
      <c r="E151" s="39"/>
      <c r="F151" s="229" t="s">
        <v>325</v>
      </c>
      <c r="G151" s="39"/>
      <c r="H151" s="39"/>
      <c r="I151" s="143"/>
      <c r="J151" s="39"/>
      <c r="K151" s="39"/>
      <c r="L151" s="43"/>
      <c r="M151" s="230"/>
      <c r="N151" s="79"/>
      <c r="O151" s="79"/>
      <c r="P151" s="79"/>
      <c r="Q151" s="79"/>
      <c r="R151" s="79"/>
      <c r="S151" s="79"/>
      <c r="T151" s="80"/>
      <c r="AT151" s="17" t="s">
        <v>219</v>
      </c>
      <c r="AU151" s="17" t="s">
        <v>76</v>
      </c>
    </row>
    <row r="152" spans="2:47" s="1" customFormat="1" ht="12">
      <c r="B152" s="38"/>
      <c r="C152" s="39"/>
      <c r="D152" s="228" t="s">
        <v>221</v>
      </c>
      <c r="E152" s="39"/>
      <c r="F152" s="231" t="s">
        <v>326</v>
      </c>
      <c r="G152" s="39"/>
      <c r="H152" s="39"/>
      <c r="I152" s="143"/>
      <c r="J152" s="39"/>
      <c r="K152" s="39"/>
      <c r="L152" s="43"/>
      <c r="M152" s="230"/>
      <c r="N152" s="79"/>
      <c r="O152" s="79"/>
      <c r="P152" s="79"/>
      <c r="Q152" s="79"/>
      <c r="R152" s="79"/>
      <c r="S152" s="79"/>
      <c r="T152" s="80"/>
      <c r="AT152" s="17" t="s">
        <v>221</v>
      </c>
      <c r="AU152" s="17" t="s">
        <v>76</v>
      </c>
    </row>
    <row r="153" spans="2:47" s="1" customFormat="1" ht="12">
      <c r="B153" s="38"/>
      <c r="C153" s="39"/>
      <c r="D153" s="228" t="s">
        <v>250</v>
      </c>
      <c r="E153" s="39"/>
      <c r="F153" s="231" t="s">
        <v>327</v>
      </c>
      <c r="G153" s="39"/>
      <c r="H153" s="39"/>
      <c r="I153" s="143"/>
      <c r="J153" s="39"/>
      <c r="K153" s="39"/>
      <c r="L153" s="43"/>
      <c r="M153" s="230"/>
      <c r="N153" s="79"/>
      <c r="O153" s="79"/>
      <c r="P153" s="79"/>
      <c r="Q153" s="79"/>
      <c r="R153" s="79"/>
      <c r="S153" s="79"/>
      <c r="T153" s="80"/>
      <c r="AT153" s="17" t="s">
        <v>250</v>
      </c>
      <c r="AU153" s="17" t="s">
        <v>76</v>
      </c>
    </row>
    <row r="154" spans="2:51" s="12" customFormat="1" ht="12">
      <c r="B154" s="232"/>
      <c r="C154" s="233"/>
      <c r="D154" s="228" t="s">
        <v>223</v>
      </c>
      <c r="E154" s="234" t="s">
        <v>1</v>
      </c>
      <c r="F154" s="235" t="s">
        <v>1490</v>
      </c>
      <c r="G154" s="233"/>
      <c r="H154" s="234" t="s">
        <v>1</v>
      </c>
      <c r="I154" s="236"/>
      <c r="J154" s="233"/>
      <c r="K154" s="233"/>
      <c r="L154" s="237"/>
      <c r="M154" s="238"/>
      <c r="N154" s="239"/>
      <c r="O154" s="239"/>
      <c r="P154" s="239"/>
      <c r="Q154" s="239"/>
      <c r="R154" s="239"/>
      <c r="S154" s="239"/>
      <c r="T154" s="240"/>
      <c r="AT154" s="241" t="s">
        <v>223</v>
      </c>
      <c r="AU154" s="241" t="s">
        <v>76</v>
      </c>
      <c r="AV154" s="12" t="s">
        <v>74</v>
      </c>
      <c r="AW154" s="12" t="s">
        <v>30</v>
      </c>
      <c r="AX154" s="12" t="s">
        <v>67</v>
      </c>
      <c r="AY154" s="241" t="s">
        <v>211</v>
      </c>
    </row>
    <row r="155" spans="2:51" s="13" customFormat="1" ht="12">
      <c r="B155" s="242"/>
      <c r="C155" s="243"/>
      <c r="D155" s="228" t="s">
        <v>223</v>
      </c>
      <c r="E155" s="244" t="s">
        <v>1</v>
      </c>
      <c r="F155" s="245" t="s">
        <v>1499</v>
      </c>
      <c r="G155" s="243"/>
      <c r="H155" s="246">
        <v>30.644</v>
      </c>
      <c r="I155" s="247"/>
      <c r="J155" s="243"/>
      <c r="K155" s="243"/>
      <c r="L155" s="248"/>
      <c r="M155" s="249"/>
      <c r="N155" s="250"/>
      <c r="O155" s="250"/>
      <c r="P155" s="250"/>
      <c r="Q155" s="250"/>
      <c r="R155" s="250"/>
      <c r="S155" s="250"/>
      <c r="T155" s="251"/>
      <c r="AT155" s="252" t="s">
        <v>223</v>
      </c>
      <c r="AU155" s="252" t="s">
        <v>76</v>
      </c>
      <c r="AV155" s="13" t="s">
        <v>76</v>
      </c>
      <c r="AW155" s="13" t="s">
        <v>30</v>
      </c>
      <c r="AX155" s="13" t="s">
        <v>67</v>
      </c>
      <c r="AY155" s="252" t="s">
        <v>211</v>
      </c>
    </row>
    <row r="156" spans="2:51" s="12" customFormat="1" ht="12">
      <c r="B156" s="232"/>
      <c r="C156" s="233"/>
      <c r="D156" s="228" t="s">
        <v>223</v>
      </c>
      <c r="E156" s="234" t="s">
        <v>1</v>
      </c>
      <c r="F156" s="235" t="s">
        <v>1156</v>
      </c>
      <c r="G156" s="233"/>
      <c r="H156" s="234" t="s">
        <v>1</v>
      </c>
      <c r="I156" s="236"/>
      <c r="J156" s="233"/>
      <c r="K156" s="233"/>
      <c r="L156" s="237"/>
      <c r="M156" s="238"/>
      <c r="N156" s="239"/>
      <c r="O156" s="239"/>
      <c r="P156" s="239"/>
      <c r="Q156" s="239"/>
      <c r="R156" s="239"/>
      <c r="S156" s="239"/>
      <c r="T156" s="240"/>
      <c r="AT156" s="241" t="s">
        <v>223</v>
      </c>
      <c r="AU156" s="241" t="s">
        <v>76</v>
      </c>
      <c r="AV156" s="12" t="s">
        <v>74</v>
      </c>
      <c r="AW156" s="12" t="s">
        <v>30</v>
      </c>
      <c r="AX156" s="12" t="s">
        <v>67</v>
      </c>
      <c r="AY156" s="241" t="s">
        <v>211</v>
      </c>
    </row>
    <row r="157" spans="2:51" s="13" customFormat="1" ht="12">
      <c r="B157" s="242"/>
      <c r="C157" s="243"/>
      <c r="D157" s="228" t="s">
        <v>223</v>
      </c>
      <c r="E157" s="244" t="s">
        <v>1</v>
      </c>
      <c r="F157" s="245" t="s">
        <v>1500</v>
      </c>
      <c r="G157" s="243"/>
      <c r="H157" s="246">
        <v>21.312</v>
      </c>
      <c r="I157" s="247"/>
      <c r="J157" s="243"/>
      <c r="K157" s="243"/>
      <c r="L157" s="248"/>
      <c r="M157" s="249"/>
      <c r="N157" s="250"/>
      <c r="O157" s="250"/>
      <c r="P157" s="250"/>
      <c r="Q157" s="250"/>
      <c r="R157" s="250"/>
      <c r="S157" s="250"/>
      <c r="T157" s="251"/>
      <c r="AT157" s="252" t="s">
        <v>223</v>
      </c>
      <c r="AU157" s="252" t="s">
        <v>76</v>
      </c>
      <c r="AV157" s="13" t="s">
        <v>76</v>
      </c>
      <c r="AW157" s="13" t="s">
        <v>30</v>
      </c>
      <c r="AX157" s="13" t="s">
        <v>67</v>
      </c>
      <c r="AY157" s="252" t="s">
        <v>211</v>
      </c>
    </row>
    <row r="158" spans="2:51" s="14" customFormat="1" ht="12">
      <c r="B158" s="253"/>
      <c r="C158" s="254"/>
      <c r="D158" s="228" t="s">
        <v>223</v>
      </c>
      <c r="E158" s="255" t="s">
        <v>1</v>
      </c>
      <c r="F158" s="256" t="s">
        <v>227</v>
      </c>
      <c r="G158" s="254"/>
      <c r="H158" s="257">
        <v>51.956</v>
      </c>
      <c r="I158" s="258"/>
      <c r="J158" s="254"/>
      <c r="K158" s="254"/>
      <c r="L158" s="259"/>
      <c r="M158" s="260"/>
      <c r="N158" s="261"/>
      <c r="O158" s="261"/>
      <c r="P158" s="261"/>
      <c r="Q158" s="261"/>
      <c r="R158" s="261"/>
      <c r="S158" s="261"/>
      <c r="T158" s="262"/>
      <c r="AT158" s="263" t="s">
        <v>223</v>
      </c>
      <c r="AU158" s="263" t="s">
        <v>76</v>
      </c>
      <c r="AV158" s="14" t="s">
        <v>218</v>
      </c>
      <c r="AW158" s="14" t="s">
        <v>30</v>
      </c>
      <c r="AX158" s="14" t="s">
        <v>74</v>
      </c>
      <c r="AY158" s="263" t="s">
        <v>211</v>
      </c>
    </row>
    <row r="159" spans="2:65" s="1" customFormat="1" ht="16.5" customHeight="1">
      <c r="B159" s="38"/>
      <c r="C159" s="216" t="s">
        <v>257</v>
      </c>
      <c r="D159" s="216" t="s">
        <v>213</v>
      </c>
      <c r="E159" s="217" t="s">
        <v>329</v>
      </c>
      <c r="F159" s="218" t="s">
        <v>330</v>
      </c>
      <c r="G159" s="219" t="s">
        <v>230</v>
      </c>
      <c r="H159" s="220">
        <v>10.64</v>
      </c>
      <c r="I159" s="221"/>
      <c r="J159" s="222">
        <f>ROUND(I159*H159,2)</f>
        <v>0</v>
      </c>
      <c r="K159" s="218" t="s">
        <v>217</v>
      </c>
      <c r="L159" s="43"/>
      <c r="M159" s="223" t="s">
        <v>1</v>
      </c>
      <c r="N159" s="224" t="s">
        <v>38</v>
      </c>
      <c r="O159" s="79"/>
      <c r="P159" s="225">
        <f>O159*H159</f>
        <v>0</v>
      </c>
      <c r="Q159" s="225">
        <v>0</v>
      </c>
      <c r="R159" s="225">
        <f>Q159*H159</f>
        <v>0</v>
      </c>
      <c r="S159" s="225">
        <v>0</v>
      </c>
      <c r="T159" s="226">
        <f>S159*H159</f>
        <v>0</v>
      </c>
      <c r="AR159" s="17" t="s">
        <v>218</v>
      </c>
      <c r="AT159" s="17" t="s">
        <v>213</v>
      </c>
      <c r="AU159" s="17" t="s">
        <v>76</v>
      </c>
      <c r="AY159" s="17" t="s">
        <v>211</v>
      </c>
      <c r="BE159" s="227">
        <f>IF(N159="základní",J159,0)</f>
        <v>0</v>
      </c>
      <c r="BF159" s="227">
        <f>IF(N159="snížená",J159,0)</f>
        <v>0</v>
      </c>
      <c r="BG159" s="227">
        <f>IF(N159="zákl. přenesená",J159,0)</f>
        <v>0</v>
      </c>
      <c r="BH159" s="227">
        <f>IF(N159="sníž. přenesená",J159,0)</f>
        <v>0</v>
      </c>
      <c r="BI159" s="227">
        <f>IF(N159="nulová",J159,0)</f>
        <v>0</v>
      </c>
      <c r="BJ159" s="17" t="s">
        <v>74</v>
      </c>
      <c r="BK159" s="227">
        <f>ROUND(I159*H159,2)</f>
        <v>0</v>
      </c>
      <c r="BL159" s="17" t="s">
        <v>218</v>
      </c>
      <c r="BM159" s="17" t="s">
        <v>1501</v>
      </c>
    </row>
    <row r="160" spans="2:47" s="1" customFormat="1" ht="12">
      <c r="B160" s="38"/>
      <c r="C160" s="39"/>
      <c r="D160" s="228" t="s">
        <v>219</v>
      </c>
      <c r="E160" s="39"/>
      <c r="F160" s="229" t="s">
        <v>332</v>
      </c>
      <c r="G160" s="39"/>
      <c r="H160" s="39"/>
      <c r="I160" s="143"/>
      <c r="J160" s="39"/>
      <c r="K160" s="39"/>
      <c r="L160" s="43"/>
      <c r="M160" s="230"/>
      <c r="N160" s="79"/>
      <c r="O160" s="79"/>
      <c r="P160" s="79"/>
      <c r="Q160" s="79"/>
      <c r="R160" s="79"/>
      <c r="S160" s="79"/>
      <c r="T160" s="80"/>
      <c r="AT160" s="17" t="s">
        <v>219</v>
      </c>
      <c r="AU160" s="17" t="s">
        <v>76</v>
      </c>
    </row>
    <row r="161" spans="2:47" s="1" customFormat="1" ht="12">
      <c r="B161" s="38"/>
      <c r="C161" s="39"/>
      <c r="D161" s="228" t="s">
        <v>221</v>
      </c>
      <c r="E161" s="39"/>
      <c r="F161" s="231" t="s">
        <v>333</v>
      </c>
      <c r="G161" s="39"/>
      <c r="H161" s="39"/>
      <c r="I161" s="143"/>
      <c r="J161" s="39"/>
      <c r="K161" s="39"/>
      <c r="L161" s="43"/>
      <c r="M161" s="230"/>
      <c r="N161" s="79"/>
      <c r="O161" s="79"/>
      <c r="P161" s="79"/>
      <c r="Q161" s="79"/>
      <c r="R161" s="79"/>
      <c r="S161" s="79"/>
      <c r="T161" s="80"/>
      <c r="AT161" s="17" t="s">
        <v>221</v>
      </c>
      <c r="AU161" s="17" t="s">
        <v>76</v>
      </c>
    </row>
    <row r="162" spans="2:51" s="12" customFormat="1" ht="12">
      <c r="B162" s="232"/>
      <c r="C162" s="233"/>
      <c r="D162" s="228" t="s">
        <v>223</v>
      </c>
      <c r="E162" s="234" t="s">
        <v>1</v>
      </c>
      <c r="F162" s="235" t="s">
        <v>888</v>
      </c>
      <c r="G162" s="233"/>
      <c r="H162" s="234" t="s">
        <v>1</v>
      </c>
      <c r="I162" s="236"/>
      <c r="J162" s="233"/>
      <c r="K162" s="233"/>
      <c r="L162" s="237"/>
      <c r="M162" s="238"/>
      <c r="N162" s="239"/>
      <c r="O162" s="239"/>
      <c r="P162" s="239"/>
      <c r="Q162" s="239"/>
      <c r="R162" s="239"/>
      <c r="S162" s="239"/>
      <c r="T162" s="240"/>
      <c r="AT162" s="241" t="s">
        <v>223</v>
      </c>
      <c r="AU162" s="241" t="s">
        <v>76</v>
      </c>
      <c r="AV162" s="12" t="s">
        <v>74</v>
      </c>
      <c r="AW162" s="12" t="s">
        <v>30</v>
      </c>
      <c r="AX162" s="12" t="s">
        <v>67</v>
      </c>
      <c r="AY162" s="241" t="s">
        <v>211</v>
      </c>
    </row>
    <row r="163" spans="2:51" s="13" customFormat="1" ht="12">
      <c r="B163" s="242"/>
      <c r="C163" s="243"/>
      <c r="D163" s="228" t="s">
        <v>223</v>
      </c>
      <c r="E163" s="244" t="s">
        <v>1</v>
      </c>
      <c r="F163" s="245" t="s">
        <v>1502</v>
      </c>
      <c r="G163" s="243"/>
      <c r="H163" s="246">
        <v>5.32</v>
      </c>
      <c r="I163" s="247"/>
      <c r="J163" s="243"/>
      <c r="K163" s="243"/>
      <c r="L163" s="248"/>
      <c r="M163" s="249"/>
      <c r="N163" s="250"/>
      <c r="O163" s="250"/>
      <c r="P163" s="250"/>
      <c r="Q163" s="250"/>
      <c r="R163" s="250"/>
      <c r="S163" s="250"/>
      <c r="T163" s="251"/>
      <c r="AT163" s="252" t="s">
        <v>223</v>
      </c>
      <c r="AU163" s="252" t="s">
        <v>76</v>
      </c>
      <c r="AV163" s="13" t="s">
        <v>76</v>
      </c>
      <c r="AW163" s="13" t="s">
        <v>30</v>
      </c>
      <c r="AX163" s="13" t="s">
        <v>67</v>
      </c>
      <c r="AY163" s="252" t="s">
        <v>211</v>
      </c>
    </row>
    <row r="164" spans="2:51" s="12" customFormat="1" ht="12">
      <c r="B164" s="232"/>
      <c r="C164" s="233"/>
      <c r="D164" s="228" t="s">
        <v>223</v>
      </c>
      <c r="E164" s="234" t="s">
        <v>1</v>
      </c>
      <c r="F164" s="235" t="s">
        <v>883</v>
      </c>
      <c r="G164" s="233"/>
      <c r="H164" s="234" t="s">
        <v>1</v>
      </c>
      <c r="I164" s="236"/>
      <c r="J164" s="233"/>
      <c r="K164" s="233"/>
      <c r="L164" s="237"/>
      <c r="M164" s="238"/>
      <c r="N164" s="239"/>
      <c r="O164" s="239"/>
      <c r="P164" s="239"/>
      <c r="Q164" s="239"/>
      <c r="R164" s="239"/>
      <c r="S164" s="239"/>
      <c r="T164" s="240"/>
      <c r="AT164" s="241" t="s">
        <v>223</v>
      </c>
      <c r="AU164" s="241" t="s">
        <v>76</v>
      </c>
      <c r="AV164" s="12" t="s">
        <v>74</v>
      </c>
      <c r="AW164" s="12" t="s">
        <v>30</v>
      </c>
      <c r="AX164" s="12" t="s">
        <v>67</v>
      </c>
      <c r="AY164" s="241" t="s">
        <v>211</v>
      </c>
    </row>
    <row r="165" spans="2:51" s="13" customFormat="1" ht="12">
      <c r="B165" s="242"/>
      <c r="C165" s="243"/>
      <c r="D165" s="228" t="s">
        <v>223</v>
      </c>
      <c r="E165" s="244" t="s">
        <v>1</v>
      </c>
      <c r="F165" s="245" t="s">
        <v>1502</v>
      </c>
      <c r="G165" s="243"/>
      <c r="H165" s="246">
        <v>5.32</v>
      </c>
      <c r="I165" s="247"/>
      <c r="J165" s="243"/>
      <c r="K165" s="243"/>
      <c r="L165" s="248"/>
      <c r="M165" s="249"/>
      <c r="N165" s="250"/>
      <c r="O165" s="250"/>
      <c r="P165" s="250"/>
      <c r="Q165" s="250"/>
      <c r="R165" s="250"/>
      <c r="S165" s="250"/>
      <c r="T165" s="251"/>
      <c r="AT165" s="252" t="s">
        <v>223</v>
      </c>
      <c r="AU165" s="252" t="s">
        <v>76</v>
      </c>
      <c r="AV165" s="13" t="s">
        <v>76</v>
      </c>
      <c r="AW165" s="13" t="s">
        <v>30</v>
      </c>
      <c r="AX165" s="13" t="s">
        <v>67</v>
      </c>
      <c r="AY165" s="252" t="s">
        <v>211</v>
      </c>
    </row>
    <row r="166" spans="2:51" s="14" customFormat="1" ht="12">
      <c r="B166" s="253"/>
      <c r="C166" s="254"/>
      <c r="D166" s="228" t="s">
        <v>223</v>
      </c>
      <c r="E166" s="255" t="s">
        <v>1</v>
      </c>
      <c r="F166" s="256" t="s">
        <v>227</v>
      </c>
      <c r="G166" s="254"/>
      <c r="H166" s="257">
        <v>10.64</v>
      </c>
      <c r="I166" s="258"/>
      <c r="J166" s="254"/>
      <c r="K166" s="254"/>
      <c r="L166" s="259"/>
      <c r="M166" s="260"/>
      <c r="N166" s="261"/>
      <c r="O166" s="261"/>
      <c r="P166" s="261"/>
      <c r="Q166" s="261"/>
      <c r="R166" s="261"/>
      <c r="S166" s="261"/>
      <c r="T166" s="262"/>
      <c r="AT166" s="263" t="s">
        <v>223</v>
      </c>
      <c r="AU166" s="263" t="s">
        <v>76</v>
      </c>
      <c r="AV166" s="14" t="s">
        <v>218</v>
      </c>
      <c r="AW166" s="14" t="s">
        <v>30</v>
      </c>
      <c r="AX166" s="14" t="s">
        <v>74</v>
      </c>
      <c r="AY166" s="263" t="s">
        <v>211</v>
      </c>
    </row>
    <row r="167" spans="2:65" s="1" customFormat="1" ht="16.5" customHeight="1">
      <c r="B167" s="38"/>
      <c r="C167" s="264" t="s">
        <v>295</v>
      </c>
      <c r="D167" s="264" t="s">
        <v>337</v>
      </c>
      <c r="E167" s="265" t="s">
        <v>338</v>
      </c>
      <c r="F167" s="266" t="s">
        <v>339</v>
      </c>
      <c r="G167" s="267" t="s">
        <v>323</v>
      </c>
      <c r="H167" s="268">
        <v>17.024</v>
      </c>
      <c r="I167" s="269"/>
      <c r="J167" s="270">
        <f>ROUND(I167*H167,2)</f>
        <v>0</v>
      </c>
      <c r="K167" s="266" t="s">
        <v>217</v>
      </c>
      <c r="L167" s="271"/>
      <c r="M167" s="272" t="s">
        <v>1</v>
      </c>
      <c r="N167" s="273" t="s">
        <v>38</v>
      </c>
      <c r="O167" s="79"/>
      <c r="P167" s="225">
        <f>O167*H167</f>
        <v>0</v>
      </c>
      <c r="Q167" s="225">
        <v>1</v>
      </c>
      <c r="R167" s="225">
        <f>Q167*H167</f>
        <v>17.024</v>
      </c>
      <c r="S167" s="225">
        <v>0</v>
      </c>
      <c r="T167" s="226">
        <f>S167*H167</f>
        <v>0</v>
      </c>
      <c r="AR167" s="17" t="s">
        <v>247</v>
      </c>
      <c r="AT167" s="17" t="s">
        <v>337</v>
      </c>
      <c r="AU167" s="17" t="s">
        <v>76</v>
      </c>
      <c r="AY167" s="17" t="s">
        <v>211</v>
      </c>
      <c r="BE167" s="227">
        <f>IF(N167="základní",J167,0)</f>
        <v>0</v>
      </c>
      <c r="BF167" s="227">
        <f>IF(N167="snížená",J167,0)</f>
        <v>0</v>
      </c>
      <c r="BG167" s="227">
        <f>IF(N167="zákl. přenesená",J167,0)</f>
        <v>0</v>
      </c>
      <c r="BH167" s="227">
        <f>IF(N167="sníž. přenesená",J167,0)</f>
        <v>0</v>
      </c>
      <c r="BI167" s="227">
        <f>IF(N167="nulová",J167,0)</f>
        <v>0</v>
      </c>
      <c r="BJ167" s="17" t="s">
        <v>74</v>
      </c>
      <c r="BK167" s="227">
        <f>ROUND(I167*H167,2)</f>
        <v>0</v>
      </c>
      <c r="BL167" s="17" t="s">
        <v>218</v>
      </c>
      <c r="BM167" s="17" t="s">
        <v>1503</v>
      </c>
    </row>
    <row r="168" spans="2:47" s="1" customFormat="1" ht="12">
      <c r="B168" s="38"/>
      <c r="C168" s="39"/>
      <c r="D168" s="228" t="s">
        <v>219</v>
      </c>
      <c r="E168" s="39"/>
      <c r="F168" s="229" t="s">
        <v>339</v>
      </c>
      <c r="G168" s="39"/>
      <c r="H168" s="39"/>
      <c r="I168" s="143"/>
      <c r="J168" s="39"/>
      <c r="K168" s="39"/>
      <c r="L168" s="43"/>
      <c r="M168" s="230"/>
      <c r="N168" s="79"/>
      <c r="O168" s="79"/>
      <c r="P168" s="79"/>
      <c r="Q168" s="79"/>
      <c r="R168" s="79"/>
      <c r="S168" s="79"/>
      <c r="T168" s="80"/>
      <c r="AT168" s="17" t="s">
        <v>219</v>
      </c>
      <c r="AU168" s="17" t="s">
        <v>76</v>
      </c>
    </row>
    <row r="169" spans="2:51" s="13" customFormat="1" ht="12">
      <c r="B169" s="242"/>
      <c r="C169" s="243"/>
      <c r="D169" s="228" t="s">
        <v>223</v>
      </c>
      <c r="E169" s="244" t="s">
        <v>1</v>
      </c>
      <c r="F169" s="245" t="s">
        <v>1504</v>
      </c>
      <c r="G169" s="243"/>
      <c r="H169" s="246">
        <v>17.024</v>
      </c>
      <c r="I169" s="247"/>
      <c r="J169" s="243"/>
      <c r="K169" s="243"/>
      <c r="L169" s="248"/>
      <c r="M169" s="249"/>
      <c r="N169" s="250"/>
      <c r="O169" s="250"/>
      <c r="P169" s="250"/>
      <c r="Q169" s="250"/>
      <c r="R169" s="250"/>
      <c r="S169" s="250"/>
      <c r="T169" s="251"/>
      <c r="AT169" s="252" t="s">
        <v>223</v>
      </c>
      <c r="AU169" s="252" t="s">
        <v>76</v>
      </c>
      <c r="AV169" s="13" t="s">
        <v>76</v>
      </c>
      <c r="AW169" s="13" t="s">
        <v>30</v>
      </c>
      <c r="AX169" s="13" t="s">
        <v>67</v>
      </c>
      <c r="AY169" s="252" t="s">
        <v>211</v>
      </c>
    </row>
    <row r="170" spans="2:51" s="14" customFormat="1" ht="12">
      <c r="B170" s="253"/>
      <c r="C170" s="254"/>
      <c r="D170" s="228" t="s">
        <v>223</v>
      </c>
      <c r="E170" s="255" t="s">
        <v>1</v>
      </c>
      <c r="F170" s="256" t="s">
        <v>227</v>
      </c>
      <c r="G170" s="254"/>
      <c r="H170" s="257">
        <v>17.024</v>
      </c>
      <c r="I170" s="258"/>
      <c r="J170" s="254"/>
      <c r="K170" s="254"/>
      <c r="L170" s="259"/>
      <c r="M170" s="260"/>
      <c r="N170" s="261"/>
      <c r="O170" s="261"/>
      <c r="P170" s="261"/>
      <c r="Q170" s="261"/>
      <c r="R170" s="261"/>
      <c r="S170" s="261"/>
      <c r="T170" s="262"/>
      <c r="AT170" s="263" t="s">
        <v>223</v>
      </c>
      <c r="AU170" s="263" t="s">
        <v>76</v>
      </c>
      <c r="AV170" s="14" t="s">
        <v>218</v>
      </c>
      <c r="AW170" s="14" t="s">
        <v>30</v>
      </c>
      <c r="AX170" s="14" t="s">
        <v>74</v>
      </c>
      <c r="AY170" s="263" t="s">
        <v>211</v>
      </c>
    </row>
    <row r="171" spans="2:65" s="1" customFormat="1" ht="16.5" customHeight="1">
      <c r="B171" s="38"/>
      <c r="C171" s="216" t="s">
        <v>265</v>
      </c>
      <c r="D171" s="216" t="s">
        <v>213</v>
      </c>
      <c r="E171" s="217" t="s">
        <v>342</v>
      </c>
      <c r="F171" s="218" t="s">
        <v>343</v>
      </c>
      <c r="G171" s="219" t="s">
        <v>216</v>
      </c>
      <c r="H171" s="220">
        <v>35.91</v>
      </c>
      <c r="I171" s="221"/>
      <c r="J171" s="222">
        <f>ROUND(I171*H171,2)</f>
        <v>0</v>
      </c>
      <c r="K171" s="218" t="s">
        <v>217</v>
      </c>
      <c r="L171" s="43"/>
      <c r="M171" s="223" t="s">
        <v>1</v>
      </c>
      <c r="N171" s="224" t="s">
        <v>38</v>
      </c>
      <c r="O171" s="79"/>
      <c r="P171" s="225">
        <f>O171*H171</f>
        <v>0</v>
      </c>
      <c r="Q171" s="225">
        <v>0</v>
      </c>
      <c r="R171" s="225">
        <f>Q171*H171</f>
        <v>0</v>
      </c>
      <c r="S171" s="225">
        <v>0</v>
      </c>
      <c r="T171" s="226">
        <f>S171*H171</f>
        <v>0</v>
      </c>
      <c r="AR171" s="17" t="s">
        <v>218</v>
      </c>
      <c r="AT171" s="17" t="s">
        <v>213</v>
      </c>
      <c r="AU171" s="17" t="s">
        <v>76</v>
      </c>
      <c r="AY171" s="17" t="s">
        <v>211</v>
      </c>
      <c r="BE171" s="227">
        <f>IF(N171="základní",J171,0)</f>
        <v>0</v>
      </c>
      <c r="BF171" s="227">
        <f>IF(N171="snížená",J171,0)</f>
        <v>0</v>
      </c>
      <c r="BG171" s="227">
        <f>IF(N171="zákl. přenesená",J171,0)</f>
        <v>0</v>
      </c>
      <c r="BH171" s="227">
        <f>IF(N171="sníž. přenesená",J171,0)</f>
        <v>0</v>
      </c>
      <c r="BI171" s="227">
        <f>IF(N171="nulová",J171,0)</f>
        <v>0</v>
      </c>
      <c r="BJ171" s="17" t="s">
        <v>74</v>
      </c>
      <c r="BK171" s="227">
        <f>ROUND(I171*H171,2)</f>
        <v>0</v>
      </c>
      <c r="BL171" s="17" t="s">
        <v>218</v>
      </c>
      <c r="BM171" s="17" t="s">
        <v>1505</v>
      </c>
    </row>
    <row r="172" spans="2:47" s="1" customFormat="1" ht="12">
      <c r="B172" s="38"/>
      <c r="C172" s="39"/>
      <c r="D172" s="228" t="s">
        <v>219</v>
      </c>
      <c r="E172" s="39"/>
      <c r="F172" s="229" t="s">
        <v>345</v>
      </c>
      <c r="G172" s="39"/>
      <c r="H172" s="39"/>
      <c r="I172" s="143"/>
      <c r="J172" s="39"/>
      <c r="K172" s="39"/>
      <c r="L172" s="43"/>
      <c r="M172" s="230"/>
      <c r="N172" s="79"/>
      <c r="O172" s="79"/>
      <c r="P172" s="79"/>
      <c r="Q172" s="79"/>
      <c r="R172" s="79"/>
      <c r="S172" s="79"/>
      <c r="T172" s="80"/>
      <c r="AT172" s="17" t="s">
        <v>219</v>
      </c>
      <c r="AU172" s="17" t="s">
        <v>76</v>
      </c>
    </row>
    <row r="173" spans="2:47" s="1" customFormat="1" ht="12">
      <c r="B173" s="38"/>
      <c r="C173" s="39"/>
      <c r="D173" s="228" t="s">
        <v>221</v>
      </c>
      <c r="E173" s="39"/>
      <c r="F173" s="231" t="s">
        <v>346</v>
      </c>
      <c r="G173" s="39"/>
      <c r="H173" s="39"/>
      <c r="I173" s="143"/>
      <c r="J173" s="39"/>
      <c r="K173" s="39"/>
      <c r="L173" s="43"/>
      <c r="M173" s="230"/>
      <c r="N173" s="79"/>
      <c r="O173" s="79"/>
      <c r="P173" s="79"/>
      <c r="Q173" s="79"/>
      <c r="R173" s="79"/>
      <c r="S173" s="79"/>
      <c r="T173" s="80"/>
      <c r="AT173" s="17" t="s">
        <v>221</v>
      </c>
      <c r="AU173" s="17" t="s">
        <v>76</v>
      </c>
    </row>
    <row r="174" spans="2:51" s="13" customFormat="1" ht="12">
      <c r="B174" s="242"/>
      <c r="C174" s="243"/>
      <c r="D174" s="228" t="s">
        <v>223</v>
      </c>
      <c r="E174" s="244" t="s">
        <v>1</v>
      </c>
      <c r="F174" s="245" t="s">
        <v>1506</v>
      </c>
      <c r="G174" s="243"/>
      <c r="H174" s="246">
        <v>17.955</v>
      </c>
      <c r="I174" s="247"/>
      <c r="J174" s="243"/>
      <c r="K174" s="243"/>
      <c r="L174" s="248"/>
      <c r="M174" s="249"/>
      <c r="N174" s="250"/>
      <c r="O174" s="250"/>
      <c r="P174" s="250"/>
      <c r="Q174" s="250"/>
      <c r="R174" s="250"/>
      <c r="S174" s="250"/>
      <c r="T174" s="251"/>
      <c r="AT174" s="252" t="s">
        <v>223</v>
      </c>
      <c r="AU174" s="252" t="s">
        <v>76</v>
      </c>
      <c r="AV174" s="13" t="s">
        <v>76</v>
      </c>
      <c r="AW174" s="13" t="s">
        <v>30</v>
      </c>
      <c r="AX174" s="13" t="s">
        <v>67</v>
      </c>
      <c r="AY174" s="252" t="s">
        <v>211</v>
      </c>
    </row>
    <row r="175" spans="2:51" s="13" customFormat="1" ht="12">
      <c r="B175" s="242"/>
      <c r="C175" s="243"/>
      <c r="D175" s="228" t="s">
        <v>223</v>
      </c>
      <c r="E175" s="244" t="s">
        <v>1</v>
      </c>
      <c r="F175" s="245" t="s">
        <v>1506</v>
      </c>
      <c r="G175" s="243"/>
      <c r="H175" s="246">
        <v>17.955</v>
      </c>
      <c r="I175" s="247"/>
      <c r="J175" s="243"/>
      <c r="K175" s="243"/>
      <c r="L175" s="248"/>
      <c r="M175" s="249"/>
      <c r="N175" s="250"/>
      <c r="O175" s="250"/>
      <c r="P175" s="250"/>
      <c r="Q175" s="250"/>
      <c r="R175" s="250"/>
      <c r="S175" s="250"/>
      <c r="T175" s="251"/>
      <c r="AT175" s="252" t="s">
        <v>223</v>
      </c>
      <c r="AU175" s="252" t="s">
        <v>76</v>
      </c>
      <c r="AV175" s="13" t="s">
        <v>76</v>
      </c>
      <c r="AW175" s="13" t="s">
        <v>30</v>
      </c>
      <c r="AX175" s="13" t="s">
        <v>67</v>
      </c>
      <c r="AY175" s="252" t="s">
        <v>211</v>
      </c>
    </row>
    <row r="176" spans="2:51" s="14" customFormat="1" ht="12">
      <c r="B176" s="253"/>
      <c r="C176" s="254"/>
      <c r="D176" s="228" t="s">
        <v>223</v>
      </c>
      <c r="E176" s="255" t="s">
        <v>1</v>
      </c>
      <c r="F176" s="256" t="s">
        <v>227</v>
      </c>
      <c r="G176" s="254"/>
      <c r="H176" s="257">
        <v>35.91</v>
      </c>
      <c r="I176" s="258"/>
      <c r="J176" s="254"/>
      <c r="K176" s="254"/>
      <c r="L176" s="259"/>
      <c r="M176" s="260"/>
      <c r="N176" s="261"/>
      <c r="O176" s="261"/>
      <c r="P176" s="261"/>
      <c r="Q176" s="261"/>
      <c r="R176" s="261"/>
      <c r="S176" s="261"/>
      <c r="T176" s="262"/>
      <c r="AT176" s="263" t="s">
        <v>223</v>
      </c>
      <c r="AU176" s="263" t="s">
        <v>76</v>
      </c>
      <c r="AV176" s="14" t="s">
        <v>218</v>
      </c>
      <c r="AW176" s="14" t="s">
        <v>30</v>
      </c>
      <c r="AX176" s="14" t="s">
        <v>74</v>
      </c>
      <c r="AY176" s="263" t="s">
        <v>211</v>
      </c>
    </row>
    <row r="177" spans="2:65" s="1" customFormat="1" ht="16.5" customHeight="1">
      <c r="B177" s="38"/>
      <c r="C177" s="264" t="s">
        <v>308</v>
      </c>
      <c r="D177" s="264" t="s">
        <v>337</v>
      </c>
      <c r="E177" s="265" t="s">
        <v>348</v>
      </c>
      <c r="F177" s="266" t="s">
        <v>349</v>
      </c>
      <c r="G177" s="267" t="s">
        <v>350</v>
      </c>
      <c r="H177" s="268">
        <v>1.077</v>
      </c>
      <c r="I177" s="269"/>
      <c r="J177" s="270">
        <f>ROUND(I177*H177,2)</f>
        <v>0</v>
      </c>
      <c r="K177" s="266" t="s">
        <v>217</v>
      </c>
      <c r="L177" s="271"/>
      <c r="M177" s="272" t="s">
        <v>1</v>
      </c>
      <c r="N177" s="273" t="s">
        <v>38</v>
      </c>
      <c r="O177" s="79"/>
      <c r="P177" s="225">
        <f>O177*H177</f>
        <v>0</v>
      </c>
      <c r="Q177" s="225">
        <v>0.001</v>
      </c>
      <c r="R177" s="225">
        <f>Q177*H177</f>
        <v>0.001077</v>
      </c>
      <c r="S177" s="225">
        <v>0</v>
      </c>
      <c r="T177" s="226">
        <f>S177*H177</f>
        <v>0</v>
      </c>
      <c r="AR177" s="17" t="s">
        <v>247</v>
      </c>
      <c r="AT177" s="17" t="s">
        <v>337</v>
      </c>
      <c r="AU177" s="17" t="s">
        <v>76</v>
      </c>
      <c r="AY177" s="17" t="s">
        <v>211</v>
      </c>
      <c r="BE177" s="227">
        <f>IF(N177="základní",J177,0)</f>
        <v>0</v>
      </c>
      <c r="BF177" s="227">
        <f>IF(N177="snížená",J177,0)</f>
        <v>0</v>
      </c>
      <c r="BG177" s="227">
        <f>IF(N177="zákl. přenesená",J177,0)</f>
        <v>0</v>
      </c>
      <c r="BH177" s="227">
        <f>IF(N177="sníž. přenesená",J177,0)</f>
        <v>0</v>
      </c>
      <c r="BI177" s="227">
        <f>IF(N177="nulová",J177,0)</f>
        <v>0</v>
      </c>
      <c r="BJ177" s="17" t="s">
        <v>74</v>
      </c>
      <c r="BK177" s="227">
        <f>ROUND(I177*H177,2)</f>
        <v>0</v>
      </c>
      <c r="BL177" s="17" t="s">
        <v>218</v>
      </c>
      <c r="BM177" s="17" t="s">
        <v>1507</v>
      </c>
    </row>
    <row r="178" spans="2:47" s="1" customFormat="1" ht="12">
      <c r="B178" s="38"/>
      <c r="C178" s="39"/>
      <c r="D178" s="228" t="s">
        <v>219</v>
      </c>
      <c r="E178" s="39"/>
      <c r="F178" s="229" t="s">
        <v>349</v>
      </c>
      <c r="G178" s="39"/>
      <c r="H178" s="39"/>
      <c r="I178" s="143"/>
      <c r="J178" s="39"/>
      <c r="K178" s="39"/>
      <c r="L178" s="43"/>
      <c r="M178" s="230"/>
      <c r="N178" s="79"/>
      <c r="O178" s="79"/>
      <c r="P178" s="79"/>
      <c r="Q178" s="79"/>
      <c r="R178" s="79"/>
      <c r="S178" s="79"/>
      <c r="T178" s="80"/>
      <c r="AT178" s="17" t="s">
        <v>219</v>
      </c>
      <c r="AU178" s="17" t="s">
        <v>76</v>
      </c>
    </row>
    <row r="179" spans="2:51" s="13" customFormat="1" ht="12">
      <c r="B179" s="242"/>
      <c r="C179" s="243"/>
      <c r="D179" s="228" t="s">
        <v>223</v>
      </c>
      <c r="E179" s="244" t="s">
        <v>1</v>
      </c>
      <c r="F179" s="245" t="s">
        <v>1508</v>
      </c>
      <c r="G179" s="243"/>
      <c r="H179" s="246">
        <v>1.077</v>
      </c>
      <c r="I179" s="247"/>
      <c r="J179" s="243"/>
      <c r="K179" s="243"/>
      <c r="L179" s="248"/>
      <c r="M179" s="249"/>
      <c r="N179" s="250"/>
      <c r="O179" s="250"/>
      <c r="P179" s="250"/>
      <c r="Q179" s="250"/>
      <c r="R179" s="250"/>
      <c r="S179" s="250"/>
      <c r="T179" s="251"/>
      <c r="AT179" s="252" t="s">
        <v>223</v>
      </c>
      <c r="AU179" s="252" t="s">
        <v>76</v>
      </c>
      <c r="AV179" s="13" t="s">
        <v>76</v>
      </c>
      <c r="AW179" s="13" t="s">
        <v>30</v>
      </c>
      <c r="AX179" s="13" t="s">
        <v>74</v>
      </c>
      <c r="AY179" s="252" t="s">
        <v>211</v>
      </c>
    </row>
    <row r="180" spans="2:65" s="1" customFormat="1" ht="16.5" customHeight="1">
      <c r="B180" s="38"/>
      <c r="C180" s="216" t="s">
        <v>314</v>
      </c>
      <c r="D180" s="216" t="s">
        <v>213</v>
      </c>
      <c r="E180" s="217" t="s">
        <v>354</v>
      </c>
      <c r="F180" s="218" t="s">
        <v>355</v>
      </c>
      <c r="G180" s="219" t="s">
        <v>216</v>
      </c>
      <c r="H180" s="220">
        <v>35.91</v>
      </c>
      <c r="I180" s="221"/>
      <c r="J180" s="222">
        <f>ROUND(I180*H180,2)</f>
        <v>0</v>
      </c>
      <c r="K180" s="218" t="s">
        <v>217</v>
      </c>
      <c r="L180" s="43"/>
      <c r="M180" s="223" t="s">
        <v>1</v>
      </c>
      <c r="N180" s="224" t="s">
        <v>38</v>
      </c>
      <c r="O180" s="79"/>
      <c r="P180" s="225">
        <f>O180*H180</f>
        <v>0</v>
      </c>
      <c r="Q180" s="225">
        <v>0</v>
      </c>
      <c r="R180" s="225">
        <f>Q180*H180</f>
        <v>0</v>
      </c>
      <c r="S180" s="225">
        <v>0</v>
      </c>
      <c r="T180" s="226">
        <f>S180*H180</f>
        <v>0</v>
      </c>
      <c r="AR180" s="17" t="s">
        <v>218</v>
      </c>
      <c r="AT180" s="17" t="s">
        <v>213</v>
      </c>
      <c r="AU180" s="17" t="s">
        <v>76</v>
      </c>
      <c r="AY180" s="17" t="s">
        <v>211</v>
      </c>
      <c r="BE180" s="227">
        <f>IF(N180="základní",J180,0)</f>
        <v>0</v>
      </c>
      <c r="BF180" s="227">
        <f>IF(N180="snížená",J180,0)</f>
        <v>0</v>
      </c>
      <c r="BG180" s="227">
        <f>IF(N180="zákl. přenesená",J180,0)</f>
        <v>0</v>
      </c>
      <c r="BH180" s="227">
        <f>IF(N180="sníž. přenesená",J180,0)</f>
        <v>0</v>
      </c>
      <c r="BI180" s="227">
        <f>IF(N180="nulová",J180,0)</f>
        <v>0</v>
      </c>
      <c r="BJ180" s="17" t="s">
        <v>74</v>
      </c>
      <c r="BK180" s="227">
        <f>ROUND(I180*H180,2)</f>
        <v>0</v>
      </c>
      <c r="BL180" s="17" t="s">
        <v>218</v>
      </c>
      <c r="BM180" s="17" t="s">
        <v>1509</v>
      </c>
    </row>
    <row r="181" spans="2:47" s="1" customFormat="1" ht="12">
      <c r="B181" s="38"/>
      <c r="C181" s="39"/>
      <c r="D181" s="228" t="s">
        <v>219</v>
      </c>
      <c r="E181" s="39"/>
      <c r="F181" s="229" t="s">
        <v>357</v>
      </c>
      <c r="G181" s="39"/>
      <c r="H181" s="39"/>
      <c r="I181" s="143"/>
      <c r="J181" s="39"/>
      <c r="K181" s="39"/>
      <c r="L181" s="43"/>
      <c r="M181" s="230"/>
      <c r="N181" s="79"/>
      <c r="O181" s="79"/>
      <c r="P181" s="79"/>
      <c r="Q181" s="79"/>
      <c r="R181" s="79"/>
      <c r="S181" s="79"/>
      <c r="T181" s="80"/>
      <c r="AT181" s="17" t="s">
        <v>219</v>
      </c>
      <c r="AU181" s="17" t="s">
        <v>76</v>
      </c>
    </row>
    <row r="182" spans="2:47" s="1" customFormat="1" ht="12">
      <c r="B182" s="38"/>
      <c r="C182" s="39"/>
      <c r="D182" s="228" t="s">
        <v>221</v>
      </c>
      <c r="E182" s="39"/>
      <c r="F182" s="231" t="s">
        <v>358</v>
      </c>
      <c r="G182" s="39"/>
      <c r="H182" s="39"/>
      <c r="I182" s="143"/>
      <c r="J182" s="39"/>
      <c r="K182" s="39"/>
      <c r="L182" s="43"/>
      <c r="M182" s="230"/>
      <c r="N182" s="79"/>
      <c r="O182" s="79"/>
      <c r="P182" s="79"/>
      <c r="Q182" s="79"/>
      <c r="R182" s="79"/>
      <c r="S182" s="79"/>
      <c r="T182" s="80"/>
      <c r="AT182" s="17" t="s">
        <v>221</v>
      </c>
      <c r="AU182" s="17" t="s">
        <v>76</v>
      </c>
    </row>
    <row r="183" spans="2:51" s="13" customFormat="1" ht="12">
      <c r="B183" s="242"/>
      <c r="C183" s="243"/>
      <c r="D183" s="228" t="s">
        <v>223</v>
      </c>
      <c r="E183" s="244" t="s">
        <v>1</v>
      </c>
      <c r="F183" s="245" t="s">
        <v>1510</v>
      </c>
      <c r="G183" s="243"/>
      <c r="H183" s="246">
        <v>35.91</v>
      </c>
      <c r="I183" s="247"/>
      <c r="J183" s="243"/>
      <c r="K183" s="243"/>
      <c r="L183" s="248"/>
      <c r="M183" s="249"/>
      <c r="N183" s="250"/>
      <c r="O183" s="250"/>
      <c r="P183" s="250"/>
      <c r="Q183" s="250"/>
      <c r="R183" s="250"/>
      <c r="S183" s="250"/>
      <c r="T183" s="251"/>
      <c r="AT183" s="252" t="s">
        <v>223</v>
      </c>
      <c r="AU183" s="252" t="s">
        <v>76</v>
      </c>
      <c r="AV183" s="13" t="s">
        <v>76</v>
      </c>
      <c r="AW183" s="13" t="s">
        <v>30</v>
      </c>
      <c r="AX183" s="13" t="s">
        <v>74</v>
      </c>
      <c r="AY183" s="252" t="s">
        <v>211</v>
      </c>
    </row>
    <row r="184" spans="2:65" s="1" customFormat="1" ht="16.5" customHeight="1">
      <c r="B184" s="38"/>
      <c r="C184" s="216" t="s">
        <v>8</v>
      </c>
      <c r="D184" s="216" t="s">
        <v>213</v>
      </c>
      <c r="E184" s="217" t="s">
        <v>896</v>
      </c>
      <c r="F184" s="218" t="s">
        <v>897</v>
      </c>
      <c r="G184" s="219" t="s">
        <v>216</v>
      </c>
      <c r="H184" s="220">
        <v>35.91</v>
      </c>
      <c r="I184" s="221"/>
      <c r="J184" s="222">
        <f>ROUND(I184*H184,2)</f>
        <v>0</v>
      </c>
      <c r="K184" s="218" t="s">
        <v>217</v>
      </c>
      <c r="L184" s="43"/>
      <c r="M184" s="223" t="s">
        <v>1</v>
      </c>
      <c r="N184" s="224" t="s">
        <v>38</v>
      </c>
      <c r="O184" s="79"/>
      <c r="P184" s="225">
        <f>O184*H184</f>
        <v>0</v>
      </c>
      <c r="Q184" s="225">
        <v>0</v>
      </c>
      <c r="R184" s="225">
        <f>Q184*H184</f>
        <v>0</v>
      </c>
      <c r="S184" s="225">
        <v>0</v>
      </c>
      <c r="T184" s="226">
        <f>S184*H184</f>
        <v>0</v>
      </c>
      <c r="AR184" s="17" t="s">
        <v>218</v>
      </c>
      <c r="AT184" s="17" t="s">
        <v>213</v>
      </c>
      <c r="AU184" s="17" t="s">
        <v>76</v>
      </c>
      <c r="AY184" s="17" t="s">
        <v>211</v>
      </c>
      <c r="BE184" s="227">
        <f>IF(N184="základní",J184,0)</f>
        <v>0</v>
      </c>
      <c r="BF184" s="227">
        <f>IF(N184="snížená",J184,0)</f>
        <v>0</v>
      </c>
      <c r="BG184" s="227">
        <f>IF(N184="zákl. přenesená",J184,0)</f>
        <v>0</v>
      </c>
      <c r="BH184" s="227">
        <f>IF(N184="sníž. přenesená",J184,0)</f>
        <v>0</v>
      </c>
      <c r="BI184" s="227">
        <f>IF(N184="nulová",J184,0)</f>
        <v>0</v>
      </c>
      <c r="BJ184" s="17" t="s">
        <v>74</v>
      </c>
      <c r="BK184" s="227">
        <f>ROUND(I184*H184,2)</f>
        <v>0</v>
      </c>
      <c r="BL184" s="17" t="s">
        <v>218</v>
      </c>
      <c r="BM184" s="17" t="s">
        <v>1511</v>
      </c>
    </row>
    <row r="185" spans="2:47" s="1" customFormat="1" ht="12">
      <c r="B185" s="38"/>
      <c r="C185" s="39"/>
      <c r="D185" s="228" t="s">
        <v>219</v>
      </c>
      <c r="E185" s="39"/>
      <c r="F185" s="229" t="s">
        <v>899</v>
      </c>
      <c r="G185" s="39"/>
      <c r="H185" s="39"/>
      <c r="I185" s="143"/>
      <c r="J185" s="39"/>
      <c r="K185" s="39"/>
      <c r="L185" s="43"/>
      <c r="M185" s="230"/>
      <c r="N185" s="79"/>
      <c r="O185" s="79"/>
      <c r="P185" s="79"/>
      <c r="Q185" s="79"/>
      <c r="R185" s="79"/>
      <c r="S185" s="79"/>
      <c r="T185" s="80"/>
      <c r="AT185" s="17" t="s">
        <v>219</v>
      </c>
      <c r="AU185" s="17" t="s">
        <v>76</v>
      </c>
    </row>
    <row r="186" spans="2:47" s="1" customFormat="1" ht="12">
      <c r="B186" s="38"/>
      <c r="C186" s="39"/>
      <c r="D186" s="228" t="s">
        <v>221</v>
      </c>
      <c r="E186" s="39"/>
      <c r="F186" s="231" t="s">
        <v>363</v>
      </c>
      <c r="G186" s="39"/>
      <c r="H186" s="39"/>
      <c r="I186" s="143"/>
      <c r="J186" s="39"/>
      <c r="K186" s="39"/>
      <c r="L186" s="43"/>
      <c r="M186" s="230"/>
      <c r="N186" s="79"/>
      <c r="O186" s="79"/>
      <c r="P186" s="79"/>
      <c r="Q186" s="79"/>
      <c r="R186" s="79"/>
      <c r="S186" s="79"/>
      <c r="T186" s="80"/>
      <c r="AT186" s="17" t="s">
        <v>221</v>
      </c>
      <c r="AU186" s="17" t="s">
        <v>76</v>
      </c>
    </row>
    <row r="187" spans="2:63" s="11" customFormat="1" ht="22.8" customHeight="1">
      <c r="B187" s="200"/>
      <c r="C187" s="201"/>
      <c r="D187" s="202" t="s">
        <v>66</v>
      </c>
      <c r="E187" s="214" t="s">
        <v>76</v>
      </c>
      <c r="F187" s="214" t="s">
        <v>900</v>
      </c>
      <c r="G187" s="201"/>
      <c r="H187" s="201"/>
      <c r="I187" s="204"/>
      <c r="J187" s="215">
        <f>BK187</f>
        <v>0</v>
      </c>
      <c r="K187" s="201"/>
      <c r="L187" s="206"/>
      <c r="M187" s="207"/>
      <c r="N187" s="208"/>
      <c r="O187" s="208"/>
      <c r="P187" s="209">
        <f>SUM(P188:P208)</f>
        <v>0</v>
      </c>
      <c r="Q187" s="208"/>
      <c r="R187" s="209">
        <f>SUM(R188:R208)</f>
        <v>0.07745742912</v>
      </c>
      <c r="S187" s="208"/>
      <c r="T187" s="210">
        <f>SUM(T188:T208)</f>
        <v>0</v>
      </c>
      <c r="AR187" s="211" t="s">
        <v>74</v>
      </c>
      <c r="AT187" s="212" t="s">
        <v>66</v>
      </c>
      <c r="AU187" s="212" t="s">
        <v>74</v>
      </c>
      <c r="AY187" s="211" t="s">
        <v>211</v>
      </c>
      <c r="BK187" s="213">
        <f>SUM(BK188:BK208)</f>
        <v>0</v>
      </c>
    </row>
    <row r="188" spans="2:65" s="1" customFormat="1" ht="16.5" customHeight="1">
      <c r="B188" s="38"/>
      <c r="C188" s="216" t="s">
        <v>273</v>
      </c>
      <c r="D188" s="216" t="s">
        <v>213</v>
      </c>
      <c r="E188" s="217" t="s">
        <v>903</v>
      </c>
      <c r="F188" s="218" t="s">
        <v>904</v>
      </c>
      <c r="G188" s="219" t="s">
        <v>246</v>
      </c>
      <c r="H188" s="220">
        <v>444.8</v>
      </c>
      <c r="I188" s="221"/>
      <c r="J188" s="222">
        <f>ROUND(I188*H188,2)</f>
        <v>0</v>
      </c>
      <c r="K188" s="218" t="s">
        <v>217</v>
      </c>
      <c r="L188" s="43"/>
      <c r="M188" s="223" t="s">
        <v>1</v>
      </c>
      <c r="N188" s="224" t="s">
        <v>38</v>
      </c>
      <c r="O188" s="79"/>
      <c r="P188" s="225">
        <f>O188*H188</f>
        <v>0</v>
      </c>
      <c r="Q188" s="225">
        <v>0.000156</v>
      </c>
      <c r="R188" s="225">
        <f>Q188*H188</f>
        <v>0.0693888</v>
      </c>
      <c r="S188" s="225">
        <v>0</v>
      </c>
      <c r="T188" s="226">
        <f>S188*H188</f>
        <v>0</v>
      </c>
      <c r="AR188" s="17" t="s">
        <v>218</v>
      </c>
      <c r="AT188" s="17" t="s">
        <v>213</v>
      </c>
      <c r="AU188" s="17" t="s">
        <v>76</v>
      </c>
      <c r="AY188" s="17" t="s">
        <v>211</v>
      </c>
      <c r="BE188" s="227">
        <f>IF(N188="základní",J188,0)</f>
        <v>0</v>
      </c>
      <c r="BF188" s="227">
        <f>IF(N188="snížená",J188,0)</f>
        <v>0</v>
      </c>
      <c r="BG188" s="227">
        <f>IF(N188="zákl. přenesená",J188,0)</f>
        <v>0</v>
      </c>
      <c r="BH188" s="227">
        <f>IF(N188="sníž. přenesená",J188,0)</f>
        <v>0</v>
      </c>
      <c r="BI188" s="227">
        <f>IF(N188="nulová",J188,0)</f>
        <v>0</v>
      </c>
      <c r="BJ188" s="17" t="s">
        <v>74</v>
      </c>
      <c r="BK188" s="227">
        <f>ROUND(I188*H188,2)</f>
        <v>0</v>
      </c>
      <c r="BL188" s="17" t="s">
        <v>218</v>
      </c>
      <c r="BM188" s="17" t="s">
        <v>1512</v>
      </c>
    </row>
    <row r="189" spans="2:47" s="1" customFormat="1" ht="12">
      <c r="B189" s="38"/>
      <c r="C189" s="39"/>
      <c r="D189" s="228" t="s">
        <v>219</v>
      </c>
      <c r="E189" s="39"/>
      <c r="F189" s="229" t="s">
        <v>906</v>
      </c>
      <c r="G189" s="39"/>
      <c r="H189" s="39"/>
      <c r="I189" s="143"/>
      <c r="J189" s="39"/>
      <c r="K189" s="39"/>
      <c r="L189" s="43"/>
      <c r="M189" s="230"/>
      <c r="N189" s="79"/>
      <c r="O189" s="79"/>
      <c r="P189" s="79"/>
      <c r="Q189" s="79"/>
      <c r="R189" s="79"/>
      <c r="S189" s="79"/>
      <c r="T189" s="80"/>
      <c r="AT189" s="17" t="s">
        <v>219</v>
      </c>
      <c r="AU189" s="17" t="s">
        <v>76</v>
      </c>
    </row>
    <row r="190" spans="2:51" s="12" customFormat="1" ht="12">
      <c r="B190" s="232"/>
      <c r="C190" s="233"/>
      <c r="D190" s="228" t="s">
        <v>223</v>
      </c>
      <c r="E190" s="234" t="s">
        <v>1</v>
      </c>
      <c r="F190" s="235" t="s">
        <v>1513</v>
      </c>
      <c r="G190" s="233"/>
      <c r="H190" s="234" t="s">
        <v>1</v>
      </c>
      <c r="I190" s="236"/>
      <c r="J190" s="233"/>
      <c r="K190" s="233"/>
      <c r="L190" s="237"/>
      <c r="M190" s="238"/>
      <c r="N190" s="239"/>
      <c r="O190" s="239"/>
      <c r="P190" s="239"/>
      <c r="Q190" s="239"/>
      <c r="R190" s="239"/>
      <c r="S190" s="239"/>
      <c r="T190" s="240"/>
      <c r="AT190" s="241" t="s">
        <v>223</v>
      </c>
      <c r="AU190" s="241" t="s">
        <v>76</v>
      </c>
      <c r="AV190" s="12" t="s">
        <v>74</v>
      </c>
      <c r="AW190" s="12" t="s">
        <v>30</v>
      </c>
      <c r="AX190" s="12" t="s">
        <v>67</v>
      </c>
      <c r="AY190" s="241" t="s">
        <v>211</v>
      </c>
    </row>
    <row r="191" spans="2:51" s="12" customFormat="1" ht="12">
      <c r="B191" s="232"/>
      <c r="C191" s="233"/>
      <c r="D191" s="228" t="s">
        <v>223</v>
      </c>
      <c r="E191" s="234" t="s">
        <v>1</v>
      </c>
      <c r="F191" s="235" t="s">
        <v>626</v>
      </c>
      <c r="G191" s="233"/>
      <c r="H191" s="234" t="s">
        <v>1</v>
      </c>
      <c r="I191" s="236"/>
      <c r="J191" s="233"/>
      <c r="K191" s="233"/>
      <c r="L191" s="237"/>
      <c r="M191" s="238"/>
      <c r="N191" s="239"/>
      <c r="O191" s="239"/>
      <c r="P191" s="239"/>
      <c r="Q191" s="239"/>
      <c r="R191" s="239"/>
      <c r="S191" s="239"/>
      <c r="T191" s="240"/>
      <c r="AT191" s="241" t="s">
        <v>223</v>
      </c>
      <c r="AU191" s="241" t="s">
        <v>76</v>
      </c>
      <c r="AV191" s="12" t="s">
        <v>74</v>
      </c>
      <c r="AW191" s="12" t="s">
        <v>30</v>
      </c>
      <c r="AX191" s="12" t="s">
        <v>67</v>
      </c>
      <c r="AY191" s="241" t="s">
        <v>211</v>
      </c>
    </row>
    <row r="192" spans="2:51" s="13" customFormat="1" ht="12">
      <c r="B192" s="242"/>
      <c r="C192" s="243"/>
      <c r="D192" s="228" t="s">
        <v>223</v>
      </c>
      <c r="E192" s="244" t="s">
        <v>1</v>
      </c>
      <c r="F192" s="245" t="s">
        <v>1514</v>
      </c>
      <c r="G192" s="243"/>
      <c r="H192" s="246">
        <v>280.8</v>
      </c>
      <c r="I192" s="247"/>
      <c r="J192" s="243"/>
      <c r="K192" s="243"/>
      <c r="L192" s="248"/>
      <c r="M192" s="249"/>
      <c r="N192" s="250"/>
      <c r="O192" s="250"/>
      <c r="P192" s="250"/>
      <c r="Q192" s="250"/>
      <c r="R192" s="250"/>
      <c r="S192" s="250"/>
      <c r="T192" s="251"/>
      <c r="AT192" s="252" t="s">
        <v>223</v>
      </c>
      <c r="AU192" s="252" t="s">
        <v>76</v>
      </c>
      <c r="AV192" s="13" t="s">
        <v>76</v>
      </c>
      <c r="AW192" s="13" t="s">
        <v>30</v>
      </c>
      <c r="AX192" s="13" t="s">
        <v>67</v>
      </c>
      <c r="AY192" s="252" t="s">
        <v>211</v>
      </c>
    </row>
    <row r="193" spans="2:51" s="12" customFormat="1" ht="12">
      <c r="B193" s="232"/>
      <c r="C193" s="233"/>
      <c r="D193" s="228" t="s">
        <v>223</v>
      </c>
      <c r="E193" s="234" t="s">
        <v>1</v>
      </c>
      <c r="F193" s="235" t="s">
        <v>907</v>
      </c>
      <c r="G193" s="233"/>
      <c r="H193" s="234" t="s">
        <v>1</v>
      </c>
      <c r="I193" s="236"/>
      <c r="J193" s="233"/>
      <c r="K193" s="233"/>
      <c r="L193" s="237"/>
      <c r="M193" s="238"/>
      <c r="N193" s="239"/>
      <c r="O193" s="239"/>
      <c r="P193" s="239"/>
      <c r="Q193" s="239"/>
      <c r="R193" s="239"/>
      <c r="S193" s="239"/>
      <c r="T193" s="240"/>
      <c r="AT193" s="241" t="s">
        <v>223</v>
      </c>
      <c r="AU193" s="241" t="s">
        <v>76</v>
      </c>
      <c r="AV193" s="12" t="s">
        <v>74</v>
      </c>
      <c r="AW193" s="12" t="s">
        <v>30</v>
      </c>
      <c r="AX193" s="12" t="s">
        <v>67</v>
      </c>
      <c r="AY193" s="241" t="s">
        <v>211</v>
      </c>
    </row>
    <row r="194" spans="2:51" s="13" customFormat="1" ht="12">
      <c r="B194" s="242"/>
      <c r="C194" s="243"/>
      <c r="D194" s="228" t="s">
        <v>223</v>
      </c>
      <c r="E194" s="244" t="s">
        <v>1</v>
      </c>
      <c r="F194" s="245" t="s">
        <v>786</v>
      </c>
      <c r="G194" s="243"/>
      <c r="H194" s="246">
        <v>164</v>
      </c>
      <c r="I194" s="247"/>
      <c r="J194" s="243"/>
      <c r="K194" s="243"/>
      <c r="L194" s="248"/>
      <c r="M194" s="249"/>
      <c r="N194" s="250"/>
      <c r="O194" s="250"/>
      <c r="P194" s="250"/>
      <c r="Q194" s="250"/>
      <c r="R194" s="250"/>
      <c r="S194" s="250"/>
      <c r="T194" s="251"/>
      <c r="AT194" s="252" t="s">
        <v>223</v>
      </c>
      <c r="AU194" s="252" t="s">
        <v>76</v>
      </c>
      <c r="AV194" s="13" t="s">
        <v>76</v>
      </c>
      <c r="AW194" s="13" t="s">
        <v>30</v>
      </c>
      <c r="AX194" s="13" t="s">
        <v>67</v>
      </c>
      <c r="AY194" s="252" t="s">
        <v>211</v>
      </c>
    </row>
    <row r="195" spans="2:51" s="14" customFormat="1" ht="12">
      <c r="B195" s="253"/>
      <c r="C195" s="254"/>
      <c r="D195" s="228" t="s">
        <v>223</v>
      </c>
      <c r="E195" s="255" t="s">
        <v>1</v>
      </c>
      <c r="F195" s="256" t="s">
        <v>227</v>
      </c>
      <c r="G195" s="254"/>
      <c r="H195" s="257">
        <v>444.8</v>
      </c>
      <c r="I195" s="258"/>
      <c r="J195" s="254"/>
      <c r="K195" s="254"/>
      <c r="L195" s="259"/>
      <c r="M195" s="260"/>
      <c r="N195" s="261"/>
      <c r="O195" s="261"/>
      <c r="P195" s="261"/>
      <c r="Q195" s="261"/>
      <c r="R195" s="261"/>
      <c r="S195" s="261"/>
      <c r="T195" s="262"/>
      <c r="AT195" s="263" t="s">
        <v>223</v>
      </c>
      <c r="AU195" s="263" t="s">
        <v>76</v>
      </c>
      <c r="AV195" s="14" t="s">
        <v>218</v>
      </c>
      <c r="AW195" s="14" t="s">
        <v>30</v>
      </c>
      <c r="AX195" s="14" t="s">
        <v>74</v>
      </c>
      <c r="AY195" s="263" t="s">
        <v>211</v>
      </c>
    </row>
    <row r="196" spans="2:65" s="1" customFormat="1" ht="16.5" customHeight="1">
      <c r="B196" s="38"/>
      <c r="C196" s="216" t="s">
        <v>336</v>
      </c>
      <c r="D196" s="216" t="s">
        <v>213</v>
      </c>
      <c r="E196" s="217" t="s">
        <v>909</v>
      </c>
      <c r="F196" s="218" t="s">
        <v>910</v>
      </c>
      <c r="G196" s="219" t="s">
        <v>911</v>
      </c>
      <c r="H196" s="220">
        <v>225.6</v>
      </c>
      <c r="I196" s="221"/>
      <c r="J196" s="222">
        <f>ROUND(I196*H196,2)</f>
        <v>0</v>
      </c>
      <c r="K196" s="218" t="s">
        <v>217</v>
      </c>
      <c r="L196" s="43"/>
      <c r="M196" s="223" t="s">
        <v>1</v>
      </c>
      <c r="N196" s="224" t="s">
        <v>38</v>
      </c>
      <c r="O196" s="79"/>
      <c r="P196" s="225">
        <f>O196*H196</f>
        <v>0</v>
      </c>
      <c r="Q196" s="225">
        <v>3.57652E-05</v>
      </c>
      <c r="R196" s="225">
        <f>Q196*H196</f>
        <v>0.00806862912</v>
      </c>
      <c r="S196" s="225">
        <v>0</v>
      </c>
      <c r="T196" s="226">
        <f>S196*H196</f>
        <v>0</v>
      </c>
      <c r="AR196" s="17" t="s">
        <v>218</v>
      </c>
      <c r="AT196" s="17" t="s">
        <v>213</v>
      </c>
      <c r="AU196" s="17" t="s">
        <v>76</v>
      </c>
      <c r="AY196" s="17" t="s">
        <v>211</v>
      </c>
      <c r="BE196" s="227">
        <f>IF(N196="základní",J196,0)</f>
        <v>0</v>
      </c>
      <c r="BF196" s="227">
        <f>IF(N196="snížená",J196,0)</f>
        <v>0</v>
      </c>
      <c r="BG196" s="227">
        <f>IF(N196="zákl. přenesená",J196,0)</f>
        <v>0</v>
      </c>
      <c r="BH196" s="227">
        <f>IF(N196="sníž. přenesená",J196,0)</f>
        <v>0</v>
      </c>
      <c r="BI196" s="227">
        <f>IF(N196="nulová",J196,0)</f>
        <v>0</v>
      </c>
      <c r="BJ196" s="17" t="s">
        <v>74</v>
      </c>
      <c r="BK196" s="227">
        <f>ROUND(I196*H196,2)</f>
        <v>0</v>
      </c>
      <c r="BL196" s="17" t="s">
        <v>218</v>
      </c>
      <c r="BM196" s="17" t="s">
        <v>1515</v>
      </c>
    </row>
    <row r="197" spans="2:47" s="1" customFormat="1" ht="12">
      <c r="B197" s="38"/>
      <c r="C197" s="39"/>
      <c r="D197" s="228" t="s">
        <v>219</v>
      </c>
      <c r="E197" s="39"/>
      <c r="F197" s="229" t="s">
        <v>913</v>
      </c>
      <c r="G197" s="39"/>
      <c r="H197" s="39"/>
      <c r="I197" s="143"/>
      <c r="J197" s="39"/>
      <c r="K197" s="39"/>
      <c r="L197" s="43"/>
      <c r="M197" s="230"/>
      <c r="N197" s="79"/>
      <c r="O197" s="79"/>
      <c r="P197" s="79"/>
      <c r="Q197" s="79"/>
      <c r="R197" s="79"/>
      <c r="S197" s="79"/>
      <c r="T197" s="80"/>
      <c r="AT197" s="17" t="s">
        <v>219</v>
      </c>
      <c r="AU197" s="17" t="s">
        <v>76</v>
      </c>
    </row>
    <row r="198" spans="2:47" s="1" customFormat="1" ht="12">
      <c r="B198" s="38"/>
      <c r="C198" s="39"/>
      <c r="D198" s="228" t="s">
        <v>221</v>
      </c>
      <c r="E198" s="39"/>
      <c r="F198" s="231" t="s">
        <v>914</v>
      </c>
      <c r="G198" s="39"/>
      <c r="H198" s="39"/>
      <c r="I198" s="143"/>
      <c r="J198" s="39"/>
      <c r="K198" s="39"/>
      <c r="L198" s="43"/>
      <c r="M198" s="230"/>
      <c r="N198" s="79"/>
      <c r="O198" s="79"/>
      <c r="P198" s="79"/>
      <c r="Q198" s="79"/>
      <c r="R198" s="79"/>
      <c r="S198" s="79"/>
      <c r="T198" s="80"/>
      <c r="AT198" s="17" t="s">
        <v>221</v>
      </c>
      <c r="AU198" s="17" t="s">
        <v>76</v>
      </c>
    </row>
    <row r="199" spans="2:51" s="13" customFormat="1" ht="12">
      <c r="B199" s="242"/>
      <c r="C199" s="243"/>
      <c r="D199" s="228" t="s">
        <v>223</v>
      </c>
      <c r="E199" s="244" t="s">
        <v>1</v>
      </c>
      <c r="F199" s="245" t="s">
        <v>1516</v>
      </c>
      <c r="G199" s="243"/>
      <c r="H199" s="246">
        <v>225.6</v>
      </c>
      <c r="I199" s="247"/>
      <c r="J199" s="243"/>
      <c r="K199" s="243"/>
      <c r="L199" s="248"/>
      <c r="M199" s="249"/>
      <c r="N199" s="250"/>
      <c r="O199" s="250"/>
      <c r="P199" s="250"/>
      <c r="Q199" s="250"/>
      <c r="R199" s="250"/>
      <c r="S199" s="250"/>
      <c r="T199" s="251"/>
      <c r="AT199" s="252" t="s">
        <v>223</v>
      </c>
      <c r="AU199" s="252" t="s">
        <v>76</v>
      </c>
      <c r="AV199" s="13" t="s">
        <v>76</v>
      </c>
      <c r="AW199" s="13" t="s">
        <v>30</v>
      </c>
      <c r="AX199" s="13" t="s">
        <v>74</v>
      </c>
      <c r="AY199" s="252" t="s">
        <v>211</v>
      </c>
    </row>
    <row r="200" spans="2:65" s="1" customFormat="1" ht="16.5" customHeight="1">
      <c r="B200" s="38"/>
      <c r="C200" s="264" t="s">
        <v>278</v>
      </c>
      <c r="D200" s="264" t="s">
        <v>337</v>
      </c>
      <c r="E200" s="265" t="s">
        <v>916</v>
      </c>
      <c r="F200" s="266" t="s">
        <v>917</v>
      </c>
      <c r="G200" s="267" t="s">
        <v>230</v>
      </c>
      <c r="H200" s="268">
        <v>64.457</v>
      </c>
      <c r="I200" s="269"/>
      <c r="J200" s="270">
        <f>ROUND(I200*H200,2)</f>
        <v>0</v>
      </c>
      <c r="K200" s="266" t="s">
        <v>1</v>
      </c>
      <c r="L200" s="271"/>
      <c r="M200" s="272" t="s">
        <v>1</v>
      </c>
      <c r="N200" s="273" t="s">
        <v>38</v>
      </c>
      <c r="O200" s="79"/>
      <c r="P200" s="225">
        <f>O200*H200</f>
        <v>0</v>
      </c>
      <c r="Q200" s="225">
        <v>0</v>
      </c>
      <c r="R200" s="225">
        <f>Q200*H200</f>
        <v>0</v>
      </c>
      <c r="S200" s="225">
        <v>0</v>
      </c>
      <c r="T200" s="226">
        <f>S200*H200</f>
        <v>0</v>
      </c>
      <c r="AR200" s="17" t="s">
        <v>247</v>
      </c>
      <c r="AT200" s="17" t="s">
        <v>337</v>
      </c>
      <c r="AU200" s="17" t="s">
        <v>76</v>
      </c>
      <c r="AY200" s="17" t="s">
        <v>211</v>
      </c>
      <c r="BE200" s="227">
        <f>IF(N200="základní",J200,0)</f>
        <v>0</v>
      </c>
      <c r="BF200" s="227">
        <f>IF(N200="snížená",J200,0)</f>
        <v>0</v>
      </c>
      <c r="BG200" s="227">
        <f>IF(N200="zákl. přenesená",J200,0)</f>
        <v>0</v>
      </c>
      <c r="BH200" s="227">
        <f>IF(N200="sníž. přenesená",J200,0)</f>
        <v>0</v>
      </c>
      <c r="BI200" s="227">
        <f>IF(N200="nulová",J200,0)</f>
        <v>0</v>
      </c>
      <c r="BJ200" s="17" t="s">
        <v>74</v>
      </c>
      <c r="BK200" s="227">
        <f>ROUND(I200*H200,2)</f>
        <v>0</v>
      </c>
      <c r="BL200" s="17" t="s">
        <v>218</v>
      </c>
      <c r="BM200" s="17" t="s">
        <v>1517</v>
      </c>
    </row>
    <row r="201" spans="2:47" s="1" customFormat="1" ht="12">
      <c r="B201" s="38"/>
      <c r="C201" s="39"/>
      <c r="D201" s="228" t="s">
        <v>219</v>
      </c>
      <c r="E201" s="39"/>
      <c r="F201" s="229" t="s">
        <v>917</v>
      </c>
      <c r="G201" s="39"/>
      <c r="H201" s="39"/>
      <c r="I201" s="143"/>
      <c r="J201" s="39"/>
      <c r="K201" s="39"/>
      <c r="L201" s="43"/>
      <c r="M201" s="230"/>
      <c r="N201" s="79"/>
      <c r="O201" s="79"/>
      <c r="P201" s="79"/>
      <c r="Q201" s="79"/>
      <c r="R201" s="79"/>
      <c r="S201" s="79"/>
      <c r="T201" s="80"/>
      <c r="AT201" s="17" t="s">
        <v>219</v>
      </c>
      <c r="AU201" s="17" t="s">
        <v>76</v>
      </c>
    </row>
    <row r="202" spans="2:51" s="12" customFormat="1" ht="12">
      <c r="B202" s="232"/>
      <c r="C202" s="233"/>
      <c r="D202" s="228" t="s">
        <v>223</v>
      </c>
      <c r="E202" s="234" t="s">
        <v>1</v>
      </c>
      <c r="F202" s="235" t="s">
        <v>1518</v>
      </c>
      <c r="G202" s="233"/>
      <c r="H202" s="234" t="s">
        <v>1</v>
      </c>
      <c r="I202" s="236"/>
      <c r="J202" s="233"/>
      <c r="K202" s="233"/>
      <c r="L202" s="237"/>
      <c r="M202" s="238"/>
      <c r="N202" s="239"/>
      <c r="O202" s="239"/>
      <c r="P202" s="239"/>
      <c r="Q202" s="239"/>
      <c r="R202" s="239"/>
      <c r="S202" s="239"/>
      <c r="T202" s="240"/>
      <c r="AT202" s="241" t="s">
        <v>223</v>
      </c>
      <c r="AU202" s="241" t="s">
        <v>76</v>
      </c>
      <c r="AV202" s="12" t="s">
        <v>74</v>
      </c>
      <c r="AW202" s="12" t="s">
        <v>30</v>
      </c>
      <c r="AX202" s="12" t="s">
        <v>67</v>
      </c>
      <c r="AY202" s="241" t="s">
        <v>211</v>
      </c>
    </row>
    <row r="203" spans="2:51" s="13" customFormat="1" ht="12">
      <c r="B203" s="242"/>
      <c r="C203" s="243"/>
      <c r="D203" s="228" t="s">
        <v>223</v>
      </c>
      <c r="E203" s="244" t="s">
        <v>1</v>
      </c>
      <c r="F203" s="245" t="s">
        <v>1519</v>
      </c>
      <c r="G203" s="243"/>
      <c r="H203" s="246">
        <v>26.222</v>
      </c>
      <c r="I203" s="247"/>
      <c r="J203" s="243"/>
      <c r="K203" s="243"/>
      <c r="L203" s="248"/>
      <c r="M203" s="249"/>
      <c r="N203" s="250"/>
      <c r="O203" s="250"/>
      <c r="P203" s="250"/>
      <c r="Q203" s="250"/>
      <c r="R203" s="250"/>
      <c r="S203" s="250"/>
      <c r="T203" s="251"/>
      <c r="AT203" s="252" t="s">
        <v>223</v>
      </c>
      <c r="AU203" s="252" t="s">
        <v>76</v>
      </c>
      <c r="AV203" s="13" t="s">
        <v>76</v>
      </c>
      <c r="AW203" s="13" t="s">
        <v>30</v>
      </c>
      <c r="AX203" s="13" t="s">
        <v>67</v>
      </c>
      <c r="AY203" s="252" t="s">
        <v>211</v>
      </c>
    </row>
    <row r="204" spans="2:51" s="12" customFormat="1" ht="12">
      <c r="B204" s="232"/>
      <c r="C204" s="233"/>
      <c r="D204" s="228" t="s">
        <v>223</v>
      </c>
      <c r="E204" s="234" t="s">
        <v>1</v>
      </c>
      <c r="F204" s="235" t="s">
        <v>1520</v>
      </c>
      <c r="G204" s="233"/>
      <c r="H204" s="234" t="s">
        <v>1</v>
      </c>
      <c r="I204" s="236"/>
      <c r="J204" s="233"/>
      <c r="K204" s="233"/>
      <c r="L204" s="237"/>
      <c r="M204" s="238"/>
      <c r="N204" s="239"/>
      <c r="O204" s="239"/>
      <c r="P204" s="239"/>
      <c r="Q204" s="239"/>
      <c r="R204" s="239"/>
      <c r="S204" s="239"/>
      <c r="T204" s="240"/>
      <c r="AT204" s="241" t="s">
        <v>223</v>
      </c>
      <c r="AU204" s="241" t="s">
        <v>76</v>
      </c>
      <c r="AV204" s="12" t="s">
        <v>74</v>
      </c>
      <c r="AW204" s="12" t="s">
        <v>30</v>
      </c>
      <c r="AX204" s="12" t="s">
        <v>67</v>
      </c>
      <c r="AY204" s="241" t="s">
        <v>211</v>
      </c>
    </row>
    <row r="205" spans="2:51" s="13" customFormat="1" ht="12">
      <c r="B205" s="242"/>
      <c r="C205" s="243"/>
      <c r="D205" s="228" t="s">
        <v>223</v>
      </c>
      <c r="E205" s="244" t="s">
        <v>1</v>
      </c>
      <c r="F205" s="245" t="s">
        <v>1521</v>
      </c>
      <c r="G205" s="243"/>
      <c r="H205" s="246">
        <v>21.715</v>
      </c>
      <c r="I205" s="247"/>
      <c r="J205" s="243"/>
      <c r="K205" s="243"/>
      <c r="L205" s="248"/>
      <c r="M205" s="249"/>
      <c r="N205" s="250"/>
      <c r="O205" s="250"/>
      <c r="P205" s="250"/>
      <c r="Q205" s="250"/>
      <c r="R205" s="250"/>
      <c r="S205" s="250"/>
      <c r="T205" s="251"/>
      <c r="AT205" s="252" t="s">
        <v>223</v>
      </c>
      <c r="AU205" s="252" t="s">
        <v>76</v>
      </c>
      <c r="AV205" s="13" t="s">
        <v>76</v>
      </c>
      <c r="AW205" s="13" t="s">
        <v>30</v>
      </c>
      <c r="AX205" s="13" t="s">
        <v>67</v>
      </c>
      <c r="AY205" s="252" t="s">
        <v>211</v>
      </c>
    </row>
    <row r="206" spans="2:51" s="12" customFormat="1" ht="12">
      <c r="B206" s="232"/>
      <c r="C206" s="233"/>
      <c r="D206" s="228" t="s">
        <v>223</v>
      </c>
      <c r="E206" s="234" t="s">
        <v>1</v>
      </c>
      <c r="F206" s="235" t="s">
        <v>1385</v>
      </c>
      <c r="G206" s="233"/>
      <c r="H206" s="234" t="s">
        <v>1</v>
      </c>
      <c r="I206" s="236"/>
      <c r="J206" s="233"/>
      <c r="K206" s="233"/>
      <c r="L206" s="237"/>
      <c r="M206" s="238"/>
      <c r="N206" s="239"/>
      <c r="O206" s="239"/>
      <c r="P206" s="239"/>
      <c r="Q206" s="239"/>
      <c r="R206" s="239"/>
      <c r="S206" s="239"/>
      <c r="T206" s="240"/>
      <c r="AT206" s="241" t="s">
        <v>223</v>
      </c>
      <c r="AU206" s="241" t="s">
        <v>76</v>
      </c>
      <c r="AV206" s="12" t="s">
        <v>74</v>
      </c>
      <c r="AW206" s="12" t="s">
        <v>30</v>
      </c>
      <c r="AX206" s="12" t="s">
        <v>67</v>
      </c>
      <c r="AY206" s="241" t="s">
        <v>211</v>
      </c>
    </row>
    <row r="207" spans="2:51" s="13" customFormat="1" ht="12">
      <c r="B207" s="242"/>
      <c r="C207" s="243"/>
      <c r="D207" s="228" t="s">
        <v>223</v>
      </c>
      <c r="E207" s="244" t="s">
        <v>1</v>
      </c>
      <c r="F207" s="245" t="s">
        <v>1522</v>
      </c>
      <c r="G207" s="243"/>
      <c r="H207" s="246">
        <v>16.52</v>
      </c>
      <c r="I207" s="247"/>
      <c r="J207" s="243"/>
      <c r="K207" s="243"/>
      <c r="L207" s="248"/>
      <c r="M207" s="249"/>
      <c r="N207" s="250"/>
      <c r="O207" s="250"/>
      <c r="P207" s="250"/>
      <c r="Q207" s="250"/>
      <c r="R207" s="250"/>
      <c r="S207" s="250"/>
      <c r="T207" s="251"/>
      <c r="AT207" s="252" t="s">
        <v>223</v>
      </c>
      <c r="AU207" s="252" t="s">
        <v>76</v>
      </c>
      <c r="AV207" s="13" t="s">
        <v>76</v>
      </c>
      <c r="AW207" s="13" t="s">
        <v>30</v>
      </c>
      <c r="AX207" s="13" t="s">
        <v>67</v>
      </c>
      <c r="AY207" s="252" t="s">
        <v>211</v>
      </c>
    </row>
    <row r="208" spans="2:51" s="14" customFormat="1" ht="12">
      <c r="B208" s="253"/>
      <c r="C208" s="254"/>
      <c r="D208" s="228" t="s">
        <v>223</v>
      </c>
      <c r="E208" s="255" t="s">
        <v>1</v>
      </c>
      <c r="F208" s="256" t="s">
        <v>227</v>
      </c>
      <c r="G208" s="254"/>
      <c r="H208" s="257">
        <v>64.457</v>
      </c>
      <c r="I208" s="258"/>
      <c r="J208" s="254"/>
      <c r="K208" s="254"/>
      <c r="L208" s="259"/>
      <c r="M208" s="260"/>
      <c r="N208" s="261"/>
      <c r="O208" s="261"/>
      <c r="P208" s="261"/>
      <c r="Q208" s="261"/>
      <c r="R208" s="261"/>
      <c r="S208" s="261"/>
      <c r="T208" s="262"/>
      <c r="AT208" s="263" t="s">
        <v>223</v>
      </c>
      <c r="AU208" s="263" t="s">
        <v>76</v>
      </c>
      <c r="AV208" s="14" t="s">
        <v>218</v>
      </c>
      <c r="AW208" s="14" t="s">
        <v>30</v>
      </c>
      <c r="AX208" s="14" t="s">
        <v>74</v>
      </c>
      <c r="AY208" s="263" t="s">
        <v>211</v>
      </c>
    </row>
    <row r="209" spans="2:63" s="11" customFormat="1" ht="22.8" customHeight="1">
      <c r="B209" s="200"/>
      <c r="C209" s="201"/>
      <c r="D209" s="202" t="s">
        <v>66</v>
      </c>
      <c r="E209" s="214" t="s">
        <v>236</v>
      </c>
      <c r="F209" s="214" t="s">
        <v>372</v>
      </c>
      <c r="G209" s="201"/>
      <c r="H209" s="201"/>
      <c r="I209" s="204"/>
      <c r="J209" s="215">
        <f>BK209</f>
        <v>0</v>
      </c>
      <c r="K209" s="201"/>
      <c r="L209" s="206"/>
      <c r="M209" s="207"/>
      <c r="N209" s="208"/>
      <c r="O209" s="208"/>
      <c r="P209" s="209">
        <f>SUM(P210:P277)</f>
        <v>0</v>
      </c>
      <c r="Q209" s="208"/>
      <c r="R209" s="209">
        <f>SUM(R210:R277)</f>
        <v>2.5311496356000003</v>
      </c>
      <c r="S209" s="208"/>
      <c r="T209" s="210">
        <f>SUM(T210:T277)</f>
        <v>0</v>
      </c>
      <c r="AR209" s="211" t="s">
        <v>74</v>
      </c>
      <c r="AT209" s="212" t="s">
        <v>66</v>
      </c>
      <c r="AU209" s="212" t="s">
        <v>74</v>
      </c>
      <c r="AY209" s="211" t="s">
        <v>211</v>
      </c>
      <c r="BK209" s="213">
        <f>SUM(BK210:BK277)</f>
        <v>0</v>
      </c>
    </row>
    <row r="210" spans="2:65" s="1" customFormat="1" ht="16.5" customHeight="1">
      <c r="B210" s="38"/>
      <c r="C210" s="216" t="s">
        <v>253</v>
      </c>
      <c r="D210" s="216" t="s">
        <v>213</v>
      </c>
      <c r="E210" s="217" t="s">
        <v>374</v>
      </c>
      <c r="F210" s="218" t="s">
        <v>375</v>
      </c>
      <c r="G210" s="219" t="s">
        <v>230</v>
      </c>
      <c r="H210" s="220">
        <v>7.505</v>
      </c>
      <c r="I210" s="221"/>
      <c r="J210" s="222">
        <f>ROUND(I210*H210,2)</f>
        <v>0</v>
      </c>
      <c r="K210" s="218" t="s">
        <v>217</v>
      </c>
      <c r="L210" s="43"/>
      <c r="M210" s="223" t="s">
        <v>1</v>
      </c>
      <c r="N210" s="224" t="s">
        <v>38</v>
      </c>
      <c r="O210" s="79"/>
      <c r="P210" s="225">
        <f>O210*H210</f>
        <v>0</v>
      </c>
      <c r="Q210" s="225">
        <v>0</v>
      </c>
      <c r="R210" s="225">
        <f>Q210*H210</f>
        <v>0</v>
      </c>
      <c r="S210" s="225">
        <v>0</v>
      </c>
      <c r="T210" s="226">
        <f>S210*H210</f>
        <v>0</v>
      </c>
      <c r="AR210" s="17" t="s">
        <v>218</v>
      </c>
      <c r="AT210" s="17" t="s">
        <v>213</v>
      </c>
      <c r="AU210" s="17" t="s">
        <v>76</v>
      </c>
      <c r="AY210" s="17" t="s">
        <v>211</v>
      </c>
      <c r="BE210" s="227">
        <f>IF(N210="základní",J210,0)</f>
        <v>0</v>
      </c>
      <c r="BF210" s="227">
        <f>IF(N210="snížená",J210,0)</f>
        <v>0</v>
      </c>
      <c r="BG210" s="227">
        <f>IF(N210="zákl. přenesená",J210,0)</f>
        <v>0</v>
      </c>
      <c r="BH210" s="227">
        <f>IF(N210="sníž. přenesená",J210,0)</f>
        <v>0</v>
      </c>
      <c r="BI210" s="227">
        <f>IF(N210="nulová",J210,0)</f>
        <v>0</v>
      </c>
      <c r="BJ210" s="17" t="s">
        <v>74</v>
      </c>
      <c r="BK210" s="227">
        <f>ROUND(I210*H210,2)</f>
        <v>0</v>
      </c>
      <c r="BL210" s="17" t="s">
        <v>218</v>
      </c>
      <c r="BM210" s="17" t="s">
        <v>1523</v>
      </c>
    </row>
    <row r="211" spans="2:47" s="1" customFormat="1" ht="12">
      <c r="B211" s="38"/>
      <c r="C211" s="39"/>
      <c r="D211" s="228" t="s">
        <v>219</v>
      </c>
      <c r="E211" s="39"/>
      <c r="F211" s="229" t="s">
        <v>377</v>
      </c>
      <c r="G211" s="39"/>
      <c r="H211" s="39"/>
      <c r="I211" s="143"/>
      <c r="J211" s="39"/>
      <c r="K211" s="39"/>
      <c r="L211" s="43"/>
      <c r="M211" s="230"/>
      <c r="N211" s="79"/>
      <c r="O211" s="79"/>
      <c r="P211" s="79"/>
      <c r="Q211" s="79"/>
      <c r="R211" s="79"/>
      <c r="S211" s="79"/>
      <c r="T211" s="80"/>
      <c r="AT211" s="17" t="s">
        <v>219</v>
      </c>
      <c r="AU211" s="17" t="s">
        <v>76</v>
      </c>
    </row>
    <row r="212" spans="2:47" s="1" customFormat="1" ht="12">
      <c r="B212" s="38"/>
      <c r="C212" s="39"/>
      <c r="D212" s="228" t="s">
        <v>221</v>
      </c>
      <c r="E212" s="39"/>
      <c r="F212" s="231" t="s">
        <v>378</v>
      </c>
      <c r="G212" s="39"/>
      <c r="H212" s="39"/>
      <c r="I212" s="143"/>
      <c r="J212" s="39"/>
      <c r="K212" s="39"/>
      <c r="L212" s="43"/>
      <c r="M212" s="230"/>
      <c r="N212" s="79"/>
      <c r="O212" s="79"/>
      <c r="P212" s="79"/>
      <c r="Q212" s="79"/>
      <c r="R212" s="79"/>
      <c r="S212" s="79"/>
      <c r="T212" s="80"/>
      <c r="AT212" s="17" t="s">
        <v>221</v>
      </c>
      <c r="AU212" s="17" t="s">
        <v>76</v>
      </c>
    </row>
    <row r="213" spans="2:51" s="12" customFormat="1" ht="12">
      <c r="B213" s="232"/>
      <c r="C213" s="233"/>
      <c r="D213" s="228" t="s">
        <v>223</v>
      </c>
      <c r="E213" s="234" t="s">
        <v>1</v>
      </c>
      <c r="F213" s="235" t="s">
        <v>379</v>
      </c>
      <c r="G213" s="233"/>
      <c r="H213" s="234" t="s">
        <v>1</v>
      </c>
      <c r="I213" s="236"/>
      <c r="J213" s="233"/>
      <c r="K213" s="233"/>
      <c r="L213" s="237"/>
      <c r="M213" s="238"/>
      <c r="N213" s="239"/>
      <c r="O213" s="239"/>
      <c r="P213" s="239"/>
      <c r="Q213" s="239"/>
      <c r="R213" s="239"/>
      <c r="S213" s="239"/>
      <c r="T213" s="240"/>
      <c r="AT213" s="241" t="s">
        <v>223</v>
      </c>
      <c r="AU213" s="241" t="s">
        <v>76</v>
      </c>
      <c r="AV213" s="12" t="s">
        <v>74</v>
      </c>
      <c r="AW213" s="12" t="s">
        <v>30</v>
      </c>
      <c r="AX213" s="12" t="s">
        <v>67</v>
      </c>
      <c r="AY213" s="241" t="s">
        <v>211</v>
      </c>
    </row>
    <row r="214" spans="2:51" s="12" customFormat="1" ht="12">
      <c r="B214" s="232"/>
      <c r="C214" s="233"/>
      <c r="D214" s="228" t="s">
        <v>223</v>
      </c>
      <c r="E214" s="234" t="s">
        <v>1</v>
      </c>
      <c r="F214" s="235" t="s">
        <v>949</v>
      </c>
      <c r="G214" s="233"/>
      <c r="H214" s="234" t="s">
        <v>1</v>
      </c>
      <c r="I214" s="236"/>
      <c r="J214" s="233"/>
      <c r="K214" s="233"/>
      <c r="L214" s="237"/>
      <c r="M214" s="238"/>
      <c r="N214" s="239"/>
      <c r="O214" s="239"/>
      <c r="P214" s="239"/>
      <c r="Q214" s="239"/>
      <c r="R214" s="239"/>
      <c r="S214" s="239"/>
      <c r="T214" s="240"/>
      <c r="AT214" s="241" t="s">
        <v>223</v>
      </c>
      <c r="AU214" s="241" t="s">
        <v>76</v>
      </c>
      <c r="AV214" s="12" t="s">
        <v>74</v>
      </c>
      <c r="AW214" s="12" t="s">
        <v>30</v>
      </c>
      <c r="AX214" s="12" t="s">
        <v>67</v>
      </c>
      <c r="AY214" s="241" t="s">
        <v>211</v>
      </c>
    </row>
    <row r="215" spans="2:51" s="13" customFormat="1" ht="12">
      <c r="B215" s="242"/>
      <c r="C215" s="243"/>
      <c r="D215" s="228" t="s">
        <v>223</v>
      </c>
      <c r="E215" s="244" t="s">
        <v>1</v>
      </c>
      <c r="F215" s="245" t="s">
        <v>1524</v>
      </c>
      <c r="G215" s="243"/>
      <c r="H215" s="246">
        <v>1.024</v>
      </c>
      <c r="I215" s="247"/>
      <c r="J215" s="243"/>
      <c r="K215" s="243"/>
      <c r="L215" s="248"/>
      <c r="M215" s="249"/>
      <c r="N215" s="250"/>
      <c r="O215" s="250"/>
      <c r="P215" s="250"/>
      <c r="Q215" s="250"/>
      <c r="R215" s="250"/>
      <c r="S215" s="250"/>
      <c r="T215" s="251"/>
      <c r="AT215" s="252" t="s">
        <v>223</v>
      </c>
      <c r="AU215" s="252" t="s">
        <v>76</v>
      </c>
      <c r="AV215" s="13" t="s">
        <v>76</v>
      </c>
      <c r="AW215" s="13" t="s">
        <v>30</v>
      </c>
      <c r="AX215" s="13" t="s">
        <v>67</v>
      </c>
      <c r="AY215" s="252" t="s">
        <v>211</v>
      </c>
    </row>
    <row r="216" spans="2:51" s="12" customFormat="1" ht="12">
      <c r="B216" s="232"/>
      <c r="C216" s="233"/>
      <c r="D216" s="228" t="s">
        <v>223</v>
      </c>
      <c r="E216" s="234" t="s">
        <v>1</v>
      </c>
      <c r="F216" s="235" t="s">
        <v>1190</v>
      </c>
      <c r="G216" s="233"/>
      <c r="H216" s="234" t="s">
        <v>1</v>
      </c>
      <c r="I216" s="236"/>
      <c r="J216" s="233"/>
      <c r="K216" s="233"/>
      <c r="L216" s="237"/>
      <c r="M216" s="238"/>
      <c r="N216" s="239"/>
      <c r="O216" s="239"/>
      <c r="P216" s="239"/>
      <c r="Q216" s="239"/>
      <c r="R216" s="239"/>
      <c r="S216" s="239"/>
      <c r="T216" s="240"/>
      <c r="AT216" s="241" t="s">
        <v>223</v>
      </c>
      <c r="AU216" s="241" t="s">
        <v>76</v>
      </c>
      <c r="AV216" s="12" t="s">
        <v>74</v>
      </c>
      <c r="AW216" s="12" t="s">
        <v>30</v>
      </c>
      <c r="AX216" s="12" t="s">
        <v>67</v>
      </c>
      <c r="AY216" s="241" t="s">
        <v>211</v>
      </c>
    </row>
    <row r="217" spans="2:51" s="13" customFormat="1" ht="12">
      <c r="B217" s="242"/>
      <c r="C217" s="243"/>
      <c r="D217" s="228" t="s">
        <v>223</v>
      </c>
      <c r="E217" s="244" t="s">
        <v>1</v>
      </c>
      <c r="F217" s="245" t="s">
        <v>1525</v>
      </c>
      <c r="G217" s="243"/>
      <c r="H217" s="246">
        <v>0.981</v>
      </c>
      <c r="I217" s="247"/>
      <c r="J217" s="243"/>
      <c r="K217" s="243"/>
      <c r="L217" s="248"/>
      <c r="M217" s="249"/>
      <c r="N217" s="250"/>
      <c r="O217" s="250"/>
      <c r="P217" s="250"/>
      <c r="Q217" s="250"/>
      <c r="R217" s="250"/>
      <c r="S217" s="250"/>
      <c r="T217" s="251"/>
      <c r="AT217" s="252" t="s">
        <v>223</v>
      </c>
      <c r="AU217" s="252" t="s">
        <v>76</v>
      </c>
      <c r="AV217" s="13" t="s">
        <v>76</v>
      </c>
      <c r="AW217" s="13" t="s">
        <v>30</v>
      </c>
      <c r="AX217" s="13" t="s">
        <v>67</v>
      </c>
      <c r="AY217" s="252" t="s">
        <v>211</v>
      </c>
    </row>
    <row r="218" spans="2:51" s="12" customFormat="1" ht="12">
      <c r="B218" s="232"/>
      <c r="C218" s="233"/>
      <c r="D218" s="228" t="s">
        <v>223</v>
      </c>
      <c r="E218" s="234" t="s">
        <v>1</v>
      </c>
      <c r="F218" s="235" t="s">
        <v>925</v>
      </c>
      <c r="G218" s="233"/>
      <c r="H218" s="234" t="s">
        <v>1</v>
      </c>
      <c r="I218" s="236"/>
      <c r="J218" s="233"/>
      <c r="K218" s="233"/>
      <c r="L218" s="237"/>
      <c r="M218" s="238"/>
      <c r="N218" s="239"/>
      <c r="O218" s="239"/>
      <c r="P218" s="239"/>
      <c r="Q218" s="239"/>
      <c r="R218" s="239"/>
      <c r="S218" s="239"/>
      <c r="T218" s="240"/>
      <c r="AT218" s="241" t="s">
        <v>223</v>
      </c>
      <c r="AU218" s="241" t="s">
        <v>76</v>
      </c>
      <c r="AV218" s="12" t="s">
        <v>74</v>
      </c>
      <c r="AW218" s="12" t="s">
        <v>30</v>
      </c>
      <c r="AX218" s="12" t="s">
        <v>67</v>
      </c>
      <c r="AY218" s="241" t="s">
        <v>211</v>
      </c>
    </row>
    <row r="219" spans="2:51" s="13" customFormat="1" ht="12">
      <c r="B219" s="242"/>
      <c r="C219" s="243"/>
      <c r="D219" s="228" t="s">
        <v>223</v>
      </c>
      <c r="E219" s="244" t="s">
        <v>1</v>
      </c>
      <c r="F219" s="245" t="s">
        <v>236</v>
      </c>
      <c r="G219" s="243"/>
      <c r="H219" s="246">
        <v>3</v>
      </c>
      <c r="I219" s="247"/>
      <c r="J219" s="243"/>
      <c r="K219" s="243"/>
      <c r="L219" s="248"/>
      <c r="M219" s="249"/>
      <c r="N219" s="250"/>
      <c r="O219" s="250"/>
      <c r="P219" s="250"/>
      <c r="Q219" s="250"/>
      <c r="R219" s="250"/>
      <c r="S219" s="250"/>
      <c r="T219" s="251"/>
      <c r="AT219" s="252" t="s">
        <v>223</v>
      </c>
      <c r="AU219" s="252" t="s">
        <v>76</v>
      </c>
      <c r="AV219" s="13" t="s">
        <v>76</v>
      </c>
      <c r="AW219" s="13" t="s">
        <v>30</v>
      </c>
      <c r="AX219" s="13" t="s">
        <v>67</v>
      </c>
      <c r="AY219" s="252" t="s">
        <v>211</v>
      </c>
    </row>
    <row r="220" spans="2:51" s="12" customFormat="1" ht="12">
      <c r="B220" s="232"/>
      <c r="C220" s="233"/>
      <c r="D220" s="228" t="s">
        <v>223</v>
      </c>
      <c r="E220" s="234" t="s">
        <v>1</v>
      </c>
      <c r="F220" s="235" t="s">
        <v>931</v>
      </c>
      <c r="G220" s="233"/>
      <c r="H220" s="234" t="s">
        <v>1</v>
      </c>
      <c r="I220" s="236"/>
      <c r="J220" s="233"/>
      <c r="K220" s="233"/>
      <c r="L220" s="237"/>
      <c r="M220" s="238"/>
      <c r="N220" s="239"/>
      <c r="O220" s="239"/>
      <c r="P220" s="239"/>
      <c r="Q220" s="239"/>
      <c r="R220" s="239"/>
      <c r="S220" s="239"/>
      <c r="T220" s="240"/>
      <c r="AT220" s="241" t="s">
        <v>223</v>
      </c>
      <c r="AU220" s="241" t="s">
        <v>76</v>
      </c>
      <c r="AV220" s="12" t="s">
        <v>74</v>
      </c>
      <c r="AW220" s="12" t="s">
        <v>30</v>
      </c>
      <c r="AX220" s="12" t="s">
        <v>67</v>
      </c>
      <c r="AY220" s="241" t="s">
        <v>211</v>
      </c>
    </row>
    <row r="221" spans="2:51" s="13" customFormat="1" ht="12">
      <c r="B221" s="242"/>
      <c r="C221" s="243"/>
      <c r="D221" s="228" t="s">
        <v>223</v>
      </c>
      <c r="E221" s="244" t="s">
        <v>1</v>
      </c>
      <c r="F221" s="245" t="s">
        <v>1388</v>
      </c>
      <c r="G221" s="243"/>
      <c r="H221" s="246">
        <v>2.5</v>
      </c>
      <c r="I221" s="247"/>
      <c r="J221" s="243"/>
      <c r="K221" s="243"/>
      <c r="L221" s="248"/>
      <c r="M221" s="249"/>
      <c r="N221" s="250"/>
      <c r="O221" s="250"/>
      <c r="P221" s="250"/>
      <c r="Q221" s="250"/>
      <c r="R221" s="250"/>
      <c r="S221" s="250"/>
      <c r="T221" s="251"/>
      <c r="AT221" s="252" t="s">
        <v>223</v>
      </c>
      <c r="AU221" s="252" t="s">
        <v>76</v>
      </c>
      <c r="AV221" s="13" t="s">
        <v>76</v>
      </c>
      <c r="AW221" s="13" t="s">
        <v>30</v>
      </c>
      <c r="AX221" s="13" t="s">
        <v>67</v>
      </c>
      <c r="AY221" s="252" t="s">
        <v>211</v>
      </c>
    </row>
    <row r="222" spans="2:51" s="14" customFormat="1" ht="12">
      <c r="B222" s="253"/>
      <c r="C222" s="254"/>
      <c r="D222" s="228" t="s">
        <v>223</v>
      </c>
      <c r="E222" s="255" t="s">
        <v>1</v>
      </c>
      <c r="F222" s="256" t="s">
        <v>227</v>
      </c>
      <c r="G222" s="254"/>
      <c r="H222" s="257">
        <v>7.505</v>
      </c>
      <c r="I222" s="258"/>
      <c r="J222" s="254"/>
      <c r="K222" s="254"/>
      <c r="L222" s="259"/>
      <c r="M222" s="260"/>
      <c r="N222" s="261"/>
      <c r="O222" s="261"/>
      <c r="P222" s="261"/>
      <c r="Q222" s="261"/>
      <c r="R222" s="261"/>
      <c r="S222" s="261"/>
      <c r="T222" s="262"/>
      <c r="AT222" s="263" t="s">
        <v>223</v>
      </c>
      <c r="AU222" s="263" t="s">
        <v>76</v>
      </c>
      <c r="AV222" s="14" t="s">
        <v>218</v>
      </c>
      <c r="AW222" s="14" t="s">
        <v>30</v>
      </c>
      <c r="AX222" s="14" t="s">
        <v>74</v>
      </c>
      <c r="AY222" s="263" t="s">
        <v>211</v>
      </c>
    </row>
    <row r="223" spans="2:65" s="1" customFormat="1" ht="16.5" customHeight="1">
      <c r="B223" s="38"/>
      <c r="C223" s="216" t="s">
        <v>353</v>
      </c>
      <c r="D223" s="216" t="s">
        <v>213</v>
      </c>
      <c r="E223" s="217" t="s">
        <v>383</v>
      </c>
      <c r="F223" s="218" t="s">
        <v>384</v>
      </c>
      <c r="G223" s="219" t="s">
        <v>216</v>
      </c>
      <c r="H223" s="220">
        <v>34.981</v>
      </c>
      <c r="I223" s="221"/>
      <c r="J223" s="222">
        <f>ROUND(I223*H223,2)</f>
        <v>0</v>
      </c>
      <c r="K223" s="218" t="s">
        <v>217</v>
      </c>
      <c r="L223" s="43"/>
      <c r="M223" s="223" t="s">
        <v>1</v>
      </c>
      <c r="N223" s="224" t="s">
        <v>38</v>
      </c>
      <c r="O223" s="79"/>
      <c r="P223" s="225">
        <f>O223*H223</f>
        <v>0</v>
      </c>
      <c r="Q223" s="225">
        <v>0.0417442</v>
      </c>
      <c r="R223" s="225">
        <f>Q223*H223</f>
        <v>1.4602538602000001</v>
      </c>
      <c r="S223" s="225">
        <v>0</v>
      </c>
      <c r="T223" s="226">
        <f>S223*H223</f>
        <v>0</v>
      </c>
      <c r="AR223" s="17" t="s">
        <v>218</v>
      </c>
      <c r="AT223" s="17" t="s">
        <v>213</v>
      </c>
      <c r="AU223" s="17" t="s">
        <v>76</v>
      </c>
      <c r="AY223" s="17" t="s">
        <v>211</v>
      </c>
      <c r="BE223" s="227">
        <f>IF(N223="základní",J223,0)</f>
        <v>0</v>
      </c>
      <c r="BF223" s="227">
        <f>IF(N223="snížená",J223,0)</f>
        <v>0</v>
      </c>
      <c r="BG223" s="227">
        <f>IF(N223="zákl. přenesená",J223,0)</f>
        <v>0</v>
      </c>
      <c r="BH223" s="227">
        <f>IF(N223="sníž. přenesená",J223,0)</f>
        <v>0</v>
      </c>
      <c r="BI223" s="227">
        <f>IF(N223="nulová",J223,0)</f>
        <v>0</v>
      </c>
      <c r="BJ223" s="17" t="s">
        <v>74</v>
      </c>
      <c r="BK223" s="227">
        <f>ROUND(I223*H223,2)</f>
        <v>0</v>
      </c>
      <c r="BL223" s="17" t="s">
        <v>218</v>
      </c>
      <c r="BM223" s="17" t="s">
        <v>1526</v>
      </c>
    </row>
    <row r="224" spans="2:47" s="1" customFormat="1" ht="12">
      <c r="B224" s="38"/>
      <c r="C224" s="39"/>
      <c r="D224" s="228" t="s">
        <v>219</v>
      </c>
      <c r="E224" s="39"/>
      <c r="F224" s="229" t="s">
        <v>386</v>
      </c>
      <c r="G224" s="39"/>
      <c r="H224" s="39"/>
      <c r="I224" s="143"/>
      <c r="J224" s="39"/>
      <c r="K224" s="39"/>
      <c r="L224" s="43"/>
      <c r="M224" s="230"/>
      <c r="N224" s="79"/>
      <c r="O224" s="79"/>
      <c r="P224" s="79"/>
      <c r="Q224" s="79"/>
      <c r="R224" s="79"/>
      <c r="S224" s="79"/>
      <c r="T224" s="80"/>
      <c r="AT224" s="17" t="s">
        <v>219</v>
      </c>
      <c r="AU224" s="17" t="s">
        <v>76</v>
      </c>
    </row>
    <row r="225" spans="2:47" s="1" customFormat="1" ht="12">
      <c r="B225" s="38"/>
      <c r="C225" s="39"/>
      <c r="D225" s="228" t="s">
        <v>221</v>
      </c>
      <c r="E225" s="39"/>
      <c r="F225" s="231" t="s">
        <v>387</v>
      </c>
      <c r="G225" s="39"/>
      <c r="H225" s="39"/>
      <c r="I225" s="143"/>
      <c r="J225" s="39"/>
      <c r="K225" s="39"/>
      <c r="L225" s="43"/>
      <c r="M225" s="230"/>
      <c r="N225" s="79"/>
      <c r="O225" s="79"/>
      <c r="P225" s="79"/>
      <c r="Q225" s="79"/>
      <c r="R225" s="79"/>
      <c r="S225" s="79"/>
      <c r="T225" s="80"/>
      <c r="AT225" s="17" t="s">
        <v>221</v>
      </c>
      <c r="AU225" s="17" t="s">
        <v>76</v>
      </c>
    </row>
    <row r="226" spans="2:51" s="12" customFormat="1" ht="12">
      <c r="B226" s="232"/>
      <c r="C226" s="233"/>
      <c r="D226" s="228" t="s">
        <v>223</v>
      </c>
      <c r="E226" s="234" t="s">
        <v>1</v>
      </c>
      <c r="F226" s="235" t="s">
        <v>379</v>
      </c>
      <c r="G226" s="233"/>
      <c r="H226" s="234" t="s">
        <v>1</v>
      </c>
      <c r="I226" s="236"/>
      <c r="J226" s="233"/>
      <c r="K226" s="233"/>
      <c r="L226" s="237"/>
      <c r="M226" s="238"/>
      <c r="N226" s="239"/>
      <c r="O226" s="239"/>
      <c r="P226" s="239"/>
      <c r="Q226" s="239"/>
      <c r="R226" s="239"/>
      <c r="S226" s="239"/>
      <c r="T226" s="240"/>
      <c r="AT226" s="241" t="s">
        <v>223</v>
      </c>
      <c r="AU226" s="241" t="s">
        <v>76</v>
      </c>
      <c r="AV226" s="12" t="s">
        <v>74</v>
      </c>
      <c r="AW226" s="12" t="s">
        <v>30</v>
      </c>
      <c r="AX226" s="12" t="s">
        <v>67</v>
      </c>
      <c r="AY226" s="241" t="s">
        <v>211</v>
      </c>
    </row>
    <row r="227" spans="2:51" s="12" customFormat="1" ht="12">
      <c r="B227" s="232"/>
      <c r="C227" s="233"/>
      <c r="D227" s="228" t="s">
        <v>223</v>
      </c>
      <c r="E227" s="234" t="s">
        <v>1</v>
      </c>
      <c r="F227" s="235" t="s">
        <v>949</v>
      </c>
      <c r="G227" s="233"/>
      <c r="H227" s="234" t="s">
        <v>1</v>
      </c>
      <c r="I227" s="236"/>
      <c r="J227" s="233"/>
      <c r="K227" s="233"/>
      <c r="L227" s="237"/>
      <c r="M227" s="238"/>
      <c r="N227" s="239"/>
      <c r="O227" s="239"/>
      <c r="P227" s="239"/>
      <c r="Q227" s="239"/>
      <c r="R227" s="239"/>
      <c r="S227" s="239"/>
      <c r="T227" s="240"/>
      <c r="AT227" s="241" t="s">
        <v>223</v>
      </c>
      <c r="AU227" s="241" t="s">
        <v>76</v>
      </c>
      <c r="AV227" s="12" t="s">
        <v>74</v>
      </c>
      <c r="AW227" s="12" t="s">
        <v>30</v>
      </c>
      <c r="AX227" s="12" t="s">
        <v>67</v>
      </c>
      <c r="AY227" s="241" t="s">
        <v>211</v>
      </c>
    </row>
    <row r="228" spans="2:51" s="13" customFormat="1" ht="12">
      <c r="B228" s="242"/>
      <c r="C228" s="243"/>
      <c r="D228" s="228" t="s">
        <v>223</v>
      </c>
      <c r="E228" s="244" t="s">
        <v>1</v>
      </c>
      <c r="F228" s="245" t="s">
        <v>1527</v>
      </c>
      <c r="G228" s="243"/>
      <c r="H228" s="246">
        <v>4.888</v>
      </c>
      <c r="I228" s="247"/>
      <c r="J228" s="243"/>
      <c r="K228" s="243"/>
      <c r="L228" s="248"/>
      <c r="M228" s="249"/>
      <c r="N228" s="250"/>
      <c r="O228" s="250"/>
      <c r="P228" s="250"/>
      <c r="Q228" s="250"/>
      <c r="R228" s="250"/>
      <c r="S228" s="250"/>
      <c r="T228" s="251"/>
      <c r="AT228" s="252" t="s">
        <v>223</v>
      </c>
      <c r="AU228" s="252" t="s">
        <v>76</v>
      </c>
      <c r="AV228" s="13" t="s">
        <v>76</v>
      </c>
      <c r="AW228" s="13" t="s">
        <v>30</v>
      </c>
      <c r="AX228" s="13" t="s">
        <v>67</v>
      </c>
      <c r="AY228" s="252" t="s">
        <v>211</v>
      </c>
    </row>
    <row r="229" spans="2:51" s="13" customFormat="1" ht="12">
      <c r="B229" s="242"/>
      <c r="C229" s="243"/>
      <c r="D229" s="228" t="s">
        <v>223</v>
      </c>
      <c r="E229" s="244" t="s">
        <v>1</v>
      </c>
      <c r="F229" s="245" t="s">
        <v>1528</v>
      </c>
      <c r="G229" s="243"/>
      <c r="H229" s="246">
        <v>0.432</v>
      </c>
      <c r="I229" s="247"/>
      <c r="J229" s="243"/>
      <c r="K229" s="243"/>
      <c r="L229" s="248"/>
      <c r="M229" s="249"/>
      <c r="N229" s="250"/>
      <c r="O229" s="250"/>
      <c r="P229" s="250"/>
      <c r="Q229" s="250"/>
      <c r="R229" s="250"/>
      <c r="S229" s="250"/>
      <c r="T229" s="251"/>
      <c r="AT229" s="252" t="s">
        <v>223</v>
      </c>
      <c r="AU229" s="252" t="s">
        <v>76</v>
      </c>
      <c r="AV229" s="13" t="s">
        <v>76</v>
      </c>
      <c r="AW229" s="13" t="s">
        <v>30</v>
      </c>
      <c r="AX229" s="13" t="s">
        <v>67</v>
      </c>
      <c r="AY229" s="252" t="s">
        <v>211</v>
      </c>
    </row>
    <row r="230" spans="2:51" s="12" customFormat="1" ht="12">
      <c r="B230" s="232"/>
      <c r="C230" s="233"/>
      <c r="D230" s="228" t="s">
        <v>223</v>
      </c>
      <c r="E230" s="234" t="s">
        <v>1</v>
      </c>
      <c r="F230" s="235" t="s">
        <v>1190</v>
      </c>
      <c r="G230" s="233"/>
      <c r="H230" s="234" t="s">
        <v>1</v>
      </c>
      <c r="I230" s="236"/>
      <c r="J230" s="233"/>
      <c r="K230" s="233"/>
      <c r="L230" s="237"/>
      <c r="M230" s="238"/>
      <c r="N230" s="239"/>
      <c r="O230" s="239"/>
      <c r="P230" s="239"/>
      <c r="Q230" s="239"/>
      <c r="R230" s="239"/>
      <c r="S230" s="239"/>
      <c r="T230" s="240"/>
      <c r="AT230" s="241" t="s">
        <v>223</v>
      </c>
      <c r="AU230" s="241" t="s">
        <v>76</v>
      </c>
      <c r="AV230" s="12" t="s">
        <v>74</v>
      </c>
      <c r="AW230" s="12" t="s">
        <v>30</v>
      </c>
      <c r="AX230" s="12" t="s">
        <v>67</v>
      </c>
      <c r="AY230" s="241" t="s">
        <v>211</v>
      </c>
    </row>
    <row r="231" spans="2:51" s="13" customFormat="1" ht="12">
      <c r="B231" s="242"/>
      <c r="C231" s="243"/>
      <c r="D231" s="228" t="s">
        <v>223</v>
      </c>
      <c r="E231" s="244" t="s">
        <v>1</v>
      </c>
      <c r="F231" s="245" t="s">
        <v>1529</v>
      </c>
      <c r="G231" s="243"/>
      <c r="H231" s="246">
        <v>4.869</v>
      </c>
      <c r="I231" s="247"/>
      <c r="J231" s="243"/>
      <c r="K231" s="243"/>
      <c r="L231" s="248"/>
      <c r="M231" s="249"/>
      <c r="N231" s="250"/>
      <c r="O231" s="250"/>
      <c r="P231" s="250"/>
      <c r="Q231" s="250"/>
      <c r="R231" s="250"/>
      <c r="S231" s="250"/>
      <c r="T231" s="251"/>
      <c r="AT231" s="252" t="s">
        <v>223</v>
      </c>
      <c r="AU231" s="252" t="s">
        <v>76</v>
      </c>
      <c r="AV231" s="13" t="s">
        <v>76</v>
      </c>
      <c r="AW231" s="13" t="s">
        <v>30</v>
      </c>
      <c r="AX231" s="13" t="s">
        <v>67</v>
      </c>
      <c r="AY231" s="252" t="s">
        <v>211</v>
      </c>
    </row>
    <row r="232" spans="2:51" s="13" customFormat="1" ht="12">
      <c r="B232" s="242"/>
      <c r="C232" s="243"/>
      <c r="D232" s="228" t="s">
        <v>223</v>
      </c>
      <c r="E232" s="244" t="s">
        <v>1</v>
      </c>
      <c r="F232" s="245" t="s">
        <v>1530</v>
      </c>
      <c r="G232" s="243"/>
      <c r="H232" s="246">
        <v>0.566</v>
      </c>
      <c r="I232" s="247"/>
      <c r="J232" s="243"/>
      <c r="K232" s="243"/>
      <c r="L232" s="248"/>
      <c r="M232" s="249"/>
      <c r="N232" s="250"/>
      <c r="O232" s="250"/>
      <c r="P232" s="250"/>
      <c r="Q232" s="250"/>
      <c r="R232" s="250"/>
      <c r="S232" s="250"/>
      <c r="T232" s="251"/>
      <c r="AT232" s="252" t="s">
        <v>223</v>
      </c>
      <c r="AU232" s="252" t="s">
        <v>76</v>
      </c>
      <c r="AV232" s="13" t="s">
        <v>76</v>
      </c>
      <c r="AW232" s="13" t="s">
        <v>30</v>
      </c>
      <c r="AX232" s="13" t="s">
        <v>67</v>
      </c>
      <c r="AY232" s="252" t="s">
        <v>211</v>
      </c>
    </row>
    <row r="233" spans="2:51" s="12" customFormat="1" ht="12">
      <c r="B233" s="232"/>
      <c r="C233" s="233"/>
      <c r="D233" s="228" t="s">
        <v>223</v>
      </c>
      <c r="E233" s="234" t="s">
        <v>1</v>
      </c>
      <c r="F233" s="235" t="s">
        <v>931</v>
      </c>
      <c r="G233" s="233"/>
      <c r="H233" s="234" t="s">
        <v>1</v>
      </c>
      <c r="I233" s="236"/>
      <c r="J233" s="233"/>
      <c r="K233" s="233"/>
      <c r="L233" s="237"/>
      <c r="M233" s="238"/>
      <c r="N233" s="239"/>
      <c r="O233" s="239"/>
      <c r="P233" s="239"/>
      <c r="Q233" s="239"/>
      <c r="R233" s="239"/>
      <c r="S233" s="239"/>
      <c r="T233" s="240"/>
      <c r="AT233" s="241" t="s">
        <v>223</v>
      </c>
      <c r="AU233" s="241" t="s">
        <v>76</v>
      </c>
      <c r="AV233" s="12" t="s">
        <v>74</v>
      </c>
      <c r="AW233" s="12" t="s">
        <v>30</v>
      </c>
      <c r="AX233" s="12" t="s">
        <v>67</v>
      </c>
      <c r="AY233" s="241" t="s">
        <v>211</v>
      </c>
    </row>
    <row r="234" spans="2:51" s="13" customFormat="1" ht="12">
      <c r="B234" s="242"/>
      <c r="C234" s="243"/>
      <c r="D234" s="228" t="s">
        <v>223</v>
      </c>
      <c r="E234" s="244" t="s">
        <v>1</v>
      </c>
      <c r="F234" s="245" t="s">
        <v>930</v>
      </c>
      <c r="G234" s="243"/>
      <c r="H234" s="246">
        <v>12.39</v>
      </c>
      <c r="I234" s="247"/>
      <c r="J234" s="243"/>
      <c r="K234" s="243"/>
      <c r="L234" s="248"/>
      <c r="M234" s="249"/>
      <c r="N234" s="250"/>
      <c r="O234" s="250"/>
      <c r="P234" s="250"/>
      <c r="Q234" s="250"/>
      <c r="R234" s="250"/>
      <c r="S234" s="250"/>
      <c r="T234" s="251"/>
      <c r="AT234" s="252" t="s">
        <v>223</v>
      </c>
      <c r="AU234" s="252" t="s">
        <v>76</v>
      </c>
      <c r="AV234" s="13" t="s">
        <v>76</v>
      </c>
      <c r="AW234" s="13" t="s">
        <v>30</v>
      </c>
      <c r="AX234" s="13" t="s">
        <v>67</v>
      </c>
      <c r="AY234" s="252" t="s">
        <v>211</v>
      </c>
    </row>
    <row r="235" spans="2:51" s="13" customFormat="1" ht="12">
      <c r="B235" s="242"/>
      <c r="C235" s="243"/>
      <c r="D235" s="228" t="s">
        <v>223</v>
      </c>
      <c r="E235" s="244" t="s">
        <v>1</v>
      </c>
      <c r="F235" s="245" t="s">
        <v>1531</v>
      </c>
      <c r="G235" s="243"/>
      <c r="H235" s="246">
        <v>0.608</v>
      </c>
      <c r="I235" s="247"/>
      <c r="J235" s="243"/>
      <c r="K235" s="243"/>
      <c r="L235" s="248"/>
      <c r="M235" s="249"/>
      <c r="N235" s="250"/>
      <c r="O235" s="250"/>
      <c r="P235" s="250"/>
      <c r="Q235" s="250"/>
      <c r="R235" s="250"/>
      <c r="S235" s="250"/>
      <c r="T235" s="251"/>
      <c r="AT235" s="252" t="s">
        <v>223</v>
      </c>
      <c r="AU235" s="252" t="s">
        <v>76</v>
      </c>
      <c r="AV235" s="13" t="s">
        <v>76</v>
      </c>
      <c r="AW235" s="13" t="s">
        <v>30</v>
      </c>
      <c r="AX235" s="13" t="s">
        <v>67</v>
      </c>
      <c r="AY235" s="252" t="s">
        <v>211</v>
      </c>
    </row>
    <row r="236" spans="2:51" s="12" customFormat="1" ht="12">
      <c r="B236" s="232"/>
      <c r="C236" s="233"/>
      <c r="D236" s="228" t="s">
        <v>223</v>
      </c>
      <c r="E236" s="234" t="s">
        <v>1</v>
      </c>
      <c r="F236" s="235" t="s">
        <v>1391</v>
      </c>
      <c r="G236" s="233"/>
      <c r="H236" s="234" t="s">
        <v>1</v>
      </c>
      <c r="I236" s="236"/>
      <c r="J236" s="233"/>
      <c r="K236" s="233"/>
      <c r="L236" s="237"/>
      <c r="M236" s="238"/>
      <c r="N236" s="239"/>
      <c r="O236" s="239"/>
      <c r="P236" s="239"/>
      <c r="Q236" s="239"/>
      <c r="R236" s="239"/>
      <c r="S236" s="239"/>
      <c r="T236" s="240"/>
      <c r="AT236" s="241" t="s">
        <v>223</v>
      </c>
      <c r="AU236" s="241" t="s">
        <v>76</v>
      </c>
      <c r="AV236" s="12" t="s">
        <v>74</v>
      </c>
      <c r="AW236" s="12" t="s">
        <v>30</v>
      </c>
      <c r="AX236" s="12" t="s">
        <v>67</v>
      </c>
      <c r="AY236" s="241" t="s">
        <v>211</v>
      </c>
    </row>
    <row r="237" spans="2:51" s="13" customFormat="1" ht="12">
      <c r="B237" s="242"/>
      <c r="C237" s="243"/>
      <c r="D237" s="228" t="s">
        <v>223</v>
      </c>
      <c r="E237" s="244" t="s">
        <v>1</v>
      </c>
      <c r="F237" s="245" t="s">
        <v>1532</v>
      </c>
      <c r="G237" s="243"/>
      <c r="H237" s="246">
        <v>10.62</v>
      </c>
      <c r="I237" s="247"/>
      <c r="J237" s="243"/>
      <c r="K237" s="243"/>
      <c r="L237" s="248"/>
      <c r="M237" s="249"/>
      <c r="N237" s="250"/>
      <c r="O237" s="250"/>
      <c r="P237" s="250"/>
      <c r="Q237" s="250"/>
      <c r="R237" s="250"/>
      <c r="S237" s="250"/>
      <c r="T237" s="251"/>
      <c r="AT237" s="252" t="s">
        <v>223</v>
      </c>
      <c r="AU237" s="252" t="s">
        <v>76</v>
      </c>
      <c r="AV237" s="13" t="s">
        <v>76</v>
      </c>
      <c r="AW237" s="13" t="s">
        <v>30</v>
      </c>
      <c r="AX237" s="13" t="s">
        <v>67</v>
      </c>
      <c r="AY237" s="252" t="s">
        <v>211</v>
      </c>
    </row>
    <row r="238" spans="2:51" s="13" customFormat="1" ht="12">
      <c r="B238" s="242"/>
      <c r="C238" s="243"/>
      <c r="D238" s="228" t="s">
        <v>223</v>
      </c>
      <c r="E238" s="244" t="s">
        <v>1</v>
      </c>
      <c r="F238" s="245" t="s">
        <v>1531</v>
      </c>
      <c r="G238" s="243"/>
      <c r="H238" s="246">
        <v>0.608</v>
      </c>
      <c r="I238" s="247"/>
      <c r="J238" s="243"/>
      <c r="K238" s="243"/>
      <c r="L238" s="248"/>
      <c r="M238" s="249"/>
      <c r="N238" s="250"/>
      <c r="O238" s="250"/>
      <c r="P238" s="250"/>
      <c r="Q238" s="250"/>
      <c r="R238" s="250"/>
      <c r="S238" s="250"/>
      <c r="T238" s="251"/>
      <c r="AT238" s="252" t="s">
        <v>223</v>
      </c>
      <c r="AU238" s="252" t="s">
        <v>76</v>
      </c>
      <c r="AV238" s="13" t="s">
        <v>76</v>
      </c>
      <c r="AW238" s="13" t="s">
        <v>30</v>
      </c>
      <c r="AX238" s="13" t="s">
        <v>67</v>
      </c>
      <c r="AY238" s="252" t="s">
        <v>211</v>
      </c>
    </row>
    <row r="239" spans="2:51" s="14" customFormat="1" ht="12">
      <c r="B239" s="253"/>
      <c r="C239" s="254"/>
      <c r="D239" s="228" t="s">
        <v>223</v>
      </c>
      <c r="E239" s="255" t="s">
        <v>1</v>
      </c>
      <c r="F239" s="256" t="s">
        <v>227</v>
      </c>
      <c r="G239" s="254"/>
      <c r="H239" s="257">
        <v>34.981</v>
      </c>
      <c r="I239" s="258"/>
      <c r="J239" s="254"/>
      <c r="K239" s="254"/>
      <c r="L239" s="259"/>
      <c r="M239" s="260"/>
      <c r="N239" s="261"/>
      <c r="O239" s="261"/>
      <c r="P239" s="261"/>
      <c r="Q239" s="261"/>
      <c r="R239" s="261"/>
      <c r="S239" s="261"/>
      <c r="T239" s="262"/>
      <c r="AT239" s="263" t="s">
        <v>223</v>
      </c>
      <c r="AU239" s="263" t="s">
        <v>76</v>
      </c>
      <c r="AV239" s="14" t="s">
        <v>218</v>
      </c>
      <c r="AW239" s="14" t="s">
        <v>30</v>
      </c>
      <c r="AX239" s="14" t="s">
        <v>74</v>
      </c>
      <c r="AY239" s="263" t="s">
        <v>211</v>
      </c>
    </row>
    <row r="240" spans="2:65" s="1" customFormat="1" ht="16.5" customHeight="1">
      <c r="B240" s="38"/>
      <c r="C240" s="216" t="s">
        <v>7</v>
      </c>
      <c r="D240" s="216" t="s">
        <v>213</v>
      </c>
      <c r="E240" s="217" t="s">
        <v>390</v>
      </c>
      <c r="F240" s="218" t="s">
        <v>391</v>
      </c>
      <c r="G240" s="219" t="s">
        <v>216</v>
      </c>
      <c r="H240" s="220">
        <v>34.981</v>
      </c>
      <c r="I240" s="221"/>
      <c r="J240" s="222">
        <f>ROUND(I240*H240,2)</f>
        <v>0</v>
      </c>
      <c r="K240" s="218" t="s">
        <v>217</v>
      </c>
      <c r="L240" s="43"/>
      <c r="M240" s="223" t="s">
        <v>1</v>
      </c>
      <c r="N240" s="224" t="s">
        <v>38</v>
      </c>
      <c r="O240" s="79"/>
      <c r="P240" s="225">
        <f>O240*H240</f>
        <v>0</v>
      </c>
      <c r="Q240" s="225">
        <v>1.5E-05</v>
      </c>
      <c r="R240" s="225">
        <f>Q240*H240</f>
        <v>0.000524715</v>
      </c>
      <c r="S240" s="225">
        <v>0</v>
      </c>
      <c r="T240" s="226">
        <f>S240*H240</f>
        <v>0</v>
      </c>
      <c r="AR240" s="17" t="s">
        <v>218</v>
      </c>
      <c r="AT240" s="17" t="s">
        <v>213</v>
      </c>
      <c r="AU240" s="17" t="s">
        <v>76</v>
      </c>
      <c r="AY240" s="17" t="s">
        <v>211</v>
      </c>
      <c r="BE240" s="227">
        <f>IF(N240="základní",J240,0)</f>
        <v>0</v>
      </c>
      <c r="BF240" s="227">
        <f>IF(N240="snížená",J240,0)</f>
        <v>0</v>
      </c>
      <c r="BG240" s="227">
        <f>IF(N240="zákl. přenesená",J240,0)</f>
        <v>0</v>
      </c>
      <c r="BH240" s="227">
        <f>IF(N240="sníž. přenesená",J240,0)</f>
        <v>0</v>
      </c>
      <c r="BI240" s="227">
        <f>IF(N240="nulová",J240,0)</f>
        <v>0</v>
      </c>
      <c r="BJ240" s="17" t="s">
        <v>74</v>
      </c>
      <c r="BK240" s="227">
        <f>ROUND(I240*H240,2)</f>
        <v>0</v>
      </c>
      <c r="BL240" s="17" t="s">
        <v>218</v>
      </c>
      <c r="BM240" s="17" t="s">
        <v>1533</v>
      </c>
    </row>
    <row r="241" spans="2:47" s="1" customFormat="1" ht="12">
      <c r="B241" s="38"/>
      <c r="C241" s="39"/>
      <c r="D241" s="228" t="s">
        <v>219</v>
      </c>
      <c r="E241" s="39"/>
      <c r="F241" s="229" t="s">
        <v>393</v>
      </c>
      <c r="G241" s="39"/>
      <c r="H241" s="39"/>
      <c r="I241" s="143"/>
      <c r="J241" s="39"/>
      <c r="K241" s="39"/>
      <c r="L241" s="43"/>
      <c r="M241" s="230"/>
      <c r="N241" s="79"/>
      <c r="O241" s="79"/>
      <c r="P241" s="79"/>
      <c r="Q241" s="79"/>
      <c r="R241" s="79"/>
      <c r="S241" s="79"/>
      <c r="T241" s="80"/>
      <c r="AT241" s="17" t="s">
        <v>219</v>
      </c>
      <c r="AU241" s="17" t="s">
        <v>76</v>
      </c>
    </row>
    <row r="242" spans="2:47" s="1" customFormat="1" ht="12">
      <c r="B242" s="38"/>
      <c r="C242" s="39"/>
      <c r="D242" s="228" t="s">
        <v>221</v>
      </c>
      <c r="E242" s="39"/>
      <c r="F242" s="231" t="s">
        <v>387</v>
      </c>
      <c r="G242" s="39"/>
      <c r="H242" s="39"/>
      <c r="I242" s="143"/>
      <c r="J242" s="39"/>
      <c r="K242" s="39"/>
      <c r="L242" s="43"/>
      <c r="M242" s="230"/>
      <c r="N242" s="79"/>
      <c r="O242" s="79"/>
      <c r="P242" s="79"/>
      <c r="Q242" s="79"/>
      <c r="R242" s="79"/>
      <c r="S242" s="79"/>
      <c r="T242" s="80"/>
      <c r="AT242" s="17" t="s">
        <v>221</v>
      </c>
      <c r="AU242" s="17" t="s">
        <v>76</v>
      </c>
    </row>
    <row r="243" spans="2:65" s="1" customFormat="1" ht="16.5" customHeight="1">
      <c r="B243" s="38"/>
      <c r="C243" s="216" t="s">
        <v>285</v>
      </c>
      <c r="D243" s="216" t="s">
        <v>213</v>
      </c>
      <c r="E243" s="217" t="s">
        <v>934</v>
      </c>
      <c r="F243" s="218" t="s">
        <v>935</v>
      </c>
      <c r="G243" s="219" t="s">
        <v>323</v>
      </c>
      <c r="H243" s="220">
        <v>0.502</v>
      </c>
      <c r="I243" s="221"/>
      <c r="J243" s="222">
        <f>ROUND(I243*H243,2)</f>
        <v>0</v>
      </c>
      <c r="K243" s="218" t="s">
        <v>217</v>
      </c>
      <c r="L243" s="43"/>
      <c r="M243" s="223" t="s">
        <v>1</v>
      </c>
      <c r="N243" s="224" t="s">
        <v>38</v>
      </c>
      <c r="O243" s="79"/>
      <c r="P243" s="225">
        <f>O243*H243</f>
        <v>0</v>
      </c>
      <c r="Q243" s="225">
        <v>1.0487652</v>
      </c>
      <c r="R243" s="225">
        <f>Q243*H243</f>
        <v>0.5264801304000001</v>
      </c>
      <c r="S243" s="225">
        <v>0</v>
      </c>
      <c r="T243" s="226">
        <f>S243*H243</f>
        <v>0</v>
      </c>
      <c r="AR243" s="17" t="s">
        <v>218</v>
      </c>
      <c r="AT243" s="17" t="s">
        <v>213</v>
      </c>
      <c r="AU243" s="17" t="s">
        <v>76</v>
      </c>
      <c r="AY243" s="17" t="s">
        <v>211</v>
      </c>
      <c r="BE243" s="227">
        <f>IF(N243="základní",J243,0)</f>
        <v>0</v>
      </c>
      <c r="BF243" s="227">
        <f>IF(N243="snížená",J243,0)</f>
        <v>0</v>
      </c>
      <c r="BG243" s="227">
        <f>IF(N243="zákl. přenesená",J243,0)</f>
        <v>0</v>
      </c>
      <c r="BH243" s="227">
        <f>IF(N243="sníž. přenesená",J243,0)</f>
        <v>0</v>
      </c>
      <c r="BI243" s="227">
        <f>IF(N243="nulová",J243,0)</f>
        <v>0</v>
      </c>
      <c r="BJ243" s="17" t="s">
        <v>74</v>
      </c>
      <c r="BK243" s="227">
        <f>ROUND(I243*H243,2)</f>
        <v>0</v>
      </c>
      <c r="BL243" s="17" t="s">
        <v>218</v>
      </c>
      <c r="BM243" s="17" t="s">
        <v>1534</v>
      </c>
    </row>
    <row r="244" spans="2:47" s="1" customFormat="1" ht="12">
      <c r="B244" s="38"/>
      <c r="C244" s="39"/>
      <c r="D244" s="228" t="s">
        <v>219</v>
      </c>
      <c r="E244" s="39"/>
      <c r="F244" s="229" t="s">
        <v>937</v>
      </c>
      <c r="G244" s="39"/>
      <c r="H244" s="39"/>
      <c r="I244" s="143"/>
      <c r="J244" s="39"/>
      <c r="K244" s="39"/>
      <c r="L244" s="43"/>
      <c r="M244" s="230"/>
      <c r="N244" s="79"/>
      <c r="O244" s="79"/>
      <c r="P244" s="79"/>
      <c r="Q244" s="79"/>
      <c r="R244" s="79"/>
      <c r="S244" s="79"/>
      <c r="T244" s="80"/>
      <c r="AT244" s="17" t="s">
        <v>219</v>
      </c>
      <c r="AU244" s="17" t="s">
        <v>76</v>
      </c>
    </row>
    <row r="245" spans="2:47" s="1" customFormat="1" ht="12">
      <c r="B245" s="38"/>
      <c r="C245" s="39"/>
      <c r="D245" s="228" t="s">
        <v>221</v>
      </c>
      <c r="E245" s="39"/>
      <c r="F245" s="231" t="s">
        <v>938</v>
      </c>
      <c r="G245" s="39"/>
      <c r="H245" s="39"/>
      <c r="I245" s="143"/>
      <c r="J245" s="39"/>
      <c r="K245" s="39"/>
      <c r="L245" s="43"/>
      <c r="M245" s="230"/>
      <c r="N245" s="79"/>
      <c r="O245" s="79"/>
      <c r="P245" s="79"/>
      <c r="Q245" s="79"/>
      <c r="R245" s="79"/>
      <c r="S245" s="79"/>
      <c r="T245" s="80"/>
      <c r="AT245" s="17" t="s">
        <v>221</v>
      </c>
      <c r="AU245" s="17" t="s">
        <v>76</v>
      </c>
    </row>
    <row r="246" spans="2:51" s="12" customFormat="1" ht="12">
      <c r="B246" s="232"/>
      <c r="C246" s="233"/>
      <c r="D246" s="228" t="s">
        <v>223</v>
      </c>
      <c r="E246" s="234" t="s">
        <v>1</v>
      </c>
      <c r="F246" s="235" t="s">
        <v>1535</v>
      </c>
      <c r="G246" s="233"/>
      <c r="H246" s="234" t="s">
        <v>1</v>
      </c>
      <c r="I246" s="236"/>
      <c r="J246" s="233"/>
      <c r="K246" s="233"/>
      <c r="L246" s="237"/>
      <c r="M246" s="238"/>
      <c r="N246" s="239"/>
      <c r="O246" s="239"/>
      <c r="P246" s="239"/>
      <c r="Q246" s="239"/>
      <c r="R246" s="239"/>
      <c r="S246" s="239"/>
      <c r="T246" s="240"/>
      <c r="AT246" s="241" t="s">
        <v>223</v>
      </c>
      <c r="AU246" s="241" t="s">
        <v>76</v>
      </c>
      <c r="AV246" s="12" t="s">
        <v>74</v>
      </c>
      <c r="AW246" s="12" t="s">
        <v>30</v>
      </c>
      <c r="AX246" s="12" t="s">
        <v>67</v>
      </c>
      <c r="AY246" s="241" t="s">
        <v>211</v>
      </c>
    </row>
    <row r="247" spans="2:51" s="13" customFormat="1" ht="12">
      <c r="B247" s="242"/>
      <c r="C247" s="243"/>
      <c r="D247" s="228" t="s">
        <v>223</v>
      </c>
      <c r="E247" s="244" t="s">
        <v>1</v>
      </c>
      <c r="F247" s="245" t="s">
        <v>1536</v>
      </c>
      <c r="G247" s="243"/>
      <c r="H247" s="246">
        <v>0.502</v>
      </c>
      <c r="I247" s="247"/>
      <c r="J247" s="243"/>
      <c r="K247" s="243"/>
      <c r="L247" s="248"/>
      <c r="M247" s="249"/>
      <c r="N247" s="250"/>
      <c r="O247" s="250"/>
      <c r="P247" s="250"/>
      <c r="Q247" s="250"/>
      <c r="R247" s="250"/>
      <c r="S247" s="250"/>
      <c r="T247" s="251"/>
      <c r="AT247" s="252" t="s">
        <v>223</v>
      </c>
      <c r="AU247" s="252" t="s">
        <v>76</v>
      </c>
      <c r="AV247" s="13" t="s">
        <v>76</v>
      </c>
      <c r="AW247" s="13" t="s">
        <v>30</v>
      </c>
      <c r="AX247" s="13" t="s">
        <v>67</v>
      </c>
      <c r="AY247" s="252" t="s">
        <v>211</v>
      </c>
    </row>
    <row r="248" spans="2:51" s="14" customFormat="1" ht="12">
      <c r="B248" s="253"/>
      <c r="C248" s="254"/>
      <c r="D248" s="228" t="s">
        <v>223</v>
      </c>
      <c r="E248" s="255" t="s">
        <v>1</v>
      </c>
      <c r="F248" s="256" t="s">
        <v>227</v>
      </c>
      <c r="G248" s="254"/>
      <c r="H248" s="257">
        <v>0.502</v>
      </c>
      <c r="I248" s="258"/>
      <c r="J248" s="254"/>
      <c r="K248" s="254"/>
      <c r="L248" s="259"/>
      <c r="M248" s="260"/>
      <c r="N248" s="261"/>
      <c r="O248" s="261"/>
      <c r="P248" s="261"/>
      <c r="Q248" s="261"/>
      <c r="R248" s="261"/>
      <c r="S248" s="261"/>
      <c r="T248" s="262"/>
      <c r="AT248" s="263" t="s">
        <v>223</v>
      </c>
      <c r="AU248" s="263" t="s">
        <v>76</v>
      </c>
      <c r="AV248" s="14" t="s">
        <v>218</v>
      </c>
      <c r="AW248" s="14" t="s">
        <v>30</v>
      </c>
      <c r="AX248" s="14" t="s">
        <v>74</v>
      </c>
      <c r="AY248" s="263" t="s">
        <v>211</v>
      </c>
    </row>
    <row r="249" spans="2:65" s="1" customFormat="1" ht="16.5" customHeight="1">
      <c r="B249" s="38"/>
      <c r="C249" s="216" t="s">
        <v>373</v>
      </c>
      <c r="D249" s="216" t="s">
        <v>213</v>
      </c>
      <c r="E249" s="217" t="s">
        <v>944</v>
      </c>
      <c r="F249" s="218" t="s">
        <v>945</v>
      </c>
      <c r="G249" s="219" t="s">
        <v>230</v>
      </c>
      <c r="H249" s="220">
        <v>3.311</v>
      </c>
      <c r="I249" s="221"/>
      <c r="J249" s="222">
        <f>ROUND(I249*H249,2)</f>
        <v>0</v>
      </c>
      <c r="K249" s="218" t="s">
        <v>217</v>
      </c>
      <c r="L249" s="43"/>
      <c r="M249" s="223" t="s">
        <v>1</v>
      </c>
      <c r="N249" s="224" t="s">
        <v>38</v>
      </c>
      <c r="O249" s="79"/>
      <c r="P249" s="225">
        <f>O249*H249</f>
        <v>0</v>
      </c>
      <c r="Q249" s="225">
        <v>0</v>
      </c>
      <c r="R249" s="225">
        <f>Q249*H249</f>
        <v>0</v>
      </c>
      <c r="S249" s="225">
        <v>0</v>
      </c>
      <c r="T249" s="226">
        <f>S249*H249</f>
        <v>0</v>
      </c>
      <c r="AR249" s="17" t="s">
        <v>218</v>
      </c>
      <c r="AT249" s="17" t="s">
        <v>213</v>
      </c>
      <c r="AU249" s="17" t="s">
        <v>76</v>
      </c>
      <c r="AY249" s="17" t="s">
        <v>211</v>
      </c>
      <c r="BE249" s="227">
        <f>IF(N249="základní",J249,0)</f>
        <v>0</v>
      </c>
      <c r="BF249" s="227">
        <f>IF(N249="snížená",J249,0)</f>
        <v>0</v>
      </c>
      <c r="BG249" s="227">
        <f>IF(N249="zákl. přenesená",J249,0)</f>
        <v>0</v>
      </c>
      <c r="BH249" s="227">
        <f>IF(N249="sníž. přenesená",J249,0)</f>
        <v>0</v>
      </c>
      <c r="BI249" s="227">
        <f>IF(N249="nulová",J249,0)</f>
        <v>0</v>
      </c>
      <c r="BJ249" s="17" t="s">
        <v>74</v>
      </c>
      <c r="BK249" s="227">
        <f>ROUND(I249*H249,2)</f>
        <v>0</v>
      </c>
      <c r="BL249" s="17" t="s">
        <v>218</v>
      </c>
      <c r="BM249" s="17" t="s">
        <v>1537</v>
      </c>
    </row>
    <row r="250" spans="2:47" s="1" customFormat="1" ht="12">
      <c r="B250" s="38"/>
      <c r="C250" s="39"/>
      <c r="D250" s="228" t="s">
        <v>219</v>
      </c>
      <c r="E250" s="39"/>
      <c r="F250" s="229" t="s">
        <v>947</v>
      </c>
      <c r="G250" s="39"/>
      <c r="H250" s="39"/>
      <c r="I250" s="143"/>
      <c r="J250" s="39"/>
      <c r="K250" s="39"/>
      <c r="L250" s="43"/>
      <c r="M250" s="230"/>
      <c r="N250" s="79"/>
      <c r="O250" s="79"/>
      <c r="P250" s="79"/>
      <c r="Q250" s="79"/>
      <c r="R250" s="79"/>
      <c r="S250" s="79"/>
      <c r="T250" s="80"/>
      <c r="AT250" s="17" t="s">
        <v>219</v>
      </c>
      <c r="AU250" s="17" t="s">
        <v>76</v>
      </c>
    </row>
    <row r="251" spans="2:47" s="1" customFormat="1" ht="12">
      <c r="B251" s="38"/>
      <c r="C251" s="39"/>
      <c r="D251" s="228" t="s">
        <v>221</v>
      </c>
      <c r="E251" s="39"/>
      <c r="F251" s="231" t="s">
        <v>948</v>
      </c>
      <c r="G251" s="39"/>
      <c r="H251" s="39"/>
      <c r="I251" s="143"/>
      <c r="J251" s="39"/>
      <c r="K251" s="39"/>
      <c r="L251" s="43"/>
      <c r="M251" s="230"/>
      <c r="N251" s="79"/>
      <c r="O251" s="79"/>
      <c r="P251" s="79"/>
      <c r="Q251" s="79"/>
      <c r="R251" s="79"/>
      <c r="S251" s="79"/>
      <c r="T251" s="80"/>
      <c r="AT251" s="17" t="s">
        <v>221</v>
      </c>
      <c r="AU251" s="17" t="s">
        <v>76</v>
      </c>
    </row>
    <row r="252" spans="2:51" s="12" customFormat="1" ht="12">
      <c r="B252" s="232"/>
      <c r="C252" s="233"/>
      <c r="D252" s="228" t="s">
        <v>223</v>
      </c>
      <c r="E252" s="234" t="s">
        <v>1</v>
      </c>
      <c r="F252" s="235" t="s">
        <v>939</v>
      </c>
      <c r="G252" s="233"/>
      <c r="H252" s="234" t="s">
        <v>1</v>
      </c>
      <c r="I252" s="236"/>
      <c r="J252" s="233"/>
      <c r="K252" s="233"/>
      <c r="L252" s="237"/>
      <c r="M252" s="238"/>
      <c r="N252" s="239"/>
      <c r="O252" s="239"/>
      <c r="P252" s="239"/>
      <c r="Q252" s="239"/>
      <c r="R252" s="239"/>
      <c r="S252" s="239"/>
      <c r="T252" s="240"/>
      <c r="AT252" s="241" t="s">
        <v>223</v>
      </c>
      <c r="AU252" s="241" t="s">
        <v>76</v>
      </c>
      <c r="AV252" s="12" t="s">
        <v>74</v>
      </c>
      <c r="AW252" s="12" t="s">
        <v>30</v>
      </c>
      <c r="AX252" s="12" t="s">
        <v>67</v>
      </c>
      <c r="AY252" s="241" t="s">
        <v>211</v>
      </c>
    </row>
    <row r="253" spans="2:51" s="12" customFormat="1" ht="12">
      <c r="B253" s="232"/>
      <c r="C253" s="233"/>
      <c r="D253" s="228" t="s">
        <v>223</v>
      </c>
      <c r="E253" s="234" t="s">
        <v>1</v>
      </c>
      <c r="F253" s="235" t="s">
        <v>949</v>
      </c>
      <c r="G253" s="233"/>
      <c r="H253" s="234" t="s">
        <v>1</v>
      </c>
      <c r="I253" s="236"/>
      <c r="J253" s="233"/>
      <c r="K253" s="233"/>
      <c r="L253" s="237"/>
      <c r="M253" s="238"/>
      <c r="N253" s="239"/>
      <c r="O253" s="239"/>
      <c r="P253" s="239"/>
      <c r="Q253" s="239"/>
      <c r="R253" s="239"/>
      <c r="S253" s="239"/>
      <c r="T253" s="240"/>
      <c r="AT253" s="241" t="s">
        <v>223</v>
      </c>
      <c r="AU253" s="241" t="s">
        <v>76</v>
      </c>
      <c r="AV253" s="12" t="s">
        <v>74</v>
      </c>
      <c r="AW253" s="12" t="s">
        <v>30</v>
      </c>
      <c r="AX253" s="12" t="s">
        <v>67</v>
      </c>
      <c r="AY253" s="241" t="s">
        <v>211</v>
      </c>
    </row>
    <row r="254" spans="2:51" s="13" customFormat="1" ht="12">
      <c r="B254" s="242"/>
      <c r="C254" s="243"/>
      <c r="D254" s="228" t="s">
        <v>223</v>
      </c>
      <c r="E254" s="244" t="s">
        <v>1</v>
      </c>
      <c r="F254" s="245" t="s">
        <v>1538</v>
      </c>
      <c r="G254" s="243"/>
      <c r="H254" s="246">
        <v>1.436</v>
      </c>
      <c r="I254" s="247"/>
      <c r="J254" s="243"/>
      <c r="K254" s="243"/>
      <c r="L254" s="248"/>
      <c r="M254" s="249"/>
      <c r="N254" s="250"/>
      <c r="O254" s="250"/>
      <c r="P254" s="250"/>
      <c r="Q254" s="250"/>
      <c r="R254" s="250"/>
      <c r="S254" s="250"/>
      <c r="T254" s="251"/>
      <c r="AT254" s="252" t="s">
        <v>223</v>
      </c>
      <c r="AU254" s="252" t="s">
        <v>76</v>
      </c>
      <c r="AV254" s="13" t="s">
        <v>76</v>
      </c>
      <c r="AW254" s="13" t="s">
        <v>30</v>
      </c>
      <c r="AX254" s="13" t="s">
        <v>67</v>
      </c>
      <c r="AY254" s="252" t="s">
        <v>211</v>
      </c>
    </row>
    <row r="255" spans="2:51" s="12" customFormat="1" ht="12">
      <c r="B255" s="232"/>
      <c r="C255" s="233"/>
      <c r="D255" s="228" t="s">
        <v>223</v>
      </c>
      <c r="E255" s="234" t="s">
        <v>1</v>
      </c>
      <c r="F255" s="235" t="s">
        <v>1190</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3" customFormat="1" ht="12">
      <c r="B256" s="242"/>
      <c r="C256" s="243"/>
      <c r="D256" s="228" t="s">
        <v>223</v>
      </c>
      <c r="E256" s="244" t="s">
        <v>1</v>
      </c>
      <c r="F256" s="245" t="s">
        <v>1539</v>
      </c>
      <c r="G256" s="243"/>
      <c r="H256" s="246">
        <v>1.875</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4" customFormat="1" ht="12">
      <c r="B257" s="253"/>
      <c r="C257" s="254"/>
      <c r="D257" s="228" t="s">
        <v>223</v>
      </c>
      <c r="E257" s="255" t="s">
        <v>1</v>
      </c>
      <c r="F257" s="256" t="s">
        <v>227</v>
      </c>
      <c r="G257" s="254"/>
      <c r="H257" s="257">
        <v>3.311</v>
      </c>
      <c r="I257" s="258"/>
      <c r="J257" s="254"/>
      <c r="K257" s="254"/>
      <c r="L257" s="259"/>
      <c r="M257" s="260"/>
      <c r="N257" s="261"/>
      <c r="O257" s="261"/>
      <c r="P257" s="261"/>
      <c r="Q257" s="261"/>
      <c r="R257" s="261"/>
      <c r="S257" s="261"/>
      <c r="T257" s="262"/>
      <c r="AT257" s="263" t="s">
        <v>223</v>
      </c>
      <c r="AU257" s="263" t="s">
        <v>76</v>
      </c>
      <c r="AV257" s="14" t="s">
        <v>218</v>
      </c>
      <c r="AW257" s="14" t="s">
        <v>30</v>
      </c>
      <c r="AX257" s="14" t="s">
        <v>74</v>
      </c>
      <c r="AY257" s="263" t="s">
        <v>211</v>
      </c>
    </row>
    <row r="258" spans="2:65" s="1" customFormat="1" ht="16.5" customHeight="1">
      <c r="B258" s="38"/>
      <c r="C258" s="216" t="s">
        <v>292</v>
      </c>
      <c r="D258" s="216" t="s">
        <v>213</v>
      </c>
      <c r="E258" s="217" t="s">
        <v>951</v>
      </c>
      <c r="F258" s="218" t="s">
        <v>952</v>
      </c>
      <c r="G258" s="219" t="s">
        <v>216</v>
      </c>
      <c r="H258" s="220">
        <v>12.18</v>
      </c>
      <c r="I258" s="221"/>
      <c r="J258" s="222">
        <f>ROUND(I258*H258,2)</f>
        <v>0</v>
      </c>
      <c r="K258" s="218" t="s">
        <v>217</v>
      </c>
      <c r="L258" s="43"/>
      <c r="M258" s="223" t="s">
        <v>1</v>
      </c>
      <c r="N258" s="224" t="s">
        <v>38</v>
      </c>
      <c r="O258" s="79"/>
      <c r="P258" s="225">
        <f>O258*H258</f>
        <v>0</v>
      </c>
      <c r="Q258" s="225">
        <v>0.0018247</v>
      </c>
      <c r="R258" s="225">
        <f>Q258*H258</f>
        <v>0.022224846</v>
      </c>
      <c r="S258" s="225">
        <v>0</v>
      </c>
      <c r="T258" s="226">
        <f>S258*H258</f>
        <v>0</v>
      </c>
      <c r="AR258" s="17" t="s">
        <v>218</v>
      </c>
      <c r="AT258" s="17" t="s">
        <v>213</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1540</v>
      </c>
    </row>
    <row r="259" spans="2:47" s="1" customFormat="1" ht="12">
      <c r="B259" s="38"/>
      <c r="C259" s="39"/>
      <c r="D259" s="228" t="s">
        <v>219</v>
      </c>
      <c r="E259" s="39"/>
      <c r="F259" s="229" t="s">
        <v>954</v>
      </c>
      <c r="G259" s="39"/>
      <c r="H259" s="39"/>
      <c r="I259" s="143"/>
      <c r="J259" s="39"/>
      <c r="K259" s="39"/>
      <c r="L259" s="43"/>
      <c r="M259" s="230"/>
      <c r="N259" s="79"/>
      <c r="O259" s="79"/>
      <c r="P259" s="79"/>
      <c r="Q259" s="79"/>
      <c r="R259" s="79"/>
      <c r="S259" s="79"/>
      <c r="T259" s="80"/>
      <c r="AT259" s="17" t="s">
        <v>219</v>
      </c>
      <c r="AU259" s="17" t="s">
        <v>76</v>
      </c>
    </row>
    <row r="260" spans="2:47" s="1" customFormat="1" ht="12">
      <c r="B260" s="38"/>
      <c r="C260" s="39"/>
      <c r="D260" s="228" t="s">
        <v>221</v>
      </c>
      <c r="E260" s="39"/>
      <c r="F260" s="231" t="s">
        <v>955</v>
      </c>
      <c r="G260" s="39"/>
      <c r="H260" s="39"/>
      <c r="I260" s="143"/>
      <c r="J260" s="39"/>
      <c r="K260" s="39"/>
      <c r="L260" s="43"/>
      <c r="M260" s="230"/>
      <c r="N260" s="79"/>
      <c r="O260" s="79"/>
      <c r="P260" s="79"/>
      <c r="Q260" s="79"/>
      <c r="R260" s="79"/>
      <c r="S260" s="79"/>
      <c r="T260" s="80"/>
      <c r="AT260" s="17" t="s">
        <v>221</v>
      </c>
      <c r="AU260" s="17" t="s">
        <v>76</v>
      </c>
    </row>
    <row r="261" spans="2:51" s="12" customFormat="1" ht="12">
      <c r="B261" s="232"/>
      <c r="C261" s="233"/>
      <c r="D261" s="228" t="s">
        <v>223</v>
      </c>
      <c r="E261" s="234" t="s">
        <v>1</v>
      </c>
      <c r="F261" s="235" t="s">
        <v>939</v>
      </c>
      <c r="G261" s="233"/>
      <c r="H261" s="234" t="s">
        <v>1</v>
      </c>
      <c r="I261" s="236"/>
      <c r="J261" s="233"/>
      <c r="K261" s="233"/>
      <c r="L261" s="237"/>
      <c r="M261" s="238"/>
      <c r="N261" s="239"/>
      <c r="O261" s="239"/>
      <c r="P261" s="239"/>
      <c r="Q261" s="239"/>
      <c r="R261" s="239"/>
      <c r="S261" s="239"/>
      <c r="T261" s="240"/>
      <c r="AT261" s="241" t="s">
        <v>223</v>
      </c>
      <c r="AU261" s="241" t="s">
        <v>76</v>
      </c>
      <c r="AV261" s="12" t="s">
        <v>74</v>
      </c>
      <c r="AW261" s="12" t="s">
        <v>30</v>
      </c>
      <c r="AX261" s="12" t="s">
        <v>67</v>
      </c>
      <c r="AY261" s="241" t="s">
        <v>211</v>
      </c>
    </row>
    <row r="262" spans="2:51" s="12" customFormat="1" ht="12">
      <c r="B262" s="232"/>
      <c r="C262" s="233"/>
      <c r="D262" s="228" t="s">
        <v>223</v>
      </c>
      <c r="E262" s="234" t="s">
        <v>1</v>
      </c>
      <c r="F262" s="235" t="s">
        <v>949</v>
      </c>
      <c r="G262" s="233"/>
      <c r="H262" s="234" t="s">
        <v>1</v>
      </c>
      <c r="I262" s="236"/>
      <c r="J262" s="233"/>
      <c r="K262" s="233"/>
      <c r="L262" s="237"/>
      <c r="M262" s="238"/>
      <c r="N262" s="239"/>
      <c r="O262" s="239"/>
      <c r="P262" s="239"/>
      <c r="Q262" s="239"/>
      <c r="R262" s="239"/>
      <c r="S262" s="239"/>
      <c r="T262" s="240"/>
      <c r="AT262" s="241" t="s">
        <v>223</v>
      </c>
      <c r="AU262" s="241" t="s">
        <v>76</v>
      </c>
      <c r="AV262" s="12" t="s">
        <v>74</v>
      </c>
      <c r="AW262" s="12" t="s">
        <v>30</v>
      </c>
      <c r="AX262" s="12" t="s">
        <v>67</v>
      </c>
      <c r="AY262" s="241" t="s">
        <v>211</v>
      </c>
    </row>
    <row r="263" spans="2:51" s="13" customFormat="1" ht="12">
      <c r="B263" s="242"/>
      <c r="C263" s="243"/>
      <c r="D263" s="228" t="s">
        <v>223</v>
      </c>
      <c r="E263" s="244" t="s">
        <v>1</v>
      </c>
      <c r="F263" s="245" t="s">
        <v>1541</v>
      </c>
      <c r="G263" s="243"/>
      <c r="H263" s="246">
        <v>5.021</v>
      </c>
      <c r="I263" s="247"/>
      <c r="J263" s="243"/>
      <c r="K263" s="243"/>
      <c r="L263" s="248"/>
      <c r="M263" s="249"/>
      <c r="N263" s="250"/>
      <c r="O263" s="250"/>
      <c r="P263" s="250"/>
      <c r="Q263" s="250"/>
      <c r="R263" s="250"/>
      <c r="S263" s="250"/>
      <c r="T263" s="251"/>
      <c r="AT263" s="252" t="s">
        <v>223</v>
      </c>
      <c r="AU263" s="252" t="s">
        <v>76</v>
      </c>
      <c r="AV263" s="13" t="s">
        <v>76</v>
      </c>
      <c r="AW263" s="13" t="s">
        <v>30</v>
      </c>
      <c r="AX263" s="13" t="s">
        <v>67</v>
      </c>
      <c r="AY263" s="252" t="s">
        <v>211</v>
      </c>
    </row>
    <row r="264" spans="2:51" s="13" customFormat="1" ht="12">
      <c r="B264" s="242"/>
      <c r="C264" s="243"/>
      <c r="D264" s="228" t="s">
        <v>223</v>
      </c>
      <c r="E264" s="244" t="s">
        <v>1</v>
      </c>
      <c r="F264" s="245" t="s">
        <v>1528</v>
      </c>
      <c r="G264" s="243"/>
      <c r="H264" s="246">
        <v>0.432</v>
      </c>
      <c r="I264" s="247"/>
      <c r="J264" s="243"/>
      <c r="K264" s="243"/>
      <c r="L264" s="248"/>
      <c r="M264" s="249"/>
      <c r="N264" s="250"/>
      <c r="O264" s="250"/>
      <c r="P264" s="250"/>
      <c r="Q264" s="250"/>
      <c r="R264" s="250"/>
      <c r="S264" s="250"/>
      <c r="T264" s="251"/>
      <c r="AT264" s="252" t="s">
        <v>223</v>
      </c>
      <c r="AU264" s="252" t="s">
        <v>76</v>
      </c>
      <c r="AV264" s="13" t="s">
        <v>76</v>
      </c>
      <c r="AW264" s="13" t="s">
        <v>30</v>
      </c>
      <c r="AX264" s="13" t="s">
        <v>67</v>
      </c>
      <c r="AY264" s="252" t="s">
        <v>211</v>
      </c>
    </row>
    <row r="265" spans="2:51" s="12" customFormat="1" ht="12">
      <c r="B265" s="232"/>
      <c r="C265" s="233"/>
      <c r="D265" s="228" t="s">
        <v>223</v>
      </c>
      <c r="E265" s="234" t="s">
        <v>1</v>
      </c>
      <c r="F265" s="235" t="s">
        <v>1190</v>
      </c>
      <c r="G265" s="233"/>
      <c r="H265" s="234" t="s">
        <v>1</v>
      </c>
      <c r="I265" s="236"/>
      <c r="J265" s="233"/>
      <c r="K265" s="233"/>
      <c r="L265" s="237"/>
      <c r="M265" s="238"/>
      <c r="N265" s="239"/>
      <c r="O265" s="239"/>
      <c r="P265" s="239"/>
      <c r="Q265" s="239"/>
      <c r="R265" s="239"/>
      <c r="S265" s="239"/>
      <c r="T265" s="240"/>
      <c r="AT265" s="241" t="s">
        <v>223</v>
      </c>
      <c r="AU265" s="241" t="s">
        <v>76</v>
      </c>
      <c r="AV265" s="12" t="s">
        <v>74</v>
      </c>
      <c r="AW265" s="12" t="s">
        <v>30</v>
      </c>
      <c r="AX265" s="12" t="s">
        <v>67</v>
      </c>
      <c r="AY265" s="241" t="s">
        <v>211</v>
      </c>
    </row>
    <row r="266" spans="2:51" s="13" customFormat="1" ht="12">
      <c r="B266" s="242"/>
      <c r="C266" s="243"/>
      <c r="D266" s="228" t="s">
        <v>223</v>
      </c>
      <c r="E266" s="244" t="s">
        <v>1</v>
      </c>
      <c r="F266" s="245" t="s">
        <v>1542</v>
      </c>
      <c r="G266" s="243"/>
      <c r="H266" s="246">
        <v>6.161</v>
      </c>
      <c r="I266" s="247"/>
      <c r="J266" s="243"/>
      <c r="K266" s="243"/>
      <c r="L266" s="248"/>
      <c r="M266" s="249"/>
      <c r="N266" s="250"/>
      <c r="O266" s="250"/>
      <c r="P266" s="250"/>
      <c r="Q266" s="250"/>
      <c r="R266" s="250"/>
      <c r="S266" s="250"/>
      <c r="T266" s="251"/>
      <c r="AT266" s="252" t="s">
        <v>223</v>
      </c>
      <c r="AU266" s="252" t="s">
        <v>76</v>
      </c>
      <c r="AV266" s="13" t="s">
        <v>76</v>
      </c>
      <c r="AW266" s="13" t="s">
        <v>30</v>
      </c>
      <c r="AX266" s="13" t="s">
        <v>67</v>
      </c>
      <c r="AY266" s="252" t="s">
        <v>211</v>
      </c>
    </row>
    <row r="267" spans="2:51" s="13" customFormat="1" ht="12">
      <c r="B267" s="242"/>
      <c r="C267" s="243"/>
      <c r="D267" s="228" t="s">
        <v>223</v>
      </c>
      <c r="E267" s="244" t="s">
        <v>1</v>
      </c>
      <c r="F267" s="245" t="s">
        <v>1530</v>
      </c>
      <c r="G267" s="243"/>
      <c r="H267" s="246">
        <v>0.566</v>
      </c>
      <c r="I267" s="247"/>
      <c r="J267" s="243"/>
      <c r="K267" s="243"/>
      <c r="L267" s="248"/>
      <c r="M267" s="249"/>
      <c r="N267" s="250"/>
      <c r="O267" s="250"/>
      <c r="P267" s="250"/>
      <c r="Q267" s="250"/>
      <c r="R267" s="250"/>
      <c r="S267" s="250"/>
      <c r="T267" s="251"/>
      <c r="AT267" s="252" t="s">
        <v>223</v>
      </c>
      <c r="AU267" s="252" t="s">
        <v>76</v>
      </c>
      <c r="AV267" s="13" t="s">
        <v>76</v>
      </c>
      <c r="AW267" s="13" t="s">
        <v>30</v>
      </c>
      <c r="AX267" s="13" t="s">
        <v>67</v>
      </c>
      <c r="AY267" s="252" t="s">
        <v>211</v>
      </c>
    </row>
    <row r="268" spans="2:51" s="14" customFormat="1" ht="12">
      <c r="B268" s="253"/>
      <c r="C268" s="254"/>
      <c r="D268" s="228" t="s">
        <v>223</v>
      </c>
      <c r="E268" s="255" t="s">
        <v>1</v>
      </c>
      <c r="F268" s="256" t="s">
        <v>227</v>
      </c>
      <c r="G268" s="254"/>
      <c r="H268" s="257">
        <v>12.18</v>
      </c>
      <c r="I268" s="258"/>
      <c r="J268" s="254"/>
      <c r="K268" s="254"/>
      <c r="L268" s="259"/>
      <c r="M268" s="260"/>
      <c r="N268" s="261"/>
      <c r="O268" s="261"/>
      <c r="P268" s="261"/>
      <c r="Q268" s="261"/>
      <c r="R268" s="261"/>
      <c r="S268" s="261"/>
      <c r="T268" s="262"/>
      <c r="AT268" s="263" t="s">
        <v>223</v>
      </c>
      <c r="AU268" s="263" t="s">
        <v>76</v>
      </c>
      <c r="AV268" s="14" t="s">
        <v>218</v>
      </c>
      <c r="AW268" s="14" t="s">
        <v>30</v>
      </c>
      <c r="AX268" s="14" t="s">
        <v>74</v>
      </c>
      <c r="AY268" s="263" t="s">
        <v>211</v>
      </c>
    </row>
    <row r="269" spans="2:65" s="1" customFormat="1" ht="16.5" customHeight="1">
      <c r="B269" s="38"/>
      <c r="C269" s="216" t="s">
        <v>389</v>
      </c>
      <c r="D269" s="216" t="s">
        <v>213</v>
      </c>
      <c r="E269" s="217" t="s">
        <v>957</v>
      </c>
      <c r="F269" s="218" t="s">
        <v>958</v>
      </c>
      <c r="G269" s="219" t="s">
        <v>216</v>
      </c>
      <c r="H269" s="220">
        <v>12.18</v>
      </c>
      <c r="I269" s="221"/>
      <c r="J269" s="222">
        <f>ROUND(I269*H269,2)</f>
        <v>0</v>
      </c>
      <c r="K269" s="218" t="s">
        <v>217</v>
      </c>
      <c r="L269" s="43"/>
      <c r="M269" s="223" t="s">
        <v>1</v>
      </c>
      <c r="N269" s="224" t="s">
        <v>38</v>
      </c>
      <c r="O269" s="79"/>
      <c r="P269" s="225">
        <f>O269*H269</f>
        <v>0</v>
      </c>
      <c r="Q269" s="225">
        <v>3.6E-05</v>
      </c>
      <c r="R269" s="225">
        <f>Q269*H269</f>
        <v>0.00043848</v>
      </c>
      <c r="S269" s="225">
        <v>0</v>
      </c>
      <c r="T269" s="226">
        <f>S269*H269</f>
        <v>0</v>
      </c>
      <c r="AR269" s="17" t="s">
        <v>218</v>
      </c>
      <c r="AT269" s="17" t="s">
        <v>213</v>
      </c>
      <c r="AU269" s="17" t="s">
        <v>76</v>
      </c>
      <c r="AY269" s="17" t="s">
        <v>211</v>
      </c>
      <c r="BE269" s="227">
        <f>IF(N269="základní",J269,0)</f>
        <v>0</v>
      </c>
      <c r="BF269" s="227">
        <f>IF(N269="snížená",J269,0)</f>
        <v>0</v>
      </c>
      <c r="BG269" s="227">
        <f>IF(N269="zákl. přenesená",J269,0)</f>
        <v>0</v>
      </c>
      <c r="BH269" s="227">
        <f>IF(N269="sníž. přenesená",J269,0)</f>
        <v>0</v>
      </c>
      <c r="BI269" s="227">
        <f>IF(N269="nulová",J269,0)</f>
        <v>0</v>
      </c>
      <c r="BJ269" s="17" t="s">
        <v>74</v>
      </c>
      <c r="BK269" s="227">
        <f>ROUND(I269*H269,2)</f>
        <v>0</v>
      </c>
      <c r="BL269" s="17" t="s">
        <v>218</v>
      </c>
      <c r="BM269" s="17" t="s">
        <v>1543</v>
      </c>
    </row>
    <row r="270" spans="2:47" s="1" customFormat="1" ht="12">
      <c r="B270" s="38"/>
      <c r="C270" s="39"/>
      <c r="D270" s="228" t="s">
        <v>219</v>
      </c>
      <c r="E270" s="39"/>
      <c r="F270" s="229" t="s">
        <v>960</v>
      </c>
      <c r="G270" s="39"/>
      <c r="H270" s="39"/>
      <c r="I270" s="143"/>
      <c r="J270" s="39"/>
      <c r="K270" s="39"/>
      <c r="L270" s="43"/>
      <c r="M270" s="230"/>
      <c r="N270" s="79"/>
      <c r="O270" s="79"/>
      <c r="P270" s="79"/>
      <c r="Q270" s="79"/>
      <c r="R270" s="79"/>
      <c r="S270" s="79"/>
      <c r="T270" s="80"/>
      <c r="AT270" s="17" t="s">
        <v>219</v>
      </c>
      <c r="AU270" s="17" t="s">
        <v>76</v>
      </c>
    </row>
    <row r="271" spans="2:47" s="1" customFormat="1" ht="12">
      <c r="B271" s="38"/>
      <c r="C271" s="39"/>
      <c r="D271" s="228" t="s">
        <v>221</v>
      </c>
      <c r="E271" s="39"/>
      <c r="F271" s="231" t="s">
        <v>955</v>
      </c>
      <c r="G271" s="39"/>
      <c r="H271" s="39"/>
      <c r="I271" s="143"/>
      <c r="J271" s="39"/>
      <c r="K271" s="39"/>
      <c r="L271" s="43"/>
      <c r="M271" s="230"/>
      <c r="N271" s="79"/>
      <c r="O271" s="79"/>
      <c r="P271" s="79"/>
      <c r="Q271" s="79"/>
      <c r="R271" s="79"/>
      <c r="S271" s="79"/>
      <c r="T271" s="80"/>
      <c r="AT271" s="17" t="s">
        <v>221</v>
      </c>
      <c r="AU271" s="17" t="s">
        <v>76</v>
      </c>
    </row>
    <row r="272" spans="2:65" s="1" customFormat="1" ht="16.5" customHeight="1">
      <c r="B272" s="38"/>
      <c r="C272" s="216" t="s">
        <v>298</v>
      </c>
      <c r="D272" s="216" t="s">
        <v>213</v>
      </c>
      <c r="E272" s="217" t="s">
        <v>1207</v>
      </c>
      <c r="F272" s="218" t="s">
        <v>1208</v>
      </c>
      <c r="G272" s="219" t="s">
        <v>323</v>
      </c>
      <c r="H272" s="220">
        <v>0.502</v>
      </c>
      <c r="I272" s="221"/>
      <c r="J272" s="222">
        <f>ROUND(I272*H272,2)</f>
        <v>0</v>
      </c>
      <c r="K272" s="218" t="s">
        <v>217</v>
      </c>
      <c r="L272" s="43"/>
      <c r="M272" s="223" t="s">
        <v>1</v>
      </c>
      <c r="N272" s="224" t="s">
        <v>38</v>
      </c>
      <c r="O272" s="79"/>
      <c r="P272" s="225">
        <f>O272*H272</f>
        <v>0</v>
      </c>
      <c r="Q272" s="225">
        <v>1.038302</v>
      </c>
      <c r="R272" s="225">
        <f>Q272*H272</f>
        <v>0.521227604</v>
      </c>
      <c r="S272" s="225">
        <v>0</v>
      </c>
      <c r="T272" s="226">
        <f>S272*H272</f>
        <v>0</v>
      </c>
      <c r="AR272" s="17" t="s">
        <v>218</v>
      </c>
      <c r="AT272" s="17" t="s">
        <v>213</v>
      </c>
      <c r="AU272" s="17" t="s">
        <v>76</v>
      </c>
      <c r="AY272" s="17" t="s">
        <v>211</v>
      </c>
      <c r="BE272" s="227">
        <f>IF(N272="základní",J272,0)</f>
        <v>0</v>
      </c>
      <c r="BF272" s="227">
        <f>IF(N272="snížená",J272,0)</f>
        <v>0</v>
      </c>
      <c r="BG272" s="227">
        <f>IF(N272="zákl. přenesená",J272,0)</f>
        <v>0</v>
      </c>
      <c r="BH272" s="227">
        <f>IF(N272="sníž. přenesená",J272,0)</f>
        <v>0</v>
      </c>
      <c r="BI272" s="227">
        <f>IF(N272="nulová",J272,0)</f>
        <v>0</v>
      </c>
      <c r="BJ272" s="17" t="s">
        <v>74</v>
      </c>
      <c r="BK272" s="227">
        <f>ROUND(I272*H272,2)</f>
        <v>0</v>
      </c>
      <c r="BL272" s="17" t="s">
        <v>218</v>
      </c>
      <c r="BM272" s="17" t="s">
        <v>1544</v>
      </c>
    </row>
    <row r="273" spans="2:47" s="1" customFormat="1" ht="12">
      <c r="B273" s="38"/>
      <c r="C273" s="39"/>
      <c r="D273" s="228" t="s">
        <v>219</v>
      </c>
      <c r="E273" s="39"/>
      <c r="F273" s="229" t="s">
        <v>1210</v>
      </c>
      <c r="G273" s="39"/>
      <c r="H273" s="39"/>
      <c r="I273" s="143"/>
      <c r="J273" s="39"/>
      <c r="K273" s="39"/>
      <c r="L273" s="43"/>
      <c r="M273" s="230"/>
      <c r="N273" s="79"/>
      <c r="O273" s="79"/>
      <c r="P273" s="79"/>
      <c r="Q273" s="79"/>
      <c r="R273" s="79"/>
      <c r="S273" s="79"/>
      <c r="T273" s="80"/>
      <c r="AT273" s="17" t="s">
        <v>219</v>
      </c>
      <c r="AU273" s="17" t="s">
        <v>76</v>
      </c>
    </row>
    <row r="274" spans="2:47" s="1" customFormat="1" ht="12">
      <c r="B274" s="38"/>
      <c r="C274" s="39"/>
      <c r="D274" s="228" t="s">
        <v>221</v>
      </c>
      <c r="E274" s="39"/>
      <c r="F274" s="231" t="s">
        <v>423</v>
      </c>
      <c r="G274" s="39"/>
      <c r="H274" s="39"/>
      <c r="I274" s="143"/>
      <c r="J274" s="39"/>
      <c r="K274" s="39"/>
      <c r="L274" s="43"/>
      <c r="M274" s="230"/>
      <c r="N274" s="79"/>
      <c r="O274" s="79"/>
      <c r="P274" s="79"/>
      <c r="Q274" s="79"/>
      <c r="R274" s="79"/>
      <c r="S274" s="79"/>
      <c r="T274" s="80"/>
      <c r="AT274" s="17" t="s">
        <v>221</v>
      </c>
      <c r="AU274" s="17" t="s">
        <v>76</v>
      </c>
    </row>
    <row r="275" spans="2:51" s="12" customFormat="1" ht="12">
      <c r="B275" s="232"/>
      <c r="C275" s="233"/>
      <c r="D275" s="228" t="s">
        <v>223</v>
      </c>
      <c r="E275" s="234" t="s">
        <v>1</v>
      </c>
      <c r="F275" s="235" t="s">
        <v>1535</v>
      </c>
      <c r="G275" s="233"/>
      <c r="H275" s="234" t="s">
        <v>1</v>
      </c>
      <c r="I275" s="236"/>
      <c r="J275" s="233"/>
      <c r="K275" s="233"/>
      <c r="L275" s="237"/>
      <c r="M275" s="238"/>
      <c r="N275" s="239"/>
      <c r="O275" s="239"/>
      <c r="P275" s="239"/>
      <c r="Q275" s="239"/>
      <c r="R275" s="239"/>
      <c r="S275" s="239"/>
      <c r="T275" s="240"/>
      <c r="AT275" s="241" t="s">
        <v>223</v>
      </c>
      <c r="AU275" s="241" t="s">
        <v>76</v>
      </c>
      <c r="AV275" s="12" t="s">
        <v>74</v>
      </c>
      <c r="AW275" s="12" t="s">
        <v>30</v>
      </c>
      <c r="AX275" s="12" t="s">
        <v>67</v>
      </c>
      <c r="AY275" s="241" t="s">
        <v>211</v>
      </c>
    </row>
    <row r="276" spans="2:51" s="13" customFormat="1" ht="12">
      <c r="B276" s="242"/>
      <c r="C276" s="243"/>
      <c r="D276" s="228" t="s">
        <v>223</v>
      </c>
      <c r="E276" s="244" t="s">
        <v>1</v>
      </c>
      <c r="F276" s="245" t="s">
        <v>1536</v>
      </c>
      <c r="G276" s="243"/>
      <c r="H276" s="246">
        <v>0.502</v>
      </c>
      <c r="I276" s="247"/>
      <c r="J276" s="243"/>
      <c r="K276" s="243"/>
      <c r="L276" s="248"/>
      <c r="M276" s="249"/>
      <c r="N276" s="250"/>
      <c r="O276" s="250"/>
      <c r="P276" s="250"/>
      <c r="Q276" s="250"/>
      <c r="R276" s="250"/>
      <c r="S276" s="250"/>
      <c r="T276" s="251"/>
      <c r="AT276" s="252" t="s">
        <v>223</v>
      </c>
      <c r="AU276" s="252" t="s">
        <v>76</v>
      </c>
      <c r="AV276" s="13" t="s">
        <v>76</v>
      </c>
      <c r="AW276" s="13" t="s">
        <v>30</v>
      </c>
      <c r="AX276" s="13" t="s">
        <v>67</v>
      </c>
      <c r="AY276" s="252" t="s">
        <v>211</v>
      </c>
    </row>
    <row r="277" spans="2:51" s="14" customFormat="1" ht="12">
      <c r="B277" s="253"/>
      <c r="C277" s="254"/>
      <c r="D277" s="228" t="s">
        <v>223</v>
      </c>
      <c r="E277" s="255" t="s">
        <v>1</v>
      </c>
      <c r="F277" s="256" t="s">
        <v>227</v>
      </c>
      <c r="G277" s="254"/>
      <c r="H277" s="257">
        <v>0.502</v>
      </c>
      <c r="I277" s="258"/>
      <c r="J277" s="254"/>
      <c r="K277" s="254"/>
      <c r="L277" s="259"/>
      <c r="M277" s="260"/>
      <c r="N277" s="261"/>
      <c r="O277" s="261"/>
      <c r="P277" s="261"/>
      <c r="Q277" s="261"/>
      <c r="R277" s="261"/>
      <c r="S277" s="261"/>
      <c r="T277" s="262"/>
      <c r="AT277" s="263" t="s">
        <v>223</v>
      </c>
      <c r="AU277" s="263" t="s">
        <v>76</v>
      </c>
      <c r="AV277" s="14" t="s">
        <v>218</v>
      </c>
      <c r="AW277" s="14" t="s">
        <v>30</v>
      </c>
      <c r="AX277" s="14" t="s">
        <v>74</v>
      </c>
      <c r="AY277" s="263" t="s">
        <v>211</v>
      </c>
    </row>
    <row r="278" spans="2:63" s="11" customFormat="1" ht="22.8" customHeight="1">
      <c r="B278" s="200"/>
      <c r="C278" s="201"/>
      <c r="D278" s="202" t="s">
        <v>66</v>
      </c>
      <c r="E278" s="214" t="s">
        <v>218</v>
      </c>
      <c r="F278" s="214" t="s">
        <v>427</v>
      </c>
      <c r="G278" s="201"/>
      <c r="H278" s="201"/>
      <c r="I278" s="204"/>
      <c r="J278" s="215">
        <f>BK278</f>
        <v>0</v>
      </c>
      <c r="K278" s="201"/>
      <c r="L278" s="206"/>
      <c r="M278" s="207"/>
      <c r="N278" s="208"/>
      <c r="O278" s="208"/>
      <c r="P278" s="209">
        <f>SUM(P279:P326)</f>
        <v>0</v>
      </c>
      <c r="Q278" s="208"/>
      <c r="R278" s="209">
        <f>SUM(R279:R326)</f>
        <v>54.712849973999994</v>
      </c>
      <c r="S278" s="208"/>
      <c r="T278" s="210">
        <f>SUM(T279:T326)</f>
        <v>0</v>
      </c>
      <c r="AR278" s="211" t="s">
        <v>74</v>
      </c>
      <c r="AT278" s="212" t="s">
        <v>66</v>
      </c>
      <c r="AU278" s="212" t="s">
        <v>74</v>
      </c>
      <c r="AY278" s="211" t="s">
        <v>211</v>
      </c>
      <c r="BK278" s="213">
        <f>SUM(BK279:BK326)</f>
        <v>0</v>
      </c>
    </row>
    <row r="279" spans="2:65" s="1" customFormat="1" ht="16.5" customHeight="1">
      <c r="B279" s="38"/>
      <c r="C279" s="216" t="s">
        <v>402</v>
      </c>
      <c r="D279" s="216" t="s">
        <v>213</v>
      </c>
      <c r="E279" s="217" t="s">
        <v>436</v>
      </c>
      <c r="F279" s="218" t="s">
        <v>437</v>
      </c>
      <c r="G279" s="219" t="s">
        <v>216</v>
      </c>
      <c r="H279" s="220">
        <v>1.344</v>
      </c>
      <c r="I279" s="221"/>
      <c r="J279" s="222">
        <f>ROUND(I279*H279,2)</f>
        <v>0</v>
      </c>
      <c r="K279" s="218" t="s">
        <v>217</v>
      </c>
      <c r="L279" s="43"/>
      <c r="M279" s="223" t="s">
        <v>1</v>
      </c>
      <c r="N279" s="224" t="s">
        <v>38</v>
      </c>
      <c r="O279" s="79"/>
      <c r="P279" s="225">
        <f>O279*H279</f>
        <v>0</v>
      </c>
      <c r="Q279" s="225">
        <v>0.02102</v>
      </c>
      <c r="R279" s="225">
        <f>Q279*H279</f>
        <v>0.028250880000000003</v>
      </c>
      <c r="S279" s="225">
        <v>0</v>
      </c>
      <c r="T279" s="226">
        <f>S279*H279</f>
        <v>0</v>
      </c>
      <c r="AR279" s="17" t="s">
        <v>218</v>
      </c>
      <c r="AT279" s="17" t="s">
        <v>213</v>
      </c>
      <c r="AU279" s="17" t="s">
        <v>76</v>
      </c>
      <c r="AY279" s="17" t="s">
        <v>211</v>
      </c>
      <c r="BE279" s="227">
        <f>IF(N279="základní",J279,0)</f>
        <v>0</v>
      </c>
      <c r="BF279" s="227">
        <f>IF(N279="snížená",J279,0)</f>
        <v>0</v>
      </c>
      <c r="BG279" s="227">
        <f>IF(N279="zákl. přenesená",J279,0)</f>
        <v>0</v>
      </c>
      <c r="BH279" s="227">
        <f>IF(N279="sníž. přenesená",J279,0)</f>
        <v>0</v>
      </c>
      <c r="BI279" s="227">
        <f>IF(N279="nulová",J279,0)</f>
        <v>0</v>
      </c>
      <c r="BJ279" s="17" t="s">
        <v>74</v>
      </c>
      <c r="BK279" s="227">
        <f>ROUND(I279*H279,2)</f>
        <v>0</v>
      </c>
      <c r="BL279" s="17" t="s">
        <v>218</v>
      </c>
      <c r="BM279" s="17" t="s">
        <v>1545</v>
      </c>
    </row>
    <row r="280" spans="2:47" s="1" customFormat="1" ht="12">
      <c r="B280" s="38"/>
      <c r="C280" s="39"/>
      <c r="D280" s="228" t="s">
        <v>219</v>
      </c>
      <c r="E280" s="39"/>
      <c r="F280" s="229" t="s">
        <v>439</v>
      </c>
      <c r="G280" s="39"/>
      <c r="H280" s="39"/>
      <c r="I280" s="143"/>
      <c r="J280" s="39"/>
      <c r="K280" s="39"/>
      <c r="L280" s="43"/>
      <c r="M280" s="230"/>
      <c r="N280" s="79"/>
      <c r="O280" s="79"/>
      <c r="P280" s="79"/>
      <c r="Q280" s="79"/>
      <c r="R280" s="79"/>
      <c r="S280" s="79"/>
      <c r="T280" s="80"/>
      <c r="AT280" s="17" t="s">
        <v>219</v>
      </c>
      <c r="AU280" s="17" t="s">
        <v>76</v>
      </c>
    </row>
    <row r="281" spans="2:47" s="1" customFormat="1" ht="12">
      <c r="B281" s="38"/>
      <c r="C281" s="39"/>
      <c r="D281" s="228" t="s">
        <v>221</v>
      </c>
      <c r="E281" s="39"/>
      <c r="F281" s="231" t="s">
        <v>440</v>
      </c>
      <c r="G281" s="39"/>
      <c r="H281" s="39"/>
      <c r="I281" s="143"/>
      <c r="J281" s="39"/>
      <c r="K281" s="39"/>
      <c r="L281" s="43"/>
      <c r="M281" s="230"/>
      <c r="N281" s="79"/>
      <c r="O281" s="79"/>
      <c r="P281" s="79"/>
      <c r="Q281" s="79"/>
      <c r="R281" s="79"/>
      <c r="S281" s="79"/>
      <c r="T281" s="80"/>
      <c r="AT281" s="17" t="s">
        <v>221</v>
      </c>
      <c r="AU281" s="17" t="s">
        <v>76</v>
      </c>
    </row>
    <row r="282" spans="2:51" s="12" customFormat="1" ht="12">
      <c r="B282" s="232"/>
      <c r="C282" s="233"/>
      <c r="D282" s="228" t="s">
        <v>223</v>
      </c>
      <c r="E282" s="234" t="s">
        <v>1</v>
      </c>
      <c r="F282" s="235" t="s">
        <v>441</v>
      </c>
      <c r="G282" s="233"/>
      <c r="H282" s="234" t="s">
        <v>1</v>
      </c>
      <c r="I282" s="236"/>
      <c r="J282" s="233"/>
      <c r="K282" s="233"/>
      <c r="L282" s="237"/>
      <c r="M282" s="238"/>
      <c r="N282" s="239"/>
      <c r="O282" s="239"/>
      <c r="P282" s="239"/>
      <c r="Q282" s="239"/>
      <c r="R282" s="239"/>
      <c r="S282" s="239"/>
      <c r="T282" s="240"/>
      <c r="AT282" s="241" t="s">
        <v>223</v>
      </c>
      <c r="AU282" s="241" t="s">
        <v>76</v>
      </c>
      <c r="AV282" s="12" t="s">
        <v>74</v>
      </c>
      <c r="AW282" s="12" t="s">
        <v>30</v>
      </c>
      <c r="AX282" s="12" t="s">
        <v>67</v>
      </c>
      <c r="AY282" s="241" t="s">
        <v>211</v>
      </c>
    </row>
    <row r="283" spans="2:51" s="13" customFormat="1" ht="12">
      <c r="B283" s="242"/>
      <c r="C283" s="243"/>
      <c r="D283" s="228" t="s">
        <v>223</v>
      </c>
      <c r="E283" s="244" t="s">
        <v>1</v>
      </c>
      <c r="F283" s="245" t="s">
        <v>1212</v>
      </c>
      <c r="G283" s="243"/>
      <c r="H283" s="246">
        <v>1.344</v>
      </c>
      <c r="I283" s="247"/>
      <c r="J283" s="243"/>
      <c r="K283" s="243"/>
      <c r="L283" s="248"/>
      <c r="M283" s="249"/>
      <c r="N283" s="250"/>
      <c r="O283" s="250"/>
      <c r="P283" s="250"/>
      <c r="Q283" s="250"/>
      <c r="R283" s="250"/>
      <c r="S283" s="250"/>
      <c r="T283" s="251"/>
      <c r="AT283" s="252" t="s">
        <v>223</v>
      </c>
      <c r="AU283" s="252" t="s">
        <v>76</v>
      </c>
      <c r="AV283" s="13" t="s">
        <v>76</v>
      </c>
      <c r="AW283" s="13" t="s">
        <v>30</v>
      </c>
      <c r="AX283" s="13" t="s">
        <v>67</v>
      </c>
      <c r="AY283" s="252" t="s">
        <v>211</v>
      </c>
    </row>
    <row r="284" spans="2:51" s="14" customFormat="1" ht="12">
      <c r="B284" s="253"/>
      <c r="C284" s="254"/>
      <c r="D284" s="228" t="s">
        <v>223</v>
      </c>
      <c r="E284" s="255" t="s">
        <v>1</v>
      </c>
      <c r="F284" s="256" t="s">
        <v>227</v>
      </c>
      <c r="G284" s="254"/>
      <c r="H284" s="257">
        <v>1.344</v>
      </c>
      <c r="I284" s="258"/>
      <c r="J284" s="254"/>
      <c r="K284" s="254"/>
      <c r="L284" s="259"/>
      <c r="M284" s="260"/>
      <c r="N284" s="261"/>
      <c r="O284" s="261"/>
      <c r="P284" s="261"/>
      <c r="Q284" s="261"/>
      <c r="R284" s="261"/>
      <c r="S284" s="261"/>
      <c r="T284" s="262"/>
      <c r="AT284" s="263" t="s">
        <v>223</v>
      </c>
      <c r="AU284" s="263" t="s">
        <v>76</v>
      </c>
      <c r="AV284" s="14" t="s">
        <v>218</v>
      </c>
      <c r="AW284" s="14" t="s">
        <v>30</v>
      </c>
      <c r="AX284" s="14" t="s">
        <v>74</v>
      </c>
      <c r="AY284" s="263" t="s">
        <v>211</v>
      </c>
    </row>
    <row r="285" spans="2:65" s="1" customFormat="1" ht="16.5" customHeight="1">
      <c r="B285" s="38"/>
      <c r="C285" s="216" t="s">
        <v>304</v>
      </c>
      <c r="D285" s="216" t="s">
        <v>213</v>
      </c>
      <c r="E285" s="217" t="s">
        <v>443</v>
      </c>
      <c r="F285" s="218" t="s">
        <v>444</v>
      </c>
      <c r="G285" s="219" t="s">
        <v>216</v>
      </c>
      <c r="H285" s="220">
        <v>1.344</v>
      </c>
      <c r="I285" s="221"/>
      <c r="J285" s="222">
        <f>ROUND(I285*H285,2)</f>
        <v>0</v>
      </c>
      <c r="K285" s="218" t="s">
        <v>217</v>
      </c>
      <c r="L285" s="43"/>
      <c r="M285" s="223" t="s">
        <v>1</v>
      </c>
      <c r="N285" s="224" t="s">
        <v>38</v>
      </c>
      <c r="O285" s="79"/>
      <c r="P285" s="225">
        <f>O285*H285</f>
        <v>0</v>
      </c>
      <c r="Q285" s="225">
        <v>0.02102</v>
      </c>
      <c r="R285" s="225">
        <f>Q285*H285</f>
        <v>0.028250880000000003</v>
      </c>
      <c r="S285" s="225">
        <v>0</v>
      </c>
      <c r="T285" s="226">
        <f>S285*H285</f>
        <v>0</v>
      </c>
      <c r="AR285" s="17" t="s">
        <v>218</v>
      </c>
      <c r="AT285" s="17" t="s">
        <v>213</v>
      </c>
      <c r="AU285" s="17" t="s">
        <v>76</v>
      </c>
      <c r="AY285" s="17" t="s">
        <v>211</v>
      </c>
      <c r="BE285" s="227">
        <f>IF(N285="základní",J285,0)</f>
        <v>0</v>
      </c>
      <c r="BF285" s="227">
        <f>IF(N285="snížená",J285,0)</f>
        <v>0</v>
      </c>
      <c r="BG285" s="227">
        <f>IF(N285="zákl. přenesená",J285,0)</f>
        <v>0</v>
      </c>
      <c r="BH285" s="227">
        <f>IF(N285="sníž. přenesená",J285,0)</f>
        <v>0</v>
      </c>
      <c r="BI285" s="227">
        <f>IF(N285="nulová",J285,0)</f>
        <v>0</v>
      </c>
      <c r="BJ285" s="17" t="s">
        <v>74</v>
      </c>
      <c r="BK285" s="227">
        <f>ROUND(I285*H285,2)</f>
        <v>0</v>
      </c>
      <c r="BL285" s="17" t="s">
        <v>218</v>
      </c>
      <c r="BM285" s="17" t="s">
        <v>1546</v>
      </c>
    </row>
    <row r="286" spans="2:47" s="1" customFormat="1" ht="12">
      <c r="B286" s="38"/>
      <c r="C286" s="39"/>
      <c r="D286" s="228" t="s">
        <v>219</v>
      </c>
      <c r="E286" s="39"/>
      <c r="F286" s="229" t="s">
        <v>446</v>
      </c>
      <c r="G286" s="39"/>
      <c r="H286" s="39"/>
      <c r="I286" s="143"/>
      <c r="J286" s="39"/>
      <c r="K286" s="39"/>
      <c r="L286" s="43"/>
      <c r="M286" s="230"/>
      <c r="N286" s="79"/>
      <c r="O286" s="79"/>
      <c r="P286" s="79"/>
      <c r="Q286" s="79"/>
      <c r="R286" s="79"/>
      <c r="S286" s="79"/>
      <c r="T286" s="80"/>
      <c r="AT286" s="17" t="s">
        <v>219</v>
      </c>
      <c r="AU286" s="17" t="s">
        <v>76</v>
      </c>
    </row>
    <row r="287" spans="2:47" s="1" customFormat="1" ht="12">
      <c r="B287" s="38"/>
      <c r="C287" s="39"/>
      <c r="D287" s="228" t="s">
        <v>221</v>
      </c>
      <c r="E287" s="39"/>
      <c r="F287" s="231" t="s">
        <v>440</v>
      </c>
      <c r="G287" s="39"/>
      <c r="H287" s="39"/>
      <c r="I287" s="143"/>
      <c r="J287" s="39"/>
      <c r="K287" s="39"/>
      <c r="L287" s="43"/>
      <c r="M287" s="230"/>
      <c r="N287" s="79"/>
      <c r="O287" s="79"/>
      <c r="P287" s="79"/>
      <c r="Q287" s="79"/>
      <c r="R287" s="79"/>
      <c r="S287" s="79"/>
      <c r="T287" s="80"/>
      <c r="AT287" s="17" t="s">
        <v>221</v>
      </c>
      <c r="AU287" s="17" t="s">
        <v>76</v>
      </c>
    </row>
    <row r="288" spans="2:51" s="13" customFormat="1" ht="12">
      <c r="B288" s="242"/>
      <c r="C288" s="243"/>
      <c r="D288" s="228" t="s">
        <v>223</v>
      </c>
      <c r="E288" s="244" t="s">
        <v>1</v>
      </c>
      <c r="F288" s="245" t="s">
        <v>1214</v>
      </c>
      <c r="G288" s="243"/>
      <c r="H288" s="246">
        <v>1.344</v>
      </c>
      <c r="I288" s="247"/>
      <c r="J288" s="243"/>
      <c r="K288" s="243"/>
      <c r="L288" s="248"/>
      <c r="M288" s="249"/>
      <c r="N288" s="250"/>
      <c r="O288" s="250"/>
      <c r="P288" s="250"/>
      <c r="Q288" s="250"/>
      <c r="R288" s="250"/>
      <c r="S288" s="250"/>
      <c r="T288" s="251"/>
      <c r="AT288" s="252" t="s">
        <v>223</v>
      </c>
      <c r="AU288" s="252" t="s">
        <v>76</v>
      </c>
      <c r="AV288" s="13" t="s">
        <v>76</v>
      </c>
      <c r="AW288" s="13" t="s">
        <v>30</v>
      </c>
      <c r="AX288" s="13" t="s">
        <v>74</v>
      </c>
      <c r="AY288" s="252" t="s">
        <v>211</v>
      </c>
    </row>
    <row r="289" spans="2:65" s="1" customFormat="1" ht="16.5" customHeight="1">
      <c r="B289" s="38"/>
      <c r="C289" s="216" t="s">
        <v>418</v>
      </c>
      <c r="D289" s="216" t="s">
        <v>213</v>
      </c>
      <c r="E289" s="217" t="s">
        <v>449</v>
      </c>
      <c r="F289" s="218" t="s">
        <v>450</v>
      </c>
      <c r="G289" s="219" t="s">
        <v>216</v>
      </c>
      <c r="H289" s="220">
        <v>45.576</v>
      </c>
      <c r="I289" s="221"/>
      <c r="J289" s="222">
        <f>ROUND(I289*H289,2)</f>
        <v>0</v>
      </c>
      <c r="K289" s="218" t="s">
        <v>217</v>
      </c>
      <c r="L289" s="43"/>
      <c r="M289" s="223" t="s">
        <v>1</v>
      </c>
      <c r="N289" s="224" t="s">
        <v>38</v>
      </c>
      <c r="O289" s="79"/>
      <c r="P289" s="225">
        <f>O289*H289</f>
        <v>0</v>
      </c>
      <c r="Q289" s="225">
        <v>0.16192</v>
      </c>
      <c r="R289" s="225">
        <f>Q289*H289</f>
        <v>7.379665920000001</v>
      </c>
      <c r="S289" s="225">
        <v>0</v>
      </c>
      <c r="T289" s="226">
        <f>S289*H289</f>
        <v>0</v>
      </c>
      <c r="AR289" s="17" t="s">
        <v>218</v>
      </c>
      <c r="AT289" s="17" t="s">
        <v>213</v>
      </c>
      <c r="AU289" s="17" t="s">
        <v>76</v>
      </c>
      <c r="AY289" s="17" t="s">
        <v>211</v>
      </c>
      <c r="BE289" s="227">
        <f>IF(N289="základní",J289,0)</f>
        <v>0</v>
      </c>
      <c r="BF289" s="227">
        <f>IF(N289="snížená",J289,0)</f>
        <v>0</v>
      </c>
      <c r="BG289" s="227">
        <f>IF(N289="zákl. přenesená",J289,0)</f>
        <v>0</v>
      </c>
      <c r="BH289" s="227">
        <f>IF(N289="sníž. přenesená",J289,0)</f>
        <v>0</v>
      </c>
      <c r="BI289" s="227">
        <f>IF(N289="nulová",J289,0)</f>
        <v>0</v>
      </c>
      <c r="BJ289" s="17" t="s">
        <v>74</v>
      </c>
      <c r="BK289" s="227">
        <f>ROUND(I289*H289,2)</f>
        <v>0</v>
      </c>
      <c r="BL289" s="17" t="s">
        <v>218</v>
      </c>
      <c r="BM289" s="17" t="s">
        <v>1547</v>
      </c>
    </row>
    <row r="290" spans="2:47" s="1" customFormat="1" ht="12">
      <c r="B290" s="38"/>
      <c r="C290" s="39"/>
      <c r="D290" s="228" t="s">
        <v>219</v>
      </c>
      <c r="E290" s="39"/>
      <c r="F290" s="229" t="s">
        <v>452</v>
      </c>
      <c r="G290" s="39"/>
      <c r="H290" s="39"/>
      <c r="I290" s="143"/>
      <c r="J290" s="39"/>
      <c r="K290" s="39"/>
      <c r="L290" s="43"/>
      <c r="M290" s="230"/>
      <c r="N290" s="79"/>
      <c r="O290" s="79"/>
      <c r="P290" s="79"/>
      <c r="Q290" s="79"/>
      <c r="R290" s="79"/>
      <c r="S290" s="79"/>
      <c r="T290" s="80"/>
      <c r="AT290" s="17" t="s">
        <v>219</v>
      </c>
      <c r="AU290" s="17" t="s">
        <v>76</v>
      </c>
    </row>
    <row r="291" spans="2:47" s="1" customFormat="1" ht="12">
      <c r="B291" s="38"/>
      <c r="C291" s="39"/>
      <c r="D291" s="228" t="s">
        <v>221</v>
      </c>
      <c r="E291" s="39"/>
      <c r="F291" s="231" t="s">
        <v>453</v>
      </c>
      <c r="G291" s="39"/>
      <c r="H291" s="39"/>
      <c r="I291" s="143"/>
      <c r="J291" s="39"/>
      <c r="K291" s="39"/>
      <c r="L291" s="43"/>
      <c r="M291" s="230"/>
      <c r="N291" s="79"/>
      <c r="O291" s="79"/>
      <c r="P291" s="79"/>
      <c r="Q291" s="79"/>
      <c r="R291" s="79"/>
      <c r="S291" s="79"/>
      <c r="T291" s="80"/>
      <c r="AT291" s="17" t="s">
        <v>221</v>
      </c>
      <c r="AU291" s="17" t="s">
        <v>76</v>
      </c>
    </row>
    <row r="292" spans="2:51" s="12" customFormat="1" ht="12">
      <c r="B292" s="232"/>
      <c r="C292" s="233"/>
      <c r="D292" s="228" t="s">
        <v>223</v>
      </c>
      <c r="E292" s="234" t="s">
        <v>1</v>
      </c>
      <c r="F292" s="235" t="s">
        <v>966</v>
      </c>
      <c r="G292" s="233"/>
      <c r="H292" s="234" t="s">
        <v>1</v>
      </c>
      <c r="I292" s="236"/>
      <c r="J292" s="233"/>
      <c r="K292" s="233"/>
      <c r="L292" s="237"/>
      <c r="M292" s="238"/>
      <c r="N292" s="239"/>
      <c r="O292" s="239"/>
      <c r="P292" s="239"/>
      <c r="Q292" s="239"/>
      <c r="R292" s="239"/>
      <c r="S292" s="239"/>
      <c r="T292" s="240"/>
      <c r="AT292" s="241" t="s">
        <v>223</v>
      </c>
      <c r="AU292" s="241" t="s">
        <v>76</v>
      </c>
      <c r="AV292" s="12" t="s">
        <v>74</v>
      </c>
      <c r="AW292" s="12" t="s">
        <v>30</v>
      </c>
      <c r="AX292" s="12" t="s">
        <v>67</v>
      </c>
      <c r="AY292" s="241" t="s">
        <v>211</v>
      </c>
    </row>
    <row r="293" spans="2:51" s="12" customFormat="1" ht="12">
      <c r="B293" s="232"/>
      <c r="C293" s="233"/>
      <c r="D293" s="228" t="s">
        <v>223</v>
      </c>
      <c r="E293" s="234" t="s">
        <v>1</v>
      </c>
      <c r="F293" s="235" t="s">
        <v>972</v>
      </c>
      <c r="G293" s="233"/>
      <c r="H293" s="234" t="s">
        <v>1</v>
      </c>
      <c r="I293" s="236"/>
      <c r="J293" s="233"/>
      <c r="K293" s="233"/>
      <c r="L293" s="237"/>
      <c r="M293" s="238"/>
      <c r="N293" s="239"/>
      <c r="O293" s="239"/>
      <c r="P293" s="239"/>
      <c r="Q293" s="239"/>
      <c r="R293" s="239"/>
      <c r="S293" s="239"/>
      <c r="T293" s="240"/>
      <c r="AT293" s="241" t="s">
        <v>223</v>
      </c>
      <c r="AU293" s="241" t="s">
        <v>76</v>
      </c>
      <c r="AV293" s="12" t="s">
        <v>74</v>
      </c>
      <c r="AW293" s="12" t="s">
        <v>30</v>
      </c>
      <c r="AX293" s="12" t="s">
        <v>67</v>
      </c>
      <c r="AY293" s="241" t="s">
        <v>211</v>
      </c>
    </row>
    <row r="294" spans="2:51" s="13" customFormat="1" ht="12">
      <c r="B294" s="242"/>
      <c r="C294" s="243"/>
      <c r="D294" s="228" t="s">
        <v>223</v>
      </c>
      <c r="E294" s="244" t="s">
        <v>1</v>
      </c>
      <c r="F294" s="245" t="s">
        <v>1548</v>
      </c>
      <c r="G294" s="243"/>
      <c r="H294" s="246">
        <v>7.648</v>
      </c>
      <c r="I294" s="247"/>
      <c r="J294" s="243"/>
      <c r="K294" s="243"/>
      <c r="L294" s="248"/>
      <c r="M294" s="249"/>
      <c r="N294" s="250"/>
      <c r="O294" s="250"/>
      <c r="P294" s="250"/>
      <c r="Q294" s="250"/>
      <c r="R294" s="250"/>
      <c r="S294" s="250"/>
      <c r="T294" s="251"/>
      <c r="AT294" s="252" t="s">
        <v>223</v>
      </c>
      <c r="AU294" s="252" t="s">
        <v>76</v>
      </c>
      <c r="AV294" s="13" t="s">
        <v>76</v>
      </c>
      <c r="AW294" s="13" t="s">
        <v>30</v>
      </c>
      <c r="AX294" s="13" t="s">
        <v>67</v>
      </c>
      <c r="AY294" s="252" t="s">
        <v>211</v>
      </c>
    </row>
    <row r="295" spans="2:51" s="12" customFormat="1" ht="12">
      <c r="B295" s="232"/>
      <c r="C295" s="233"/>
      <c r="D295" s="228" t="s">
        <v>223</v>
      </c>
      <c r="E295" s="234" t="s">
        <v>1</v>
      </c>
      <c r="F295" s="235" t="s">
        <v>968</v>
      </c>
      <c r="G295" s="233"/>
      <c r="H295" s="234" t="s">
        <v>1</v>
      </c>
      <c r="I295" s="236"/>
      <c r="J295" s="233"/>
      <c r="K295" s="233"/>
      <c r="L295" s="237"/>
      <c r="M295" s="238"/>
      <c r="N295" s="239"/>
      <c r="O295" s="239"/>
      <c r="P295" s="239"/>
      <c r="Q295" s="239"/>
      <c r="R295" s="239"/>
      <c r="S295" s="239"/>
      <c r="T295" s="240"/>
      <c r="AT295" s="241" t="s">
        <v>223</v>
      </c>
      <c r="AU295" s="241" t="s">
        <v>76</v>
      </c>
      <c r="AV295" s="12" t="s">
        <v>74</v>
      </c>
      <c r="AW295" s="12" t="s">
        <v>30</v>
      </c>
      <c r="AX295" s="12" t="s">
        <v>67</v>
      </c>
      <c r="AY295" s="241" t="s">
        <v>211</v>
      </c>
    </row>
    <row r="296" spans="2:51" s="13" customFormat="1" ht="12">
      <c r="B296" s="242"/>
      <c r="C296" s="243"/>
      <c r="D296" s="228" t="s">
        <v>223</v>
      </c>
      <c r="E296" s="244" t="s">
        <v>1</v>
      </c>
      <c r="F296" s="245" t="s">
        <v>1549</v>
      </c>
      <c r="G296" s="243"/>
      <c r="H296" s="246">
        <v>7.82</v>
      </c>
      <c r="I296" s="247"/>
      <c r="J296" s="243"/>
      <c r="K296" s="243"/>
      <c r="L296" s="248"/>
      <c r="M296" s="249"/>
      <c r="N296" s="250"/>
      <c r="O296" s="250"/>
      <c r="P296" s="250"/>
      <c r="Q296" s="250"/>
      <c r="R296" s="250"/>
      <c r="S296" s="250"/>
      <c r="T296" s="251"/>
      <c r="AT296" s="252" t="s">
        <v>223</v>
      </c>
      <c r="AU296" s="252" t="s">
        <v>76</v>
      </c>
      <c r="AV296" s="13" t="s">
        <v>76</v>
      </c>
      <c r="AW296" s="13" t="s">
        <v>30</v>
      </c>
      <c r="AX296" s="13" t="s">
        <v>67</v>
      </c>
      <c r="AY296" s="252" t="s">
        <v>211</v>
      </c>
    </row>
    <row r="297" spans="2:51" s="13" customFormat="1" ht="12">
      <c r="B297" s="242"/>
      <c r="C297" s="243"/>
      <c r="D297" s="228" t="s">
        <v>223</v>
      </c>
      <c r="E297" s="244" t="s">
        <v>1</v>
      </c>
      <c r="F297" s="245" t="s">
        <v>1549</v>
      </c>
      <c r="G297" s="243"/>
      <c r="H297" s="246">
        <v>7.82</v>
      </c>
      <c r="I297" s="247"/>
      <c r="J297" s="243"/>
      <c r="K297" s="243"/>
      <c r="L297" s="248"/>
      <c r="M297" s="249"/>
      <c r="N297" s="250"/>
      <c r="O297" s="250"/>
      <c r="P297" s="250"/>
      <c r="Q297" s="250"/>
      <c r="R297" s="250"/>
      <c r="S297" s="250"/>
      <c r="T297" s="251"/>
      <c r="AT297" s="252" t="s">
        <v>223</v>
      </c>
      <c r="AU297" s="252" t="s">
        <v>76</v>
      </c>
      <c r="AV297" s="13" t="s">
        <v>76</v>
      </c>
      <c r="AW297" s="13" t="s">
        <v>30</v>
      </c>
      <c r="AX297" s="13" t="s">
        <v>67</v>
      </c>
      <c r="AY297" s="252" t="s">
        <v>211</v>
      </c>
    </row>
    <row r="298" spans="2:51" s="12" customFormat="1" ht="12">
      <c r="B298" s="232"/>
      <c r="C298" s="233"/>
      <c r="D298" s="228" t="s">
        <v>223</v>
      </c>
      <c r="E298" s="234" t="s">
        <v>1</v>
      </c>
      <c r="F298" s="235" t="s">
        <v>971</v>
      </c>
      <c r="G298" s="233"/>
      <c r="H298" s="234" t="s">
        <v>1</v>
      </c>
      <c r="I298" s="236"/>
      <c r="J298" s="233"/>
      <c r="K298" s="233"/>
      <c r="L298" s="237"/>
      <c r="M298" s="238"/>
      <c r="N298" s="239"/>
      <c r="O298" s="239"/>
      <c r="P298" s="239"/>
      <c r="Q298" s="239"/>
      <c r="R298" s="239"/>
      <c r="S298" s="239"/>
      <c r="T298" s="240"/>
      <c r="AT298" s="241" t="s">
        <v>223</v>
      </c>
      <c r="AU298" s="241" t="s">
        <v>76</v>
      </c>
      <c r="AV298" s="12" t="s">
        <v>74</v>
      </c>
      <c r="AW298" s="12" t="s">
        <v>30</v>
      </c>
      <c r="AX298" s="12" t="s">
        <v>67</v>
      </c>
      <c r="AY298" s="241" t="s">
        <v>211</v>
      </c>
    </row>
    <row r="299" spans="2:51" s="12" customFormat="1" ht="12">
      <c r="B299" s="232"/>
      <c r="C299" s="233"/>
      <c r="D299" s="228" t="s">
        <v>223</v>
      </c>
      <c r="E299" s="234" t="s">
        <v>1</v>
      </c>
      <c r="F299" s="235" t="s">
        <v>972</v>
      </c>
      <c r="G299" s="233"/>
      <c r="H299" s="234" t="s">
        <v>1</v>
      </c>
      <c r="I299" s="236"/>
      <c r="J299" s="233"/>
      <c r="K299" s="233"/>
      <c r="L299" s="237"/>
      <c r="M299" s="238"/>
      <c r="N299" s="239"/>
      <c r="O299" s="239"/>
      <c r="P299" s="239"/>
      <c r="Q299" s="239"/>
      <c r="R299" s="239"/>
      <c r="S299" s="239"/>
      <c r="T299" s="240"/>
      <c r="AT299" s="241" t="s">
        <v>223</v>
      </c>
      <c r="AU299" s="241" t="s">
        <v>76</v>
      </c>
      <c r="AV299" s="12" t="s">
        <v>74</v>
      </c>
      <c r="AW299" s="12" t="s">
        <v>30</v>
      </c>
      <c r="AX299" s="12" t="s">
        <v>67</v>
      </c>
      <c r="AY299" s="241" t="s">
        <v>211</v>
      </c>
    </row>
    <row r="300" spans="2:51" s="13" customFormat="1" ht="12">
      <c r="B300" s="242"/>
      <c r="C300" s="243"/>
      <c r="D300" s="228" t="s">
        <v>223</v>
      </c>
      <c r="E300" s="244" t="s">
        <v>1</v>
      </c>
      <c r="F300" s="245" t="s">
        <v>1550</v>
      </c>
      <c r="G300" s="243"/>
      <c r="H300" s="246">
        <v>7.619</v>
      </c>
      <c r="I300" s="247"/>
      <c r="J300" s="243"/>
      <c r="K300" s="243"/>
      <c r="L300" s="248"/>
      <c r="M300" s="249"/>
      <c r="N300" s="250"/>
      <c r="O300" s="250"/>
      <c r="P300" s="250"/>
      <c r="Q300" s="250"/>
      <c r="R300" s="250"/>
      <c r="S300" s="250"/>
      <c r="T300" s="251"/>
      <c r="AT300" s="252" t="s">
        <v>223</v>
      </c>
      <c r="AU300" s="252" t="s">
        <v>76</v>
      </c>
      <c r="AV300" s="13" t="s">
        <v>76</v>
      </c>
      <c r="AW300" s="13" t="s">
        <v>30</v>
      </c>
      <c r="AX300" s="13" t="s">
        <v>67</v>
      </c>
      <c r="AY300" s="252" t="s">
        <v>211</v>
      </c>
    </row>
    <row r="301" spans="2:51" s="12" customFormat="1" ht="12">
      <c r="B301" s="232"/>
      <c r="C301" s="233"/>
      <c r="D301" s="228" t="s">
        <v>223</v>
      </c>
      <c r="E301" s="234" t="s">
        <v>1</v>
      </c>
      <c r="F301" s="235" t="s">
        <v>968</v>
      </c>
      <c r="G301" s="233"/>
      <c r="H301" s="234" t="s">
        <v>1</v>
      </c>
      <c r="I301" s="236"/>
      <c r="J301" s="233"/>
      <c r="K301" s="233"/>
      <c r="L301" s="237"/>
      <c r="M301" s="238"/>
      <c r="N301" s="239"/>
      <c r="O301" s="239"/>
      <c r="P301" s="239"/>
      <c r="Q301" s="239"/>
      <c r="R301" s="239"/>
      <c r="S301" s="239"/>
      <c r="T301" s="240"/>
      <c r="AT301" s="241" t="s">
        <v>223</v>
      </c>
      <c r="AU301" s="241" t="s">
        <v>76</v>
      </c>
      <c r="AV301" s="12" t="s">
        <v>74</v>
      </c>
      <c r="AW301" s="12" t="s">
        <v>30</v>
      </c>
      <c r="AX301" s="12" t="s">
        <v>67</v>
      </c>
      <c r="AY301" s="241" t="s">
        <v>211</v>
      </c>
    </row>
    <row r="302" spans="2:51" s="13" customFormat="1" ht="12">
      <c r="B302" s="242"/>
      <c r="C302" s="243"/>
      <c r="D302" s="228" t="s">
        <v>223</v>
      </c>
      <c r="E302" s="244" t="s">
        <v>1</v>
      </c>
      <c r="F302" s="245" t="s">
        <v>1551</v>
      </c>
      <c r="G302" s="243"/>
      <c r="H302" s="246">
        <v>7.36</v>
      </c>
      <c r="I302" s="247"/>
      <c r="J302" s="243"/>
      <c r="K302" s="243"/>
      <c r="L302" s="248"/>
      <c r="M302" s="249"/>
      <c r="N302" s="250"/>
      <c r="O302" s="250"/>
      <c r="P302" s="250"/>
      <c r="Q302" s="250"/>
      <c r="R302" s="250"/>
      <c r="S302" s="250"/>
      <c r="T302" s="251"/>
      <c r="AT302" s="252" t="s">
        <v>223</v>
      </c>
      <c r="AU302" s="252" t="s">
        <v>76</v>
      </c>
      <c r="AV302" s="13" t="s">
        <v>76</v>
      </c>
      <c r="AW302" s="13" t="s">
        <v>30</v>
      </c>
      <c r="AX302" s="13" t="s">
        <v>67</v>
      </c>
      <c r="AY302" s="252" t="s">
        <v>211</v>
      </c>
    </row>
    <row r="303" spans="2:51" s="13" customFormat="1" ht="12">
      <c r="B303" s="242"/>
      <c r="C303" s="243"/>
      <c r="D303" s="228" t="s">
        <v>223</v>
      </c>
      <c r="E303" s="244" t="s">
        <v>1</v>
      </c>
      <c r="F303" s="245" t="s">
        <v>1552</v>
      </c>
      <c r="G303" s="243"/>
      <c r="H303" s="246">
        <v>7.309</v>
      </c>
      <c r="I303" s="247"/>
      <c r="J303" s="243"/>
      <c r="K303" s="243"/>
      <c r="L303" s="248"/>
      <c r="M303" s="249"/>
      <c r="N303" s="250"/>
      <c r="O303" s="250"/>
      <c r="P303" s="250"/>
      <c r="Q303" s="250"/>
      <c r="R303" s="250"/>
      <c r="S303" s="250"/>
      <c r="T303" s="251"/>
      <c r="AT303" s="252" t="s">
        <v>223</v>
      </c>
      <c r="AU303" s="252" t="s">
        <v>76</v>
      </c>
      <c r="AV303" s="13" t="s">
        <v>76</v>
      </c>
      <c r="AW303" s="13" t="s">
        <v>30</v>
      </c>
      <c r="AX303" s="13" t="s">
        <v>67</v>
      </c>
      <c r="AY303" s="252" t="s">
        <v>211</v>
      </c>
    </row>
    <row r="304" spans="2:51" s="14" customFormat="1" ht="12">
      <c r="B304" s="253"/>
      <c r="C304" s="254"/>
      <c r="D304" s="228" t="s">
        <v>223</v>
      </c>
      <c r="E304" s="255" t="s">
        <v>1</v>
      </c>
      <c r="F304" s="256" t="s">
        <v>227</v>
      </c>
      <c r="G304" s="254"/>
      <c r="H304" s="257">
        <v>45.576</v>
      </c>
      <c r="I304" s="258"/>
      <c r="J304" s="254"/>
      <c r="K304" s="254"/>
      <c r="L304" s="259"/>
      <c r="M304" s="260"/>
      <c r="N304" s="261"/>
      <c r="O304" s="261"/>
      <c r="P304" s="261"/>
      <c r="Q304" s="261"/>
      <c r="R304" s="261"/>
      <c r="S304" s="261"/>
      <c r="T304" s="262"/>
      <c r="AT304" s="263" t="s">
        <v>223</v>
      </c>
      <c r="AU304" s="263" t="s">
        <v>76</v>
      </c>
      <c r="AV304" s="14" t="s">
        <v>218</v>
      </c>
      <c r="AW304" s="14" t="s">
        <v>30</v>
      </c>
      <c r="AX304" s="14" t="s">
        <v>74</v>
      </c>
      <c r="AY304" s="263" t="s">
        <v>211</v>
      </c>
    </row>
    <row r="305" spans="2:65" s="1" customFormat="1" ht="16.5" customHeight="1">
      <c r="B305" s="38"/>
      <c r="C305" s="216" t="s">
        <v>311</v>
      </c>
      <c r="D305" s="216" t="s">
        <v>213</v>
      </c>
      <c r="E305" s="217" t="s">
        <v>471</v>
      </c>
      <c r="F305" s="218" t="s">
        <v>472</v>
      </c>
      <c r="G305" s="219" t="s">
        <v>323</v>
      </c>
      <c r="H305" s="220">
        <v>0.263</v>
      </c>
      <c r="I305" s="221"/>
      <c r="J305" s="222">
        <f>ROUND(I305*H305,2)</f>
        <v>0</v>
      </c>
      <c r="K305" s="218" t="s">
        <v>217</v>
      </c>
      <c r="L305" s="43"/>
      <c r="M305" s="223" t="s">
        <v>1</v>
      </c>
      <c r="N305" s="224" t="s">
        <v>38</v>
      </c>
      <c r="O305" s="79"/>
      <c r="P305" s="225">
        <f>O305*H305</f>
        <v>0</v>
      </c>
      <c r="Q305" s="225">
        <v>1.059738</v>
      </c>
      <c r="R305" s="225">
        <f>Q305*H305</f>
        <v>0.27871109400000005</v>
      </c>
      <c r="S305" s="225">
        <v>0</v>
      </c>
      <c r="T305" s="226">
        <f>S305*H305</f>
        <v>0</v>
      </c>
      <c r="AR305" s="17" t="s">
        <v>218</v>
      </c>
      <c r="AT305" s="17" t="s">
        <v>213</v>
      </c>
      <c r="AU305" s="17" t="s">
        <v>76</v>
      </c>
      <c r="AY305" s="17" t="s">
        <v>211</v>
      </c>
      <c r="BE305" s="227">
        <f>IF(N305="základní",J305,0)</f>
        <v>0</v>
      </c>
      <c r="BF305" s="227">
        <f>IF(N305="snížená",J305,0)</f>
        <v>0</v>
      </c>
      <c r="BG305" s="227">
        <f>IF(N305="zákl. přenesená",J305,0)</f>
        <v>0</v>
      </c>
      <c r="BH305" s="227">
        <f>IF(N305="sníž. přenesená",J305,0)</f>
        <v>0</v>
      </c>
      <c r="BI305" s="227">
        <f>IF(N305="nulová",J305,0)</f>
        <v>0</v>
      </c>
      <c r="BJ305" s="17" t="s">
        <v>74</v>
      </c>
      <c r="BK305" s="227">
        <f>ROUND(I305*H305,2)</f>
        <v>0</v>
      </c>
      <c r="BL305" s="17" t="s">
        <v>218</v>
      </c>
      <c r="BM305" s="17" t="s">
        <v>1553</v>
      </c>
    </row>
    <row r="306" spans="2:47" s="1" customFormat="1" ht="12">
      <c r="B306" s="38"/>
      <c r="C306" s="39"/>
      <c r="D306" s="228" t="s">
        <v>219</v>
      </c>
      <c r="E306" s="39"/>
      <c r="F306" s="229" t="s">
        <v>474</v>
      </c>
      <c r="G306" s="39"/>
      <c r="H306" s="39"/>
      <c r="I306" s="143"/>
      <c r="J306" s="39"/>
      <c r="K306" s="39"/>
      <c r="L306" s="43"/>
      <c r="M306" s="230"/>
      <c r="N306" s="79"/>
      <c r="O306" s="79"/>
      <c r="P306" s="79"/>
      <c r="Q306" s="79"/>
      <c r="R306" s="79"/>
      <c r="S306" s="79"/>
      <c r="T306" s="80"/>
      <c r="AT306" s="17" t="s">
        <v>219</v>
      </c>
      <c r="AU306" s="17" t="s">
        <v>76</v>
      </c>
    </row>
    <row r="307" spans="2:47" s="1" customFormat="1" ht="12">
      <c r="B307" s="38"/>
      <c r="C307" s="39"/>
      <c r="D307" s="228" t="s">
        <v>221</v>
      </c>
      <c r="E307" s="39"/>
      <c r="F307" s="231" t="s">
        <v>475</v>
      </c>
      <c r="G307" s="39"/>
      <c r="H307" s="39"/>
      <c r="I307" s="143"/>
      <c r="J307" s="39"/>
      <c r="K307" s="39"/>
      <c r="L307" s="43"/>
      <c r="M307" s="230"/>
      <c r="N307" s="79"/>
      <c r="O307" s="79"/>
      <c r="P307" s="79"/>
      <c r="Q307" s="79"/>
      <c r="R307" s="79"/>
      <c r="S307" s="79"/>
      <c r="T307" s="80"/>
      <c r="AT307" s="17" t="s">
        <v>221</v>
      </c>
      <c r="AU307" s="17" t="s">
        <v>76</v>
      </c>
    </row>
    <row r="308" spans="2:51" s="12" customFormat="1" ht="12">
      <c r="B308" s="232"/>
      <c r="C308" s="233"/>
      <c r="D308" s="228" t="s">
        <v>223</v>
      </c>
      <c r="E308" s="234" t="s">
        <v>1</v>
      </c>
      <c r="F308" s="235" t="s">
        <v>476</v>
      </c>
      <c r="G308" s="233"/>
      <c r="H308" s="234" t="s">
        <v>1</v>
      </c>
      <c r="I308" s="236"/>
      <c r="J308" s="233"/>
      <c r="K308" s="233"/>
      <c r="L308" s="237"/>
      <c r="M308" s="238"/>
      <c r="N308" s="239"/>
      <c r="O308" s="239"/>
      <c r="P308" s="239"/>
      <c r="Q308" s="239"/>
      <c r="R308" s="239"/>
      <c r="S308" s="239"/>
      <c r="T308" s="240"/>
      <c r="AT308" s="241" t="s">
        <v>223</v>
      </c>
      <c r="AU308" s="241" t="s">
        <v>76</v>
      </c>
      <c r="AV308" s="12" t="s">
        <v>74</v>
      </c>
      <c r="AW308" s="12" t="s">
        <v>30</v>
      </c>
      <c r="AX308" s="12" t="s">
        <v>67</v>
      </c>
      <c r="AY308" s="241" t="s">
        <v>211</v>
      </c>
    </row>
    <row r="309" spans="2:51" s="13" customFormat="1" ht="12">
      <c r="B309" s="242"/>
      <c r="C309" s="243"/>
      <c r="D309" s="228" t="s">
        <v>223</v>
      </c>
      <c r="E309" s="244" t="s">
        <v>1</v>
      </c>
      <c r="F309" s="245" t="s">
        <v>1554</v>
      </c>
      <c r="G309" s="243"/>
      <c r="H309" s="246">
        <v>0.263</v>
      </c>
      <c r="I309" s="247"/>
      <c r="J309" s="243"/>
      <c r="K309" s="243"/>
      <c r="L309" s="248"/>
      <c r="M309" s="249"/>
      <c r="N309" s="250"/>
      <c r="O309" s="250"/>
      <c r="P309" s="250"/>
      <c r="Q309" s="250"/>
      <c r="R309" s="250"/>
      <c r="S309" s="250"/>
      <c r="T309" s="251"/>
      <c r="AT309" s="252" t="s">
        <v>223</v>
      </c>
      <c r="AU309" s="252" t="s">
        <v>76</v>
      </c>
      <c r="AV309" s="13" t="s">
        <v>76</v>
      </c>
      <c r="AW309" s="13" t="s">
        <v>30</v>
      </c>
      <c r="AX309" s="13" t="s">
        <v>67</v>
      </c>
      <c r="AY309" s="252" t="s">
        <v>211</v>
      </c>
    </row>
    <row r="310" spans="2:51" s="14" customFormat="1" ht="12">
      <c r="B310" s="253"/>
      <c r="C310" s="254"/>
      <c r="D310" s="228" t="s">
        <v>223</v>
      </c>
      <c r="E310" s="255" t="s">
        <v>1</v>
      </c>
      <c r="F310" s="256" t="s">
        <v>227</v>
      </c>
      <c r="G310" s="254"/>
      <c r="H310" s="257">
        <v>0.263</v>
      </c>
      <c r="I310" s="258"/>
      <c r="J310" s="254"/>
      <c r="K310" s="254"/>
      <c r="L310" s="259"/>
      <c r="M310" s="260"/>
      <c r="N310" s="261"/>
      <c r="O310" s="261"/>
      <c r="P310" s="261"/>
      <c r="Q310" s="261"/>
      <c r="R310" s="261"/>
      <c r="S310" s="261"/>
      <c r="T310" s="262"/>
      <c r="AT310" s="263" t="s">
        <v>223</v>
      </c>
      <c r="AU310" s="263" t="s">
        <v>76</v>
      </c>
      <c r="AV310" s="14" t="s">
        <v>218</v>
      </c>
      <c r="AW310" s="14" t="s">
        <v>30</v>
      </c>
      <c r="AX310" s="14" t="s">
        <v>74</v>
      </c>
      <c r="AY310" s="263" t="s">
        <v>211</v>
      </c>
    </row>
    <row r="311" spans="2:65" s="1" customFormat="1" ht="16.5" customHeight="1">
      <c r="B311" s="38"/>
      <c r="C311" s="216" t="s">
        <v>435</v>
      </c>
      <c r="D311" s="216" t="s">
        <v>213</v>
      </c>
      <c r="E311" s="217" t="s">
        <v>976</v>
      </c>
      <c r="F311" s="218" t="s">
        <v>977</v>
      </c>
      <c r="G311" s="219" t="s">
        <v>216</v>
      </c>
      <c r="H311" s="220">
        <v>45.576</v>
      </c>
      <c r="I311" s="221"/>
      <c r="J311" s="222">
        <f>ROUND(I311*H311,2)</f>
        <v>0</v>
      </c>
      <c r="K311" s="218" t="s">
        <v>217</v>
      </c>
      <c r="L311" s="43"/>
      <c r="M311" s="223" t="s">
        <v>1</v>
      </c>
      <c r="N311" s="224" t="s">
        <v>38</v>
      </c>
      <c r="O311" s="79"/>
      <c r="P311" s="225">
        <f>O311*H311</f>
        <v>0</v>
      </c>
      <c r="Q311" s="225">
        <v>1.0312</v>
      </c>
      <c r="R311" s="225">
        <f>Q311*H311</f>
        <v>46.997971199999995</v>
      </c>
      <c r="S311" s="225">
        <v>0</v>
      </c>
      <c r="T311" s="226">
        <f>S311*H311</f>
        <v>0</v>
      </c>
      <c r="AR311" s="17" t="s">
        <v>218</v>
      </c>
      <c r="AT311" s="17" t="s">
        <v>213</v>
      </c>
      <c r="AU311" s="17" t="s">
        <v>76</v>
      </c>
      <c r="AY311" s="17" t="s">
        <v>211</v>
      </c>
      <c r="BE311" s="227">
        <f>IF(N311="základní",J311,0)</f>
        <v>0</v>
      </c>
      <c r="BF311" s="227">
        <f>IF(N311="snížená",J311,0)</f>
        <v>0</v>
      </c>
      <c r="BG311" s="227">
        <f>IF(N311="zákl. přenesená",J311,0)</f>
        <v>0</v>
      </c>
      <c r="BH311" s="227">
        <f>IF(N311="sníž. přenesená",J311,0)</f>
        <v>0</v>
      </c>
      <c r="BI311" s="227">
        <f>IF(N311="nulová",J311,0)</f>
        <v>0</v>
      </c>
      <c r="BJ311" s="17" t="s">
        <v>74</v>
      </c>
      <c r="BK311" s="227">
        <f>ROUND(I311*H311,2)</f>
        <v>0</v>
      </c>
      <c r="BL311" s="17" t="s">
        <v>218</v>
      </c>
      <c r="BM311" s="17" t="s">
        <v>1555</v>
      </c>
    </row>
    <row r="312" spans="2:47" s="1" customFormat="1" ht="12">
      <c r="B312" s="38"/>
      <c r="C312" s="39"/>
      <c r="D312" s="228" t="s">
        <v>219</v>
      </c>
      <c r="E312" s="39"/>
      <c r="F312" s="229" t="s">
        <v>979</v>
      </c>
      <c r="G312" s="39"/>
      <c r="H312" s="39"/>
      <c r="I312" s="143"/>
      <c r="J312" s="39"/>
      <c r="K312" s="39"/>
      <c r="L312" s="43"/>
      <c r="M312" s="230"/>
      <c r="N312" s="79"/>
      <c r="O312" s="79"/>
      <c r="P312" s="79"/>
      <c r="Q312" s="79"/>
      <c r="R312" s="79"/>
      <c r="S312" s="79"/>
      <c r="T312" s="80"/>
      <c r="AT312" s="17" t="s">
        <v>219</v>
      </c>
      <c r="AU312" s="17" t="s">
        <v>76</v>
      </c>
    </row>
    <row r="313" spans="2:47" s="1" customFormat="1" ht="12">
      <c r="B313" s="38"/>
      <c r="C313" s="39"/>
      <c r="D313" s="228" t="s">
        <v>221</v>
      </c>
      <c r="E313" s="39"/>
      <c r="F313" s="231" t="s">
        <v>467</v>
      </c>
      <c r="G313" s="39"/>
      <c r="H313" s="39"/>
      <c r="I313" s="143"/>
      <c r="J313" s="39"/>
      <c r="K313" s="39"/>
      <c r="L313" s="43"/>
      <c r="M313" s="230"/>
      <c r="N313" s="79"/>
      <c r="O313" s="79"/>
      <c r="P313" s="79"/>
      <c r="Q313" s="79"/>
      <c r="R313" s="79"/>
      <c r="S313" s="79"/>
      <c r="T313" s="80"/>
      <c r="AT313" s="17" t="s">
        <v>221</v>
      </c>
      <c r="AU313" s="17" t="s">
        <v>76</v>
      </c>
    </row>
    <row r="314" spans="2:51" s="12" customFormat="1" ht="12">
      <c r="B314" s="232"/>
      <c r="C314" s="233"/>
      <c r="D314" s="228" t="s">
        <v>223</v>
      </c>
      <c r="E314" s="234" t="s">
        <v>1</v>
      </c>
      <c r="F314" s="235" t="s">
        <v>966</v>
      </c>
      <c r="G314" s="233"/>
      <c r="H314" s="234" t="s">
        <v>1</v>
      </c>
      <c r="I314" s="236"/>
      <c r="J314" s="233"/>
      <c r="K314" s="233"/>
      <c r="L314" s="237"/>
      <c r="M314" s="238"/>
      <c r="N314" s="239"/>
      <c r="O314" s="239"/>
      <c r="P314" s="239"/>
      <c r="Q314" s="239"/>
      <c r="R314" s="239"/>
      <c r="S314" s="239"/>
      <c r="T314" s="240"/>
      <c r="AT314" s="241" t="s">
        <v>223</v>
      </c>
      <c r="AU314" s="241" t="s">
        <v>76</v>
      </c>
      <c r="AV314" s="12" t="s">
        <v>74</v>
      </c>
      <c r="AW314" s="12" t="s">
        <v>30</v>
      </c>
      <c r="AX314" s="12" t="s">
        <v>67</v>
      </c>
      <c r="AY314" s="241" t="s">
        <v>211</v>
      </c>
    </row>
    <row r="315" spans="2:51" s="12" customFormat="1" ht="12">
      <c r="B315" s="232"/>
      <c r="C315" s="233"/>
      <c r="D315" s="228" t="s">
        <v>223</v>
      </c>
      <c r="E315" s="234" t="s">
        <v>1</v>
      </c>
      <c r="F315" s="235" t="s">
        <v>972</v>
      </c>
      <c r="G315" s="233"/>
      <c r="H315" s="234" t="s">
        <v>1</v>
      </c>
      <c r="I315" s="236"/>
      <c r="J315" s="233"/>
      <c r="K315" s="233"/>
      <c r="L315" s="237"/>
      <c r="M315" s="238"/>
      <c r="N315" s="239"/>
      <c r="O315" s="239"/>
      <c r="P315" s="239"/>
      <c r="Q315" s="239"/>
      <c r="R315" s="239"/>
      <c r="S315" s="239"/>
      <c r="T315" s="240"/>
      <c r="AT315" s="241" t="s">
        <v>223</v>
      </c>
      <c r="AU315" s="241" t="s">
        <v>76</v>
      </c>
      <c r="AV315" s="12" t="s">
        <v>74</v>
      </c>
      <c r="AW315" s="12" t="s">
        <v>30</v>
      </c>
      <c r="AX315" s="12" t="s">
        <v>67</v>
      </c>
      <c r="AY315" s="241" t="s">
        <v>211</v>
      </c>
    </row>
    <row r="316" spans="2:51" s="13" customFormat="1" ht="12">
      <c r="B316" s="242"/>
      <c r="C316" s="243"/>
      <c r="D316" s="228" t="s">
        <v>223</v>
      </c>
      <c r="E316" s="244" t="s">
        <v>1</v>
      </c>
      <c r="F316" s="245" t="s">
        <v>1548</v>
      </c>
      <c r="G316" s="243"/>
      <c r="H316" s="246">
        <v>7.648</v>
      </c>
      <c r="I316" s="247"/>
      <c r="J316" s="243"/>
      <c r="K316" s="243"/>
      <c r="L316" s="248"/>
      <c r="M316" s="249"/>
      <c r="N316" s="250"/>
      <c r="O316" s="250"/>
      <c r="P316" s="250"/>
      <c r="Q316" s="250"/>
      <c r="R316" s="250"/>
      <c r="S316" s="250"/>
      <c r="T316" s="251"/>
      <c r="AT316" s="252" t="s">
        <v>223</v>
      </c>
      <c r="AU316" s="252" t="s">
        <v>76</v>
      </c>
      <c r="AV316" s="13" t="s">
        <v>76</v>
      </c>
      <c r="AW316" s="13" t="s">
        <v>30</v>
      </c>
      <c r="AX316" s="13" t="s">
        <v>67</v>
      </c>
      <c r="AY316" s="252" t="s">
        <v>211</v>
      </c>
    </row>
    <row r="317" spans="2:51" s="12" customFormat="1" ht="12">
      <c r="B317" s="232"/>
      <c r="C317" s="233"/>
      <c r="D317" s="228" t="s">
        <v>223</v>
      </c>
      <c r="E317" s="234" t="s">
        <v>1</v>
      </c>
      <c r="F317" s="235" t="s">
        <v>968</v>
      </c>
      <c r="G317" s="233"/>
      <c r="H317" s="234" t="s">
        <v>1</v>
      </c>
      <c r="I317" s="236"/>
      <c r="J317" s="233"/>
      <c r="K317" s="233"/>
      <c r="L317" s="237"/>
      <c r="M317" s="238"/>
      <c r="N317" s="239"/>
      <c r="O317" s="239"/>
      <c r="P317" s="239"/>
      <c r="Q317" s="239"/>
      <c r="R317" s="239"/>
      <c r="S317" s="239"/>
      <c r="T317" s="240"/>
      <c r="AT317" s="241" t="s">
        <v>223</v>
      </c>
      <c r="AU317" s="241" t="s">
        <v>76</v>
      </c>
      <c r="AV317" s="12" t="s">
        <v>74</v>
      </c>
      <c r="AW317" s="12" t="s">
        <v>30</v>
      </c>
      <c r="AX317" s="12" t="s">
        <v>67</v>
      </c>
      <c r="AY317" s="241" t="s">
        <v>211</v>
      </c>
    </row>
    <row r="318" spans="2:51" s="13" customFormat="1" ht="12">
      <c r="B318" s="242"/>
      <c r="C318" s="243"/>
      <c r="D318" s="228" t="s">
        <v>223</v>
      </c>
      <c r="E318" s="244" t="s">
        <v>1</v>
      </c>
      <c r="F318" s="245" t="s">
        <v>1549</v>
      </c>
      <c r="G318" s="243"/>
      <c r="H318" s="246">
        <v>7.82</v>
      </c>
      <c r="I318" s="247"/>
      <c r="J318" s="243"/>
      <c r="K318" s="243"/>
      <c r="L318" s="248"/>
      <c r="M318" s="249"/>
      <c r="N318" s="250"/>
      <c r="O318" s="250"/>
      <c r="P318" s="250"/>
      <c r="Q318" s="250"/>
      <c r="R318" s="250"/>
      <c r="S318" s="250"/>
      <c r="T318" s="251"/>
      <c r="AT318" s="252" t="s">
        <v>223</v>
      </c>
      <c r="AU318" s="252" t="s">
        <v>76</v>
      </c>
      <c r="AV318" s="13" t="s">
        <v>76</v>
      </c>
      <c r="AW318" s="13" t="s">
        <v>30</v>
      </c>
      <c r="AX318" s="13" t="s">
        <v>67</v>
      </c>
      <c r="AY318" s="252" t="s">
        <v>211</v>
      </c>
    </row>
    <row r="319" spans="2:51" s="13" customFormat="1" ht="12">
      <c r="B319" s="242"/>
      <c r="C319" s="243"/>
      <c r="D319" s="228" t="s">
        <v>223</v>
      </c>
      <c r="E319" s="244" t="s">
        <v>1</v>
      </c>
      <c r="F319" s="245" t="s">
        <v>1549</v>
      </c>
      <c r="G319" s="243"/>
      <c r="H319" s="246">
        <v>7.82</v>
      </c>
      <c r="I319" s="247"/>
      <c r="J319" s="243"/>
      <c r="K319" s="243"/>
      <c r="L319" s="248"/>
      <c r="M319" s="249"/>
      <c r="N319" s="250"/>
      <c r="O319" s="250"/>
      <c r="P319" s="250"/>
      <c r="Q319" s="250"/>
      <c r="R319" s="250"/>
      <c r="S319" s="250"/>
      <c r="T319" s="251"/>
      <c r="AT319" s="252" t="s">
        <v>223</v>
      </c>
      <c r="AU319" s="252" t="s">
        <v>76</v>
      </c>
      <c r="AV319" s="13" t="s">
        <v>76</v>
      </c>
      <c r="AW319" s="13" t="s">
        <v>30</v>
      </c>
      <c r="AX319" s="13" t="s">
        <v>67</v>
      </c>
      <c r="AY319" s="252" t="s">
        <v>211</v>
      </c>
    </row>
    <row r="320" spans="2:51" s="12" customFormat="1" ht="12">
      <c r="B320" s="232"/>
      <c r="C320" s="233"/>
      <c r="D320" s="228" t="s">
        <v>223</v>
      </c>
      <c r="E320" s="234" t="s">
        <v>1</v>
      </c>
      <c r="F320" s="235" t="s">
        <v>971</v>
      </c>
      <c r="G320" s="233"/>
      <c r="H320" s="234" t="s">
        <v>1</v>
      </c>
      <c r="I320" s="236"/>
      <c r="J320" s="233"/>
      <c r="K320" s="233"/>
      <c r="L320" s="237"/>
      <c r="M320" s="238"/>
      <c r="N320" s="239"/>
      <c r="O320" s="239"/>
      <c r="P320" s="239"/>
      <c r="Q320" s="239"/>
      <c r="R320" s="239"/>
      <c r="S320" s="239"/>
      <c r="T320" s="240"/>
      <c r="AT320" s="241" t="s">
        <v>223</v>
      </c>
      <c r="AU320" s="241" t="s">
        <v>76</v>
      </c>
      <c r="AV320" s="12" t="s">
        <v>74</v>
      </c>
      <c r="AW320" s="12" t="s">
        <v>30</v>
      </c>
      <c r="AX320" s="12" t="s">
        <v>67</v>
      </c>
      <c r="AY320" s="241" t="s">
        <v>211</v>
      </c>
    </row>
    <row r="321" spans="2:51" s="12" customFormat="1" ht="12">
      <c r="B321" s="232"/>
      <c r="C321" s="233"/>
      <c r="D321" s="228" t="s">
        <v>223</v>
      </c>
      <c r="E321" s="234" t="s">
        <v>1</v>
      </c>
      <c r="F321" s="235" t="s">
        <v>972</v>
      </c>
      <c r="G321" s="233"/>
      <c r="H321" s="234" t="s">
        <v>1</v>
      </c>
      <c r="I321" s="236"/>
      <c r="J321" s="233"/>
      <c r="K321" s="233"/>
      <c r="L321" s="237"/>
      <c r="M321" s="238"/>
      <c r="N321" s="239"/>
      <c r="O321" s="239"/>
      <c r="P321" s="239"/>
      <c r="Q321" s="239"/>
      <c r="R321" s="239"/>
      <c r="S321" s="239"/>
      <c r="T321" s="240"/>
      <c r="AT321" s="241" t="s">
        <v>223</v>
      </c>
      <c r="AU321" s="241" t="s">
        <v>76</v>
      </c>
      <c r="AV321" s="12" t="s">
        <v>74</v>
      </c>
      <c r="AW321" s="12" t="s">
        <v>30</v>
      </c>
      <c r="AX321" s="12" t="s">
        <v>67</v>
      </c>
      <c r="AY321" s="241" t="s">
        <v>211</v>
      </c>
    </row>
    <row r="322" spans="2:51" s="13" customFormat="1" ht="12">
      <c r="B322" s="242"/>
      <c r="C322" s="243"/>
      <c r="D322" s="228" t="s">
        <v>223</v>
      </c>
      <c r="E322" s="244" t="s">
        <v>1</v>
      </c>
      <c r="F322" s="245" t="s">
        <v>1550</v>
      </c>
      <c r="G322" s="243"/>
      <c r="H322" s="246">
        <v>7.619</v>
      </c>
      <c r="I322" s="247"/>
      <c r="J322" s="243"/>
      <c r="K322" s="243"/>
      <c r="L322" s="248"/>
      <c r="M322" s="249"/>
      <c r="N322" s="250"/>
      <c r="O322" s="250"/>
      <c r="P322" s="250"/>
      <c r="Q322" s="250"/>
      <c r="R322" s="250"/>
      <c r="S322" s="250"/>
      <c r="T322" s="251"/>
      <c r="AT322" s="252" t="s">
        <v>223</v>
      </c>
      <c r="AU322" s="252" t="s">
        <v>76</v>
      </c>
      <c r="AV322" s="13" t="s">
        <v>76</v>
      </c>
      <c r="AW322" s="13" t="s">
        <v>30</v>
      </c>
      <c r="AX322" s="13" t="s">
        <v>67</v>
      </c>
      <c r="AY322" s="252" t="s">
        <v>211</v>
      </c>
    </row>
    <row r="323" spans="2:51" s="12" customFormat="1" ht="12">
      <c r="B323" s="232"/>
      <c r="C323" s="233"/>
      <c r="D323" s="228" t="s">
        <v>223</v>
      </c>
      <c r="E323" s="234" t="s">
        <v>1</v>
      </c>
      <c r="F323" s="235" t="s">
        <v>968</v>
      </c>
      <c r="G323" s="233"/>
      <c r="H323" s="234" t="s">
        <v>1</v>
      </c>
      <c r="I323" s="236"/>
      <c r="J323" s="233"/>
      <c r="K323" s="233"/>
      <c r="L323" s="237"/>
      <c r="M323" s="238"/>
      <c r="N323" s="239"/>
      <c r="O323" s="239"/>
      <c r="P323" s="239"/>
      <c r="Q323" s="239"/>
      <c r="R323" s="239"/>
      <c r="S323" s="239"/>
      <c r="T323" s="240"/>
      <c r="AT323" s="241" t="s">
        <v>223</v>
      </c>
      <c r="AU323" s="241" t="s">
        <v>76</v>
      </c>
      <c r="AV323" s="12" t="s">
        <v>74</v>
      </c>
      <c r="AW323" s="12" t="s">
        <v>30</v>
      </c>
      <c r="AX323" s="12" t="s">
        <v>67</v>
      </c>
      <c r="AY323" s="241" t="s">
        <v>211</v>
      </c>
    </row>
    <row r="324" spans="2:51" s="13" customFormat="1" ht="12">
      <c r="B324" s="242"/>
      <c r="C324" s="243"/>
      <c r="D324" s="228" t="s">
        <v>223</v>
      </c>
      <c r="E324" s="244" t="s">
        <v>1</v>
      </c>
      <c r="F324" s="245" t="s">
        <v>1551</v>
      </c>
      <c r="G324" s="243"/>
      <c r="H324" s="246">
        <v>7.36</v>
      </c>
      <c r="I324" s="247"/>
      <c r="J324" s="243"/>
      <c r="K324" s="243"/>
      <c r="L324" s="248"/>
      <c r="M324" s="249"/>
      <c r="N324" s="250"/>
      <c r="O324" s="250"/>
      <c r="P324" s="250"/>
      <c r="Q324" s="250"/>
      <c r="R324" s="250"/>
      <c r="S324" s="250"/>
      <c r="T324" s="251"/>
      <c r="AT324" s="252" t="s">
        <v>223</v>
      </c>
      <c r="AU324" s="252" t="s">
        <v>76</v>
      </c>
      <c r="AV324" s="13" t="s">
        <v>76</v>
      </c>
      <c r="AW324" s="13" t="s">
        <v>30</v>
      </c>
      <c r="AX324" s="13" t="s">
        <v>67</v>
      </c>
      <c r="AY324" s="252" t="s">
        <v>211</v>
      </c>
    </row>
    <row r="325" spans="2:51" s="13" customFormat="1" ht="12">
      <c r="B325" s="242"/>
      <c r="C325" s="243"/>
      <c r="D325" s="228" t="s">
        <v>223</v>
      </c>
      <c r="E325" s="244" t="s">
        <v>1</v>
      </c>
      <c r="F325" s="245" t="s">
        <v>1552</v>
      </c>
      <c r="G325" s="243"/>
      <c r="H325" s="246">
        <v>7.309</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4" customFormat="1" ht="12">
      <c r="B326" s="253"/>
      <c r="C326" s="254"/>
      <c r="D326" s="228" t="s">
        <v>223</v>
      </c>
      <c r="E326" s="255" t="s">
        <v>1</v>
      </c>
      <c r="F326" s="256" t="s">
        <v>227</v>
      </c>
      <c r="G326" s="254"/>
      <c r="H326" s="257">
        <v>45.576</v>
      </c>
      <c r="I326" s="258"/>
      <c r="J326" s="254"/>
      <c r="K326" s="254"/>
      <c r="L326" s="259"/>
      <c r="M326" s="260"/>
      <c r="N326" s="261"/>
      <c r="O326" s="261"/>
      <c r="P326" s="261"/>
      <c r="Q326" s="261"/>
      <c r="R326" s="261"/>
      <c r="S326" s="261"/>
      <c r="T326" s="262"/>
      <c r="AT326" s="263" t="s">
        <v>223</v>
      </c>
      <c r="AU326" s="263" t="s">
        <v>76</v>
      </c>
      <c r="AV326" s="14" t="s">
        <v>218</v>
      </c>
      <c r="AW326" s="14" t="s">
        <v>30</v>
      </c>
      <c r="AX326" s="14" t="s">
        <v>74</v>
      </c>
      <c r="AY326" s="263" t="s">
        <v>211</v>
      </c>
    </row>
    <row r="327" spans="2:63" s="11" customFormat="1" ht="22.8" customHeight="1">
      <c r="B327" s="200"/>
      <c r="C327" s="201"/>
      <c r="D327" s="202" t="s">
        <v>66</v>
      </c>
      <c r="E327" s="214" t="s">
        <v>239</v>
      </c>
      <c r="F327" s="214" t="s">
        <v>480</v>
      </c>
      <c r="G327" s="201"/>
      <c r="H327" s="201"/>
      <c r="I327" s="204"/>
      <c r="J327" s="215">
        <f>BK327</f>
        <v>0</v>
      </c>
      <c r="K327" s="201"/>
      <c r="L327" s="206"/>
      <c r="M327" s="207"/>
      <c r="N327" s="208"/>
      <c r="O327" s="208"/>
      <c r="P327" s="209">
        <f>SUM(P328:P344)</f>
        <v>0</v>
      </c>
      <c r="Q327" s="208"/>
      <c r="R327" s="209">
        <f>SUM(R328:R344)</f>
        <v>2.9740985927</v>
      </c>
      <c r="S327" s="208"/>
      <c r="T327" s="210">
        <f>SUM(T328:T344)</f>
        <v>3.257325</v>
      </c>
      <c r="AR327" s="211" t="s">
        <v>74</v>
      </c>
      <c r="AT327" s="212" t="s">
        <v>66</v>
      </c>
      <c r="AU327" s="212" t="s">
        <v>74</v>
      </c>
      <c r="AY327" s="211" t="s">
        <v>211</v>
      </c>
      <c r="BK327" s="213">
        <f>SUM(BK328:BK344)</f>
        <v>0</v>
      </c>
    </row>
    <row r="328" spans="2:65" s="1" customFormat="1" ht="16.5" customHeight="1">
      <c r="B328" s="38"/>
      <c r="C328" s="216" t="s">
        <v>317</v>
      </c>
      <c r="D328" s="216" t="s">
        <v>213</v>
      </c>
      <c r="E328" s="217" t="s">
        <v>482</v>
      </c>
      <c r="F328" s="218" t="s">
        <v>483</v>
      </c>
      <c r="G328" s="219" t="s">
        <v>216</v>
      </c>
      <c r="H328" s="220">
        <v>43.431</v>
      </c>
      <c r="I328" s="221"/>
      <c r="J328" s="222">
        <f>ROUND(I328*H328,2)</f>
        <v>0</v>
      </c>
      <c r="K328" s="218" t="s">
        <v>217</v>
      </c>
      <c r="L328" s="43"/>
      <c r="M328" s="223" t="s">
        <v>1</v>
      </c>
      <c r="N328" s="224" t="s">
        <v>38</v>
      </c>
      <c r="O328" s="79"/>
      <c r="P328" s="225">
        <f>O328*H328</f>
        <v>0</v>
      </c>
      <c r="Q328" s="225">
        <v>0.0669617</v>
      </c>
      <c r="R328" s="225">
        <f>Q328*H328</f>
        <v>2.9082135926999997</v>
      </c>
      <c r="S328" s="225">
        <v>0.075</v>
      </c>
      <c r="T328" s="226">
        <f>S328*H328</f>
        <v>3.257325</v>
      </c>
      <c r="AR328" s="17" t="s">
        <v>218</v>
      </c>
      <c r="AT328" s="17" t="s">
        <v>213</v>
      </c>
      <c r="AU328" s="17" t="s">
        <v>76</v>
      </c>
      <c r="AY328" s="17" t="s">
        <v>211</v>
      </c>
      <c r="BE328" s="227">
        <f>IF(N328="základní",J328,0)</f>
        <v>0</v>
      </c>
      <c r="BF328" s="227">
        <f>IF(N328="snížená",J328,0)</f>
        <v>0</v>
      </c>
      <c r="BG328" s="227">
        <f>IF(N328="zákl. přenesená",J328,0)</f>
        <v>0</v>
      </c>
      <c r="BH328" s="227">
        <f>IF(N328="sníž. přenesená",J328,0)</f>
        <v>0</v>
      </c>
      <c r="BI328" s="227">
        <f>IF(N328="nulová",J328,0)</f>
        <v>0</v>
      </c>
      <c r="BJ328" s="17" t="s">
        <v>74</v>
      </c>
      <c r="BK328" s="227">
        <f>ROUND(I328*H328,2)</f>
        <v>0</v>
      </c>
      <c r="BL328" s="17" t="s">
        <v>218</v>
      </c>
      <c r="BM328" s="17" t="s">
        <v>1556</v>
      </c>
    </row>
    <row r="329" spans="2:47" s="1" customFormat="1" ht="12">
      <c r="B329" s="38"/>
      <c r="C329" s="39"/>
      <c r="D329" s="228" t="s">
        <v>219</v>
      </c>
      <c r="E329" s="39"/>
      <c r="F329" s="229" t="s">
        <v>485</v>
      </c>
      <c r="G329" s="39"/>
      <c r="H329" s="39"/>
      <c r="I329" s="143"/>
      <c r="J329" s="39"/>
      <c r="K329" s="39"/>
      <c r="L329" s="43"/>
      <c r="M329" s="230"/>
      <c r="N329" s="79"/>
      <c r="O329" s="79"/>
      <c r="P329" s="79"/>
      <c r="Q329" s="79"/>
      <c r="R329" s="79"/>
      <c r="S329" s="79"/>
      <c r="T329" s="80"/>
      <c r="AT329" s="17" t="s">
        <v>219</v>
      </c>
      <c r="AU329" s="17" t="s">
        <v>76</v>
      </c>
    </row>
    <row r="330" spans="2:47" s="1" customFormat="1" ht="12">
      <c r="B330" s="38"/>
      <c r="C330" s="39"/>
      <c r="D330" s="228" t="s">
        <v>221</v>
      </c>
      <c r="E330" s="39"/>
      <c r="F330" s="231" t="s">
        <v>486</v>
      </c>
      <c r="G330" s="39"/>
      <c r="H330" s="39"/>
      <c r="I330" s="143"/>
      <c r="J330" s="39"/>
      <c r="K330" s="39"/>
      <c r="L330" s="43"/>
      <c r="M330" s="230"/>
      <c r="N330" s="79"/>
      <c r="O330" s="79"/>
      <c r="P330" s="79"/>
      <c r="Q330" s="79"/>
      <c r="R330" s="79"/>
      <c r="S330" s="79"/>
      <c r="T330" s="80"/>
      <c r="AT330" s="17" t="s">
        <v>221</v>
      </c>
      <c r="AU330" s="17" t="s">
        <v>76</v>
      </c>
    </row>
    <row r="331" spans="2:47" s="1" customFormat="1" ht="12">
      <c r="B331" s="38"/>
      <c r="C331" s="39"/>
      <c r="D331" s="228" t="s">
        <v>250</v>
      </c>
      <c r="E331" s="39"/>
      <c r="F331" s="231" t="s">
        <v>983</v>
      </c>
      <c r="G331" s="39"/>
      <c r="H331" s="39"/>
      <c r="I331" s="143"/>
      <c r="J331" s="39"/>
      <c r="K331" s="39"/>
      <c r="L331" s="43"/>
      <c r="M331" s="230"/>
      <c r="N331" s="79"/>
      <c r="O331" s="79"/>
      <c r="P331" s="79"/>
      <c r="Q331" s="79"/>
      <c r="R331" s="79"/>
      <c r="S331" s="79"/>
      <c r="T331" s="80"/>
      <c r="AT331" s="17" t="s">
        <v>250</v>
      </c>
      <c r="AU331" s="17" t="s">
        <v>76</v>
      </c>
    </row>
    <row r="332" spans="2:51" s="12" customFormat="1" ht="12">
      <c r="B332" s="232"/>
      <c r="C332" s="233"/>
      <c r="D332" s="228" t="s">
        <v>223</v>
      </c>
      <c r="E332" s="234" t="s">
        <v>1</v>
      </c>
      <c r="F332" s="235" t="s">
        <v>488</v>
      </c>
      <c r="G332" s="233"/>
      <c r="H332" s="234" t="s">
        <v>1</v>
      </c>
      <c r="I332" s="236"/>
      <c r="J332" s="233"/>
      <c r="K332" s="233"/>
      <c r="L332" s="237"/>
      <c r="M332" s="238"/>
      <c r="N332" s="239"/>
      <c r="O332" s="239"/>
      <c r="P332" s="239"/>
      <c r="Q332" s="239"/>
      <c r="R332" s="239"/>
      <c r="S332" s="239"/>
      <c r="T332" s="240"/>
      <c r="AT332" s="241" t="s">
        <v>223</v>
      </c>
      <c r="AU332" s="241" t="s">
        <v>76</v>
      </c>
      <c r="AV332" s="12" t="s">
        <v>74</v>
      </c>
      <c r="AW332" s="12" t="s">
        <v>30</v>
      </c>
      <c r="AX332" s="12" t="s">
        <v>67</v>
      </c>
      <c r="AY332" s="241" t="s">
        <v>211</v>
      </c>
    </row>
    <row r="333" spans="2:51" s="12" customFormat="1" ht="12">
      <c r="B333" s="232"/>
      <c r="C333" s="233"/>
      <c r="D333" s="228" t="s">
        <v>223</v>
      </c>
      <c r="E333" s="234" t="s">
        <v>1</v>
      </c>
      <c r="F333" s="235" t="s">
        <v>489</v>
      </c>
      <c r="G333" s="233"/>
      <c r="H333" s="234" t="s">
        <v>1</v>
      </c>
      <c r="I333" s="236"/>
      <c r="J333" s="233"/>
      <c r="K333" s="233"/>
      <c r="L333" s="237"/>
      <c r="M333" s="238"/>
      <c r="N333" s="239"/>
      <c r="O333" s="239"/>
      <c r="P333" s="239"/>
      <c r="Q333" s="239"/>
      <c r="R333" s="239"/>
      <c r="S333" s="239"/>
      <c r="T333" s="240"/>
      <c r="AT333" s="241" t="s">
        <v>223</v>
      </c>
      <c r="AU333" s="241" t="s">
        <v>76</v>
      </c>
      <c r="AV333" s="12" t="s">
        <v>74</v>
      </c>
      <c r="AW333" s="12" t="s">
        <v>30</v>
      </c>
      <c r="AX333" s="12" t="s">
        <v>67</v>
      </c>
      <c r="AY333" s="241" t="s">
        <v>211</v>
      </c>
    </row>
    <row r="334" spans="2:51" s="13" customFormat="1" ht="12">
      <c r="B334" s="242"/>
      <c r="C334" s="243"/>
      <c r="D334" s="228" t="s">
        <v>223</v>
      </c>
      <c r="E334" s="244" t="s">
        <v>1</v>
      </c>
      <c r="F334" s="245" t="s">
        <v>1557</v>
      </c>
      <c r="G334" s="243"/>
      <c r="H334" s="246">
        <v>10.933</v>
      </c>
      <c r="I334" s="247"/>
      <c r="J334" s="243"/>
      <c r="K334" s="243"/>
      <c r="L334" s="248"/>
      <c r="M334" s="249"/>
      <c r="N334" s="250"/>
      <c r="O334" s="250"/>
      <c r="P334" s="250"/>
      <c r="Q334" s="250"/>
      <c r="R334" s="250"/>
      <c r="S334" s="250"/>
      <c r="T334" s="251"/>
      <c r="AT334" s="252" t="s">
        <v>223</v>
      </c>
      <c r="AU334" s="252" t="s">
        <v>76</v>
      </c>
      <c r="AV334" s="13" t="s">
        <v>76</v>
      </c>
      <c r="AW334" s="13" t="s">
        <v>30</v>
      </c>
      <c r="AX334" s="13" t="s">
        <v>67</v>
      </c>
      <c r="AY334" s="252" t="s">
        <v>211</v>
      </c>
    </row>
    <row r="335" spans="2:51" s="13" customFormat="1" ht="12">
      <c r="B335" s="242"/>
      <c r="C335" s="243"/>
      <c r="D335" s="228" t="s">
        <v>223</v>
      </c>
      <c r="E335" s="244" t="s">
        <v>1</v>
      </c>
      <c r="F335" s="245" t="s">
        <v>1558</v>
      </c>
      <c r="G335" s="243"/>
      <c r="H335" s="246">
        <v>9.157</v>
      </c>
      <c r="I335" s="247"/>
      <c r="J335" s="243"/>
      <c r="K335" s="243"/>
      <c r="L335" s="248"/>
      <c r="M335" s="249"/>
      <c r="N335" s="250"/>
      <c r="O335" s="250"/>
      <c r="P335" s="250"/>
      <c r="Q335" s="250"/>
      <c r="R335" s="250"/>
      <c r="S335" s="250"/>
      <c r="T335" s="251"/>
      <c r="AT335" s="252" t="s">
        <v>223</v>
      </c>
      <c r="AU335" s="252" t="s">
        <v>76</v>
      </c>
      <c r="AV335" s="13" t="s">
        <v>76</v>
      </c>
      <c r="AW335" s="13" t="s">
        <v>30</v>
      </c>
      <c r="AX335" s="13" t="s">
        <v>67</v>
      </c>
      <c r="AY335" s="252" t="s">
        <v>211</v>
      </c>
    </row>
    <row r="336" spans="2:51" s="13" customFormat="1" ht="12">
      <c r="B336" s="242"/>
      <c r="C336" s="243"/>
      <c r="D336" s="228" t="s">
        <v>223</v>
      </c>
      <c r="E336" s="244" t="s">
        <v>1</v>
      </c>
      <c r="F336" s="245" t="s">
        <v>1559</v>
      </c>
      <c r="G336" s="243"/>
      <c r="H336" s="246">
        <v>10.982</v>
      </c>
      <c r="I336" s="247"/>
      <c r="J336" s="243"/>
      <c r="K336" s="243"/>
      <c r="L336" s="248"/>
      <c r="M336" s="249"/>
      <c r="N336" s="250"/>
      <c r="O336" s="250"/>
      <c r="P336" s="250"/>
      <c r="Q336" s="250"/>
      <c r="R336" s="250"/>
      <c r="S336" s="250"/>
      <c r="T336" s="251"/>
      <c r="AT336" s="252" t="s">
        <v>223</v>
      </c>
      <c r="AU336" s="252" t="s">
        <v>76</v>
      </c>
      <c r="AV336" s="13" t="s">
        <v>76</v>
      </c>
      <c r="AW336" s="13" t="s">
        <v>30</v>
      </c>
      <c r="AX336" s="13" t="s">
        <v>67</v>
      </c>
      <c r="AY336" s="252" t="s">
        <v>211</v>
      </c>
    </row>
    <row r="337" spans="2:51" s="12" customFormat="1" ht="12">
      <c r="B337" s="232"/>
      <c r="C337" s="233"/>
      <c r="D337" s="228" t="s">
        <v>223</v>
      </c>
      <c r="E337" s="234" t="s">
        <v>1</v>
      </c>
      <c r="F337" s="235" t="s">
        <v>1228</v>
      </c>
      <c r="G337" s="233"/>
      <c r="H337" s="234" t="s">
        <v>1</v>
      </c>
      <c r="I337" s="236"/>
      <c r="J337" s="233"/>
      <c r="K337" s="233"/>
      <c r="L337" s="237"/>
      <c r="M337" s="238"/>
      <c r="N337" s="239"/>
      <c r="O337" s="239"/>
      <c r="P337" s="239"/>
      <c r="Q337" s="239"/>
      <c r="R337" s="239"/>
      <c r="S337" s="239"/>
      <c r="T337" s="240"/>
      <c r="AT337" s="241" t="s">
        <v>223</v>
      </c>
      <c r="AU337" s="241" t="s">
        <v>76</v>
      </c>
      <c r="AV337" s="12" t="s">
        <v>74</v>
      </c>
      <c r="AW337" s="12" t="s">
        <v>30</v>
      </c>
      <c r="AX337" s="12" t="s">
        <v>67</v>
      </c>
      <c r="AY337" s="241" t="s">
        <v>211</v>
      </c>
    </row>
    <row r="338" spans="2:51" s="13" customFormat="1" ht="12">
      <c r="B338" s="242"/>
      <c r="C338" s="243"/>
      <c r="D338" s="228" t="s">
        <v>223</v>
      </c>
      <c r="E338" s="244" t="s">
        <v>1</v>
      </c>
      <c r="F338" s="245" t="s">
        <v>1229</v>
      </c>
      <c r="G338" s="243"/>
      <c r="H338" s="246">
        <v>9.671</v>
      </c>
      <c r="I338" s="247"/>
      <c r="J338" s="243"/>
      <c r="K338" s="243"/>
      <c r="L338" s="248"/>
      <c r="M338" s="249"/>
      <c r="N338" s="250"/>
      <c r="O338" s="250"/>
      <c r="P338" s="250"/>
      <c r="Q338" s="250"/>
      <c r="R338" s="250"/>
      <c r="S338" s="250"/>
      <c r="T338" s="251"/>
      <c r="AT338" s="252" t="s">
        <v>223</v>
      </c>
      <c r="AU338" s="252" t="s">
        <v>76</v>
      </c>
      <c r="AV338" s="13" t="s">
        <v>76</v>
      </c>
      <c r="AW338" s="13" t="s">
        <v>30</v>
      </c>
      <c r="AX338" s="13" t="s">
        <v>67</v>
      </c>
      <c r="AY338" s="252" t="s">
        <v>211</v>
      </c>
    </row>
    <row r="339" spans="2:51" s="12" customFormat="1" ht="12">
      <c r="B339" s="232"/>
      <c r="C339" s="233"/>
      <c r="D339" s="228" t="s">
        <v>223</v>
      </c>
      <c r="E339" s="234" t="s">
        <v>1</v>
      </c>
      <c r="F339" s="235" t="s">
        <v>1230</v>
      </c>
      <c r="G339" s="233"/>
      <c r="H339" s="234" t="s">
        <v>1</v>
      </c>
      <c r="I339" s="236"/>
      <c r="J339" s="233"/>
      <c r="K339" s="233"/>
      <c r="L339" s="237"/>
      <c r="M339" s="238"/>
      <c r="N339" s="239"/>
      <c r="O339" s="239"/>
      <c r="P339" s="239"/>
      <c r="Q339" s="239"/>
      <c r="R339" s="239"/>
      <c r="S339" s="239"/>
      <c r="T339" s="240"/>
      <c r="AT339" s="241" t="s">
        <v>223</v>
      </c>
      <c r="AU339" s="241" t="s">
        <v>76</v>
      </c>
      <c r="AV339" s="12" t="s">
        <v>74</v>
      </c>
      <c r="AW339" s="12" t="s">
        <v>30</v>
      </c>
      <c r="AX339" s="12" t="s">
        <v>67</v>
      </c>
      <c r="AY339" s="241" t="s">
        <v>211</v>
      </c>
    </row>
    <row r="340" spans="2:51" s="13" customFormat="1" ht="12">
      <c r="B340" s="242"/>
      <c r="C340" s="243"/>
      <c r="D340" s="228" t="s">
        <v>223</v>
      </c>
      <c r="E340" s="244" t="s">
        <v>1</v>
      </c>
      <c r="F340" s="245" t="s">
        <v>1231</v>
      </c>
      <c r="G340" s="243"/>
      <c r="H340" s="246">
        <v>2.688</v>
      </c>
      <c r="I340" s="247"/>
      <c r="J340" s="243"/>
      <c r="K340" s="243"/>
      <c r="L340" s="248"/>
      <c r="M340" s="249"/>
      <c r="N340" s="250"/>
      <c r="O340" s="250"/>
      <c r="P340" s="250"/>
      <c r="Q340" s="250"/>
      <c r="R340" s="250"/>
      <c r="S340" s="250"/>
      <c r="T340" s="251"/>
      <c r="AT340" s="252" t="s">
        <v>223</v>
      </c>
      <c r="AU340" s="252" t="s">
        <v>76</v>
      </c>
      <c r="AV340" s="13" t="s">
        <v>76</v>
      </c>
      <c r="AW340" s="13" t="s">
        <v>30</v>
      </c>
      <c r="AX340" s="13" t="s">
        <v>67</v>
      </c>
      <c r="AY340" s="252" t="s">
        <v>211</v>
      </c>
    </row>
    <row r="341" spans="2:51" s="14" customFormat="1" ht="12">
      <c r="B341" s="253"/>
      <c r="C341" s="254"/>
      <c r="D341" s="228" t="s">
        <v>223</v>
      </c>
      <c r="E341" s="255" t="s">
        <v>1</v>
      </c>
      <c r="F341" s="256" t="s">
        <v>227</v>
      </c>
      <c r="G341" s="254"/>
      <c r="H341" s="257">
        <v>43.431</v>
      </c>
      <c r="I341" s="258"/>
      <c r="J341" s="254"/>
      <c r="K341" s="254"/>
      <c r="L341" s="259"/>
      <c r="M341" s="260"/>
      <c r="N341" s="261"/>
      <c r="O341" s="261"/>
      <c r="P341" s="261"/>
      <c r="Q341" s="261"/>
      <c r="R341" s="261"/>
      <c r="S341" s="261"/>
      <c r="T341" s="262"/>
      <c r="AT341" s="263" t="s">
        <v>223</v>
      </c>
      <c r="AU341" s="263" t="s">
        <v>76</v>
      </c>
      <c r="AV341" s="14" t="s">
        <v>218</v>
      </c>
      <c r="AW341" s="14" t="s">
        <v>30</v>
      </c>
      <c r="AX341" s="14" t="s">
        <v>74</v>
      </c>
      <c r="AY341" s="263" t="s">
        <v>211</v>
      </c>
    </row>
    <row r="342" spans="2:65" s="1" customFormat="1" ht="16.5" customHeight="1">
      <c r="B342" s="38"/>
      <c r="C342" s="264" t="s">
        <v>448</v>
      </c>
      <c r="D342" s="264" t="s">
        <v>337</v>
      </c>
      <c r="E342" s="265" t="s">
        <v>501</v>
      </c>
      <c r="F342" s="266" t="s">
        <v>502</v>
      </c>
      <c r="G342" s="267" t="s">
        <v>350</v>
      </c>
      <c r="H342" s="268">
        <v>65.885</v>
      </c>
      <c r="I342" s="269"/>
      <c r="J342" s="270">
        <f>ROUND(I342*H342,2)</f>
        <v>0</v>
      </c>
      <c r="K342" s="266" t="s">
        <v>217</v>
      </c>
      <c r="L342" s="271"/>
      <c r="M342" s="272" t="s">
        <v>1</v>
      </c>
      <c r="N342" s="273" t="s">
        <v>38</v>
      </c>
      <c r="O342" s="79"/>
      <c r="P342" s="225">
        <f>O342*H342</f>
        <v>0</v>
      </c>
      <c r="Q342" s="225">
        <v>0.001</v>
      </c>
      <c r="R342" s="225">
        <f>Q342*H342</f>
        <v>0.06588500000000001</v>
      </c>
      <c r="S342" s="225">
        <v>0</v>
      </c>
      <c r="T342" s="226">
        <f>S342*H342</f>
        <v>0</v>
      </c>
      <c r="AR342" s="17" t="s">
        <v>247</v>
      </c>
      <c r="AT342" s="17" t="s">
        <v>337</v>
      </c>
      <c r="AU342" s="17" t="s">
        <v>76</v>
      </c>
      <c r="AY342" s="17" t="s">
        <v>211</v>
      </c>
      <c r="BE342" s="227">
        <f>IF(N342="základní",J342,0)</f>
        <v>0</v>
      </c>
      <c r="BF342" s="227">
        <f>IF(N342="snížená",J342,0)</f>
        <v>0</v>
      </c>
      <c r="BG342" s="227">
        <f>IF(N342="zákl. přenesená",J342,0)</f>
        <v>0</v>
      </c>
      <c r="BH342" s="227">
        <f>IF(N342="sníž. přenesená",J342,0)</f>
        <v>0</v>
      </c>
      <c r="BI342" s="227">
        <f>IF(N342="nulová",J342,0)</f>
        <v>0</v>
      </c>
      <c r="BJ342" s="17" t="s">
        <v>74</v>
      </c>
      <c r="BK342" s="227">
        <f>ROUND(I342*H342,2)</f>
        <v>0</v>
      </c>
      <c r="BL342" s="17" t="s">
        <v>218</v>
      </c>
      <c r="BM342" s="17" t="s">
        <v>1560</v>
      </c>
    </row>
    <row r="343" spans="2:47" s="1" customFormat="1" ht="12">
      <c r="B343" s="38"/>
      <c r="C343" s="39"/>
      <c r="D343" s="228" t="s">
        <v>219</v>
      </c>
      <c r="E343" s="39"/>
      <c r="F343" s="229" t="s">
        <v>502</v>
      </c>
      <c r="G343" s="39"/>
      <c r="H343" s="39"/>
      <c r="I343" s="143"/>
      <c r="J343" s="39"/>
      <c r="K343" s="39"/>
      <c r="L343" s="43"/>
      <c r="M343" s="230"/>
      <c r="N343" s="79"/>
      <c r="O343" s="79"/>
      <c r="P343" s="79"/>
      <c r="Q343" s="79"/>
      <c r="R343" s="79"/>
      <c r="S343" s="79"/>
      <c r="T343" s="80"/>
      <c r="AT343" s="17" t="s">
        <v>219</v>
      </c>
      <c r="AU343" s="17" t="s">
        <v>76</v>
      </c>
    </row>
    <row r="344" spans="2:51" s="13" customFormat="1" ht="12">
      <c r="B344" s="242"/>
      <c r="C344" s="243"/>
      <c r="D344" s="228" t="s">
        <v>223</v>
      </c>
      <c r="E344" s="244" t="s">
        <v>1</v>
      </c>
      <c r="F344" s="245" t="s">
        <v>1561</v>
      </c>
      <c r="G344" s="243"/>
      <c r="H344" s="246">
        <v>65.885</v>
      </c>
      <c r="I344" s="247"/>
      <c r="J344" s="243"/>
      <c r="K344" s="243"/>
      <c r="L344" s="248"/>
      <c r="M344" s="249"/>
      <c r="N344" s="250"/>
      <c r="O344" s="250"/>
      <c r="P344" s="250"/>
      <c r="Q344" s="250"/>
      <c r="R344" s="250"/>
      <c r="S344" s="250"/>
      <c r="T344" s="251"/>
      <c r="AT344" s="252" t="s">
        <v>223</v>
      </c>
      <c r="AU344" s="252" t="s">
        <v>76</v>
      </c>
      <c r="AV344" s="13" t="s">
        <v>76</v>
      </c>
      <c r="AW344" s="13" t="s">
        <v>30</v>
      </c>
      <c r="AX344" s="13" t="s">
        <v>74</v>
      </c>
      <c r="AY344" s="252" t="s">
        <v>211</v>
      </c>
    </row>
    <row r="345" spans="2:63" s="11" customFormat="1" ht="22.8" customHeight="1">
      <c r="B345" s="200"/>
      <c r="C345" s="201"/>
      <c r="D345" s="202" t="s">
        <v>66</v>
      </c>
      <c r="E345" s="214" t="s">
        <v>282</v>
      </c>
      <c r="F345" s="214" t="s">
        <v>505</v>
      </c>
      <c r="G345" s="201"/>
      <c r="H345" s="201"/>
      <c r="I345" s="204"/>
      <c r="J345" s="215">
        <f>BK345</f>
        <v>0</v>
      </c>
      <c r="K345" s="201"/>
      <c r="L345" s="206"/>
      <c r="M345" s="207"/>
      <c r="N345" s="208"/>
      <c r="O345" s="208"/>
      <c r="P345" s="209">
        <f>SUM(P346:P570)</f>
        <v>0</v>
      </c>
      <c r="Q345" s="208"/>
      <c r="R345" s="209">
        <f>SUM(R346:R570)</f>
        <v>42.961178931999996</v>
      </c>
      <c r="S345" s="208"/>
      <c r="T345" s="210">
        <f>SUM(T346:T570)</f>
        <v>74.2587809</v>
      </c>
      <c r="AR345" s="211" t="s">
        <v>74</v>
      </c>
      <c r="AT345" s="212" t="s">
        <v>66</v>
      </c>
      <c r="AU345" s="212" t="s">
        <v>74</v>
      </c>
      <c r="AY345" s="211" t="s">
        <v>211</v>
      </c>
      <c r="BK345" s="213">
        <f>SUM(BK346:BK570)</f>
        <v>0</v>
      </c>
    </row>
    <row r="346" spans="2:65" s="1" customFormat="1" ht="16.5" customHeight="1">
      <c r="B346" s="38"/>
      <c r="C346" s="216" t="s">
        <v>324</v>
      </c>
      <c r="D346" s="216" t="s">
        <v>213</v>
      </c>
      <c r="E346" s="217" t="s">
        <v>507</v>
      </c>
      <c r="F346" s="218" t="s">
        <v>508</v>
      </c>
      <c r="G346" s="219" t="s">
        <v>246</v>
      </c>
      <c r="H346" s="220">
        <v>6.8</v>
      </c>
      <c r="I346" s="221"/>
      <c r="J346" s="222">
        <f>ROUND(I346*H346,2)</f>
        <v>0</v>
      </c>
      <c r="K346" s="218" t="s">
        <v>217</v>
      </c>
      <c r="L346" s="43"/>
      <c r="M346" s="223" t="s">
        <v>1</v>
      </c>
      <c r="N346" s="224" t="s">
        <v>38</v>
      </c>
      <c r="O346" s="79"/>
      <c r="P346" s="225">
        <f>O346*H346</f>
        <v>0</v>
      </c>
      <c r="Q346" s="225">
        <v>0.0001932</v>
      </c>
      <c r="R346" s="225">
        <f>Q346*H346</f>
        <v>0.00131376</v>
      </c>
      <c r="S346" s="225">
        <v>0</v>
      </c>
      <c r="T346" s="226">
        <f>S346*H346</f>
        <v>0</v>
      </c>
      <c r="AR346" s="17" t="s">
        <v>218</v>
      </c>
      <c r="AT346" s="17" t="s">
        <v>213</v>
      </c>
      <c r="AU346" s="17" t="s">
        <v>76</v>
      </c>
      <c r="AY346" s="17" t="s">
        <v>211</v>
      </c>
      <c r="BE346" s="227">
        <f>IF(N346="základní",J346,0)</f>
        <v>0</v>
      </c>
      <c r="BF346" s="227">
        <f>IF(N346="snížená",J346,0)</f>
        <v>0</v>
      </c>
      <c r="BG346" s="227">
        <f>IF(N346="zákl. přenesená",J346,0)</f>
        <v>0</v>
      </c>
      <c r="BH346" s="227">
        <f>IF(N346="sníž. přenesená",J346,0)</f>
        <v>0</v>
      </c>
      <c r="BI346" s="227">
        <f>IF(N346="nulová",J346,0)</f>
        <v>0</v>
      </c>
      <c r="BJ346" s="17" t="s">
        <v>74</v>
      </c>
      <c r="BK346" s="227">
        <f>ROUND(I346*H346,2)</f>
        <v>0</v>
      </c>
      <c r="BL346" s="17" t="s">
        <v>218</v>
      </c>
      <c r="BM346" s="17" t="s">
        <v>1562</v>
      </c>
    </row>
    <row r="347" spans="2:47" s="1" customFormat="1" ht="12">
      <c r="B347" s="38"/>
      <c r="C347" s="39"/>
      <c r="D347" s="228" t="s">
        <v>219</v>
      </c>
      <c r="E347" s="39"/>
      <c r="F347" s="229" t="s">
        <v>510</v>
      </c>
      <c r="G347" s="39"/>
      <c r="H347" s="39"/>
      <c r="I347" s="143"/>
      <c r="J347" s="39"/>
      <c r="K347" s="39"/>
      <c r="L347" s="43"/>
      <c r="M347" s="230"/>
      <c r="N347" s="79"/>
      <c r="O347" s="79"/>
      <c r="P347" s="79"/>
      <c r="Q347" s="79"/>
      <c r="R347" s="79"/>
      <c r="S347" s="79"/>
      <c r="T347" s="80"/>
      <c r="AT347" s="17" t="s">
        <v>219</v>
      </c>
      <c r="AU347" s="17" t="s">
        <v>76</v>
      </c>
    </row>
    <row r="348" spans="2:47" s="1" customFormat="1" ht="12">
      <c r="B348" s="38"/>
      <c r="C348" s="39"/>
      <c r="D348" s="228" t="s">
        <v>221</v>
      </c>
      <c r="E348" s="39"/>
      <c r="F348" s="231" t="s">
        <v>511</v>
      </c>
      <c r="G348" s="39"/>
      <c r="H348" s="39"/>
      <c r="I348" s="143"/>
      <c r="J348" s="39"/>
      <c r="K348" s="39"/>
      <c r="L348" s="43"/>
      <c r="M348" s="230"/>
      <c r="N348" s="79"/>
      <c r="O348" s="79"/>
      <c r="P348" s="79"/>
      <c r="Q348" s="79"/>
      <c r="R348" s="79"/>
      <c r="S348" s="79"/>
      <c r="T348" s="80"/>
      <c r="AT348" s="17" t="s">
        <v>221</v>
      </c>
      <c r="AU348" s="17" t="s">
        <v>76</v>
      </c>
    </row>
    <row r="349" spans="2:51" s="12" customFormat="1" ht="12">
      <c r="B349" s="232"/>
      <c r="C349" s="233"/>
      <c r="D349" s="228" t="s">
        <v>223</v>
      </c>
      <c r="E349" s="234" t="s">
        <v>1</v>
      </c>
      <c r="F349" s="235" t="s">
        <v>1563</v>
      </c>
      <c r="G349" s="233"/>
      <c r="H349" s="234" t="s">
        <v>1</v>
      </c>
      <c r="I349" s="236"/>
      <c r="J349" s="233"/>
      <c r="K349" s="233"/>
      <c r="L349" s="237"/>
      <c r="M349" s="238"/>
      <c r="N349" s="239"/>
      <c r="O349" s="239"/>
      <c r="P349" s="239"/>
      <c r="Q349" s="239"/>
      <c r="R349" s="239"/>
      <c r="S349" s="239"/>
      <c r="T349" s="240"/>
      <c r="AT349" s="241" t="s">
        <v>223</v>
      </c>
      <c r="AU349" s="241" t="s">
        <v>76</v>
      </c>
      <c r="AV349" s="12" t="s">
        <v>74</v>
      </c>
      <c r="AW349" s="12" t="s">
        <v>30</v>
      </c>
      <c r="AX349" s="12" t="s">
        <v>67</v>
      </c>
      <c r="AY349" s="241" t="s">
        <v>211</v>
      </c>
    </row>
    <row r="350" spans="2:51" s="13" customFormat="1" ht="12">
      <c r="B350" s="242"/>
      <c r="C350" s="243"/>
      <c r="D350" s="228" t="s">
        <v>223</v>
      </c>
      <c r="E350" s="244" t="s">
        <v>1</v>
      </c>
      <c r="F350" s="245" t="s">
        <v>1564</v>
      </c>
      <c r="G350" s="243"/>
      <c r="H350" s="246">
        <v>6.8</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4" customFormat="1" ht="12">
      <c r="B351" s="253"/>
      <c r="C351" s="254"/>
      <c r="D351" s="228" t="s">
        <v>223</v>
      </c>
      <c r="E351" s="255" t="s">
        <v>1</v>
      </c>
      <c r="F351" s="256" t="s">
        <v>227</v>
      </c>
      <c r="G351" s="254"/>
      <c r="H351" s="257">
        <v>6.8</v>
      </c>
      <c r="I351" s="258"/>
      <c r="J351" s="254"/>
      <c r="K351" s="254"/>
      <c r="L351" s="259"/>
      <c r="M351" s="260"/>
      <c r="N351" s="261"/>
      <c r="O351" s="261"/>
      <c r="P351" s="261"/>
      <c r="Q351" s="261"/>
      <c r="R351" s="261"/>
      <c r="S351" s="261"/>
      <c r="T351" s="262"/>
      <c r="AT351" s="263" t="s">
        <v>223</v>
      </c>
      <c r="AU351" s="263" t="s">
        <v>76</v>
      </c>
      <c r="AV351" s="14" t="s">
        <v>218</v>
      </c>
      <c r="AW351" s="14" t="s">
        <v>30</v>
      </c>
      <c r="AX351" s="14" t="s">
        <v>74</v>
      </c>
      <c r="AY351" s="263" t="s">
        <v>211</v>
      </c>
    </row>
    <row r="352" spans="2:65" s="1" customFormat="1" ht="16.5" customHeight="1">
      <c r="B352" s="38"/>
      <c r="C352" s="216" t="s">
        <v>462</v>
      </c>
      <c r="D352" s="216" t="s">
        <v>213</v>
      </c>
      <c r="E352" s="217" t="s">
        <v>515</v>
      </c>
      <c r="F352" s="218" t="s">
        <v>516</v>
      </c>
      <c r="G352" s="219" t="s">
        <v>246</v>
      </c>
      <c r="H352" s="220">
        <v>37.8</v>
      </c>
      <c r="I352" s="221"/>
      <c r="J352" s="222">
        <f>ROUND(I352*H352,2)</f>
        <v>0</v>
      </c>
      <c r="K352" s="218" t="s">
        <v>217</v>
      </c>
      <c r="L352" s="43"/>
      <c r="M352" s="223" t="s">
        <v>1</v>
      </c>
      <c r="N352" s="224" t="s">
        <v>38</v>
      </c>
      <c r="O352" s="79"/>
      <c r="P352" s="225">
        <f>O352*H352</f>
        <v>0</v>
      </c>
      <c r="Q352" s="225">
        <v>0.00117</v>
      </c>
      <c r="R352" s="225">
        <f>Q352*H352</f>
        <v>0.044225999999999994</v>
      </c>
      <c r="S352" s="225">
        <v>0</v>
      </c>
      <c r="T352" s="226">
        <f>S352*H352</f>
        <v>0</v>
      </c>
      <c r="AR352" s="17" t="s">
        <v>218</v>
      </c>
      <c r="AT352" s="17" t="s">
        <v>213</v>
      </c>
      <c r="AU352" s="17" t="s">
        <v>76</v>
      </c>
      <c r="AY352" s="17" t="s">
        <v>211</v>
      </c>
      <c r="BE352" s="227">
        <f>IF(N352="základní",J352,0)</f>
        <v>0</v>
      </c>
      <c r="BF352" s="227">
        <f>IF(N352="snížená",J352,0)</f>
        <v>0</v>
      </c>
      <c r="BG352" s="227">
        <f>IF(N352="zákl. přenesená",J352,0)</f>
        <v>0</v>
      </c>
      <c r="BH352" s="227">
        <f>IF(N352="sníž. přenesená",J352,0)</f>
        <v>0</v>
      </c>
      <c r="BI352" s="227">
        <f>IF(N352="nulová",J352,0)</f>
        <v>0</v>
      </c>
      <c r="BJ352" s="17" t="s">
        <v>74</v>
      </c>
      <c r="BK352" s="227">
        <f>ROUND(I352*H352,2)</f>
        <v>0</v>
      </c>
      <c r="BL352" s="17" t="s">
        <v>218</v>
      </c>
      <c r="BM352" s="17" t="s">
        <v>1565</v>
      </c>
    </row>
    <row r="353" spans="2:47" s="1" customFormat="1" ht="12">
      <c r="B353" s="38"/>
      <c r="C353" s="39"/>
      <c r="D353" s="228" t="s">
        <v>219</v>
      </c>
      <c r="E353" s="39"/>
      <c r="F353" s="229" t="s">
        <v>518</v>
      </c>
      <c r="G353" s="39"/>
      <c r="H353" s="39"/>
      <c r="I353" s="143"/>
      <c r="J353" s="39"/>
      <c r="K353" s="39"/>
      <c r="L353" s="43"/>
      <c r="M353" s="230"/>
      <c r="N353" s="79"/>
      <c r="O353" s="79"/>
      <c r="P353" s="79"/>
      <c r="Q353" s="79"/>
      <c r="R353" s="79"/>
      <c r="S353" s="79"/>
      <c r="T353" s="80"/>
      <c r="AT353" s="17" t="s">
        <v>219</v>
      </c>
      <c r="AU353" s="17" t="s">
        <v>76</v>
      </c>
    </row>
    <row r="354" spans="2:47" s="1" customFormat="1" ht="12">
      <c r="B354" s="38"/>
      <c r="C354" s="39"/>
      <c r="D354" s="228" t="s">
        <v>221</v>
      </c>
      <c r="E354" s="39"/>
      <c r="F354" s="231" t="s">
        <v>519</v>
      </c>
      <c r="G354" s="39"/>
      <c r="H354" s="39"/>
      <c r="I354" s="143"/>
      <c r="J354" s="39"/>
      <c r="K354" s="39"/>
      <c r="L354" s="43"/>
      <c r="M354" s="230"/>
      <c r="N354" s="79"/>
      <c r="O354" s="79"/>
      <c r="P354" s="79"/>
      <c r="Q354" s="79"/>
      <c r="R354" s="79"/>
      <c r="S354" s="79"/>
      <c r="T354" s="80"/>
      <c r="AT354" s="17" t="s">
        <v>221</v>
      </c>
      <c r="AU354" s="17" t="s">
        <v>76</v>
      </c>
    </row>
    <row r="355" spans="2:51" s="12" customFormat="1" ht="12">
      <c r="B355" s="232"/>
      <c r="C355" s="233"/>
      <c r="D355" s="228" t="s">
        <v>223</v>
      </c>
      <c r="E355" s="234" t="s">
        <v>1</v>
      </c>
      <c r="F355" s="235" t="s">
        <v>1238</v>
      </c>
      <c r="G355" s="233"/>
      <c r="H355" s="234" t="s">
        <v>1</v>
      </c>
      <c r="I355" s="236"/>
      <c r="J355" s="233"/>
      <c r="K355" s="233"/>
      <c r="L355" s="237"/>
      <c r="M355" s="238"/>
      <c r="N355" s="239"/>
      <c r="O355" s="239"/>
      <c r="P355" s="239"/>
      <c r="Q355" s="239"/>
      <c r="R355" s="239"/>
      <c r="S355" s="239"/>
      <c r="T355" s="240"/>
      <c r="AT355" s="241" t="s">
        <v>223</v>
      </c>
      <c r="AU355" s="241" t="s">
        <v>76</v>
      </c>
      <c r="AV355" s="12" t="s">
        <v>74</v>
      </c>
      <c r="AW355" s="12" t="s">
        <v>30</v>
      </c>
      <c r="AX355" s="12" t="s">
        <v>67</v>
      </c>
      <c r="AY355" s="241" t="s">
        <v>211</v>
      </c>
    </row>
    <row r="356" spans="2:51" s="12" customFormat="1" ht="12">
      <c r="B356" s="232"/>
      <c r="C356" s="233"/>
      <c r="D356" s="228" t="s">
        <v>223</v>
      </c>
      <c r="E356" s="234" t="s">
        <v>1</v>
      </c>
      <c r="F356" s="235" t="s">
        <v>1239</v>
      </c>
      <c r="G356" s="233"/>
      <c r="H356" s="234" t="s">
        <v>1</v>
      </c>
      <c r="I356" s="236"/>
      <c r="J356" s="233"/>
      <c r="K356" s="233"/>
      <c r="L356" s="237"/>
      <c r="M356" s="238"/>
      <c r="N356" s="239"/>
      <c r="O356" s="239"/>
      <c r="P356" s="239"/>
      <c r="Q356" s="239"/>
      <c r="R356" s="239"/>
      <c r="S356" s="239"/>
      <c r="T356" s="240"/>
      <c r="AT356" s="241" t="s">
        <v>223</v>
      </c>
      <c r="AU356" s="241" t="s">
        <v>76</v>
      </c>
      <c r="AV356" s="12" t="s">
        <v>74</v>
      </c>
      <c r="AW356" s="12" t="s">
        <v>30</v>
      </c>
      <c r="AX356" s="12" t="s">
        <v>67</v>
      </c>
      <c r="AY356" s="241" t="s">
        <v>211</v>
      </c>
    </row>
    <row r="357" spans="2:51" s="13" customFormat="1" ht="12">
      <c r="B357" s="242"/>
      <c r="C357" s="243"/>
      <c r="D357" s="228" t="s">
        <v>223</v>
      </c>
      <c r="E357" s="244" t="s">
        <v>1</v>
      </c>
      <c r="F357" s="245" t="s">
        <v>1566</v>
      </c>
      <c r="G357" s="243"/>
      <c r="H357" s="246">
        <v>13.3</v>
      </c>
      <c r="I357" s="247"/>
      <c r="J357" s="243"/>
      <c r="K357" s="243"/>
      <c r="L357" s="248"/>
      <c r="M357" s="249"/>
      <c r="N357" s="250"/>
      <c r="O357" s="250"/>
      <c r="P357" s="250"/>
      <c r="Q357" s="250"/>
      <c r="R357" s="250"/>
      <c r="S357" s="250"/>
      <c r="T357" s="251"/>
      <c r="AT357" s="252" t="s">
        <v>223</v>
      </c>
      <c r="AU357" s="252" t="s">
        <v>76</v>
      </c>
      <c r="AV357" s="13" t="s">
        <v>76</v>
      </c>
      <c r="AW357" s="13" t="s">
        <v>30</v>
      </c>
      <c r="AX357" s="13" t="s">
        <v>67</v>
      </c>
      <c r="AY357" s="252" t="s">
        <v>211</v>
      </c>
    </row>
    <row r="358" spans="2:51" s="12" customFormat="1" ht="12">
      <c r="B358" s="232"/>
      <c r="C358" s="233"/>
      <c r="D358" s="228" t="s">
        <v>223</v>
      </c>
      <c r="E358" s="234" t="s">
        <v>1</v>
      </c>
      <c r="F358" s="235" t="s">
        <v>1241</v>
      </c>
      <c r="G358" s="233"/>
      <c r="H358" s="234" t="s">
        <v>1</v>
      </c>
      <c r="I358" s="236"/>
      <c r="J358" s="233"/>
      <c r="K358" s="233"/>
      <c r="L358" s="237"/>
      <c r="M358" s="238"/>
      <c r="N358" s="239"/>
      <c r="O358" s="239"/>
      <c r="P358" s="239"/>
      <c r="Q358" s="239"/>
      <c r="R358" s="239"/>
      <c r="S358" s="239"/>
      <c r="T358" s="240"/>
      <c r="AT358" s="241" t="s">
        <v>223</v>
      </c>
      <c r="AU358" s="241" t="s">
        <v>76</v>
      </c>
      <c r="AV358" s="12" t="s">
        <v>74</v>
      </c>
      <c r="AW358" s="12" t="s">
        <v>30</v>
      </c>
      <c r="AX358" s="12" t="s">
        <v>67</v>
      </c>
      <c r="AY358" s="241" t="s">
        <v>211</v>
      </c>
    </row>
    <row r="359" spans="2:51" s="13" customFormat="1" ht="12">
      <c r="B359" s="242"/>
      <c r="C359" s="243"/>
      <c r="D359" s="228" t="s">
        <v>223</v>
      </c>
      <c r="E359" s="244" t="s">
        <v>1</v>
      </c>
      <c r="F359" s="245" t="s">
        <v>1567</v>
      </c>
      <c r="G359" s="243"/>
      <c r="H359" s="246">
        <v>11.14</v>
      </c>
      <c r="I359" s="247"/>
      <c r="J359" s="243"/>
      <c r="K359" s="243"/>
      <c r="L359" s="248"/>
      <c r="M359" s="249"/>
      <c r="N359" s="250"/>
      <c r="O359" s="250"/>
      <c r="P359" s="250"/>
      <c r="Q359" s="250"/>
      <c r="R359" s="250"/>
      <c r="S359" s="250"/>
      <c r="T359" s="251"/>
      <c r="AT359" s="252" t="s">
        <v>223</v>
      </c>
      <c r="AU359" s="252" t="s">
        <v>76</v>
      </c>
      <c r="AV359" s="13" t="s">
        <v>76</v>
      </c>
      <c r="AW359" s="13" t="s">
        <v>30</v>
      </c>
      <c r="AX359" s="13" t="s">
        <v>67</v>
      </c>
      <c r="AY359" s="252" t="s">
        <v>211</v>
      </c>
    </row>
    <row r="360" spans="2:51" s="12" customFormat="1" ht="12">
      <c r="B360" s="232"/>
      <c r="C360" s="233"/>
      <c r="D360" s="228" t="s">
        <v>223</v>
      </c>
      <c r="E360" s="234" t="s">
        <v>1</v>
      </c>
      <c r="F360" s="235" t="s">
        <v>907</v>
      </c>
      <c r="G360" s="233"/>
      <c r="H360" s="234" t="s">
        <v>1</v>
      </c>
      <c r="I360" s="236"/>
      <c r="J360" s="233"/>
      <c r="K360" s="233"/>
      <c r="L360" s="237"/>
      <c r="M360" s="238"/>
      <c r="N360" s="239"/>
      <c r="O360" s="239"/>
      <c r="P360" s="239"/>
      <c r="Q360" s="239"/>
      <c r="R360" s="239"/>
      <c r="S360" s="239"/>
      <c r="T360" s="240"/>
      <c r="AT360" s="241" t="s">
        <v>223</v>
      </c>
      <c r="AU360" s="241" t="s">
        <v>76</v>
      </c>
      <c r="AV360" s="12" t="s">
        <v>74</v>
      </c>
      <c r="AW360" s="12" t="s">
        <v>30</v>
      </c>
      <c r="AX360" s="12" t="s">
        <v>67</v>
      </c>
      <c r="AY360" s="241" t="s">
        <v>211</v>
      </c>
    </row>
    <row r="361" spans="2:51" s="13" customFormat="1" ht="12">
      <c r="B361" s="242"/>
      <c r="C361" s="243"/>
      <c r="D361" s="228" t="s">
        <v>223</v>
      </c>
      <c r="E361" s="244" t="s">
        <v>1</v>
      </c>
      <c r="F361" s="245" t="s">
        <v>1568</v>
      </c>
      <c r="G361" s="243"/>
      <c r="H361" s="246">
        <v>13.36</v>
      </c>
      <c r="I361" s="247"/>
      <c r="J361" s="243"/>
      <c r="K361" s="243"/>
      <c r="L361" s="248"/>
      <c r="M361" s="249"/>
      <c r="N361" s="250"/>
      <c r="O361" s="250"/>
      <c r="P361" s="250"/>
      <c r="Q361" s="250"/>
      <c r="R361" s="250"/>
      <c r="S361" s="250"/>
      <c r="T361" s="251"/>
      <c r="AT361" s="252" t="s">
        <v>223</v>
      </c>
      <c r="AU361" s="252" t="s">
        <v>76</v>
      </c>
      <c r="AV361" s="13" t="s">
        <v>76</v>
      </c>
      <c r="AW361" s="13" t="s">
        <v>30</v>
      </c>
      <c r="AX361" s="13" t="s">
        <v>67</v>
      </c>
      <c r="AY361" s="252" t="s">
        <v>211</v>
      </c>
    </row>
    <row r="362" spans="2:51" s="14" customFormat="1" ht="12">
      <c r="B362" s="253"/>
      <c r="C362" s="254"/>
      <c r="D362" s="228" t="s">
        <v>223</v>
      </c>
      <c r="E362" s="255" t="s">
        <v>1</v>
      </c>
      <c r="F362" s="256" t="s">
        <v>227</v>
      </c>
      <c r="G362" s="254"/>
      <c r="H362" s="257">
        <v>37.8</v>
      </c>
      <c r="I362" s="258"/>
      <c r="J362" s="254"/>
      <c r="K362" s="254"/>
      <c r="L362" s="259"/>
      <c r="M362" s="260"/>
      <c r="N362" s="261"/>
      <c r="O362" s="261"/>
      <c r="P362" s="261"/>
      <c r="Q362" s="261"/>
      <c r="R362" s="261"/>
      <c r="S362" s="261"/>
      <c r="T362" s="262"/>
      <c r="AT362" s="263" t="s">
        <v>223</v>
      </c>
      <c r="AU362" s="263" t="s">
        <v>76</v>
      </c>
      <c r="AV362" s="14" t="s">
        <v>218</v>
      </c>
      <c r="AW362" s="14" t="s">
        <v>30</v>
      </c>
      <c r="AX362" s="14" t="s">
        <v>74</v>
      </c>
      <c r="AY362" s="263" t="s">
        <v>211</v>
      </c>
    </row>
    <row r="363" spans="2:65" s="1" customFormat="1" ht="16.5" customHeight="1">
      <c r="B363" s="38"/>
      <c r="C363" s="216" t="s">
        <v>331</v>
      </c>
      <c r="D363" s="216" t="s">
        <v>213</v>
      </c>
      <c r="E363" s="217" t="s">
        <v>525</v>
      </c>
      <c r="F363" s="218" t="s">
        <v>526</v>
      </c>
      <c r="G363" s="219" t="s">
        <v>246</v>
      </c>
      <c r="H363" s="220">
        <v>37.8</v>
      </c>
      <c r="I363" s="221"/>
      <c r="J363" s="222">
        <f>ROUND(I363*H363,2)</f>
        <v>0</v>
      </c>
      <c r="K363" s="218" t="s">
        <v>217</v>
      </c>
      <c r="L363" s="43"/>
      <c r="M363" s="223" t="s">
        <v>1</v>
      </c>
      <c r="N363" s="224" t="s">
        <v>38</v>
      </c>
      <c r="O363" s="79"/>
      <c r="P363" s="225">
        <f>O363*H363</f>
        <v>0</v>
      </c>
      <c r="Q363" s="225">
        <v>0.000664</v>
      </c>
      <c r="R363" s="225">
        <f>Q363*H363</f>
        <v>0.0250992</v>
      </c>
      <c r="S363" s="225">
        <v>0</v>
      </c>
      <c r="T363" s="226">
        <f>S363*H363</f>
        <v>0</v>
      </c>
      <c r="AR363" s="17" t="s">
        <v>218</v>
      </c>
      <c r="AT363" s="17" t="s">
        <v>213</v>
      </c>
      <c r="AU363" s="17" t="s">
        <v>76</v>
      </c>
      <c r="AY363" s="17" t="s">
        <v>211</v>
      </c>
      <c r="BE363" s="227">
        <f>IF(N363="základní",J363,0)</f>
        <v>0</v>
      </c>
      <c r="BF363" s="227">
        <f>IF(N363="snížená",J363,0)</f>
        <v>0</v>
      </c>
      <c r="BG363" s="227">
        <f>IF(N363="zákl. přenesená",J363,0)</f>
        <v>0</v>
      </c>
      <c r="BH363" s="227">
        <f>IF(N363="sníž. přenesená",J363,0)</f>
        <v>0</v>
      </c>
      <c r="BI363" s="227">
        <f>IF(N363="nulová",J363,0)</f>
        <v>0</v>
      </c>
      <c r="BJ363" s="17" t="s">
        <v>74</v>
      </c>
      <c r="BK363" s="227">
        <f>ROUND(I363*H363,2)</f>
        <v>0</v>
      </c>
      <c r="BL363" s="17" t="s">
        <v>218</v>
      </c>
      <c r="BM363" s="17" t="s">
        <v>1569</v>
      </c>
    </row>
    <row r="364" spans="2:47" s="1" customFormat="1" ht="12">
      <c r="B364" s="38"/>
      <c r="C364" s="39"/>
      <c r="D364" s="228" t="s">
        <v>219</v>
      </c>
      <c r="E364" s="39"/>
      <c r="F364" s="229" t="s">
        <v>528</v>
      </c>
      <c r="G364" s="39"/>
      <c r="H364" s="39"/>
      <c r="I364" s="143"/>
      <c r="J364" s="39"/>
      <c r="K364" s="39"/>
      <c r="L364" s="43"/>
      <c r="M364" s="230"/>
      <c r="N364" s="79"/>
      <c r="O364" s="79"/>
      <c r="P364" s="79"/>
      <c r="Q364" s="79"/>
      <c r="R364" s="79"/>
      <c r="S364" s="79"/>
      <c r="T364" s="80"/>
      <c r="AT364" s="17" t="s">
        <v>219</v>
      </c>
      <c r="AU364" s="17" t="s">
        <v>76</v>
      </c>
    </row>
    <row r="365" spans="2:47" s="1" customFormat="1" ht="12">
      <c r="B365" s="38"/>
      <c r="C365" s="39"/>
      <c r="D365" s="228" t="s">
        <v>221</v>
      </c>
      <c r="E365" s="39"/>
      <c r="F365" s="231" t="s">
        <v>519</v>
      </c>
      <c r="G365" s="39"/>
      <c r="H365" s="39"/>
      <c r="I365" s="143"/>
      <c r="J365" s="39"/>
      <c r="K365" s="39"/>
      <c r="L365" s="43"/>
      <c r="M365" s="230"/>
      <c r="N365" s="79"/>
      <c r="O365" s="79"/>
      <c r="P365" s="79"/>
      <c r="Q365" s="79"/>
      <c r="R365" s="79"/>
      <c r="S365" s="79"/>
      <c r="T365" s="80"/>
      <c r="AT365" s="17" t="s">
        <v>221</v>
      </c>
      <c r="AU365" s="17" t="s">
        <v>76</v>
      </c>
    </row>
    <row r="366" spans="2:51" s="12" customFormat="1" ht="12">
      <c r="B366" s="232"/>
      <c r="C366" s="233"/>
      <c r="D366" s="228" t="s">
        <v>223</v>
      </c>
      <c r="E366" s="234" t="s">
        <v>1</v>
      </c>
      <c r="F366" s="235" t="s">
        <v>529</v>
      </c>
      <c r="G366" s="233"/>
      <c r="H366" s="234" t="s">
        <v>1</v>
      </c>
      <c r="I366" s="236"/>
      <c r="J366" s="233"/>
      <c r="K366" s="233"/>
      <c r="L366" s="237"/>
      <c r="M366" s="238"/>
      <c r="N366" s="239"/>
      <c r="O366" s="239"/>
      <c r="P366" s="239"/>
      <c r="Q366" s="239"/>
      <c r="R366" s="239"/>
      <c r="S366" s="239"/>
      <c r="T366" s="240"/>
      <c r="AT366" s="241" t="s">
        <v>223</v>
      </c>
      <c r="AU366" s="241" t="s">
        <v>76</v>
      </c>
      <c r="AV366" s="12" t="s">
        <v>74</v>
      </c>
      <c r="AW366" s="12" t="s">
        <v>30</v>
      </c>
      <c r="AX366" s="12" t="s">
        <v>67</v>
      </c>
      <c r="AY366" s="241" t="s">
        <v>211</v>
      </c>
    </row>
    <row r="367" spans="2:51" s="13" customFormat="1" ht="12">
      <c r="B367" s="242"/>
      <c r="C367" s="243"/>
      <c r="D367" s="228" t="s">
        <v>223</v>
      </c>
      <c r="E367" s="244" t="s">
        <v>1</v>
      </c>
      <c r="F367" s="245" t="s">
        <v>1570</v>
      </c>
      <c r="G367" s="243"/>
      <c r="H367" s="246">
        <v>37.8</v>
      </c>
      <c r="I367" s="247"/>
      <c r="J367" s="243"/>
      <c r="K367" s="243"/>
      <c r="L367" s="248"/>
      <c r="M367" s="249"/>
      <c r="N367" s="250"/>
      <c r="O367" s="250"/>
      <c r="P367" s="250"/>
      <c r="Q367" s="250"/>
      <c r="R367" s="250"/>
      <c r="S367" s="250"/>
      <c r="T367" s="251"/>
      <c r="AT367" s="252" t="s">
        <v>223</v>
      </c>
      <c r="AU367" s="252" t="s">
        <v>76</v>
      </c>
      <c r="AV367" s="13" t="s">
        <v>76</v>
      </c>
      <c r="AW367" s="13" t="s">
        <v>30</v>
      </c>
      <c r="AX367" s="13" t="s">
        <v>74</v>
      </c>
      <c r="AY367" s="252" t="s">
        <v>211</v>
      </c>
    </row>
    <row r="368" spans="2:65" s="1" customFormat="1" ht="16.5" customHeight="1">
      <c r="B368" s="38"/>
      <c r="C368" s="264" t="s">
        <v>481</v>
      </c>
      <c r="D368" s="264" t="s">
        <v>337</v>
      </c>
      <c r="E368" s="265" t="s">
        <v>531</v>
      </c>
      <c r="F368" s="266" t="s">
        <v>532</v>
      </c>
      <c r="G368" s="267" t="s">
        <v>323</v>
      </c>
      <c r="H368" s="268">
        <v>0.724</v>
      </c>
      <c r="I368" s="269"/>
      <c r="J368" s="270">
        <f>ROUND(I368*H368,2)</f>
        <v>0</v>
      </c>
      <c r="K368" s="266" t="s">
        <v>217</v>
      </c>
      <c r="L368" s="271"/>
      <c r="M368" s="272" t="s">
        <v>1</v>
      </c>
      <c r="N368" s="273" t="s">
        <v>38</v>
      </c>
      <c r="O368" s="79"/>
      <c r="P368" s="225">
        <f>O368*H368</f>
        <v>0</v>
      </c>
      <c r="Q368" s="225">
        <v>1</v>
      </c>
      <c r="R368" s="225">
        <f>Q368*H368</f>
        <v>0.724</v>
      </c>
      <c r="S368" s="225">
        <v>0</v>
      </c>
      <c r="T368" s="226">
        <f>S368*H368</f>
        <v>0</v>
      </c>
      <c r="AR368" s="17" t="s">
        <v>247</v>
      </c>
      <c r="AT368" s="17" t="s">
        <v>337</v>
      </c>
      <c r="AU368" s="17" t="s">
        <v>76</v>
      </c>
      <c r="AY368" s="17" t="s">
        <v>211</v>
      </c>
      <c r="BE368" s="227">
        <f>IF(N368="základní",J368,0)</f>
        <v>0</v>
      </c>
      <c r="BF368" s="227">
        <f>IF(N368="snížená",J368,0)</f>
        <v>0</v>
      </c>
      <c r="BG368" s="227">
        <f>IF(N368="zákl. přenesená",J368,0)</f>
        <v>0</v>
      </c>
      <c r="BH368" s="227">
        <f>IF(N368="sníž. přenesená",J368,0)</f>
        <v>0</v>
      </c>
      <c r="BI368" s="227">
        <f>IF(N368="nulová",J368,0)</f>
        <v>0</v>
      </c>
      <c r="BJ368" s="17" t="s">
        <v>74</v>
      </c>
      <c r="BK368" s="227">
        <f>ROUND(I368*H368,2)</f>
        <v>0</v>
      </c>
      <c r="BL368" s="17" t="s">
        <v>218</v>
      </c>
      <c r="BM368" s="17" t="s">
        <v>1571</v>
      </c>
    </row>
    <row r="369" spans="2:47" s="1" customFormat="1" ht="12">
      <c r="B369" s="38"/>
      <c r="C369" s="39"/>
      <c r="D369" s="228" t="s">
        <v>219</v>
      </c>
      <c r="E369" s="39"/>
      <c r="F369" s="229" t="s">
        <v>532</v>
      </c>
      <c r="G369" s="39"/>
      <c r="H369" s="39"/>
      <c r="I369" s="143"/>
      <c r="J369" s="39"/>
      <c r="K369" s="39"/>
      <c r="L369" s="43"/>
      <c r="M369" s="230"/>
      <c r="N369" s="79"/>
      <c r="O369" s="79"/>
      <c r="P369" s="79"/>
      <c r="Q369" s="79"/>
      <c r="R369" s="79"/>
      <c r="S369" s="79"/>
      <c r="T369" s="80"/>
      <c r="AT369" s="17" t="s">
        <v>219</v>
      </c>
      <c r="AU369" s="17" t="s">
        <v>76</v>
      </c>
    </row>
    <row r="370" spans="2:51" s="12" customFormat="1" ht="12">
      <c r="B370" s="232"/>
      <c r="C370" s="233"/>
      <c r="D370" s="228" t="s">
        <v>223</v>
      </c>
      <c r="E370" s="234" t="s">
        <v>1</v>
      </c>
      <c r="F370" s="235" t="s">
        <v>1247</v>
      </c>
      <c r="G370" s="233"/>
      <c r="H370" s="234" t="s">
        <v>1</v>
      </c>
      <c r="I370" s="236"/>
      <c r="J370" s="233"/>
      <c r="K370" s="233"/>
      <c r="L370" s="237"/>
      <c r="M370" s="238"/>
      <c r="N370" s="239"/>
      <c r="O370" s="239"/>
      <c r="P370" s="239"/>
      <c r="Q370" s="239"/>
      <c r="R370" s="239"/>
      <c r="S370" s="239"/>
      <c r="T370" s="240"/>
      <c r="AT370" s="241" t="s">
        <v>223</v>
      </c>
      <c r="AU370" s="241" t="s">
        <v>76</v>
      </c>
      <c r="AV370" s="12" t="s">
        <v>74</v>
      </c>
      <c r="AW370" s="12" t="s">
        <v>30</v>
      </c>
      <c r="AX370" s="12" t="s">
        <v>67</v>
      </c>
      <c r="AY370" s="241" t="s">
        <v>211</v>
      </c>
    </row>
    <row r="371" spans="2:51" s="13" customFormat="1" ht="12">
      <c r="B371" s="242"/>
      <c r="C371" s="243"/>
      <c r="D371" s="228" t="s">
        <v>223</v>
      </c>
      <c r="E371" s="244" t="s">
        <v>1</v>
      </c>
      <c r="F371" s="245" t="s">
        <v>1572</v>
      </c>
      <c r="G371" s="243"/>
      <c r="H371" s="246">
        <v>0.255</v>
      </c>
      <c r="I371" s="247"/>
      <c r="J371" s="243"/>
      <c r="K371" s="243"/>
      <c r="L371" s="248"/>
      <c r="M371" s="249"/>
      <c r="N371" s="250"/>
      <c r="O371" s="250"/>
      <c r="P371" s="250"/>
      <c r="Q371" s="250"/>
      <c r="R371" s="250"/>
      <c r="S371" s="250"/>
      <c r="T371" s="251"/>
      <c r="AT371" s="252" t="s">
        <v>223</v>
      </c>
      <c r="AU371" s="252" t="s">
        <v>76</v>
      </c>
      <c r="AV371" s="13" t="s">
        <v>76</v>
      </c>
      <c r="AW371" s="13" t="s">
        <v>30</v>
      </c>
      <c r="AX371" s="13" t="s">
        <v>67</v>
      </c>
      <c r="AY371" s="252" t="s">
        <v>211</v>
      </c>
    </row>
    <row r="372" spans="2:51" s="12" customFormat="1" ht="12">
      <c r="B372" s="232"/>
      <c r="C372" s="233"/>
      <c r="D372" s="228" t="s">
        <v>223</v>
      </c>
      <c r="E372" s="234" t="s">
        <v>1</v>
      </c>
      <c r="F372" s="235" t="s">
        <v>1249</v>
      </c>
      <c r="G372" s="233"/>
      <c r="H372" s="234" t="s">
        <v>1</v>
      </c>
      <c r="I372" s="236"/>
      <c r="J372" s="233"/>
      <c r="K372" s="233"/>
      <c r="L372" s="237"/>
      <c r="M372" s="238"/>
      <c r="N372" s="239"/>
      <c r="O372" s="239"/>
      <c r="P372" s="239"/>
      <c r="Q372" s="239"/>
      <c r="R372" s="239"/>
      <c r="S372" s="239"/>
      <c r="T372" s="240"/>
      <c r="AT372" s="241" t="s">
        <v>223</v>
      </c>
      <c r="AU372" s="241" t="s">
        <v>76</v>
      </c>
      <c r="AV372" s="12" t="s">
        <v>74</v>
      </c>
      <c r="AW372" s="12" t="s">
        <v>30</v>
      </c>
      <c r="AX372" s="12" t="s">
        <v>67</v>
      </c>
      <c r="AY372" s="241" t="s">
        <v>211</v>
      </c>
    </row>
    <row r="373" spans="2:51" s="13" customFormat="1" ht="12">
      <c r="B373" s="242"/>
      <c r="C373" s="243"/>
      <c r="D373" s="228" t="s">
        <v>223</v>
      </c>
      <c r="E373" s="244" t="s">
        <v>1</v>
      </c>
      <c r="F373" s="245" t="s">
        <v>1573</v>
      </c>
      <c r="G373" s="243"/>
      <c r="H373" s="246">
        <v>0.213</v>
      </c>
      <c r="I373" s="247"/>
      <c r="J373" s="243"/>
      <c r="K373" s="243"/>
      <c r="L373" s="248"/>
      <c r="M373" s="249"/>
      <c r="N373" s="250"/>
      <c r="O373" s="250"/>
      <c r="P373" s="250"/>
      <c r="Q373" s="250"/>
      <c r="R373" s="250"/>
      <c r="S373" s="250"/>
      <c r="T373" s="251"/>
      <c r="AT373" s="252" t="s">
        <v>223</v>
      </c>
      <c r="AU373" s="252" t="s">
        <v>76</v>
      </c>
      <c r="AV373" s="13" t="s">
        <v>76</v>
      </c>
      <c r="AW373" s="13" t="s">
        <v>30</v>
      </c>
      <c r="AX373" s="13" t="s">
        <v>67</v>
      </c>
      <c r="AY373" s="252" t="s">
        <v>211</v>
      </c>
    </row>
    <row r="374" spans="2:51" s="13" customFormat="1" ht="12">
      <c r="B374" s="242"/>
      <c r="C374" s="243"/>
      <c r="D374" s="228" t="s">
        <v>223</v>
      </c>
      <c r="E374" s="244" t="s">
        <v>1</v>
      </c>
      <c r="F374" s="245" t="s">
        <v>1574</v>
      </c>
      <c r="G374" s="243"/>
      <c r="H374" s="246">
        <v>0.256</v>
      </c>
      <c r="I374" s="247"/>
      <c r="J374" s="243"/>
      <c r="K374" s="243"/>
      <c r="L374" s="248"/>
      <c r="M374" s="249"/>
      <c r="N374" s="250"/>
      <c r="O374" s="250"/>
      <c r="P374" s="250"/>
      <c r="Q374" s="250"/>
      <c r="R374" s="250"/>
      <c r="S374" s="250"/>
      <c r="T374" s="251"/>
      <c r="AT374" s="252" t="s">
        <v>223</v>
      </c>
      <c r="AU374" s="252" t="s">
        <v>76</v>
      </c>
      <c r="AV374" s="13" t="s">
        <v>76</v>
      </c>
      <c r="AW374" s="13" t="s">
        <v>30</v>
      </c>
      <c r="AX374" s="13" t="s">
        <v>67</v>
      </c>
      <c r="AY374" s="252" t="s">
        <v>211</v>
      </c>
    </row>
    <row r="375" spans="2:51" s="14" customFormat="1" ht="12">
      <c r="B375" s="253"/>
      <c r="C375" s="254"/>
      <c r="D375" s="228" t="s">
        <v>223</v>
      </c>
      <c r="E375" s="255" t="s">
        <v>1</v>
      </c>
      <c r="F375" s="256" t="s">
        <v>227</v>
      </c>
      <c r="G375" s="254"/>
      <c r="H375" s="257">
        <v>0.724</v>
      </c>
      <c r="I375" s="258"/>
      <c r="J375" s="254"/>
      <c r="K375" s="254"/>
      <c r="L375" s="259"/>
      <c r="M375" s="260"/>
      <c r="N375" s="261"/>
      <c r="O375" s="261"/>
      <c r="P375" s="261"/>
      <c r="Q375" s="261"/>
      <c r="R375" s="261"/>
      <c r="S375" s="261"/>
      <c r="T375" s="262"/>
      <c r="AT375" s="263" t="s">
        <v>223</v>
      </c>
      <c r="AU375" s="263" t="s">
        <v>76</v>
      </c>
      <c r="AV375" s="14" t="s">
        <v>218</v>
      </c>
      <c r="AW375" s="14" t="s">
        <v>30</v>
      </c>
      <c r="AX375" s="14" t="s">
        <v>74</v>
      </c>
      <c r="AY375" s="263" t="s">
        <v>211</v>
      </c>
    </row>
    <row r="376" spans="2:65" s="1" customFormat="1" ht="16.5" customHeight="1">
      <c r="B376" s="38"/>
      <c r="C376" s="264" t="s">
        <v>340</v>
      </c>
      <c r="D376" s="264" t="s">
        <v>337</v>
      </c>
      <c r="E376" s="265" t="s">
        <v>1014</v>
      </c>
      <c r="F376" s="266" t="s">
        <v>1015</v>
      </c>
      <c r="G376" s="267" t="s">
        <v>323</v>
      </c>
      <c r="H376" s="268">
        <v>0.367</v>
      </c>
      <c r="I376" s="269"/>
      <c r="J376" s="270">
        <f>ROUND(I376*H376,2)</f>
        <v>0</v>
      </c>
      <c r="K376" s="266" t="s">
        <v>217</v>
      </c>
      <c r="L376" s="271"/>
      <c r="M376" s="272" t="s">
        <v>1</v>
      </c>
      <c r="N376" s="273" t="s">
        <v>38</v>
      </c>
      <c r="O376" s="79"/>
      <c r="P376" s="225">
        <f>O376*H376</f>
        <v>0</v>
      </c>
      <c r="Q376" s="225">
        <v>1</v>
      </c>
      <c r="R376" s="225">
        <f>Q376*H376</f>
        <v>0.367</v>
      </c>
      <c r="S376" s="225">
        <v>0</v>
      </c>
      <c r="T376" s="226">
        <f>S376*H376</f>
        <v>0</v>
      </c>
      <c r="AR376" s="17" t="s">
        <v>247</v>
      </c>
      <c r="AT376" s="17" t="s">
        <v>337</v>
      </c>
      <c r="AU376" s="17" t="s">
        <v>76</v>
      </c>
      <c r="AY376" s="17" t="s">
        <v>211</v>
      </c>
      <c r="BE376" s="227">
        <f>IF(N376="základní",J376,0)</f>
        <v>0</v>
      </c>
      <c r="BF376" s="227">
        <f>IF(N376="snížená",J376,0)</f>
        <v>0</v>
      </c>
      <c r="BG376" s="227">
        <f>IF(N376="zákl. přenesená",J376,0)</f>
        <v>0</v>
      </c>
      <c r="BH376" s="227">
        <f>IF(N376="sníž. přenesená",J376,0)</f>
        <v>0</v>
      </c>
      <c r="BI376" s="227">
        <f>IF(N376="nulová",J376,0)</f>
        <v>0</v>
      </c>
      <c r="BJ376" s="17" t="s">
        <v>74</v>
      </c>
      <c r="BK376" s="227">
        <f>ROUND(I376*H376,2)</f>
        <v>0</v>
      </c>
      <c r="BL376" s="17" t="s">
        <v>218</v>
      </c>
      <c r="BM376" s="17" t="s">
        <v>1575</v>
      </c>
    </row>
    <row r="377" spans="2:47" s="1" customFormat="1" ht="12">
      <c r="B377" s="38"/>
      <c r="C377" s="39"/>
      <c r="D377" s="228" t="s">
        <v>219</v>
      </c>
      <c r="E377" s="39"/>
      <c r="F377" s="229" t="s">
        <v>1015</v>
      </c>
      <c r="G377" s="39"/>
      <c r="H377" s="39"/>
      <c r="I377" s="143"/>
      <c r="J377" s="39"/>
      <c r="K377" s="39"/>
      <c r="L377" s="43"/>
      <c r="M377" s="230"/>
      <c r="N377" s="79"/>
      <c r="O377" s="79"/>
      <c r="P377" s="79"/>
      <c r="Q377" s="79"/>
      <c r="R377" s="79"/>
      <c r="S377" s="79"/>
      <c r="T377" s="80"/>
      <c r="AT377" s="17" t="s">
        <v>219</v>
      </c>
      <c r="AU377" s="17" t="s">
        <v>76</v>
      </c>
    </row>
    <row r="378" spans="2:51" s="13" customFormat="1" ht="12">
      <c r="B378" s="242"/>
      <c r="C378" s="243"/>
      <c r="D378" s="228" t="s">
        <v>223</v>
      </c>
      <c r="E378" s="244" t="s">
        <v>1</v>
      </c>
      <c r="F378" s="245" t="s">
        <v>1253</v>
      </c>
      <c r="G378" s="243"/>
      <c r="H378" s="246">
        <v>0.367</v>
      </c>
      <c r="I378" s="247"/>
      <c r="J378" s="243"/>
      <c r="K378" s="243"/>
      <c r="L378" s="248"/>
      <c r="M378" s="249"/>
      <c r="N378" s="250"/>
      <c r="O378" s="250"/>
      <c r="P378" s="250"/>
      <c r="Q378" s="250"/>
      <c r="R378" s="250"/>
      <c r="S378" s="250"/>
      <c r="T378" s="251"/>
      <c r="AT378" s="252" t="s">
        <v>223</v>
      </c>
      <c r="AU378" s="252" t="s">
        <v>76</v>
      </c>
      <c r="AV378" s="13" t="s">
        <v>76</v>
      </c>
      <c r="AW378" s="13" t="s">
        <v>30</v>
      </c>
      <c r="AX378" s="13" t="s">
        <v>74</v>
      </c>
      <c r="AY378" s="252" t="s">
        <v>211</v>
      </c>
    </row>
    <row r="379" spans="2:65" s="1" customFormat="1" ht="16.5" customHeight="1">
      <c r="B379" s="38"/>
      <c r="C379" s="264" t="s">
        <v>506</v>
      </c>
      <c r="D379" s="264" t="s">
        <v>337</v>
      </c>
      <c r="E379" s="265" t="s">
        <v>543</v>
      </c>
      <c r="F379" s="266" t="s">
        <v>544</v>
      </c>
      <c r="G379" s="267" t="s">
        <v>323</v>
      </c>
      <c r="H379" s="268">
        <v>0.169</v>
      </c>
      <c r="I379" s="269"/>
      <c r="J379" s="270">
        <f>ROUND(I379*H379,2)</f>
        <v>0</v>
      </c>
      <c r="K379" s="266" t="s">
        <v>1</v>
      </c>
      <c r="L379" s="271"/>
      <c r="M379" s="272" t="s">
        <v>1</v>
      </c>
      <c r="N379" s="273" t="s">
        <v>38</v>
      </c>
      <c r="O379" s="79"/>
      <c r="P379" s="225">
        <f>O379*H379</f>
        <v>0</v>
      </c>
      <c r="Q379" s="225">
        <v>0</v>
      </c>
      <c r="R379" s="225">
        <f>Q379*H379</f>
        <v>0</v>
      </c>
      <c r="S379" s="225">
        <v>0</v>
      </c>
      <c r="T379" s="226">
        <f>S379*H379</f>
        <v>0</v>
      </c>
      <c r="AR379" s="17" t="s">
        <v>247</v>
      </c>
      <c r="AT379" s="17" t="s">
        <v>337</v>
      </c>
      <c r="AU379" s="17" t="s">
        <v>76</v>
      </c>
      <c r="AY379" s="17" t="s">
        <v>211</v>
      </c>
      <c r="BE379" s="227">
        <f>IF(N379="základní",J379,0)</f>
        <v>0</v>
      </c>
      <c r="BF379" s="227">
        <f>IF(N379="snížená",J379,0)</f>
        <v>0</v>
      </c>
      <c r="BG379" s="227">
        <f>IF(N379="zákl. přenesená",J379,0)</f>
        <v>0</v>
      </c>
      <c r="BH379" s="227">
        <f>IF(N379="sníž. přenesená",J379,0)</f>
        <v>0</v>
      </c>
      <c r="BI379" s="227">
        <f>IF(N379="nulová",J379,0)</f>
        <v>0</v>
      </c>
      <c r="BJ379" s="17" t="s">
        <v>74</v>
      </c>
      <c r="BK379" s="227">
        <f>ROUND(I379*H379,2)</f>
        <v>0</v>
      </c>
      <c r="BL379" s="17" t="s">
        <v>218</v>
      </c>
      <c r="BM379" s="17" t="s">
        <v>1576</v>
      </c>
    </row>
    <row r="380" spans="2:47" s="1" customFormat="1" ht="12">
      <c r="B380" s="38"/>
      <c r="C380" s="39"/>
      <c r="D380" s="228" t="s">
        <v>219</v>
      </c>
      <c r="E380" s="39"/>
      <c r="F380" s="229" t="s">
        <v>546</v>
      </c>
      <c r="G380" s="39"/>
      <c r="H380" s="39"/>
      <c r="I380" s="143"/>
      <c r="J380" s="39"/>
      <c r="K380" s="39"/>
      <c r="L380" s="43"/>
      <c r="M380" s="230"/>
      <c r="N380" s="79"/>
      <c r="O380" s="79"/>
      <c r="P380" s="79"/>
      <c r="Q380" s="79"/>
      <c r="R380" s="79"/>
      <c r="S380" s="79"/>
      <c r="T380" s="80"/>
      <c r="AT380" s="17" t="s">
        <v>219</v>
      </c>
      <c r="AU380" s="17" t="s">
        <v>76</v>
      </c>
    </row>
    <row r="381" spans="2:51" s="13" customFormat="1" ht="12">
      <c r="B381" s="242"/>
      <c r="C381" s="243"/>
      <c r="D381" s="228" t="s">
        <v>223</v>
      </c>
      <c r="E381" s="244" t="s">
        <v>1</v>
      </c>
      <c r="F381" s="245" t="s">
        <v>1255</v>
      </c>
      <c r="G381" s="243"/>
      <c r="H381" s="246">
        <v>0.169</v>
      </c>
      <c r="I381" s="247"/>
      <c r="J381" s="243"/>
      <c r="K381" s="243"/>
      <c r="L381" s="248"/>
      <c r="M381" s="249"/>
      <c r="N381" s="250"/>
      <c r="O381" s="250"/>
      <c r="P381" s="250"/>
      <c r="Q381" s="250"/>
      <c r="R381" s="250"/>
      <c r="S381" s="250"/>
      <c r="T381" s="251"/>
      <c r="AT381" s="252" t="s">
        <v>223</v>
      </c>
      <c r="AU381" s="252" t="s">
        <v>76</v>
      </c>
      <c r="AV381" s="13" t="s">
        <v>76</v>
      </c>
      <c r="AW381" s="13" t="s">
        <v>30</v>
      </c>
      <c r="AX381" s="13" t="s">
        <v>74</v>
      </c>
      <c r="AY381" s="252" t="s">
        <v>211</v>
      </c>
    </row>
    <row r="382" spans="2:65" s="1" customFormat="1" ht="16.5" customHeight="1">
      <c r="B382" s="38"/>
      <c r="C382" s="216" t="s">
        <v>344</v>
      </c>
      <c r="D382" s="216" t="s">
        <v>213</v>
      </c>
      <c r="E382" s="217" t="s">
        <v>550</v>
      </c>
      <c r="F382" s="218" t="s">
        <v>551</v>
      </c>
      <c r="G382" s="219" t="s">
        <v>216</v>
      </c>
      <c r="H382" s="220">
        <v>0.64</v>
      </c>
      <c r="I382" s="221"/>
      <c r="J382" s="222">
        <f>ROUND(I382*H382,2)</f>
        <v>0</v>
      </c>
      <c r="K382" s="218" t="s">
        <v>217</v>
      </c>
      <c r="L382" s="43"/>
      <c r="M382" s="223" t="s">
        <v>1</v>
      </c>
      <c r="N382" s="224" t="s">
        <v>38</v>
      </c>
      <c r="O382" s="79"/>
      <c r="P382" s="225">
        <f>O382*H382</f>
        <v>0</v>
      </c>
      <c r="Q382" s="225">
        <v>0.00063</v>
      </c>
      <c r="R382" s="225">
        <f>Q382*H382</f>
        <v>0.00040320000000000004</v>
      </c>
      <c r="S382" s="225">
        <v>0</v>
      </c>
      <c r="T382" s="226">
        <f>S382*H382</f>
        <v>0</v>
      </c>
      <c r="AR382" s="17" t="s">
        <v>218</v>
      </c>
      <c r="AT382" s="17" t="s">
        <v>213</v>
      </c>
      <c r="AU382" s="17" t="s">
        <v>76</v>
      </c>
      <c r="AY382" s="17" t="s">
        <v>211</v>
      </c>
      <c r="BE382" s="227">
        <f>IF(N382="základní",J382,0)</f>
        <v>0</v>
      </c>
      <c r="BF382" s="227">
        <f>IF(N382="snížená",J382,0)</f>
        <v>0</v>
      </c>
      <c r="BG382" s="227">
        <f>IF(N382="zákl. přenesená",J382,0)</f>
        <v>0</v>
      </c>
      <c r="BH382" s="227">
        <f>IF(N382="sníž. přenesená",J382,0)</f>
        <v>0</v>
      </c>
      <c r="BI382" s="227">
        <f>IF(N382="nulová",J382,0)</f>
        <v>0</v>
      </c>
      <c r="BJ382" s="17" t="s">
        <v>74</v>
      </c>
      <c r="BK382" s="227">
        <f>ROUND(I382*H382,2)</f>
        <v>0</v>
      </c>
      <c r="BL382" s="17" t="s">
        <v>218</v>
      </c>
      <c r="BM382" s="17" t="s">
        <v>1577</v>
      </c>
    </row>
    <row r="383" spans="2:47" s="1" customFormat="1" ht="12">
      <c r="B383" s="38"/>
      <c r="C383" s="39"/>
      <c r="D383" s="228" t="s">
        <v>219</v>
      </c>
      <c r="E383" s="39"/>
      <c r="F383" s="229" t="s">
        <v>553</v>
      </c>
      <c r="G383" s="39"/>
      <c r="H383" s="39"/>
      <c r="I383" s="143"/>
      <c r="J383" s="39"/>
      <c r="K383" s="39"/>
      <c r="L383" s="43"/>
      <c r="M383" s="230"/>
      <c r="N383" s="79"/>
      <c r="O383" s="79"/>
      <c r="P383" s="79"/>
      <c r="Q383" s="79"/>
      <c r="R383" s="79"/>
      <c r="S383" s="79"/>
      <c r="T383" s="80"/>
      <c r="AT383" s="17" t="s">
        <v>219</v>
      </c>
      <c r="AU383" s="17" t="s">
        <v>76</v>
      </c>
    </row>
    <row r="384" spans="2:47" s="1" customFormat="1" ht="12">
      <c r="B384" s="38"/>
      <c r="C384" s="39"/>
      <c r="D384" s="228" t="s">
        <v>221</v>
      </c>
      <c r="E384" s="39"/>
      <c r="F384" s="231" t="s">
        <v>554</v>
      </c>
      <c r="G384" s="39"/>
      <c r="H384" s="39"/>
      <c r="I384" s="143"/>
      <c r="J384" s="39"/>
      <c r="K384" s="39"/>
      <c r="L384" s="43"/>
      <c r="M384" s="230"/>
      <c r="N384" s="79"/>
      <c r="O384" s="79"/>
      <c r="P384" s="79"/>
      <c r="Q384" s="79"/>
      <c r="R384" s="79"/>
      <c r="S384" s="79"/>
      <c r="T384" s="80"/>
      <c r="AT384" s="17" t="s">
        <v>221</v>
      </c>
      <c r="AU384" s="17" t="s">
        <v>76</v>
      </c>
    </row>
    <row r="385" spans="2:51" s="12" customFormat="1" ht="12">
      <c r="B385" s="232"/>
      <c r="C385" s="233"/>
      <c r="D385" s="228" t="s">
        <v>223</v>
      </c>
      <c r="E385" s="234" t="s">
        <v>1</v>
      </c>
      <c r="F385" s="235" t="s">
        <v>1563</v>
      </c>
      <c r="G385" s="233"/>
      <c r="H385" s="234" t="s">
        <v>1</v>
      </c>
      <c r="I385" s="236"/>
      <c r="J385" s="233"/>
      <c r="K385" s="233"/>
      <c r="L385" s="237"/>
      <c r="M385" s="238"/>
      <c r="N385" s="239"/>
      <c r="O385" s="239"/>
      <c r="P385" s="239"/>
      <c r="Q385" s="239"/>
      <c r="R385" s="239"/>
      <c r="S385" s="239"/>
      <c r="T385" s="240"/>
      <c r="AT385" s="241" t="s">
        <v>223</v>
      </c>
      <c r="AU385" s="241" t="s">
        <v>76</v>
      </c>
      <c r="AV385" s="12" t="s">
        <v>74</v>
      </c>
      <c r="AW385" s="12" t="s">
        <v>30</v>
      </c>
      <c r="AX385" s="12" t="s">
        <v>67</v>
      </c>
      <c r="AY385" s="241" t="s">
        <v>211</v>
      </c>
    </row>
    <row r="386" spans="2:51" s="13" customFormat="1" ht="12">
      <c r="B386" s="242"/>
      <c r="C386" s="243"/>
      <c r="D386" s="228" t="s">
        <v>223</v>
      </c>
      <c r="E386" s="244" t="s">
        <v>1</v>
      </c>
      <c r="F386" s="245" t="s">
        <v>1023</v>
      </c>
      <c r="G386" s="243"/>
      <c r="H386" s="246">
        <v>0.64</v>
      </c>
      <c r="I386" s="247"/>
      <c r="J386" s="243"/>
      <c r="K386" s="243"/>
      <c r="L386" s="248"/>
      <c r="M386" s="249"/>
      <c r="N386" s="250"/>
      <c r="O386" s="250"/>
      <c r="P386" s="250"/>
      <c r="Q386" s="250"/>
      <c r="R386" s="250"/>
      <c r="S386" s="250"/>
      <c r="T386" s="251"/>
      <c r="AT386" s="252" t="s">
        <v>223</v>
      </c>
      <c r="AU386" s="252" t="s">
        <v>76</v>
      </c>
      <c r="AV386" s="13" t="s">
        <v>76</v>
      </c>
      <c r="AW386" s="13" t="s">
        <v>30</v>
      </c>
      <c r="AX386" s="13" t="s">
        <v>67</v>
      </c>
      <c r="AY386" s="252" t="s">
        <v>211</v>
      </c>
    </row>
    <row r="387" spans="2:51" s="14" customFormat="1" ht="12">
      <c r="B387" s="253"/>
      <c r="C387" s="254"/>
      <c r="D387" s="228" t="s">
        <v>223</v>
      </c>
      <c r="E387" s="255" t="s">
        <v>1</v>
      </c>
      <c r="F387" s="256" t="s">
        <v>227</v>
      </c>
      <c r="G387" s="254"/>
      <c r="H387" s="257">
        <v>0.64</v>
      </c>
      <c r="I387" s="258"/>
      <c r="J387" s="254"/>
      <c r="K387" s="254"/>
      <c r="L387" s="259"/>
      <c r="M387" s="260"/>
      <c r="N387" s="261"/>
      <c r="O387" s="261"/>
      <c r="P387" s="261"/>
      <c r="Q387" s="261"/>
      <c r="R387" s="261"/>
      <c r="S387" s="261"/>
      <c r="T387" s="262"/>
      <c r="AT387" s="263" t="s">
        <v>223</v>
      </c>
      <c r="AU387" s="263" t="s">
        <v>76</v>
      </c>
      <c r="AV387" s="14" t="s">
        <v>218</v>
      </c>
      <c r="AW387" s="14" t="s">
        <v>30</v>
      </c>
      <c r="AX387" s="14" t="s">
        <v>74</v>
      </c>
      <c r="AY387" s="263" t="s">
        <v>211</v>
      </c>
    </row>
    <row r="388" spans="2:65" s="1" customFormat="1" ht="16.5" customHeight="1">
      <c r="B388" s="38"/>
      <c r="C388" s="216" t="s">
        <v>524</v>
      </c>
      <c r="D388" s="216" t="s">
        <v>213</v>
      </c>
      <c r="E388" s="217" t="s">
        <v>557</v>
      </c>
      <c r="F388" s="218" t="s">
        <v>558</v>
      </c>
      <c r="G388" s="219" t="s">
        <v>559</v>
      </c>
      <c r="H388" s="220">
        <v>2</v>
      </c>
      <c r="I388" s="221"/>
      <c r="J388" s="222">
        <f>ROUND(I388*H388,2)</f>
        <v>0</v>
      </c>
      <c r="K388" s="218" t="s">
        <v>217</v>
      </c>
      <c r="L388" s="43"/>
      <c r="M388" s="223" t="s">
        <v>1</v>
      </c>
      <c r="N388" s="224" t="s">
        <v>38</v>
      </c>
      <c r="O388" s="79"/>
      <c r="P388" s="225">
        <f>O388*H388</f>
        <v>0</v>
      </c>
      <c r="Q388" s="225">
        <v>0.006485</v>
      </c>
      <c r="R388" s="225">
        <f>Q388*H388</f>
        <v>0.01297</v>
      </c>
      <c r="S388" s="225">
        <v>0</v>
      </c>
      <c r="T388" s="226">
        <f>S388*H388</f>
        <v>0</v>
      </c>
      <c r="AR388" s="17" t="s">
        <v>218</v>
      </c>
      <c r="AT388" s="17" t="s">
        <v>213</v>
      </c>
      <c r="AU388" s="17" t="s">
        <v>76</v>
      </c>
      <c r="AY388" s="17" t="s">
        <v>211</v>
      </c>
      <c r="BE388" s="227">
        <f>IF(N388="základní",J388,0)</f>
        <v>0</v>
      </c>
      <c r="BF388" s="227">
        <f>IF(N388="snížená",J388,0)</f>
        <v>0</v>
      </c>
      <c r="BG388" s="227">
        <f>IF(N388="zákl. přenesená",J388,0)</f>
        <v>0</v>
      </c>
      <c r="BH388" s="227">
        <f>IF(N388="sníž. přenesená",J388,0)</f>
        <v>0</v>
      </c>
      <c r="BI388" s="227">
        <f>IF(N388="nulová",J388,0)</f>
        <v>0</v>
      </c>
      <c r="BJ388" s="17" t="s">
        <v>74</v>
      </c>
      <c r="BK388" s="227">
        <f>ROUND(I388*H388,2)</f>
        <v>0</v>
      </c>
      <c r="BL388" s="17" t="s">
        <v>218</v>
      </c>
      <c r="BM388" s="17" t="s">
        <v>1578</v>
      </c>
    </row>
    <row r="389" spans="2:47" s="1" customFormat="1" ht="12">
      <c r="B389" s="38"/>
      <c r="C389" s="39"/>
      <c r="D389" s="228" t="s">
        <v>219</v>
      </c>
      <c r="E389" s="39"/>
      <c r="F389" s="229" t="s">
        <v>561</v>
      </c>
      <c r="G389" s="39"/>
      <c r="H389" s="39"/>
      <c r="I389" s="143"/>
      <c r="J389" s="39"/>
      <c r="K389" s="39"/>
      <c r="L389" s="43"/>
      <c r="M389" s="230"/>
      <c r="N389" s="79"/>
      <c r="O389" s="79"/>
      <c r="P389" s="79"/>
      <c r="Q389" s="79"/>
      <c r="R389" s="79"/>
      <c r="S389" s="79"/>
      <c r="T389" s="80"/>
      <c r="AT389" s="17" t="s">
        <v>219</v>
      </c>
      <c r="AU389" s="17" t="s">
        <v>76</v>
      </c>
    </row>
    <row r="390" spans="2:47" s="1" customFormat="1" ht="12">
      <c r="B390" s="38"/>
      <c r="C390" s="39"/>
      <c r="D390" s="228" t="s">
        <v>250</v>
      </c>
      <c r="E390" s="39"/>
      <c r="F390" s="231" t="s">
        <v>1025</v>
      </c>
      <c r="G390" s="39"/>
      <c r="H390" s="39"/>
      <c r="I390" s="143"/>
      <c r="J390" s="39"/>
      <c r="K390" s="39"/>
      <c r="L390" s="43"/>
      <c r="M390" s="230"/>
      <c r="N390" s="79"/>
      <c r="O390" s="79"/>
      <c r="P390" s="79"/>
      <c r="Q390" s="79"/>
      <c r="R390" s="79"/>
      <c r="S390" s="79"/>
      <c r="T390" s="80"/>
      <c r="AT390" s="17" t="s">
        <v>250</v>
      </c>
      <c r="AU390" s="17" t="s">
        <v>76</v>
      </c>
    </row>
    <row r="391" spans="2:51" s="12" customFormat="1" ht="12">
      <c r="B391" s="232"/>
      <c r="C391" s="233"/>
      <c r="D391" s="228" t="s">
        <v>223</v>
      </c>
      <c r="E391" s="234" t="s">
        <v>1</v>
      </c>
      <c r="F391" s="235" t="s">
        <v>1258</v>
      </c>
      <c r="G391" s="233"/>
      <c r="H391" s="234" t="s">
        <v>1</v>
      </c>
      <c r="I391" s="236"/>
      <c r="J391" s="233"/>
      <c r="K391" s="233"/>
      <c r="L391" s="237"/>
      <c r="M391" s="238"/>
      <c r="N391" s="239"/>
      <c r="O391" s="239"/>
      <c r="P391" s="239"/>
      <c r="Q391" s="239"/>
      <c r="R391" s="239"/>
      <c r="S391" s="239"/>
      <c r="T391" s="240"/>
      <c r="AT391" s="241" t="s">
        <v>223</v>
      </c>
      <c r="AU391" s="241" t="s">
        <v>76</v>
      </c>
      <c r="AV391" s="12" t="s">
        <v>74</v>
      </c>
      <c r="AW391" s="12" t="s">
        <v>30</v>
      </c>
      <c r="AX391" s="12" t="s">
        <v>67</v>
      </c>
      <c r="AY391" s="241" t="s">
        <v>211</v>
      </c>
    </row>
    <row r="392" spans="2:51" s="13" customFormat="1" ht="12">
      <c r="B392" s="242"/>
      <c r="C392" s="243"/>
      <c r="D392" s="228" t="s">
        <v>223</v>
      </c>
      <c r="E392" s="244" t="s">
        <v>1</v>
      </c>
      <c r="F392" s="245" t="s">
        <v>76</v>
      </c>
      <c r="G392" s="243"/>
      <c r="H392" s="246">
        <v>2</v>
      </c>
      <c r="I392" s="247"/>
      <c r="J392" s="243"/>
      <c r="K392" s="243"/>
      <c r="L392" s="248"/>
      <c r="M392" s="249"/>
      <c r="N392" s="250"/>
      <c r="O392" s="250"/>
      <c r="P392" s="250"/>
      <c r="Q392" s="250"/>
      <c r="R392" s="250"/>
      <c r="S392" s="250"/>
      <c r="T392" s="251"/>
      <c r="AT392" s="252" t="s">
        <v>223</v>
      </c>
      <c r="AU392" s="252" t="s">
        <v>76</v>
      </c>
      <c r="AV392" s="13" t="s">
        <v>76</v>
      </c>
      <c r="AW392" s="13" t="s">
        <v>30</v>
      </c>
      <c r="AX392" s="13" t="s">
        <v>74</v>
      </c>
      <c r="AY392" s="252" t="s">
        <v>211</v>
      </c>
    </row>
    <row r="393" spans="2:65" s="1" customFormat="1" ht="16.5" customHeight="1">
      <c r="B393" s="38"/>
      <c r="C393" s="216" t="s">
        <v>351</v>
      </c>
      <c r="D393" s="216" t="s">
        <v>213</v>
      </c>
      <c r="E393" s="217" t="s">
        <v>564</v>
      </c>
      <c r="F393" s="218" t="s">
        <v>565</v>
      </c>
      <c r="G393" s="219" t="s">
        <v>216</v>
      </c>
      <c r="H393" s="220">
        <v>367.5</v>
      </c>
      <c r="I393" s="221"/>
      <c r="J393" s="222">
        <f>ROUND(I393*H393,2)</f>
        <v>0</v>
      </c>
      <c r="K393" s="218" t="s">
        <v>217</v>
      </c>
      <c r="L393" s="43"/>
      <c r="M393" s="223" t="s">
        <v>1</v>
      </c>
      <c r="N393" s="224" t="s">
        <v>38</v>
      </c>
      <c r="O393" s="79"/>
      <c r="P393" s="225">
        <f>O393*H393</f>
        <v>0</v>
      </c>
      <c r="Q393" s="225">
        <v>0</v>
      </c>
      <c r="R393" s="225">
        <f>Q393*H393</f>
        <v>0</v>
      </c>
      <c r="S393" s="225">
        <v>0.0005</v>
      </c>
      <c r="T393" s="226">
        <f>S393*H393</f>
        <v>0.18375</v>
      </c>
      <c r="AR393" s="17" t="s">
        <v>218</v>
      </c>
      <c r="AT393" s="17" t="s">
        <v>213</v>
      </c>
      <c r="AU393" s="17" t="s">
        <v>76</v>
      </c>
      <c r="AY393" s="17" t="s">
        <v>211</v>
      </c>
      <c r="BE393" s="227">
        <f>IF(N393="základní",J393,0)</f>
        <v>0</v>
      </c>
      <c r="BF393" s="227">
        <f>IF(N393="snížená",J393,0)</f>
        <v>0</v>
      </c>
      <c r="BG393" s="227">
        <f>IF(N393="zákl. přenesená",J393,0)</f>
        <v>0</v>
      </c>
      <c r="BH393" s="227">
        <f>IF(N393="sníž. přenesená",J393,0)</f>
        <v>0</v>
      </c>
      <c r="BI393" s="227">
        <f>IF(N393="nulová",J393,0)</f>
        <v>0</v>
      </c>
      <c r="BJ393" s="17" t="s">
        <v>74</v>
      </c>
      <c r="BK393" s="227">
        <f>ROUND(I393*H393,2)</f>
        <v>0</v>
      </c>
      <c r="BL393" s="17" t="s">
        <v>218</v>
      </c>
      <c r="BM393" s="17" t="s">
        <v>1579</v>
      </c>
    </row>
    <row r="394" spans="2:47" s="1" customFormat="1" ht="12">
      <c r="B394" s="38"/>
      <c r="C394" s="39"/>
      <c r="D394" s="228" t="s">
        <v>219</v>
      </c>
      <c r="E394" s="39"/>
      <c r="F394" s="229" t="s">
        <v>567</v>
      </c>
      <c r="G394" s="39"/>
      <c r="H394" s="39"/>
      <c r="I394" s="143"/>
      <c r="J394" s="39"/>
      <c r="K394" s="39"/>
      <c r="L394" s="43"/>
      <c r="M394" s="230"/>
      <c r="N394" s="79"/>
      <c r="O394" s="79"/>
      <c r="P394" s="79"/>
      <c r="Q394" s="79"/>
      <c r="R394" s="79"/>
      <c r="S394" s="79"/>
      <c r="T394" s="80"/>
      <c r="AT394" s="17" t="s">
        <v>219</v>
      </c>
      <c r="AU394" s="17" t="s">
        <v>76</v>
      </c>
    </row>
    <row r="395" spans="2:51" s="12" customFormat="1" ht="12">
      <c r="B395" s="232"/>
      <c r="C395" s="233"/>
      <c r="D395" s="228" t="s">
        <v>223</v>
      </c>
      <c r="E395" s="234" t="s">
        <v>1</v>
      </c>
      <c r="F395" s="235" t="s">
        <v>224</v>
      </c>
      <c r="G395" s="233"/>
      <c r="H395" s="234" t="s">
        <v>1</v>
      </c>
      <c r="I395" s="236"/>
      <c r="J395" s="233"/>
      <c r="K395" s="233"/>
      <c r="L395" s="237"/>
      <c r="M395" s="238"/>
      <c r="N395" s="239"/>
      <c r="O395" s="239"/>
      <c r="P395" s="239"/>
      <c r="Q395" s="239"/>
      <c r="R395" s="239"/>
      <c r="S395" s="239"/>
      <c r="T395" s="240"/>
      <c r="AT395" s="241" t="s">
        <v>223</v>
      </c>
      <c r="AU395" s="241" t="s">
        <v>76</v>
      </c>
      <c r="AV395" s="12" t="s">
        <v>74</v>
      </c>
      <c r="AW395" s="12" t="s">
        <v>30</v>
      </c>
      <c r="AX395" s="12" t="s">
        <v>67</v>
      </c>
      <c r="AY395" s="241" t="s">
        <v>211</v>
      </c>
    </row>
    <row r="396" spans="2:51" s="12" customFormat="1" ht="12">
      <c r="B396" s="232"/>
      <c r="C396" s="233"/>
      <c r="D396" s="228" t="s">
        <v>223</v>
      </c>
      <c r="E396" s="234" t="s">
        <v>1</v>
      </c>
      <c r="F396" s="235" t="s">
        <v>883</v>
      </c>
      <c r="G396" s="233"/>
      <c r="H396" s="234" t="s">
        <v>1</v>
      </c>
      <c r="I396" s="236"/>
      <c r="J396" s="233"/>
      <c r="K396" s="233"/>
      <c r="L396" s="237"/>
      <c r="M396" s="238"/>
      <c r="N396" s="239"/>
      <c r="O396" s="239"/>
      <c r="P396" s="239"/>
      <c r="Q396" s="239"/>
      <c r="R396" s="239"/>
      <c r="S396" s="239"/>
      <c r="T396" s="240"/>
      <c r="AT396" s="241" t="s">
        <v>223</v>
      </c>
      <c r="AU396" s="241" t="s">
        <v>76</v>
      </c>
      <c r="AV396" s="12" t="s">
        <v>74</v>
      </c>
      <c r="AW396" s="12" t="s">
        <v>30</v>
      </c>
      <c r="AX396" s="12" t="s">
        <v>67</v>
      </c>
      <c r="AY396" s="241" t="s">
        <v>211</v>
      </c>
    </row>
    <row r="397" spans="2:51" s="13" customFormat="1" ht="12">
      <c r="B397" s="242"/>
      <c r="C397" s="243"/>
      <c r="D397" s="228" t="s">
        <v>223</v>
      </c>
      <c r="E397" s="244" t="s">
        <v>1</v>
      </c>
      <c r="F397" s="245" t="s">
        <v>1478</v>
      </c>
      <c r="G397" s="243"/>
      <c r="H397" s="246">
        <v>178.5</v>
      </c>
      <c r="I397" s="247"/>
      <c r="J397" s="243"/>
      <c r="K397" s="243"/>
      <c r="L397" s="248"/>
      <c r="M397" s="249"/>
      <c r="N397" s="250"/>
      <c r="O397" s="250"/>
      <c r="P397" s="250"/>
      <c r="Q397" s="250"/>
      <c r="R397" s="250"/>
      <c r="S397" s="250"/>
      <c r="T397" s="251"/>
      <c r="AT397" s="252" t="s">
        <v>223</v>
      </c>
      <c r="AU397" s="252" t="s">
        <v>76</v>
      </c>
      <c r="AV397" s="13" t="s">
        <v>76</v>
      </c>
      <c r="AW397" s="13" t="s">
        <v>30</v>
      </c>
      <c r="AX397" s="13" t="s">
        <v>67</v>
      </c>
      <c r="AY397" s="252" t="s">
        <v>211</v>
      </c>
    </row>
    <row r="398" spans="2:51" s="12" customFormat="1" ht="12">
      <c r="B398" s="232"/>
      <c r="C398" s="233"/>
      <c r="D398" s="228" t="s">
        <v>223</v>
      </c>
      <c r="E398" s="234" t="s">
        <v>1</v>
      </c>
      <c r="F398" s="235" t="s">
        <v>881</v>
      </c>
      <c r="G398" s="233"/>
      <c r="H398" s="234" t="s">
        <v>1</v>
      </c>
      <c r="I398" s="236"/>
      <c r="J398" s="233"/>
      <c r="K398" s="233"/>
      <c r="L398" s="237"/>
      <c r="M398" s="238"/>
      <c r="N398" s="239"/>
      <c r="O398" s="239"/>
      <c r="P398" s="239"/>
      <c r="Q398" s="239"/>
      <c r="R398" s="239"/>
      <c r="S398" s="239"/>
      <c r="T398" s="240"/>
      <c r="AT398" s="241" t="s">
        <v>223</v>
      </c>
      <c r="AU398" s="241" t="s">
        <v>76</v>
      </c>
      <c r="AV398" s="12" t="s">
        <v>74</v>
      </c>
      <c r="AW398" s="12" t="s">
        <v>30</v>
      </c>
      <c r="AX398" s="12" t="s">
        <v>67</v>
      </c>
      <c r="AY398" s="241" t="s">
        <v>211</v>
      </c>
    </row>
    <row r="399" spans="2:51" s="13" customFormat="1" ht="12">
      <c r="B399" s="242"/>
      <c r="C399" s="243"/>
      <c r="D399" s="228" t="s">
        <v>223</v>
      </c>
      <c r="E399" s="244" t="s">
        <v>1</v>
      </c>
      <c r="F399" s="245" t="s">
        <v>1479</v>
      </c>
      <c r="G399" s="243"/>
      <c r="H399" s="246">
        <v>189</v>
      </c>
      <c r="I399" s="247"/>
      <c r="J399" s="243"/>
      <c r="K399" s="243"/>
      <c r="L399" s="248"/>
      <c r="M399" s="249"/>
      <c r="N399" s="250"/>
      <c r="O399" s="250"/>
      <c r="P399" s="250"/>
      <c r="Q399" s="250"/>
      <c r="R399" s="250"/>
      <c r="S399" s="250"/>
      <c r="T399" s="251"/>
      <c r="AT399" s="252" t="s">
        <v>223</v>
      </c>
      <c r="AU399" s="252" t="s">
        <v>76</v>
      </c>
      <c r="AV399" s="13" t="s">
        <v>76</v>
      </c>
      <c r="AW399" s="13" t="s">
        <v>30</v>
      </c>
      <c r="AX399" s="13" t="s">
        <v>67</v>
      </c>
      <c r="AY399" s="252" t="s">
        <v>211</v>
      </c>
    </row>
    <row r="400" spans="2:51" s="14" customFormat="1" ht="12">
      <c r="B400" s="253"/>
      <c r="C400" s="254"/>
      <c r="D400" s="228" t="s">
        <v>223</v>
      </c>
      <c r="E400" s="255" t="s">
        <v>1</v>
      </c>
      <c r="F400" s="256" t="s">
        <v>227</v>
      </c>
      <c r="G400" s="254"/>
      <c r="H400" s="257">
        <v>367.5</v>
      </c>
      <c r="I400" s="258"/>
      <c r="J400" s="254"/>
      <c r="K400" s="254"/>
      <c r="L400" s="259"/>
      <c r="M400" s="260"/>
      <c r="N400" s="261"/>
      <c r="O400" s="261"/>
      <c r="P400" s="261"/>
      <c r="Q400" s="261"/>
      <c r="R400" s="261"/>
      <c r="S400" s="261"/>
      <c r="T400" s="262"/>
      <c r="AT400" s="263" t="s">
        <v>223</v>
      </c>
      <c r="AU400" s="263" t="s">
        <v>76</v>
      </c>
      <c r="AV400" s="14" t="s">
        <v>218</v>
      </c>
      <c r="AW400" s="14" t="s">
        <v>30</v>
      </c>
      <c r="AX400" s="14" t="s">
        <v>74</v>
      </c>
      <c r="AY400" s="263" t="s">
        <v>211</v>
      </c>
    </row>
    <row r="401" spans="2:65" s="1" customFormat="1" ht="16.5" customHeight="1">
      <c r="B401" s="38"/>
      <c r="C401" s="216" t="s">
        <v>537</v>
      </c>
      <c r="D401" s="216" t="s">
        <v>213</v>
      </c>
      <c r="E401" s="217" t="s">
        <v>1260</v>
      </c>
      <c r="F401" s="218" t="s">
        <v>1261</v>
      </c>
      <c r="G401" s="219" t="s">
        <v>230</v>
      </c>
      <c r="H401" s="220">
        <v>11.84</v>
      </c>
      <c r="I401" s="221"/>
      <c r="J401" s="222">
        <f>ROUND(I401*H401,2)</f>
        <v>0</v>
      </c>
      <c r="K401" s="218" t="s">
        <v>217</v>
      </c>
      <c r="L401" s="43"/>
      <c r="M401" s="223" t="s">
        <v>1</v>
      </c>
      <c r="N401" s="224" t="s">
        <v>38</v>
      </c>
      <c r="O401" s="79"/>
      <c r="P401" s="225">
        <f>O401*H401</f>
        <v>0</v>
      </c>
      <c r="Q401" s="225">
        <v>0</v>
      </c>
      <c r="R401" s="225">
        <f>Q401*H401</f>
        <v>0</v>
      </c>
      <c r="S401" s="225">
        <v>1.8</v>
      </c>
      <c r="T401" s="226">
        <f>S401*H401</f>
        <v>21.312</v>
      </c>
      <c r="AR401" s="17" t="s">
        <v>218</v>
      </c>
      <c r="AT401" s="17" t="s">
        <v>213</v>
      </c>
      <c r="AU401" s="17" t="s">
        <v>76</v>
      </c>
      <c r="AY401" s="17" t="s">
        <v>211</v>
      </c>
      <c r="BE401" s="227">
        <f>IF(N401="základní",J401,0)</f>
        <v>0</v>
      </c>
      <c r="BF401" s="227">
        <f>IF(N401="snížená",J401,0)</f>
        <v>0</v>
      </c>
      <c r="BG401" s="227">
        <f>IF(N401="zákl. přenesená",J401,0)</f>
        <v>0</v>
      </c>
      <c r="BH401" s="227">
        <f>IF(N401="sníž. přenesená",J401,0)</f>
        <v>0</v>
      </c>
      <c r="BI401" s="227">
        <f>IF(N401="nulová",J401,0)</f>
        <v>0</v>
      </c>
      <c r="BJ401" s="17" t="s">
        <v>74</v>
      </c>
      <c r="BK401" s="227">
        <f>ROUND(I401*H401,2)</f>
        <v>0</v>
      </c>
      <c r="BL401" s="17" t="s">
        <v>218</v>
      </c>
      <c r="BM401" s="17" t="s">
        <v>1580</v>
      </c>
    </row>
    <row r="402" spans="2:47" s="1" customFormat="1" ht="12">
      <c r="B402" s="38"/>
      <c r="C402" s="39"/>
      <c r="D402" s="228" t="s">
        <v>219</v>
      </c>
      <c r="E402" s="39"/>
      <c r="F402" s="229" t="s">
        <v>1261</v>
      </c>
      <c r="G402" s="39"/>
      <c r="H402" s="39"/>
      <c r="I402" s="143"/>
      <c r="J402" s="39"/>
      <c r="K402" s="39"/>
      <c r="L402" s="43"/>
      <c r="M402" s="230"/>
      <c r="N402" s="79"/>
      <c r="O402" s="79"/>
      <c r="P402" s="79"/>
      <c r="Q402" s="79"/>
      <c r="R402" s="79"/>
      <c r="S402" s="79"/>
      <c r="T402" s="80"/>
      <c r="AT402" s="17" t="s">
        <v>219</v>
      </c>
      <c r="AU402" s="17" t="s">
        <v>76</v>
      </c>
    </row>
    <row r="403" spans="2:51" s="12" customFormat="1" ht="12">
      <c r="B403" s="232"/>
      <c r="C403" s="233"/>
      <c r="D403" s="228" t="s">
        <v>223</v>
      </c>
      <c r="E403" s="234" t="s">
        <v>1</v>
      </c>
      <c r="F403" s="235" t="s">
        <v>1581</v>
      </c>
      <c r="G403" s="233"/>
      <c r="H403" s="234" t="s">
        <v>1</v>
      </c>
      <c r="I403" s="236"/>
      <c r="J403" s="233"/>
      <c r="K403" s="233"/>
      <c r="L403" s="237"/>
      <c r="M403" s="238"/>
      <c r="N403" s="239"/>
      <c r="O403" s="239"/>
      <c r="P403" s="239"/>
      <c r="Q403" s="239"/>
      <c r="R403" s="239"/>
      <c r="S403" s="239"/>
      <c r="T403" s="240"/>
      <c r="AT403" s="241" t="s">
        <v>223</v>
      </c>
      <c r="AU403" s="241" t="s">
        <v>76</v>
      </c>
      <c r="AV403" s="12" t="s">
        <v>74</v>
      </c>
      <c r="AW403" s="12" t="s">
        <v>30</v>
      </c>
      <c r="AX403" s="12" t="s">
        <v>67</v>
      </c>
      <c r="AY403" s="241" t="s">
        <v>211</v>
      </c>
    </row>
    <row r="404" spans="2:51" s="13" customFormat="1" ht="12">
      <c r="B404" s="242"/>
      <c r="C404" s="243"/>
      <c r="D404" s="228" t="s">
        <v>223</v>
      </c>
      <c r="E404" s="244" t="s">
        <v>1</v>
      </c>
      <c r="F404" s="245" t="s">
        <v>1582</v>
      </c>
      <c r="G404" s="243"/>
      <c r="H404" s="246">
        <v>6.16</v>
      </c>
      <c r="I404" s="247"/>
      <c r="J404" s="243"/>
      <c r="K404" s="243"/>
      <c r="L404" s="248"/>
      <c r="M404" s="249"/>
      <c r="N404" s="250"/>
      <c r="O404" s="250"/>
      <c r="P404" s="250"/>
      <c r="Q404" s="250"/>
      <c r="R404" s="250"/>
      <c r="S404" s="250"/>
      <c r="T404" s="251"/>
      <c r="AT404" s="252" t="s">
        <v>223</v>
      </c>
      <c r="AU404" s="252" t="s">
        <v>76</v>
      </c>
      <c r="AV404" s="13" t="s">
        <v>76</v>
      </c>
      <c r="AW404" s="13" t="s">
        <v>30</v>
      </c>
      <c r="AX404" s="13" t="s">
        <v>67</v>
      </c>
      <c r="AY404" s="252" t="s">
        <v>211</v>
      </c>
    </row>
    <row r="405" spans="2:51" s="13" customFormat="1" ht="12">
      <c r="B405" s="242"/>
      <c r="C405" s="243"/>
      <c r="D405" s="228" t="s">
        <v>223</v>
      </c>
      <c r="E405" s="244" t="s">
        <v>1</v>
      </c>
      <c r="F405" s="245" t="s">
        <v>1583</v>
      </c>
      <c r="G405" s="243"/>
      <c r="H405" s="246">
        <v>5.68</v>
      </c>
      <c r="I405" s="247"/>
      <c r="J405" s="243"/>
      <c r="K405" s="243"/>
      <c r="L405" s="248"/>
      <c r="M405" s="249"/>
      <c r="N405" s="250"/>
      <c r="O405" s="250"/>
      <c r="P405" s="250"/>
      <c r="Q405" s="250"/>
      <c r="R405" s="250"/>
      <c r="S405" s="250"/>
      <c r="T405" s="251"/>
      <c r="AT405" s="252" t="s">
        <v>223</v>
      </c>
      <c r="AU405" s="252" t="s">
        <v>76</v>
      </c>
      <c r="AV405" s="13" t="s">
        <v>76</v>
      </c>
      <c r="AW405" s="13" t="s">
        <v>30</v>
      </c>
      <c r="AX405" s="13" t="s">
        <v>67</v>
      </c>
      <c r="AY405" s="252" t="s">
        <v>211</v>
      </c>
    </row>
    <row r="406" spans="2:51" s="14" customFormat="1" ht="12">
      <c r="B406" s="253"/>
      <c r="C406" s="254"/>
      <c r="D406" s="228" t="s">
        <v>223</v>
      </c>
      <c r="E406" s="255" t="s">
        <v>1</v>
      </c>
      <c r="F406" s="256" t="s">
        <v>227</v>
      </c>
      <c r="G406" s="254"/>
      <c r="H406" s="257">
        <v>11.84</v>
      </c>
      <c r="I406" s="258"/>
      <c r="J406" s="254"/>
      <c r="K406" s="254"/>
      <c r="L406" s="259"/>
      <c r="M406" s="260"/>
      <c r="N406" s="261"/>
      <c r="O406" s="261"/>
      <c r="P406" s="261"/>
      <c r="Q406" s="261"/>
      <c r="R406" s="261"/>
      <c r="S406" s="261"/>
      <c r="T406" s="262"/>
      <c r="AT406" s="263" t="s">
        <v>223</v>
      </c>
      <c r="AU406" s="263" t="s">
        <v>76</v>
      </c>
      <c r="AV406" s="14" t="s">
        <v>218</v>
      </c>
      <c r="AW406" s="14" t="s">
        <v>30</v>
      </c>
      <c r="AX406" s="14" t="s">
        <v>74</v>
      </c>
      <c r="AY406" s="263" t="s">
        <v>211</v>
      </c>
    </row>
    <row r="407" spans="2:65" s="1" customFormat="1" ht="16.5" customHeight="1">
      <c r="B407" s="38"/>
      <c r="C407" s="216" t="s">
        <v>356</v>
      </c>
      <c r="D407" s="216" t="s">
        <v>213</v>
      </c>
      <c r="E407" s="217" t="s">
        <v>569</v>
      </c>
      <c r="F407" s="218" t="s">
        <v>570</v>
      </c>
      <c r="G407" s="219" t="s">
        <v>216</v>
      </c>
      <c r="H407" s="220">
        <v>108.8</v>
      </c>
      <c r="I407" s="221"/>
      <c r="J407" s="222">
        <f>ROUND(I407*H407,2)</f>
        <v>0</v>
      </c>
      <c r="K407" s="218" t="s">
        <v>217</v>
      </c>
      <c r="L407" s="43"/>
      <c r="M407" s="223" t="s">
        <v>1</v>
      </c>
      <c r="N407" s="224" t="s">
        <v>38</v>
      </c>
      <c r="O407" s="79"/>
      <c r="P407" s="225">
        <f>O407*H407</f>
        <v>0</v>
      </c>
      <c r="Q407" s="225">
        <v>0</v>
      </c>
      <c r="R407" s="225">
        <f>Q407*H407</f>
        <v>0</v>
      </c>
      <c r="S407" s="225">
        <v>0</v>
      </c>
      <c r="T407" s="226">
        <f>S407*H407</f>
        <v>0</v>
      </c>
      <c r="AR407" s="17" t="s">
        <v>218</v>
      </c>
      <c r="AT407" s="17" t="s">
        <v>213</v>
      </c>
      <c r="AU407" s="17" t="s">
        <v>76</v>
      </c>
      <c r="AY407" s="17" t="s">
        <v>211</v>
      </c>
      <c r="BE407" s="227">
        <f>IF(N407="základní",J407,0)</f>
        <v>0</v>
      </c>
      <c r="BF407" s="227">
        <f>IF(N407="snížená",J407,0)</f>
        <v>0</v>
      </c>
      <c r="BG407" s="227">
        <f>IF(N407="zákl. přenesená",J407,0)</f>
        <v>0</v>
      </c>
      <c r="BH407" s="227">
        <f>IF(N407="sníž. přenesená",J407,0)</f>
        <v>0</v>
      </c>
      <c r="BI407" s="227">
        <f>IF(N407="nulová",J407,0)</f>
        <v>0</v>
      </c>
      <c r="BJ407" s="17" t="s">
        <v>74</v>
      </c>
      <c r="BK407" s="227">
        <f>ROUND(I407*H407,2)</f>
        <v>0</v>
      </c>
      <c r="BL407" s="17" t="s">
        <v>218</v>
      </c>
      <c r="BM407" s="17" t="s">
        <v>1584</v>
      </c>
    </row>
    <row r="408" spans="2:47" s="1" customFormat="1" ht="12">
      <c r="B408" s="38"/>
      <c r="C408" s="39"/>
      <c r="D408" s="228" t="s">
        <v>219</v>
      </c>
      <c r="E408" s="39"/>
      <c r="F408" s="229" t="s">
        <v>572</v>
      </c>
      <c r="G408" s="39"/>
      <c r="H408" s="39"/>
      <c r="I408" s="143"/>
      <c r="J408" s="39"/>
      <c r="K408" s="39"/>
      <c r="L408" s="43"/>
      <c r="M408" s="230"/>
      <c r="N408" s="79"/>
      <c r="O408" s="79"/>
      <c r="P408" s="79"/>
      <c r="Q408" s="79"/>
      <c r="R408" s="79"/>
      <c r="S408" s="79"/>
      <c r="T408" s="80"/>
      <c r="AT408" s="17" t="s">
        <v>219</v>
      </c>
      <c r="AU408" s="17" t="s">
        <v>76</v>
      </c>
    </row>
    <row r="409" spans="2:47" s="1" customFormat="1" ht="12">
      <c r="B409" s="38"/>
      <c r="C409" s="39"/>
      <c r="D409" s="228" t="s">
        <v>221</v>
      </c>
      <c r="E409" s="39"/>
      <c r="F409" s="231" t="s">
        <v>573</v>
      </c>
      <c r="G409" s="39"/>
      <c r="H409" s="39"/>
      <c r="I409" s="143"/>
      <c r="J409" s="39"/>
      <c r="K409" s="39"/>
      <c r="L409" s="43"/>
      <c r="M409" s="230"/>
      <c r="N409" s="79"/>
      <c r="O409" s="79"/>
      <c r="P409" s="79"/>
      <c r="Q409" s="79"/>
      <c r="R409" s="79"/>
      <c r="S409" s="79"/>
      <c r="T409" s="80"/>
      <c r="AT409" s="17" t="s">
        <v>221</v>
      </c>
      <c r="AU409" s="17" t="s">
        <v>76</v>
      </c>
    </row>
    <row r="410" spans="2:51" s="12" customFormat="1" ht="12">
      <c r="B410" s="232"/>
      <c r="C410" s="233"/>
      <c r="D410" s="228" t="s">
        <v>223</v>
      </c>
      <c r="E410" s="234" t="s">
        <v>1</v>
      </c>
      <c r="F410" s="235" t="s">
        <v>1268</v>
      </c>
      <c r="G410" s="233"/>
      <c r="H410" s="234" t="s">
        <v>1</v>
      </c>
      <c r="I410" s="236"/>
      <c r="J410" s="233"/>
      <c r="K410" s="233"/>
      <c r="L410" s="237"/>
      <c r="M410" s="238"/>
      <c r="N410" s="239"/>
      <c r="O410" s="239"/>
      <c r="P410" s="239"/>
      <c r="Q410" s="239"/>
      <c r="R410" s="239"/>
      <c r="S410" s="239"/>
      <c r="T410" s="240"/>
      <c r="AT410" s="241" t="s">
        <v>223</v>
      </c>
      <c r="AU410" s="241" t="s">
        <v>76</v>
      </c>
      <c r="AV410" s="12" t="s">
        <v>74</v>
      </c>
      <c r="AW410" s="12" t="s">
        <v>30</v>
      </c>
      <c r="AX410" s="12" t="s">
        <v>67</v>
      </c>
      <c r="AY410" s="241" t="s">
        <v>211</v>
      </c>
    </row>
    <row r="411" spans="2:51" s="13" customFormat="1" ht="12">
      <c r="B411" s="242"/>
      <c r="C411" s="243"/>
      <c r="D411" s="228" t="s">
        <v>223</v>
      </c>
      <c r="E411" s="244" t="s">
        <v>1</v>
      </c>
      <c r="F411" s="245" t="s">
        <v>1585</v>
      </c>
      <c r="G411" s="243"/>
      <c r="H411" s="246">
        <v>52.8</v>
      </c>
      <c r="I411" s="247"/>
      <c r="J411" s="243"/>
      <c r="K411" s="243"/>
      <c r="L411" s="248"/>
      <c r="M411" s="249"/>
      <c r="N411" s="250"/>
      <c r="O411" s="250"/>
      <c r="P411" s="250"/>
      <c r="Q411" s="250"/>
      <c r="R411" s="250"/>
      <c r="S411" s="250"/>
      <c r="T411" s="251"/>
      <c r="AT411" s="252" t="s">
        <v>223</v>
      </c>
      <c r="AU411" s="252" t="s">
        <v>76</v>
      </c>
      <c r="AV411" s="13" t="s">
        <v>76</v>
      </c>
      <c r="AW411" s="13" t="s">
        <v>30</v>
      </c>
      <c r="AX411" s="13" t="s">
        <v>67</v>
      </c>
      <c r="AY411" s="252" t="s">
        <v>211</v>
      </c>
    </row>
    <row r="412" spans="2:51" s="12" customFormat="1" ht="12">
      <c r="B412" s="232"/>
      <c r="C412" s="233"/>
      <c r="D412" s="228" t="s">
        <v>223</v>
      </c>
      <c r="E412" s="234" t="s">
        <v>1</v>
      </c>
      <c r="F412" s="235" t="s">
        <v>907</v>
      </c>
      <c r="G412" s="233"/>
      <c r="H412" s="234" t="s">
        <v>1</v>
      </c>
      <c r="I412" s="236"/>
      <c r="J412" s="233"/>
      <c r="K412" s="233"/>
      <c r="L412" s="237"/>
      <c r="M412" s="238"/>
      <c r="N412" s="239"/>
      <c r="O412" s="239"/>
      <c r="P412" s="239"/>
      <c r="Q412" s="239"/>
      <c r="R412" s="239"/>
      <c r="S412" s="239"/>
      <c r="T412" s="240"/>
      <c r="AT412" s="241" t="s">
        <v>223</v>
      </c>
      <c r="AU412" s="241" t="s">
        <v>76</v>
      </c>
      <c r="AV412" s="12" t="s">
        <v>74</v>
      </c>
      <c r="AW412" s="12" t="s">
        <v>30</v>
      </c>
      <c r="AX412" s="12" t="s">
        <v>67</v>
      </c>
      <c r="AY412" s="241" t="s">
        <v>211</v>
      </c>
    </row>
    <row r="413" spans="2:51" s="13" customFormat="1" ht="12">
      <c r="B413" s="242"/>
      <c r="C413" s="243"/>
      <c r="D413" s="228" t="s">
        <v>223</v>
      </c>
      <c r="E413" s="244" t="s">
        <v>1</v>
      </c>
      <c r="F413" s="245" t="s">
        <v>1586</v>
      </c>
      <c r="G413" s="243"/>
      <c r="H413" s="246">
        <v>30</v>
      </c>
      <c r="I413" s="247"/>
      <c r="J413" s="243"/>
      <c r="K413" s="243"/>
      <c r="L413" s="248"/>
      <c r="M413" s="249"/>
      <c r="N413" s="250"/>
      <c r="O413" s="250"/>
      <c r="P413" s="250"/>
      <c r="Q413" s="250"/>
      <c r="R413" s="250"/>
      <c r="S413" s="250"/>
      <c r="T413" s="251"/>
      <c r="AT413" s="252" t="s">
        <v>223</v>
      </c>
      <c r="AU413" s="252" t="s">
        <v>76</v>
      </c>
      <c r="AV413" s="13" t="s">
        <v>76</v>
      </c>
      <c r="AW413" s="13" t="s">
        <v>30</v>
      </c>
      <c r="AX413" s="13" t="s">
        <v>67</v>
      </c>
      <c r="AY413" s="252" t="s">
        <v>211</v>
      </c>
    </row>
    <row r="414" spans="2:51" s="13" customFormat="1" ht="12">
      <c r="B414" s="242"/>
      <c r="C414" s="243"/>
      <c r="D414" s="228" t="s">
        <v>223</v>
      </c>
      <c r="E414" s="244" t="s">
        <v>1</v>
      </c>
      <c r="F414" s="245" t="s">
        <v>1587</v>
      </c>
      <c r="G414" s="243"/>
      <c r="H414" s="246">
        <v>26</v>
      </c>
      <c r="I414" s="247"/>
      <c r="J414" s="243"/>
      <c r="K414" s="243"/>
      <c r="L414" s="248"/>
      <c r="M414" s="249"/>
      <c r="N414" s="250"/>
      <c r="O414" s="250"/>
      <c r="P414" s="250"/>
      <c r="Q414" s="250"/>
      <c r="R414" s="250"/>
      <c r="S414" s="250"/>
      <c r="T414" s="251"/>
      <c r="AT414" s="252" t="s">
        <v>223</v>
      </c>
      <c r="AU414" s="252" t="s">
        <v>76</v>
      </c>
      <c r="AV414" s="13" t="s">
        <v>76</v>
      </c>
      <c r="AW414" s="13" t="s">
        <v>30</v>
      </c>
      <c r="AX414" s="13" t="s">
        <v>67</v>
      </c>
      <c r="AY414" s="252" t="s">
        <v>211</v>
      </c>
    </row>
    <row r="415" spans="2:51" s="14" customFormat="1" ht="12">
      <c r="B415" s="253"/>
      <c r="C415" s="254"/>
      <c r="D415" s="228" t="s">
        <v>223</v>
      </c>
      <c r="E415" s="255" t="s">
        <v>1</v>
      </c>
      <c r="F415" s="256" t="s">
        <v>227</v>
      </c>
      <c r="G415" s="254"/>
      <c r="H415" s="257">
        <v>108.8</v>
      </c>
      <c r="I415" s="258"/>
      <c r="J415" s="254"/>
      <c r="K415" s="254"/>
      <c r="L415" s="259"/>
      <c r="M415" s="260"/>
      <c r="N415" s="261"/>
      <c r="O415" s="261"/>
      <c r="P415" s="261"/>
      <c r="Q415" s="261"/>
      <c r="R415" s="261"/>
      <c r="S415" s="261"/>
      <c r="T415" s="262"/>
      <c r="AT415" s="263" t="s">
        <v>223</v>
      </c>
      <c r="AU415" s="263" t="s">
        <v>76</v>
      </c>
      <c r="AV415" s="14" t="s">
        <v>218</v>
      </c>
      <c r="AW415" s="14" t="s">
        <v>30</v>
      </c>
      <c r="AX415" s="14" t="s">
        <v>74</v>
      </c>
      <c r="AY415" s="263" t="s">
        <v>211</v>
      </c>
    </row>
    <row r="416" spans="2:65" s="1" customFormat="1" ht="16.5" customHeight="1">
      <c r="B416" s="38"/>
      <c r="C416" s="216" t="s">
        <v>549</v>
      </c>
      <c r="D416" s="216" t="s">
        <v>213</v>
      </c>
      <c r="E416" s="217" t="s">
        <v>577</v>
      </c>
      <c r="F416" s="218" t="s">
        <v>578</v>
      </c>
      <c r="G416" s="219" t="s">
        <v>216</v>
      </c>
      <c r="H416" s="220">
        <v>3264</v>
      </c>
      <c r="I416" s="221"/>
      <c r="J416" s="222">
        <f>ROUND(I416*H416,2)</f>
        <v>0</v>
      </c>
      <c r="K416" s="218" t="s">
        <v>217</v>
      </c>
      <c r="L416" s="43"/>
      <c r="M416" s="223" t="s">
        <v>1</v>
      </c>
      <c r="N416" s="224" t="s">
        <v>38</v>
      </c>
      <c r="O416" s="79"/>
      <c r="P416" s="225">
        <f>O416*H416</f>
        <v>0</v>
      </c>
      <c r="Q416" s="225">
        <v>0</v>
      </c>
      <c r="R416" s="225">
        <f>Q416*H416</f>
        <v>0</v>
      </c>
      <c r="S416" s="225">
        <v>0</v>
      </c>
      <c r="T416" s="226">
        <f>S416*H416</f>
        <v>0</v>
      </c>
      <c r="AR416" s="17" t="s">
        <v>218</v>
      </c>
      <c r="AT416" s="17" t="s">
        <v>213</v>
      </c>
      <c r="AU416" s="17" t="s">
        <v>76</v>
      </c>
      <c r="AY416" s="17" t="s">
        <v>211</v>
      </c>
      <c r="BE416" s="227">
        <f>IF(N416="základní",J416,0)</f>
        <v>0</v>
      </c>
      <c r="BF416" s="227">
        <f>IF(N416="snížená",J416,0)</f>
        <v>0</v>
      </c>
      <c r="BG416" s="227">
        <f>IF(N416="zákl. přenesená",J416,0)</f>
        <v>0</v>
      </c>
      <c r="BH416" s="227">
        <f>IF(N416="sníž. přenesená",J416,0)</f>
        <v>0</v>
      </c>
      <c r="BI416" s="227">
        <f>IF(N416="nulová",J416,0)</f>
        <v>0</v>
      </c>
      <c r="BJ416" s="17" t="s">
        <v>74</v>
      </c>
      <c r="BK416" s="227">
        <f>ROUND(I416*H416,2)</f>
        <v>0</v>
      </c>
      <c r="BL416" s="17" t="s">
        <v>218</v>
      </c>
      <c r="BM416" s="17" t="s">
        <v>1588</v>
      </c>
    </row>
    <row r="417" spans="2:47" s="1" customFormat="1" ht="12">
      <c r="B417" s="38"/>
      <c r="C417" s="39"/>
      <c r="D417" s="228" t="s">
        <v>219</v>
      </c>
      <c r="E417" s="39"/>
      <c r="F417" s="229" t="s">
        <v>580</v>
      </c>
      <c r="G417" s="39"/>
      <c r="H417" s="39"/>
      <c r="I417" s="143"/>
      <c r="J417" s="39"/>
      <c r="K417" s="39"/>
      <c r="L417" s="43"/>
      <c r="M417" s="230"/>
      <c r="N417" s="79"/>
      <c r="O417" s="79"/>
      <c r="P417" s="79"/>
      <c r="Q417" s="79"/>
      <c r="R417" s="79"/>
      <c r="S417" s="79"/>
      <c r="T417" s="80"/>
      <c r="AT417" s="17" t="s">
        <v>219</v>
      </c>
      <c r="AU417" s="17" t="s">
        <v>76</v>
      </c>
    </row>
    <row r="418" spans="2:47" s="1" customFormat="1" ht="12">
      <c r="B418" s="38"/>
      <c r="C418" s="39"/>
      <c r="D418" s="228" t="s">
        <v>221</v>
      </c>
      <c r="E418" s="39"/>
      <c r="F418" s="231" t="s">
        <v>573</v>
      </c>
      <c r="G418" s="39"/>
      <c r="H418" s="39"/>
      <c r="I418" s="143"/>
      <c r="J418" s="39"/>
      <c r="K418" s="39"/>
      <c r="L418" s="43"/>
      <c r="M418" s="230"/>
      <c r="N418" s="79"/>
      <c r="O418" s="79"/>
      <c r="P418" s="79"/>
      <c r="Q418" s="79"/>
      <c r="R418" s="79"/>
      <c r="S418" s="79"/>
      <c r="T418" s="80"/>
      <c r="AT418" s="17" t="s">
        <v>221</v>
      </c>
      <c r="AU418" s="17" t="s">
        <v>76</v>
      </c>
    </row>
    <row r="419" spans="2:51" s="13" customFormat="1" ht="12">
      <c r="B419" s="242"/>
      <c r="C419" s="243"/>
      <c r="D419" s="228" t="s">
        <v>223</v>
      </c>
      <c r="E419" s="244" t="s">
        <v>1</v>
      </c>
      <c r="F419" s="245" t="s">
        <v>1589</v>
      </c>
      <c r="G419" s="243"/>
      <c r="H419" s="246">
        <v>3264</v>
      </c>
      <c r="I419" s="247"/>
      <c r="J419" s="243"/>
      <c r="K419" s="243"/>
      <c r="L419" s="248"/>
      <c r="M419" s="249"/>
      <c r="N419" s="250"/>
      <c r="O419" s="250"/>
      <c r="P419" s="250"/>
      <c r="Q419" s="250"/>
      <c r="R419" s="250"/>
      <c r="S419" s="250"/>
      <c r="T419" s="251"/>
      <c r="AT419" s="252" t="s">
        <v>223</v>
      </c>
      <c r="AU419" s="252" t="s">
        <v>76</v>
      </c>
      <c r="AV419" s="13" t="s">
        <v>76</v>
      </c>
      <c r="AW419" s="13" t="s">
        <v>30</v>
      </c>
      <c r="AX419" s="13" t="s">
        <v>67</v>
      </c>
      <c r="AY419" s="252" t="s">
        <v>211</v>
      </c>
    </row>
    <row r="420" spans="2:51" s="14" customFormat="1" ht="12">
      <c r="B420" s="253"/>
      <c r="C420" s="254"/>
      <c r="D420" s="228" t="s">
        <v>223</v>
      </c>
      <c r="E420" s="255" t="s">
        <v>1</v>
      </c>
      <c r="F420" s="256" t="s">
        <v>227</v>
      </c>
      <c r="G420" s="254"/>
      <c r="H420" s="257">
        <v>3264</v>
      </c>
      <c r="I420" s="258"/>
      <c r="J420" s="254"/>
      <c r="K420" s="254"/>
      <c r="L420" s="259"/>
      <c r="M420" s="260"/>
      <c r="N420" s="261"/>
      <c r="O420" s="261"/>
      <c r="P420" s="261"/>
      <c r="Q420" s="261"/>
      <c r="R420" s="261"/>
      <c r="S420" s="261"/>
      <c r="T420" s="262"/>
      <c r="AT420" s="263" t="s">
        <v>223</v>
      </c>
      <c r="AU420" s="263" t="s">
        <v>76</v>
      </c>
      <c r="AV420" s="14" t="s">
        <v>218</v>
      </c>
      <c r="AW420" s="14" t="s">
        <v>30</v>
      </c>
      <c r="AX420" s="14" t="s">
        <v>74</v>
      </c>
      <c r="AY420" s="263" t="s">
        <v>211</v>
      </c>
    </row>
    <row r="421" spans="2:65" s="1" customFormat="1" ht="16.5" customHeight="1">
      <c r="B421" s="38"/>
      <c r="C421" s="216" t="s">
        <v>361</v>
      </c>
      <c r="D421" s="216" t="s">
        <v>213</v>
      </c>
      <c r="E421" s="217" t="s">
        <v>582</v>
      </c>
      <c r="F421" s="218" t="s">
        <v>583</v>
      </c>
      <c r="G421" s="219" t="s">
        <v>216</v>
      </c>
      <c r="H421" s="220">
        <v>108.8</v>
      </c>
      <c r="I421" s="221"/>
      <c r="J421" s="222">
        <f>ROUND(I421*H421,2)</f>
        <v>0</v>
      </c>
      <c r="K421" s="218" t="s">
        <v>217</v>
      </c>
      <c r="L421" s="43"/>
      <c r="M421" s="223" t="s">
        <v>1</v>
      </c>
      <c r="N421" s="224" t="s">
        <v>38</v>
      </c>
      <c r="O421" s="79"/>
      <c r="P421" s="225">
        <f>O421*H421</f>
        <v>0</v>
      </c>
      <c r="Q421" s="225">
        <v>0</v>
      </c>
      <c r="R421" s="225">
        <f>Q421*H421</f>
        <v>0</v>
      </c>
      <c r="S421" s="225">
        <v>0</v>
      </c>
      <c r="T421" s="226">
        <f>S421*H421</f>
        <v>0</v>
      </c>
      <c r="AR421" s="17" t="s">
        <v>218</v>
      </c>
      <c r="AT421" s="17" t="s">
        <v>213</v>
      </c>
      <c r="AU421" s="17" t="s">
        <v>76</v>
      </c>
      <c r="AY421" s="17" t="s">
        <v>211</v>
      </c>
      <c r="BE421" s="227">
        <f>IF(N421="základní",J421,0)</f>
        <v>0</v>
      </c>
      <c r="BF421" s="227">
        <f>IF(N421="snížená",J421,0)</f>
        <v>0</v>
      </c>
      <c r="BG421" s="227">
        <f>IF(N421="zákl. přenesená",J421,0)</f>
        <v>0</v>
      </c>
      <c r="BH421" s="227">
        <f>IF(N421="sníž. přenesená",J421,0)</f>
        <v>0</v>
      </c>
      <c r="BI421" s="227">
        <f>IF(N421="nulová",J421,0)</f>
        <v>0</v>
      </c>
      <c r="BJ421" s="17" t="s">
        <v>74</v>
      </c>
      <c r="BK421" s="227">
        <f>ROUND(I421*H421,2)</f>
        <v>0</v>
      </c>
      <c r="BL421" s="17" t="s">
        <v>218</v>
      </c>
      <c r="BM421" s="17" t="s">
        <v>1590</v>
      </c>
    </row>
    <row r="422" spans="2:47" s="1" customFormat="1" ht="12">
      <c r="B422" s="38"/>
      <c r="C422" s="39"/>
      <c r="D422" s="228" t="s">
        <v>219</v>
      </c>
      <c r="E422" s="39"/>
      <c r="F422" s="229" t="s">
        <v>585</v>
      </c>
      <c r="G422" s="39"/>
      <c r="H422" s="39"/>
      <c r="I422" s="143"/>
      <c r="J422" s="39"/>
      <c r="K422" s="39"/>
      <c r="L422" s="43"/>
      <c r="M422" s="230"/>
      <c r="N422" s="79"/>
      <c r="O422" s="79"/>
      <c r="P422" s="79"/>
      <c r="Q422" s="79"/>
      <c r="R422" s="79"/>
      <c r="S422" s="79"/>
      <c r="T422" s="80"/>
      <c r="AT422" s="17" t="s">
        <v>219</v>
      </c>
      <c r="AU422" s="17" t="s">
        <v>76</v>
      </c>
    </row>
    <row r="423" spans="2:47" s="1" customFormat="1" ht="12">
      <c r="B423" s="38"/>
      <c r="C423" s="39"/>
      <c r="D423" s="228" t="s">
        <v>221</v>
      </c>
      <c r="E423" s="39"/>
      <c r="F423" s="231" t="s">
        <v>586</v>
      </c>
      <c r="G423" s="39"/>
      <c r="H423" s="39"/>
      <c r="I423" s="143"/>
      <c r="J423" s="39"/>
      <c r="K423" s="39"/>
      <c r="L423" s="43"/>
      <c r="M423" s="230"/>
      <c r="N423" s="79"/>
      <c r="O423" s="79"/>
      <c r="P423" s="79"/>
      <c r="Q423" s="79"/>
      <c r="R423" s="79"/>
      <c r="S423" s="79"/>
      <c r="T423" s="80"/>
      <c r="AT423" s="17" t="s">
        <v>221</v>
      </c>
      <c r="AU423" s="17" t="s">
        <v>76</v>
      </c>
    </row>
    <row r="424" spans="2:51" s="13" customFormat="1" ht="12">
      <c r="B424" s="242"/>
      <c r="C424" s="243"/>
      <c r="D424" s="228" t="s">
        <v>223</v>
      </c>
      <c r="E424" s="244" t="s">
        <v>1</v>
      </c>
      <c r="F424" s="245" t="s">
        <v>1591</v>
      </c>
      <c r="G424" s="243"/>
      <c r="H424" s="246">
        <v>108.8</v>
      </c>
      <c r="I424" s="247"/>
      <c r="J424" s="243"/>
      <c r="K424" s="243"/>
      <c r="L424" s="248"/>
      <c r="M424" s="249"/>
      <c r="N424" s="250"/>
      <c r="O424" s="250"/>
      <c r="P424" s="250"/>
      <c r="Q424" s="250"/>
      <c r="R424" s="250"/>
      <c r="S424" s="250"/>
      <c r="T424" s="251"/>
      <c r="AT424" s="252" t="s">
        <v>223</v>
      </c>
      <c r="AU424" s="252" t="s">
        <v>76</v>
      </c>
      <c r="AV424" s="13" t="s">
        <v>76</v>
      </c>
      <c r="AW424" s="13" t="s">
        <v>30</v>
      </c>
      <c r="AX424" s="13" t="s">
        <v>74</v>
      </c>
      <c r="AY424" s="252" t="s">
        <v>211</v>
      </c>
    </row>
    <row r="425" spans="2:65" s="1" customFormat="1" ht="16.5" customHeight="1">
      <c r="B425" s="38"/>
      <c r="C425" s="216" t="s">
        <v>563</v>
      </c>
      <c r="D425" s="216" t="s">
        <v>213</v>
      </c>
      <c r="E425" s="217" t="s">
        <v>589</v>
      </c>
      <c r="F425" s="218" t="s">
        <v>590</v>
      </c>
      <c r="G425" s="219" t="s">
        <v>230</v>
      </c>
      <c r="H425" s="220">
        <v>36.992</v>
      </c>
      <c r="I425" s="221"/>
      <c r="J425" s="222">
        <f>ROUND(I425*H425,2)</f>
        <v>0</v>
      </c>
      <c r="K425" s="218" t="s">
        <v>217</v>
      </c>
      <c r="L425" s="43"/>
      <c r="M425" s="223" t="s">
        <v>1</v>
      </c>
      <c r="N425" s="224" t="s">
        <v>38</v>
      </c>
      <c r="O425" s="79"/>
      <c r="P425" s="225">
        <f>O425*H425</f>
        <v>0</v>
      </c>
      <c r="Q425" s="225">
        <v>0</v>
      </c>
      <c r="R425" s="225">
        <f>Q425*H425</f>
        <v>0</v>
      </c>
      <c r="S425" s="225">
        <v>0</v>
      </c>
      <c r="T425" s="226">
        <f>S425*H425</f>
        <v>0</v>
      </c>
      <c r="AR425" s="17" t="s">
        <v>218</v>
      </c>
      <c r="AT425" s="17" t="s">
        <v>213</v>
      </c>
      <c r="AU425" s="17" t="s">
        <v>76</v>
      </c>
      <c r="AY425" s="17" t="s">
        <v>211</v>
      </c>
      <c r="BE425" s="227">
        <f>IF(N425="základní",J425,0)</f>
        <v>0</v>
      </c>
      <c r="BF425" s="227">
        <f>IF(N425="snížená",J425,0)</f>
        <v>0</v>
      </c>
      <c r="BG425" s="227">
        <f>IF(N425="zákl. přenesená",J425,0)</f>
        <v>0</v>
      </c>
      <c r="BH425" s="227">
        <f>IF(N425="sníž. přenesená",J425,0)</f>
        <v>0</v>
      </c>
      <c r="BI425" s="227">
        <f>IF(N425="nulová",J425,0)</f>
        <v>0</v>
      </c>
      <c r="BJ425" s="17" t="s">
        <v>74</v>
      </c>
      <c r="BK425" s="227">
        <f>ROUND(I425*H425,2)</f>
        <v>0</v>
      </c>
      <c r="BL425" s="17" t="s">
        <v>218</v>
      </c>
      <c r="BM425" s="17" t="s">
        <v>1592</v>
      </c>
    </row>
    <row r="426" spans="2:47" s="1" customFormat="1" ht="12">
      <c r="B426" s="38"/>
      <c r="C426" s="39"/>
      <c r="D426" s="228" t="s">
        <v>219</v>
      </c>
      <c r="E426" s="39"/>
      <c r="F426" s="229" t="s">
        <v>592</v>
      </c>
      <c r="G426" s="39"/>
      <c r="H426" s="39"/>
      <c r="I426" s="143"/>
      <c r="J426" s="39"/>
      <c r="K426" s="39"/>
      <c r="L426" s="43"/>
      <c r="M426" s="230"/>
      <c r="N426" s="79"/>
      <c r="O426" s="79"/>
      <c r="P426" s="79"/>
      <c r="Q426" s="79"/>
      <c r="R426" s="79"/>
      <c r="S426" s="79"/>
      <c r="T426" s="80"/>
      <c r="AT426" s="17" t="s">
        <v>219</v>
      </c>
      <c r="AU426" s="17" t="s">
        <v>76</v>
      </c>
    </row>
    <row r="427" spans="2:47" s="1" customFormat="1" ht="12">
      <c r="B427" s="38"/>
      <c r="C427" s="39"/>
      <c r="D427" s="228" t="s">
        <v>221</v>
      </c>
      <c r="E427" s="39"/>
      <c r="F427" s="231" t="s">
        <v>593</v>
      </c>
      <c r="G427" s="39"/>
      <c r="H427" s="39"/>
      <c r="I427" s="143"/>
      <c r="J427" s="39"/>
      <c r="K427" s="39"/>
      <c r="L427" s="43"/>
      <c r="M427" s="230"/>
      <c r="N427" s="79"/>
      <c r="O427" s="79"/>
      <c r="P427" s="79"/>
      <c r="Q427" s="79"/>
      <c r="R427" s="79"/>
      <c r="S427" s="79"/>
      <c r="T427" s="80"/>
      <c r="AT427" s="17" t="s">
        <v>221</v>
      </c>
      <c r="AU427" s="17" t="s">
        <v>76</v>
      </c>
    </row>
    <row r="428" spans="2:51" s="12" customFormat="1" ht="12">
      <c r="B428" s="232"/>
      <c r="C428" s="233"/>
      <c r="D428" s="228" t="s">
        <v>223</v>
      </c>
      <c r="E428" s="234" t="s">
        <v>1</v>
      </c>
      <c r="F428" s="235" t="s">
        <v>1593</v>
      </c>
      <c r="G428" s="233"/>
      <c r="H428" s="234" t="s">
        <v>1</v>
      </c>
      <c r="I428" s="236"/>
      <c r="J428" s="233"/>
      <c r="K428" s="233"/>
      <c r="L428" s="237"/>
      <c r="M428" s="238"/>
      <c r="N428" s="239"/>
      <c r="O428" s="239"/>
      <c r="P428" s="239"/>
      <c r="Q428" s="239"/>
      <c r="R428" s="239"/>
      <c r="S428" s="239"/>
      <c r="T428" s="240"/>
      <c r="AT428" s="241" t="s">
        <v>223</v>
      </c>
      <c r="AU428" s="241" t="s">
        <v>76</v>
      </c>
      <c r="AV428" s="12" t="s">
        <v>74</v>
      </c>
      <c r="AW428" s="12" t="s">
        <v>30</v>
      </c>
      <c r="AX428" s="12" t="s">
        <v>67</v>
      </c>
      <c r="AY428" s="241" t="s">
        <v>211</v>
      </c>
    </row>
    <row r="429" spans="2:51" s="13" customFormat="1" ht="12">
      <c r="B429" s="242"/>
      <c r="C429" s="243"/>
      <c r="D429" s="228" t="s">
        <v>223</v>
      </c>
      <c r="E429" s="244" t="s">
        <v>1</v>
      </c>
      <c r="F429" s="245" t="s">
        <v>1594</v>
      </c>
      <c r="G429" s="243"/>
      <c r="H429" s="246">
        <v>36.992</v>
      </c>
      <c r="I429" s="247"/>
      <c r="J429" s="243"/>
      <c r="K429" s="243"/>
      <c r="L429" s="248"/>
      <c r="M429" s="249"/>
      <c r="N429" s="250"/>
      <c r="O429" s="250"/>
      <c r="P429" s="250"/>
      <c r="Q429" s="250"/>
      <c r="R429" s="250"/>
      <c r="S429" s="250"/>
      <c r="T429" s="251"/>
      <c r="AT429" s="252" t="s">
        <v>223</v>
      </c>
      <c r="AU429" s="252" t="s">
        <v>76</v>
      </c>
      <c r="AV429" s="13" t="s">
        <v>76</v>
      </c>
      <c r="AW429" s="13" t="s">
        <v>30</v>
      </c>
      <c r="AX429" s="13" t="s">
        <v>67</v>
      </c>
      <c r="AY429" s="252" t="s">
        <v>211</v>
      </c>
    </row>
    <row r="430" spans="2:51" s="14" customFormat="1" ht="12">
      <c r="B430" s="253"/>
      <c r="C430" s="254"/>
      <c r="D430" s="228" t="s">
        <v>223</v>
      </c>
      <c r="E430" s="255" t="s">
        <v>1</v>
      </c>
      <c r="F430" s="256" t="s">
        <v>227</v>
      </c>
      <c r="G430" s="254"/>
      <c r="H430" s="257">
        <v>36.992</v>
      </c>
      <c r="I430" s="258"/>
      <c r="J430" s="254"/>
      <c r="K430" s="254"/>
      <c r="L430" s="259"/>
      <c r="M430" s="260"/>
      <c r="N430" s="261"/>
      <c r="O430" s="261"/>
      <c r="P430" s="261"/>
      <c r="Q430" s="261"/>
      <c r="R430" s="261"/>
      <c r="S430" s="261"/>
      <c r="T430" s="262"/>
      <c r="AT430" s="263" t="s">
        <v>223</v>
      </c>
      <c r="AU430" s="263" t="s">
        <v>76</v>
      </c>
      <c r="AV430" s="14" t="s">
        <v>218</v>
      </c>
      <c r="AW430" s="14" t="s">
        <v>30</v>
      </c>
      <c r="AX430" s="14" t="s">
        <v>74</v>
      </c>
      <c r="AY430" s="263" t="s">
        <v>211</v>
      </c>
    </row>
    <row r="431" spans="2:65" s="1" customFormat="1" ht="16.5" customHeight="1">
      <c r="B431" s="38"/>
      <c r="C431" s="216" t="s">
        <v>376</v>
      </c>
      <c r="D431" s="216" t="s">
        <v>213</v>
      </c>
      <c r="E431" s="217" t="s">
        <v>596</v>
      </c>
      <c r="F431" s="218" t="s">
        <v>597</v>
      </c>
      <c r="G431" s="219" t="s">
        <v>230</v>
      </c>
      <c r="H431" s="220">
        <v>1109.76</v>
      </c>
      <c r="I431" s="221"/>
      <c r="J431" s="222">
        <f>ROUND(I431*H431,2)</f>
        <v>0</v>
      </c>
      <c r="K431" s="218" t="s">
        <v>217</v>
      </c>
      <c r="L431" s="43"/>
      <c r="M431" s="223" t="s">
        <v>1</v>
      </c>
      <c r="N431" s="224" t="s">
        <v>38</v>
      </c>
      <c r="O431" s="79"/>
      <c r="P431" s="225">
        <f>O431*H431</f>
        <v>0</v>
      </c>
      <c r="Q431" s="225">
        <v>0</v>
      </c>
      <c r="R431" s="225">
        <f>Q431*H431</f>
        <v>0</v>
      </c>
      <c r="S431" s="225">
        <v>0</v>
      </c>
      <c r="T431" s="226">
        <f>S431*H431</f>
        <v>0</v>
      </c>
      <c r="AR431" s="17" t="s">
        <v>218</v>
      </c>
      <c r="AT431" s="17" t="s">
        <v>213</v>
      </c>
      <c r="AU431" s="17" t="s">
        <v>76</v>
      </c>
      <c r="AY431" s="17" t="s">
        <v>211</v>
      </c>
      <c r="BE431" s="227">
        <f>IF(N431="základní",J431,0)</f>
        <v>0</v>
      </c>
      <c r="BF431" s="227">
        <f>IF(N431="snížená",J431,0)</f>
        <v>0</v>
      </c>
      <c r="BG431" s="227">
        <f>IF(N431="zákl. přenesená",J431,0)</f>
        <v>0</v>
      </c>
      <c r="BH431" s="227">
        <f>IF(N431="sníž. přenesená",J431,0)</f>
        <v>0</v>
      </c>
      <c r="BI431" s="227">
        <f>IF(N431="nulová",J431,0)</f>
        <v>0</v>
      </c>
      <c r="BJ431" s="17" t="s">
        <v>74</v>
      </c>
      <c r="BK431" s="227">
        <f>ROUND(I431*H431,2)</f>
        <v>0</v>
      </c>
      <c r="BL431" s="17" t="s">
        <v>218</v>
      </c>
      <c r="BM431" s="17" t="s">
        <v>1595</v>
      </c>
    </row>
    <row r="432" spans="2:47" s="1" customFormat="1" ht="12">
      <c r="B432" s="38"/>
      <c r="C432" s="39"/>
      <c r="D432" s="228" t="s">
        <v>219</v>
      </c>
      <c r="E432" s="39"/>
      <c r="F432" s="229" t="s">
        <v>599</v>
      </c>
      <c r="G432" s="39"/>
      <c r="H432" s="39"/>
      <c r="I432" s="143"/>
      <c r="J432" s="39"/>
      <c r="K432" s="39"/>
      <c r="L432" s="43"/>
      <c r="M432" s="230"/>
      <c r="N432" s="79"/>
      <c r="O432" s="79"/>
      <c r="P432" s="79"/>
      <c r="Q432" s="79"/>
      <c r="R432" s="79"/>
      <c r="S432" s="79"/>
      <c r="T432" s="80"/>
      <c r="AT432" s="17" t="s">
        <v>219</v>
      </c>
      <c r="AU432" s="17" t="s">
        <v>76</v>
      </c>
    </row>
    <row r="433" spans="2:47" s="1" customFormat="1" ht="12">
      <c r="B433" s="38"/>
      <c r="C433" s="39"/>
      <c r="D433" s="228" t="s">
        <v>221</v>
      </c>
      <c r="E433" s="39"/>
      <c r="F433" s="231" t="s">
        <v>593</v>
      </c>
      <c r="G433" s="39"/>
      <c r="H433" s="39"/>
      <c r="I433" s="143"/>
      <c r="J433" s="39"/>
      <c r="K433" s="39"/>
      <c r="L433" s="43"/>
      <c r="M433" s="230"/>
      <c r="N433" s="79"/>
      <c r="O433" s="79"/>
      <c r="P433" s="79"/>
      <c r="Q433" s="79"/>
      <c r="R433" s="79"/>
      <c r="S433" s="79"/>
      <c r="T433" s="80"/>
      <c r="AT433" s="17" t="s">
        <v>221</v>
      </c>
      <c r="AU433" s="17" t="s">
        <v>76</v>
      </c>
    </row>
    <row r="434" spans="2:51" s="13" customFormat="1" ht="12">
      <c r="B434" s="242"/>
      <c r="C434" s="243"/>
      <c r="D434" s="228" t="s">
        <v>223</v>
      </c>
      <c r="E434" s="244" t="s">
        <v>1</v>
      </c>
      <c r="F434" s="245" t="s">
        <v>1596</v>
      </c>
      <c r="G434" s="243"/>
      <c r="H434" s="246">
        <v>1109.76</v>
      </c>
      <c r="I434" s="247"/>
      <c r="J434" s="243"/>
      <c r="K434" s="243"/>
      <c r="L434" s="248"/>
      <c r="M434" s="249"/>
      <c r="N434" s="250"/>
      <c r="O434" s="250"/>
      <c r="P434" s="250"/>
      <c r="Q434" s="250"/>
      <c r="R434" s="250"/>
      <c r="S434" s="250"/>
      <c r="T434" s="251"/>
      <c r="AT434" s="252" t="s">
        <v>223</v>
      </c>
      <c r="AU434" s="252" t="s">
        <v>76</v>
      </c>
      <c r="AV434" s="13" t="s">
        <v>76</v>
      </c>
      <c r="AW434" s="13" t="s">
        <v>30</v>
      </c>
      <c r="AX434" s="13" t="s">
        <v>74</v>
      </c>
      <c r="AY434" s="252" t="s">
        <v>211</v>
      </c>
    </row>
    <row r="435" spans="2:65" s="1" customFormat="1" ht="16.5" customHeight="1">
      <c r="B435" s="38"/>
      <c r="C435" s="216" t="s">
        <v>576</v>
      </c>
      <c r="D435" s="216" t="s">
        <v>213</v>
      </c>
      <c r="E435" s="217" t="s">
        <v>602</v>
      </c>
      <c r="F435" s="218" t="s">
        <v>603</v>
      </c>
      <c r="G435" s="219" t="s">
        <v>230</v>
      </c>
      <c r="H435" s="220">
        <v>36.992</v>
      </c>
      <c r="I435" s="221"/>
      <c r="J435" s="222">
        <f>ROUND(I435*H435,2)</f>
        <v>0</v>
      </c>
      <c r="K435" s="218" t="s">
        <v>217</v>
      </c>
      <c r="L435" s="43"/>
      <c r="M435" s="223" t="s">
        <v>1</v>
      </c>
      <c r="N435" s="224" t="s">
        <v>38</v>
      </c>
      <c r="O435" s="79"/>
      <c r="P435" s="225">
        <f>O435*H435</f>
        <v>0</v>
      </c>
      <c r="Q435" s="225">
        <v>0</v>
      </c>
      <c r="R435" s="225">
        <f>Q435*H435</f>
        <v>0</v>
      </c>
      <c r="S435" s="225">
        <v>0</v>
      </c>
      <c r="T435" s="226">
        <f>S435*H435</f>
        <v>0</v>
      </c>
      <c r="AR435" s="17" t="s">
        <v>218</v>
      </c>
      <c r="AT435" s="17" t="s">
        <v>213</v>
      </c>
      <c r="AU435" s="17" t="s">
        <v>76</v>
      </c>
      <c r="AY435" s="17" t="s">
        <v>211</v>
      </c>
      <c r="BE435" s="227">
        <f>IF(N435="základní",J435,0)</f>
        <v>0</v>
      </c>
      <c r="BF435" s="227">
        <f>IF(N435="snížená",J435,0)</f>
        <v>0</v>
      </c>
      <c r="BG435" s="227">
        <f>IF(N435="zákl. přenesená",J435,0)</f>
        <v>0</v>
      </c>
      <c r="BH435" s="227">
        <f>IF(N435="sníž. přenesená",J435,0)</f>
        <v>0</v>
      </c>
      <c r="BI435" s="227">
        <f>IF(N435="nulová",J435,0)</f>
        <v>0</v>
      </c>
      <c r="BJ435" s="17" t="s">
        <v>74</v>
      </c>
      <c r="BK435" s="227">
        <f>ROUND(I435*H435,2)</f>
        <v>0</v>
      </c>
      <c r="BL435" s="17" t="s">
        <v>218</v>
      </c>
      <c r="BM435" s="17" t="s">
        <v>1597</v>
      </c>
    </row>
    <row r="436" spans="2:47" s="1" customFormat="1" ht="12">
      <c r="B436" s="38"/>
      <c r="C436" s="39"/>
      <c r="D436" s="228" t="s">
        <v>219</v>
      </c>
      <c r="E436" s="39"/>
      <c r="F436" s="229" t="s">
        <v>605</v>
      </c>
      <c r="G436" s="39"/>
      <c r="H436" s="39"/>
      <c r="I436" s="143"/>
      <c r="J436" s="39"/>
      <c r="K436" s="39"/>
      <c r="L436" s="43"/>
      <c r="M436" s="230"/>
      <c r="N436" s="79"/>
      <c r="O436" s="79"/>
      <c r="P436" s="79"/>
      <c r="Q436" s="79"/>
      <c r="R436" s="79"/>
      <c r="S436" s="79"/>
      <c r="T436" s="80"/>
      <c r="AT436" s="17" t="s">
        <v>219</v>
      </c>
      <c r="AU436" s="17" t="s">
        <v>76</v>
      </c>
    </row>
    <row r="437" spans="2:47" s="1" customFormat="1" ht="12">
      <c r="B437" s="38"/>
      <c r="C437" s="39"/>
      <c r="D437" s="228" t="s">
        <v>221</v>
      </c>
      <c r="E437" s="39"/>
      <c r="F437" s="231" t="s">
        <v>606</v>
      </c>
      <c r="G437" s="39"/>
      <c r="H437" s="39"/>
      <c r="I437" s="143"/>
      <c r="J437" s="39"/>
      <c r="K437" s="39"/>
      <c r="L437" s="43"/>
      <c r="M437" s="230"/>
      <c r="N437" s="79"/>
      <c r="O437" s="79"/>
      <c r="P437" s="79"/>
      <c r="Q437" s="79"/>
      <c r="R437" s="79"/>
      <c r="S437" s="79"/>
      <c r="T437" s="80"/>
      <c r="AT437" s="17" t="s">
        <v>221</v>
      </c>
      <c r="AU437" s="17" t="s">
        <v>76</v>
      </c>
    </row>
    <row r="438" spans="2:65" s="1" customFormat="1" ht="16.5" customHeight="1">
      <c r="B438" s="38"/>
      <c r="C438" s="216" t="s">
        <v>385</v>
      </c>
      <c r="D438" s="216" t="s">
        <v>213</v>
      </c>
      <c r="E438" s="217" t="s">
        <v>1041</v>
      </c>
      <c r="F438" s="218" t="s">
        <v>1042</v>
      </c>
      <c r="G438" s="219" t="s">
        <v>246</v>
      </c>
      <c r="H438" s="220">
        <v>12.8</v>
      </c>
      <c r="I438" s="221"/>
      <c r="J438" s="222">
        <f>ROUND(I438*H438,2)</f>
        <v>0</v>
      </c>
      <c r="K438" s="218" t="s">
        <v>217</v>
      </c>
      <c r="L438" s="43"/>
      <c r="M438" s="223" t="s">
        <v>1</v>
      </c>
      <c r="N438" s="224" t="s">
        <v>38</v>
      </c>
      <c r="O438" s="79"/>
      <c r="P438" s="225">
        <f>O438*H438</f>
        <v>0</v>
      </c>
      <c r="Q438" s="225">
        <v>0</v>
      </c>
      <c r="R438" s="225">
        <f>Q438*H438</f>
        <v>0</v>
      </c>
      <c r="S438" s="225">
        <v>0.0005</v>
      </c>
      <c r="T438" s="226">
        <f>S438*H438</f>
        <v>0.0064</v>
      </c>
      <c r="AR438" s="17" t="s">
        <v>218</v>
      </c>
      <c r="AT438" s="17" t="s">
        <v>213</v>
      </c>
      <c r="AU438" s="17" t="s">
        <v>76</v>
      </c>
      <c r="AY438" s="17" t="s">
        <v>211</v>
      </c>
      <c r="BE438" s="227">
        <f>IF(N438="základní",J438,0)</f>
        <v>0</v>
      </c>
      <c r="BF438" s="227">
        <f>IF(N438="snížená",J438,0)</f>
        <v>0</v>
      </c>
      <c r="BG438" s="227">
        <f>IF(N438="zákl. přenesená",J438,0)</f>
        <v>0</v>
      </c>
      <c r="BH438" s="227">
        <f>IF(N438="sníž. přenesená",J438,0)</f>
        <v>0</v>
      </c>
      <c r="BI438" s="227">
        <f>IF(N438="nulová",J438,0)</f>
        <v>0</v>
      </c>
      <c r="BJ438" s="17" t="s">
        <v>74</v>
      </c>
      <c r="BK438" s="227">
        <f>ROUND(I438*H438,2)</f>
        <v>0</v>
      </c>
      <c r="BL438" s="17" t="s">
        <v>218</v>
      </c>
      <c r="BM438" s="17" t="s">
        <v>1598</v>
      </c>
    </row>
    <row r="439" spans="2:47" s="1" customFormat="1" ht="12">
      <c r="B439" s="38"/>
      <c r="C439" s="39"/>
      <c r="D439" s="228" t="s">
        <v>219</v>
      </c>
      <c r="E439" s="39"/>
      <c r="F439" s="229" t="s">
        <v>1044</v>
      </c>
      <c r="G439" s="39"/>
      <c r="H439" s="39"/>
      <c r="I439" s="143"/>
      <c r="J439" s="39"/>
      <c r="K439" s="39"/>
      <c r="L439" s="43"/>
      <c r="M439" s="230"/>
      <c r="N439" s="79"/>
      <c r="O439" s="79"/>
      <c r="P439" s="79"/>
      <c r="Q439" s="79"/>
      <c r="R439" s="79"/>
      <c r="S439" s="79"/>
      <c r="T439" s="80"/>
      <c r="AT439" s="17" t="s">
        <v>219</v>
      </c>
      <c r="AU439" s="17" t="s">
        <v>76</v>
      </c>
    </row>
    <row r="440" spans="2:47" s="1" customFormat="1" ht="12">
      <c r="B440" s="38"/>
      <c r="C440" s="39"/>
      <c r="D440" s="228" t="s">
        <v>221</v>
      </c>
      <c r="E440" s="39"/>
      <c r="F440" s="231" t="s">
        <v>1045</v>
      </c>
      <c r="G440" s="39"/>
      <c r="H440" s="39"/>
      <c r="I440" s="143"/>
      <c r="J440" s="39"/>
      <c r="K440" s="39"/>
      <c r="L440" s="43"/>
      <c r="M440" s="230"/>
      <c r="N440" s="79"/>
      <c r="O440" s="79"/>
      <c r="P440" s="79"/>
      <c r="Q440" s="79"/>
      <c r="R440" s="79"/>
      <c r="S440" s="79"/>
      <c r="T440" s="80"/>
      <c r="AT440" s="17" t="s">
        <v>221</v>
      </c>
      <c r="AU440" s="17" t="s">
        <v>76</v>
      </c>
    </row>
    <row r="441" spans="2:51" s="12" customFormat="1" ht="12">
      <c r="B441" s="232"/>
      <c r="C441" s="233"/>
      <c r="D441" s="228" t="s">
        <v>223</v>
      </c>
      <c r="E441" s="234" t="s">
        <v>1</v>
      </c>
      <c r="F441" s="235" t="s">
        <v>1046</v>
      </c>
      <c r="G441" s="233"/>
      <c r="H441" s="234" t="s">
        <v>1</v>
      </c>
      <c r="I441" s="236"/>
      <c r="J441" s="233"/>
      <c r="K441" s="233"/>
      <c r="L441" s="237"/>
      <c r="M441" s="238"/>
      <c r="N441" s="239"/>
      <c r="O441" s="239"/>
      <c r="P441" s="239"/>
      <c r="Q441" s="239"/>
      <c r="R441" s="239"/>
      <c r="S441" s="239"/>
      <c r="T441" s="240"/>
      <c r="AT441" s="241" t="s">
        <v>223</v>
      </c>
      <c r="AU441" s="241" t="s">
        <v>76</v>
      </c>
      <c r="AV441" s="12" t="s">
        <v>74</v>
      </c>
      <c r="AW441" s="12" t="s">
        <v>30</v>
      </c>
      <c r="AX441" s="12" t="s">
        <v>67</v>
      </c>
      <c r="AY441" s="241" t="s">
        <v>211</v>
      </c>
    </row>
    <row r="442" spans="2:51" s="13" customFormat="1" ht="12">
      <c r="B442" s="242"/>
      <c r="C442" s="243"/>
      <c r="D442" s="228" t="s">
        <v>223</v>
      </c>
      <c r="E442" s="244" t="s">
        <v>1</v>
      </c>
      <c r="F442" s="245" t="s">
        <v>1599</v>
      </c>
      <c r="G442" s="243"/>
      <c r="H442" s="246">
        <v>12.8</v>
      </c>
      <c r="I442" s="247"/>
      <c r="J442" s="243"/>
      <c r="K442" s="243"/>
      <c r="L442" s="248"/>
      <c r="M442" s="249"/>
      <c r="N442" s="250"/>
      <c r="O442" s="250"/>
      <c r="P442" s="250"/>
      <c r="Q442" s="250"/>
      <c r="R442" s="250"/>
      <c r="S442" s="250"/>
      <c r="T442" s="251"/>
      <c r="AT442" s="252" t="s">
        <v>223</v>
      </c>
      <c r="AU442" s="252" t="s">
        <v>76</v>
      </c>
      <c r="AV442" s="13" t="s">
        <v>76</v>
      </c>
      <c r="AW442" s="13" t="s">
        <v>30</v>
      </c>
      <c r="AX442" s="13" t="s">
        <v>74</v>
      </c>
      <c r="AY442" s="252" t="s">
        <v>211</v>
      </c>
    </row>
    <row r="443" spans="2:65" s="1" customFormat="1" ht="16.5" customHeight="1">
      <c r="B443" s="38"/>
      <c r="C443" s="216" t="s">
        <v>588</v>
      </c>
      <c r="D443" s="216" t="s">
        <v>213</v>
      </c>
      <c r="E443" s="217" t="s">
        <v>607</v>
      </c>
      <c r="F443" s="218" t="s">
        <v>608</v>
      </c>
      <c r="G443" s="219" t="s">
        <v>559</v>
      </c>
      <c r="H443" s="220">
        <v>112</v>
      </c>
      <c r="I443" s="221"/>
      <c r="J443" s="222">
        <f>ROUND(I443*H443,2)</f>
        <v>0</v>
      </c>
      <c r="K443" s="218" t="s">
        <v>217</v>
      </c>
      <c r="L443" s="43"/>
      <c r="M443" s="223" t="s">
        <v>1</v>
      </c>
      <c r="N443" s="224" t="s">
        <v>38</v>
      </c>
      <c r="O443" s="79"/>
      <c r="P443" s="225">
        <f>O443*H443</f>
        <v>0</v>
      </c>
      <c r="Q443" s="225">
        <v>0.00029</v>
      </c>
      <c r="R443" s="225">
        <f>Q443*H443</f>
        <v>0.03248</v>
      </c>
      <c r="S443" s="225">
        <v>0</v>
      </c>
      <c r="T443" s="226">
        <f>S443*H443</f>
        <v>0</v>
      </c>
      <c r="AR443" s="17" t="s">
        <v>218</v>
      </c>
      <c r="AT443" s="17" t="s">
        <v>213</v>
      </c>
      <c r="AU443" s="17" t="s">
        <v>76</v>
      </c>
      <c r="AY443" s="17" t="s">
        <v>211</v>
      </c>
      <c r="BE443" s="227">
        <f>IF(N443="základní",J443,0)</f>
        <v>0</v>
      </c>
      <c r="BF443" s="227">
        <f>IF(N443="snížená",J443,0)</f>
        <v>0</v>
      </c>
      <c r="BG443" s="227">
        <f>IF(N443="zákl. přenesená",J443,0)</f>
        <v>0</v>
      </c>
      <c r="BH443" s="227">
        <f>IF(N443="sníž. přenesená",J443,0)</f>
        <v>0</v>
      </c>
      <c r="BI443" s="227">
        <f>IF(N443="nulová",J443,0)</f>
        <v>0</v>
      </c>
      <c r="BJ443" s="17" t="s">
        <v>74</v>
      </c>
      <c r="BK443" s="227">
        <f>ROUND(I443*H443,2)</f>
        <v>0</v>
      </c>
      <c r="BL443" s="17" t="s">
        <v>218</v>
      </c>
      <c r="BM443" s="17" t="s">
        <v>1600</v>
      </c>
    </row>
    <row r="444" spans="2:47" s="1" customFormat="1" ht="12">
      <c r="B444" s="38"/>
      <c r="C444" s="39"/>
      <c r="D444" s="228" t="s">
        <v>219</v>
      </c>
      <c r="E444" s="39"/>
      <c r="F444" s="229" t="s">
        <v>610</v>
      </c>
      <c r="G444" s="39"/>
      <c r="H444" s="39"/>
      <c r="I444" s="143"/>
      <c r="J444" s="39"/>
      <c r="K444" s="39"/>
      <c r="L444" s="43"/>
      <c r="M444" s="230"/>
      <c r="N444" s="79"/>
      <c r="O444" s="79"/>
      <c r="P444" s="79"/>
      <c r="Q444" s="79"/>
      <c r="R444" s="79"/>
      <c r="S444" s="79"/>
      <c r="T444" s="80"/>
      <c r="AT444" s="17" t="s">
        <v>219</v>
      </c>
      <c r="AU444" s="17" t="s">
        <v>76</v>
      </c>
    </row>
    <row r="445" spans="2:47" s="1" customFormat="1" ht="12">
      <c r="B445" s="38"/>
      <c r="C445" s="39"/>
      <c r="D445" s="228" t="s">
        <v>221</v>
      </c>
      <c r="E445" s="39"/>
      <c r="F445" s="231" t="s">
        <v>611</v>
      </c>
      <c r="G445" s="39"/>
      <c r="H445" s="39"/>
      <c r="I445" s="143"/>
      <c r="J445" s="39"/>
      <c r="K445" s="39"/>
      <c r="L445" s="43"/>
      <c r="M445" s="230"/>
      <c r="N445" s="79"/>
      <c r="O445" s="79"/>
      <c r="P445" s="79"/>
      <c r="Q445" s="79"/>
      <c r="R445" s="79"/>
      <c r="S445" s="79"/>
      <c r="T445" s="80"/>
      <c r="AT445" s="17" t="s">
        <v>221</v>
      </c>
      <c r="AU445" s="17" t="s">
        <v>76</v>
      </c>
    </row>
    <row r="446" spans="2:51" s="12" customFormat="1" ht="12">
      <c r="B446" s="232"/>
      <c r="C446" s="233"/>
      <c r="D446" s="228" t="s">
        <v>223</v>
      </c>
      <c r="E446" s="234" t="s">
        <v>1</v>
      </c>
      <c r="F446" s="235" t="s">
        <v>1285</v>
      </c>
      <c r="G446" s="233"/>
      <c r="H446" s="234" t="s">
        <v>1</v>
      </c>
      <c r="I446" s="236"/>
      <c r="J446" s="233"/>
      <c r="K446" s="233"/>
      <c r="L446" s="237"/>
      <c r="M446" s="238"/>
      <c r="N446" s="239"/>
      <c r="O446" s="239"/>
      <c r="P446" s="239"/>
      <c r="Q446" s="239"/>
      <c r="R446" s="239"/>
      <c r="S446" s="239"/>
      <c r="T446" s="240"/>
      <c r="AT446" s="241" t="s">
        <v>223</v>
      </c>
      <c r="AU446" s="241" t="s">
        <v>76</v>
      </c>
      <c r="AV446" s="12" t="s">
        <v>74</v>
      </c>
      <c r="AW446" s="12" t="s">
        <v>30</v>
      </c>
      <c r="AX446" s="12" t="s">
        <v>67</v>
      </c>
      <c r="AY446" s="241" t="s">
        <v>211</v>
      </c>
    </row>
    <row r="447" spans="2:51" s="13" customFormat="1" ht="12">
      <c r="B447" s="242"/>
      <c r="C447" s="243"/>
      <c r="D447" s="228" t="s">
        <v>223</v>
      </c>
      <c r="E447" s="244" t="s">
        <v>1</v>
      </c>
      <c r="F447" s="245" t="s">
        <v>1601</v>
      </c>
      <c r="G447" s="243"/>
      <c r="H447" s="246">
        <v>112</v>
      </c>
      <c r="I447" s="247"/>
      <c r="J447" s="243"/>
      <c r="K447" s="243"/>
      <c r="L447" s="248"/>
      <c r="M447" s="249"/>
      <c r="N447" s="250"/>
      <c r="O447" s="250"/>
      <c r="P447" s="250"/>
      <c r="Q447" s="250"/>
      <c r="R447" s="250"/>
      <c r="S447" s="250"/>
      <c r="T447" s="251"/>
      <c r="AT447" s="252" t="s">
        <v>223</v>
      </c>
      <c r="AU447" s="252" t="s">
        <v>76</v>
      </c>
      <c r="AV447" s="13" t="s">
        <v>76</v>
      </c>
      <c r="AW447" s="13" t="s">
        <v>30</v>
      </c>
      <c r="AX447" s="13" t="s">
        <v>74</v>
      </c>
      <c r="AY447" s="252" t="s">
        <v>211</v>
      </c>
    </row>
    <row r="448" spans="2:65" s="1" customFormat="1" ht="16.5" customHeight="1">
      <c r="B448" s="38"/>
      <c r="C448" s="216" t="s">
        <v>392</v>
      </c>
      <c r="D448" s="216" t="s">
        <v>213</v>
      </c>
      <c r="E448" s="217" t="s">
        <v>1052</v>
      </c>
      <c r="F448" s="218" t="s">
        <v>1053</v>
      </c>
      <c r="G448" s="219" t="s">
        <v>230</v>
      </c>
      <c r="H448" s="220">
        <v>1.988</v>
      </c>
      <c r="I448" s="221"/>
      <c r="J448" s="222">
        <f>ROUND(I448*H448,2)</f>
        <v>0</v>
      </c>
      <c r="K448" s="218" t="s">
        <v>217</v>
      </c>
      <c r="L448" s="43"/>
      <c r="M448" s="223" t="s">
        <v>1</v>
      </c>
      <c r="N448" s="224" t="s">
        <v>38</v>
      </c>
      <c r="O448" s="79"/>
      <c r="P448" s="225">
        <f>O448*H448</f>
        <v>0</v>
      </c>
      <c r="Q448" s="225">
        <v>0</v>
      </c>
      <c r="R448" s="225">
        <f>Q448*H448</f>
        <v>0</v>
      </c>
      <c r="S448" s="225">
        <v>2.6</v>
      </c>
      <c r="T448" s="226">
        <f>S448*H448</f>
        <v>5.1688</v>
      </c>
      <c r="AR448" s="17" t="s">
        <v>218</v>
      </c>
      <c r="AT448" s="17" t="s">
        <v>213</v>
      </c>
      <c r="AU448" s="17" t="s">
        <v>76</v>
      </c>
      <c r="AY448" s="17" t="s">
        <v>211</v>
      </c>
      <c r="BE448" s="227">
        <f>IF(N448="základní",J448,0)</f>
        <v>0</v>
      </c>
      <c r="BF448" s="227">
        <f>IF(N448="snížená",J448,0)</f>
        <v>0</v>
      </c>
      <c r="BG448" s="227">
        <f>IF(N448="zákl. přenesená",J448,0)</f>
        <v>0</v>
      </c>
      <c r="BH448" s="227">
        <f>IF(N448="sníž. přenesená",J448,0)</f>
        <v>0</v>
      </c>
      <c r="BI448" s="227">
        <f>IF(N448="nulová",J448,0)</f>
        <v>0</v>
      </c>
      <c r="BJ448" s="17" t="s">
        <v>74</v>
      </c>
      <c r="BK448" s="227">
        <f>ROUND(I448*H448,2)</f>
        <v>0</v>
      </c>
      <c r="BL448" s="17" t="s">
        <v>218</v>
      </c>
      <c r="BM448" s="17" t="s">
        <v>1602</v>
      </c>
    </row>
    <row r="449" spans="2:47" s="1" customFormat="1" ht="12">
      <c r="B449" s="38"/>
      <c r="C449" s="39"/>
      <c r="D449" s="228" t="s">
        <v>219</v>
      </c>
      <c r="E449" s="39"/>
      <c r="F449" s="229" t="s">
        <v>1055</v>
      </c>
      <c r="G449" s="39"/>
      <c r="H449" s="39"/>
      <c r="I449" s="143"/>
      <c r="J449" s="39"/>
      <c r="K449" s="39"/>
      <c r="L449" s="43"/>
      <c r="M449" s="230"/>
      <c r="N449" s="79"/>
      <c r="O449" s="79"/>
      <c r="P449" s="79"/>
      <c r="Q449" s="79"/>
      <c r="R449" s="79"/>
      <c r="S449" s="79"/>
      <c r="T449" s="80"/>
      <c r="AT449" s="17" t="s">
        <v>219</v>
      </c>
      <c r="AU449" s="17" t="s">
        <v>76</v>
      </c>
    </row>
    <row r="450" spans="2:51" s="13" customFormat="1" ht="12">
      <c r="B450" s="242"/>
      <c r="C450" s="243"/>
      <c r="D450" s="228" t="s">
        <v>223</v>
      </c>
      <c r="E450" s="244" t="s">
        <v>1</v>
      </c>
      <c r="F450" s="245" t="s">
        <v>1603</v>
      </c>
      <c r="G450" s="243"/>
      <c r="H450" s="246">
        <v>0.993</v>
      </c>
      <c r="I450" s="247"/>
      <c r="J450" s="243"/>
      <c r="K450" s="243"/>
      <c r="L450" s="248"/>
      <c r="M450" s="249"/>
      <c r="N450" s="250"/>
      <c r="O450" s="250"/>
      <c r="P450" s="250"/>
      <c r="Q450" s="250"/>
      <c r="R450" s="250"/>
      <c r="S450" s="250"/>
      <c r="T450" s="251"/>
      <c r="AT450" s="252" t="s">
        <v>223</v>
      </c>
      <c r="AU450" s="252" t="s">
        <v>76</v>
      </c>
      <c r="AV450" s="13" t="s">
        <v>76</v>
      </c>
      <c r="AW450" s="13" t="s">
        <v>30</v>
      </c>
      <c r="AX450" s="13" t="s">
        <v>67</v>
      </c>
      <c r="AY450" s="252" t="s">
        <v>211</v>
      </c>
    </row>
    <row r="451" spans="2:51" s="13" customFormat="1" ht="12">
      <c r="B451" s="242"/>
      <c r="C451" s="243"/>
      <c r="D451" s="228" t="s">
        <v>223</v>
      </c>
      <c r="E451" s="244" t="s">
        <v>1</v>
      </c>
      <c r="F451" s="245" t="s">
        <v>1604</v>
      </c>
      <c r="G451" s="243"/>
      <c r="H451" s="246">
        <v>0.995</v>
      </c>
      <c r="I451" s="247"/>
      <c r="J451" s="243"/>
      <c r="K451" s="243"/>
      <c r="L451" s="248"/>
      <c r="M451" s="249"/>
      <c r="N451" s="250"/>
      <c r="O451" s="250"/>
      <c r="P451" s="250"/>
      <c r="Q451" s="250"/>
      <c r="R451" s="250"/>
      <c r="S451" s="250"/>
      <c r="T451" s="251"/>
      <c r="AT451" s="252" t="s">
        <v>223</v>
      </c>
      <c r="AU451" s="252" t="s">
        <v>76</v>
      </c>
      <c r="AV451" s="13" t="s">
        <v>76</v>
      </c>
      <c r="AW451" s="13" t="s">
        <v>30</v>
      </c>
      <c r="AX451" s="13" t="s">
        <v>67</v>
      </c>
      <c r="AY451" s="252" t="s">
        <v>211</v>
      </c>
    </row>
    <row r="452" spans="2:51" s="14" customFormat="1" ht="12">
      <c r="B452" s="253"/>
      <c r="C452" s="254"/>
      <c r="D452" s="228" t="s">
        <v>223</v>
      </c>
      <c r="E452" s="255" t="s">
        <v>1</v>
      </c>
      <c r="F452" s="256" t="s">
        <v>227</v>
      </c>
      <c r="G452" s="254"/>
      <c r="H452" s="257">
        <v>1.988</v>
      </c>
      <c r="I452" s="258"/>
      <c r="J452" s="254"/>
      <c r="K452" s="254"/>
      <c r="L452" s="259"/>
      <c r="M452" s="260"/>
      <c r="N452" s="261"/>
      <c r="O452" s="261"/>
      <c r="P452" s="261"/>
      <c r="Q452" s="261"/>
      <c r="R452" s="261"/>
      <c r="S452" s="261"/>
      <c r="T452" s="262"/>
      <c r="AT452" s="263" t="s">
        <v>223</v>
      </c>
      <c r="AU452" s="263" t="s">
        <v>76</v>
      </c>
      <c r="AV452" s="14" t="s">
        <v>218</v>
      </c>
      <c r="AW452" s="14" t="s">
        <v>30</v>
      </c>
      <c r="AX452" s="14" t="s">
        <v>74</v>
      </c>
      <c r="AY452" s="263" t="s">
        <v>211</v>
      </c>
    </row>
    <row r="453" spans="2:65" s="1" customFormat="1" ht="16.5" customHeight="1">
      <c r="B453" s="38"/>
      <c r="C453" s="216" t="s">
        <v>601</v>
      </c>
      <c r="D453" s="216" t="s">
        <v>213</v>
      </c>
      <c r="E453" s="217" t="s">
        <v>622</v>
      </c>
      <c r="F453" s="218" t="s">
        <v>623</v>
      </c>
      <c r="G453" s="219" t="s">
        <v>216</v>
      </c>
      <c r="H453" s="220">
        <v>81.903</v>
      </c>
      <c r="I453" s="221"/>
      <c r="J453" s="222">
        <f>ROUND(I453*H453,2)</f>
        <v>0</v>
      </c>
      <c r="K453" s="218" t="s">
        <v>217</v>
      </c>
      <c r="L453" s="43"/>
      <c r="M453" s="223" t="s">
        <v>1</v>
      </c>
      <c r="N453" s="224" t="s">
        <v>38</v>
      </c>
      <c r="O453" s="79"/>
      <c r="P453" s="225">
        <f>O453*H453</f>
        <v>0</v>
      </c>
      <c r="Q453" s="225">
        <v>0</v>
      </c>
      <c r="R453" s="225">
        <f>Q453*H453</f>
        <v>0</v>
      </c>
      <c r="S453" s="225">
        <v>0</v>
      </c>
      <c r="T453" s="226">
        <f>S453*H453</f>
        <v>0</v>
      </c>
      <c r="AR453" s="17" t="s">
        <v>218</v>
      </c>
      <c r="AT453" s="17" t="s">
        <v>213</v>
      </c>
      <c r="AU453" s="17" t="s">
        <v>76</v>
      </c>
      <c r="AY453" s="17" t="s">
        <v>211</v>
      </c>
      <c r="BE453" s="227">
        <f>IF(N453="základní",J453,0)</f>
        <v>0</v>
      </c>
      <c r="BF453" s="227">
        <f>IF(N453="snížená",J453,0)</f>
        <v>0</v>
      </c>
      <c r="BG453" s="227">
        <f>IF(N453="zákl. přenesená",J453,0)</f>
        <v>0</v>
      </c>
      <c r="BH453" s="227">
        <f>IF(N453="sníž. přenesená",J453,0)</f>
        <v>0</v>
      </c>
      <c r="BI453" s="227">
        <f>IF(N453="nulová",J453,0)</f>
        <v>0</v>
      </c>
      <c r="BJ453" s="17" t="s">
        <v>74</v>
      </c>
      <c r="BK453" s="227">
        <f>ROUND(I453*H453,2)</f>
        <v>0</v>
      </c>
      <c r="BL453" s="17" t="s">
        <v>218</v>
      </c>
      <c r="BM453" s="17" t="s">
        <v>1605</v>
      </c>
    </row>
    <row r="454" spans="2:47" s="1" customFormat="1" ht="12">
      <c r="B454" s="38"/>
      <c r="C454" s="39"/>
      <c r="D454" s="228" t="s">
        <v>219</v>
      </c>
      <c r="E454" s="39"/>
      <c r="F454" s="229" t="s">
        <v>623</v>
      </c>
      <c r="G454" s="39"/>
      <c r="H454" s="39"/>
      <c r="I454" s="143"/>
      <c r="J454" s="39"/>
      <c r="K454" s="39"/>
      <c r="L454" s="43"/>
      <c r="M454" s="230"/>
      <c r="N454" s="79"/>
      <c r="O454" s="79"/>
      <c r="P454" s="79"/>
      <c r="Q454" s="79"/>
      <c r="R454" s="79"/>
      <c r="S454" s="79"/>
      <c r="T454" s="80"/>
      <c r="AT454" s="17" t="s">
        <v>219</v>
      </c>
      <c r="AU454" s="17" t="s">
        <v>76</v>
      </c>
    </row>
    <row r="455" spans="2:47" s="1" customFormat="1" ht="12">
      <c r="B455" s="38"/>
      <c r="C455" s="39"/>
      <c r="D455" s="228" t="s">
        <v>221</v>
      </c>
      <c r="E455" s="39"/>
      <c r="F455" s="231" t="s">
        <v>625</v>
      </c>
      <c r="G455" s="39"/>
      <c r="H455" s="39"/>
      <c r="I455" s="143"/>
      <c r="J455" s="39"/>
      <c r="K455" s="39"/>
      <c r="L455" s="43"/>
      <c r="M455" s="230"/>
      <c r="N455" s="79"/>
      <c r="O455" s="79"/>
      <c r="P455" s="79"/>
      <c r="Q455" s="79"/>
      <c r="R455" s="79"/>
      <c r="S455" s="79"/>
      <c r="T455" s="80"/>
      <c r="AT455" s="17" t="s">
        <v>221</v>
      </c>
      <c r="AU455" s="17" t="s">
        <v>76</v>
      </c>
    </row>
    <row r="456" spans="2:51" s="12" customFormat="1" ht="12">
      <c r="B456" s="232"/>
      <c r="C456" s="233"/>
      <c r="D456" s="228" t="s">
        <v>223</v>
      </c>
      <c r="E456" s="234" t="s">
        <v>1</v>
      </c>
      <c r="F456" s="235" t="s">
        <v>1058</v>
      </c>
      <c r="G456" s="233"/>
      <c r="H456" s="234" t="s">
        <v>1</v>
      </c>
      <c r="I456" s="236"/>
      <c r="J456" s="233"/>
      <c r="K456" s="233"/>
      <c r="L456" s="237"/>
      <c r="M456" s="238"/>
      <c r="N456" s="239"/>
      <c r="O456" s="239"/>
      <c r="P456" s="239"/>
      <c r="Q456" s="239"/>
      <c r="R456" s="239"/>
      <c r="S456" s="239"/>
      <c r="T456" s="240"/>
      <c r="AT456" s="241" t="s">
        <v>223</v>
      </c>
      <c r="AU456" s="241" t="s">
        <v>76</v>
      </c>
      <c r="AV456" s="12" t="s">
        <v>74</v>
      </c>
      <c r="AW456" s="12" t="s">
        <v>30</v>
      </c>
      <c r="AX456" s="12" t="s">
        <v>67</v>
      </c>
      <c r="AY456" s="241" t="s">
        <v>211</v>
      </c>
    </row>
    <row r="457" spans="2:51" s="13" customFormat="1" ht="12">
      <c r="B457" s="242"/>
      <c r="C457" s="243"/>
      <c r="D457" s="228" t="s">
        <v>223</v>
      </c>
      <c r="E457" s="244" t="s">
        <v>1</v>
      </c>
      <c r="F457" s="245" t="s">
        <v>1606</v>
      </c>
      <c r="G457" s="243"/>
      <c r="H457" s="246">
        <v>31.2</v>
      </c>
      <c r="I457" s="247"/>
      <c r="J457" s="243"/>
      <c r="K457" s="243"/>
      <c r="L457" s="248"/>
      <c r="M457" s="249"/>
      <c r="N457" s="250"/>
      <c r="O457" s="250"/>
      <c r="P457" s="250"/>
      <c r="Q457" s="250"/>
      <c r="R457" s="250"/>
      <c r="S457" s="250"/>
      <c r="T457" s="251"/>
      <c r="AT457" s="252" t="s">
        <v>223</v>
      </c>
      <c r="AU457" s="252" t="s">
        <v>76</v>
      </c>
      <c r="AV457" s="13" t="s">
        <v>76</v>
      </c>
      <c r="AW457" s="13" t="s">
        <v>30</v>
      </c>
      <c r="AX457" s="13" t="s">
        <v>67</v>
      </c>
      <c r="AY457" s="252" t="s">
        <v>211</v>
      </c>
    </row>
    <row r="458" spans="2:51" s="12" customFormat="1" ht="12">
      <c r="B458" s="232"/>
      <c r="C458" s="233"/>
      <c r="D458" s="228" t="s">
        <v>223</v>
      </c>
      <c r="E458" s="234" t="s">
        <v>1</v>
      </c>
      <c r="F458" s="235" t="s">
        <v>1060</v>
      </c>
      <c r="G458" s="233"/>
      <c r="H458" s="234" t="s">
        <v>1</v>
      </c>
      <c r="I458" s="236"/>
      <c r="J458" s="233"/>
      <c r="K458" s="233"/>
      <c r="L458" s="237"/>
      <c r="M458" s="238"/>
      <c r="N458" s="239"/>
      <c r="O458" s="239"/>
      <c r="P458" s="239"/>
      <c r="Q458" s="239"/>
      <c r="R458" s="239"/>
      <c r="S458" s="239"/>
      <c r="T458" s="240"/>
      <c r="AT458" s="241" t="s">
        <v>223</v>
      </c>
      <c r="AU458" s="241" t="s">
        <v>76</v>
      </c>
      <c r="AV458" s="12" t="s">
        <v>74</v>
      </c>
      <c r="AW458" s="12" t="s">
        <v>30</v>
      </c>
      <c r="AX458" s="12" t="s">
        <v>67</v>
      </c>
      <c r="AY458" s="241" t="s">
        <v>211</v>
      </c>
    </row>
    <row r="459" spans="2:51" s="13" customFormat="1" ht="12">
      <c r="B459" s="242"/>
      <c r="C459" s="243"/>
      <c r="D459" s="228" t="s">
        <v>223</v>
      </c>
      <c r="E459" s="244" t="s">
        <v>1</v>
      </c>
      <c r="F459" s="245" t="s">
        <v>1607</v>
      </c>
      <c r="G459" s="243"/>
      <c r="H459" s="246">
        <v>27.6</v>
      </c>
      <c r="I459" s="247"/>
      <c r="J459" s="243"/>
      <c r="K459" s="243"/>
      <c r="L459" s="248"/>
      <c r="M459" s="249"/>
      <c r="N459" s="250"/>
      <c r="O459" s="250"/>
      <c r="P459" s="250"/>
      <c r="Q459" s="250"/>
      <c r="R459" s="250"/>
      <c r="S459" s="250"/>
      <c r="T459" s="251"/>
      <c r="AT459" s="252" t="s">
        <v>223</v>
      </c>
      <c r="AU459" s="252" t="s">
        <v>76</v>
      </c>
      <c r="AV459" s="13" t="s">
        <v>76</v>
      </c>
      <c r="AW459" s="13" t="s">
        <v>30</v>
      </c>
      <c r="AX459" s="13" t="s">
        <v>67</v>
      </c>
      <c r="AY459" s="252" t="s">
        <v>211</v>
      </c>
    </row>
    <row r="460" spans="2:51" s="12" customFormat="1" ht="12">
      <c r="B460" s="232"/>
      <c r="C460" s="233"/>
      <c r="D460" s="228" t="s">
        <v>223</v>
      </c>
      <c r="E460" s="234" t="s">
        <v>1</v>
      </c>
      <c r="F460" s="235" t="s">
        <v>1425</v>
      </c>
      <c r="G460" s="233"/>
      <c r="H460" s="234" t="s">
        <v>1</v>
      </c>
      <c r="I460" s="236"/>
      <c r="J460" s="233"/>
      <c r="K460" s="233"/>
      <c r="L460" s="237"/>
      <c r="M460" s="238"/>
      <c r="N460" s="239"/>
      <c r="O460" s="239"/>
      <c r="P460" s="239"/>
      <c r="Q460" s="239"/>
      <c r="R460" s="239"/>
      <c r="S460" s="239"/>
      <c r="T460" s="240"/>
      <c r="AT460" s="241" t="s">
        <v>223</v>
      </c>
      <c r="AU460" s="241" t="s">
        <v>76</v>
      </c>
      <c r="AV460" s="12" t="s">
        <v>74</v>
      </c>
      <c r="AW460" s="12" t="s">
        <v>30</v>
      </c>
      <c r="AX460" s="12" t="s">
        <v>67</v>
      </c>
      <c r="AY460" s="241" t="s">
        <v>211</v>
      </c>
    </row>
    <row r="461" spans="2:51" s="13" customFormat="1" ht="12">
      <c r="B461" s="242"/>
      <c r="C461" s="243"/>
      <c r="D461" s="228" t="s">
        <v>223</v>
      </c>
      <c r="E461" s="244" t="s">
        <v>1</v>
      </c>
      <c r="F461" s="245" t="s">
        <v>1608</v>
      </c>
      <c r="G461" s="243"/>
      <c r="H461" s="246">
        <v>11.603</v>
      </c>
      <c r="I461" s="247"/>
      <c r="J461" s="243"/>
      <c r="K461" s="243"/>
      <c r="L461" s="248"/>
      <c r="M461" s="249"/>
      <c r="N461" s="250"/>
      <c r="O461" s="250"/>
      <c r="P461" s="250"/>
      <c r="Q461" s="250"/>
      <c r="R461" s="250"/>
      <c r="S461" s="250"/>
      <c r="T461" s="251"/>
      <c r="AT461" s="252" t="s">
        <v>223</v>
      </c>
      <c r="AU461" s="252" t="s">
        <v>76</v>
      </c>
      <c r="AV461" s="13" t="s">
        <v>76</v>
      </c>
      <c r="AW461" s="13" t="s">
        <v>30</v>
      </c>
      <c r="AX461" s="13" t="s">
        <v>67</v>
      </c>
      <c r="AY461" s="252" t="s">
        <v>211</v>
      </c>
    </row>
    <row r="462" spans="2:51" s="12" customFormat="1" ht="12">
      <c r="B462" s="232"/>
      <c r="C462" s="233"/>
      <c r="D462" s="228" t="s">
        <v>223</v>
      </c>
      <c r="E462" s="234" t="s">
        <v>1</v>
      </c>
      <c r="F462" s="235" t="s">
        <v>1427</v>
      </c>
      <c r="G462" s="233"/>
      <c r="H462" s="234" t="s">
        <v>1</v>
      </c>
      <c r="I462" s="236"/>
      <c r="J462" s="233"/>
      <c r="K462" s="233"/>
      <c r="L462" s="237"/>
      <c r="M462" s="238"/>
      <c r="N462" s="239"/>
      <c r="O462" s="239"/>
      <c r="P462" s="239"/>
      <c r="Q462" s="239"/>
      <c r="R462" s="239"/>
      <c r="S462" s="239"/>
      <c r="T462" s="240"/>
      <c r="AT462" s="241" t="s">
        <v>223</v>
      </c>
      <c r="AU462" s="241" t="s">
        <v>76</v>
      </c>
      <c r="AV462" s="12" t="s">
        <v>74</v>
      </c>
      <c r="AW462" s="12" t="s">
        <v>30</v>
      </c>
      <c r="AX462" s="12" t="s">
        <v>67</v>
      </c>
      <c r="AY462" s="241" t="s">
        <v>211</v>
      </c>
    </row>
    <row r="463" spans="2:51" s="13" customFormat="1" ht="12">
      <c r="B463" s="242"/>
      <c r="C463" s="243"/>
      <c r="D463" s="228" t="s">
        <v>223</v>
      </c>
      <c r="E463" s="244" t="s">
        <v>1</v>
      </c>
      <c r="F463" s="245" t="s">
        <v>1609</v>
      </c>
      <c r="G463" s="243"/>
      <c r="H463" s="246">
        <v>11.5</v>
      </c>
      <c r="I463" s="247"/>
      <c r="J463" s="243"/>
      <c r="K463" s="243"/>
      <c r="L463" s="248"/>
      <c r="M463" s="249"/>
      <c r="N463" s="250"/>
      <c r="O463" s="250"/>
      <c r="P463" s="250"/>
      <c r="Q463" s="250"/>
      <c r="R463" s="250"/>
      <c r="S463" s="250"/>
      <c r="T463" s="251"/>
      <c r="AT463" s="252" t="s">
        <v>223</v>
      </c>
      <c r="AU463" s="252" t="s">
        <v>76</v>
      </c>
      <c r="AV463" s="13" t="s">
        <v>76</v>
      </c>
      <c r="AW463" s="13" t="s">
        <v>30</v>
      </c>
      <c r="AX463" s="13" t="s">
        <v>67</v>
      </c>
      <c r="AY463" s="252" t="s">
        <v>211</v>
      </c>
    </row>
    <row r="464" spans="2:51" s="14" customFormat="1" ht="12">
      <c r="B464" s="253"/>
      <c r="C464" s="254"/>
      <c r="D464" s="228" t="s">
        <v>223</v>
      </c>
      <c r="E464" s="255" t="s">
        <v>1</v>
      </c>
      <c r="F464" s="256" t="s">
        <v>227</v>
      </c>
      <c r="G464" s="254"/>
      <c r="H464" s="257">
        <v>81.903</v>
      </c>
      <c r="I464" s="258"/>
      <c r="J464" s="254"/>
      <c r="K464" s="254"/>
      <c r="L464" s="259"/>
      <c r="M464" s="260"/>
      <c r="N464" s="261"/>
      <c r="O464" s="261"/>
      <c r="P464" s="261"/>
      <c r="Q464" s="261"/>
      <c r="R464" s="261"/>
      <c r="S464" s="261"/>
      <c r="T464" s="262"/>
      <c r="AT464" s="263" t="s">
        <v>223</v>
      </c>
      <c r="AU464" s="263" t="s">
        <v>76</v>
      </c>
      <c r="AV464" s="14" t="s">
        <v>218</v>
      </c>
      <c r="AW464" s="14" t="s">
        <v>30</v>
      </c>
      <c r="AX464" s="14" t="s">
        <v>74</v>
      </c>
      <c r="AY464" s="263" t="s">
        <v>211</v>
      </c>
    </row>
    <row r="465" spans="2:65" s="1" customFormat="1" ht="16.5" customHeight="1">
      <c r="B465" s="38"/>
      <c r="C465" s="216" t="s">
        <v>396</v>
      </c>
      <c r="D465" s="216" t="s">
        <v>213</v>
      </c>
      <c r="E465" s="217" t="s">
        <v>635</v>
      </c>
      <c r="F465" s="218" t="s">
        <v>636</v>
      </c>
      <c r="G465" s="219" t="s">
        <v>216</v>
      </c>
      <c r="H465" s="220">
        <v>180.394</v>
      </c>
      <c r="I465" s="221"/>
      <c r="J465" s="222">
        <f>ROUND(I465*H465,2)</f>
        <v>0</v>
      </c>
      <c r="K465" s="218" t="s">
        <v>217</v>
      </c>
      <c r="L465" s="43"/>
      <c r="M465" s="223" t="s">
        <v>1</v>
      </c>
      <c r="N465" s="224" t="s">
        <v>38</v>
      </c>
      <c r="O465" s="79"/>
      <c r="P465" s="225">
        <f>O465*H465</f>
        <v>0</v>
      </c>
      <c r="Q465" s="225">
        <v>0.048</v>
      </c>
      <c r="R465" s="225">
        <f>Q465*H465</f>
        <v>8.658912</v>
      </c>
      <c r="S465" s="225">
        <v>0.048</v>
      </c>
      <c r="T465" s="226">
        <f>S465*H465</f>
        <v>8.658912</v>
      </c>
      <c r="AR465" s="17" t="s">
        <v>218</v>
      </c>
      <c r="AT465" s="17" t="s">
        <v>213</v>
      </c>
      <c r="AU465" s="17" t="s">
        <v>76</v>
      </c>
      <c r="AY465" s="17" t="s">
        <v>211</v>
      </c>
      <c r="BE465" s="227">
        <f>IF(N465="základní",J465,0)</f>
        <v>0</v>
      </c>
      <c r="BF465" s="227">
        <f>IF(N465="snížená",J465,0)</f>
        <v>0</v>
      </c>
      <c r="BG465" s="227">
        <f>IF(N465="zákl. přenesená",J465,0)</f>
        <v>0</v>
      </c>
      <c r="BH465" s="227">
        <f>IF(N465="sníž. přenesená",J465,0)</f>
        <v>0</v>
      </c>
      <c r="BI465" s="227">
        <f>IF(N465="nulová",J465,0)</f>
        <v>0</v>
      </c>
      <c r="BJ465" s="17" t="s">
        <v>74</v>
      </c>
      <c r="BK465" s="227">
        <f>ROUND(I465*H465,2)</f>
        <v>0</v>
      </c>
      <c r="BL465" s="17" t="s">
        <v>218</v>
      </c>
      <c r="BM465" s="17" t="s">
        <v>1610</v>
      </c>
    </row>
    <row r="466" spans="2:47" s="1" customFormat="1" ht="12">
      <c r="B466" s="38"/>
      <c r="C466" s="39"/>
      <c r="D466" s="228" t="s">
        <v>219</v>
      </c>
      <c r="E466" s="39"/>
      <c r="F466" s="229" t="s">
        <v>638</v>
      </c>
      <c r="G466" s="39"/>
      <c r="H466" s="39"/>
      <c r="I466" s="143"/>
      <c r="J466" s="39"/>
      <c r="K466" s="39"/>
      <c r="L466" s="43"/>
      <c r="M466" s="230"/>
      <c r="N466" s="79"/>
      <c r="O466" s="79"/>
      <c r="P466" s="79"/>
      <c r="Q466" s="79"/>
      <c r="R466" s="79"/>
      <c r="S466" s="79"/>
      <c r="T466" s="80"/>
      <c r="AT466" s="17" t="s">
        <v>219</v>
      </c>
      <c r="AU466" s="17" t="s">
        <v>76</v>
      </c>
    </row>
    <row r="467" spans="2:47" s="1" customFormat="1" ht="12">
      <c r="B467" s="38"/>
      <c r="C467" s="39"/>
      <c r="D467" s="228" t="s">
        <v>221</v>
      </c>
      <c r="E467" s="39"/>
      <c r="F467" s="231" t="s">
        <v>625</v>
      </c>
      <c r="G467" s="39"/>
      <c r="H467" s="39"/>
      <c r="I467" s="143"/>
      <c r="J467" s="39"/>
      <c r="K467" s="39"/>
      <c r="L467" s="43"/>
      <c r="M467" s="230"/>
      <c r="N467" s="79"/>
      <c r="O467" s="79"/>
      <c r="P467" s="79"/>
      <c r="Q467" s="79"/>
      <c r="R467" s="79"/>
      <c r="S467" s="79"/>
      <c r="T467" s="80"/>
      <c r="AT467" s="17" t="s">
        <v>221</v>
      </c>
      <c r="AU467" s="17" t="s">
        <v>76</v>
      </c>
    </row>
    <row r="468" spans="2:51" s="12" customFormat="1" ht="12">
      <c r="B468" s="232"/>
      <c r="C468" s="233"/>
      <c r="D468" s="228" t="s">
        <v>223</v>
      </c>
      <c r="E468" s="234" t="s">
        <v>1</v>
      </c>
      <c r="F468" s="235" t="s">
        <v>1058</v>
      </c>
      <c r="G468" s="233"/>
      <c r="H468" s="234" t="s">
        <v>1</v>
      </c>
      <c r="I468" s="236"/>
      <c r="J468" s="233"/>
      <c r="K468" s="233"/>
      <c r="L468" s="237"/>
      <c r="M468" s="238"/>
      <c r="N468" s="239"/>
      <c r="O468" s="239"/>
      <c r="P468" s="239"/>
      <c r="Q468" s="239"/>
      <c r="R468" s="239"/>
      <c r="S468" s="239"/>
      <c r="T468" s="240"/>
      <c r="AT468" s="241" t="s">
        <v>223</v>
      </c>
      <c r="AU468" s="241" t="s">
        <v>76</v>
      </c>
      <c r="AV468" s="12" t="s">
        <v>74</v>
      </c>
      <c r="AW468" s="12" t="s">
        <v>30</v>
      </c>
      <c r="AX468" s="12" t="s">
        <v>67</v>
      </c>
      <c r="AY468" s="241" t="s">
        <v>211</v>
      </c>
    </row>
    <row r="469" spans="2:51" s="13" customFormat="1" ht="12">
      <c r="B469" s="242"/>
      <c r="C469" s="243"/>
      <c r="D469" s="228" t="s">
        <v>223</v>
      </c>
      <c r="E469" s="244" t="s">
        <v>1</v>
      </c>
      <c r="F469" s="245" t="s">
        <v>1606</v>
      </c>
      <c r="G469" s="243"/>
      <c r="H469" s="246">
        <v>31.2</v>
      </c>
      <c r="I469" s="247"/>
      <c r="J469" s="243"/>
      <c r="K469" s="243"/>
      <c r="L469" s="248"/>
      <c r="M469" s="249"/>
      <c r="N469" s="250"/>
      <c r="O469" s="250"/>
      <c r="P469" s="250"/>
      <c r="Q469" s="250"/>
      <c r="R469" s="250"/>
      <c r="S469" s="250"/>
      <c r="T469" s="251"/>
      <c r="AT469" s="252" t="s">
        <v>223</v>
      </c>
      <c r="AU469" s="252" t="s">
        <v>76</v>
      </c>
      <c r="AV469" s="13" t="s">
        <v>76</v>
      </c>
      <c r="AW469" s="13" t="s">
        <v>30</v>
      </c>
      <c r="AX469" s="13" t="s">
        <v>67</v>
      </c>
      <c r="AY469" s="252" t="s">
        <v>211</v>
      </c>
    </row>
    <row r="470" spans="2:51" s="12" customFormat="1" ht="12">
      <c r="B470" s="232"/>
      <c r="C470" s="233"/>
      <c r="D470" s="228" t="s">
        <v>223</v>
      </c>
      <c r="E470" s="234" t="s">
        <v>1</v>
      </c>
      <c r="F470" s="235" t="s">
        <v>1060</v>
      </c>
      <c r="G470" s="233"/>
      <c r="H470" s="234" t="s">
        <v>1</v>
      </c>
      <c r="I470" s="236"/>
      <c r="J470" s="233"/>
      <c r="K470" s="233"/>
      <c r="L470" s="237"/>
      <c r="M470" s="238"/>
      <c r="N470" s="239"/>
      <c r="O470" s="239"/>
      <c r="P470" s="239"/>
      <c r="Q470" s="239"/>
      <c r="R470" s="239"/>
      <c r="S470" s="239"/>
      <c r="T470" s="240"/>
      <c r="AT470" s="241" t="s">
        <v>223</v>
      </c>
      <c r="AU470" s="241" t="s">
        <v>76</v>
      </c>
      <c r="AV470" s="12" t="s">
        <v>74</v>
      </c>
      <c r="AW470" s="12" t="s">
        <v>30</v>
      </c>
      <c r="AX470" s="12" t="s">
        <v>67</v>
      </c>
      <c r="AY470" s="241" t="s">
        <v>211</v>
      </c>
    </row>
    <row r="471" spans="2:51" s="13" customFormat="1" ht="12">
      <c r="B471" s="242"/>
      <c r="C471" s="243"/>
      <c r="D471" s="228" t="s">
        <v>223</v>
      </c>
      <c r="E471" s="244" t="s">
        <v>1</v>
      </c>
      <c r="F471" s="245" t="s">
        <v>1607</v>
      </c>
      <c r="G471" s="243"/>
      <c r="H471" s="246">
        <v>27.6</v>
      </c>
      <c r="I471" s="247"/>
      <c r="J471" s="243"/>
      <c r="K471" s="243"/>
      <c r="L471" s="248"/>
      <c r="M471" s="249"/>
      <c r="N471" s="250"/>
      <c r="O471" s="250"/>
      <c r="P471" s="250"/>
      <c r="Q471" s="250"/>
      <c r="R471" s="250"/>
      <c r="S471" s="250"/>
      <c r="T471" s="251"/>
      <c r="AT471" s="252" t="s">
        <v>223</v>
      </c>
      <c r="AU471" s="252" t="s">
        <v>76</v>
      </c>
      <c r="AV471" s="13" t="s">
        <v>76</v>
      </c>
      <c r="AW471" s="13" t="s">
        <v>30</v>
      </c>
      <c r="AX471" s="13" t="s">
        <v>67</v>
      </c>
      <c r="AY471" s="252" t="s">
        <v>211</v>
      </c>
    </row>
    <row r="472" spans="2:51" s="12" customFormat="1" ht="12">
      <c r="B472" s="232"/>
      <c r="C472" s="233"/>
      <c r="D472" s="228" t="s">
        <v>223</v>
      </c>
      <c r="E472" s="234" t="s">
        <v>1</v>
      </c>
      <c r="F472" s="235" t="s">
        <v>1430</v>
      </c>
      <c r="G472" s="233"/>
      <c r="H472" s="234" t="s">
        <v>1</v>
      </c>
      <c r="I472" s="236"/>
      <c r="J472" s="233"/>
      <c r="K472" s="233"/>
      <c r="L472" s="237"/>
      <c r="M472" s="238"/>
      <c r="N472" s="239"/>
      <c r="O472" s="239"/>
      <c r="P472" s="239"/>
      <c r="Q472" s="239"/>
      <c r="R472" s="239"/>
      <c r="S472" s="239"/>
      <c r="T472" s="240"/>
      <c r="AT472" s="241" t="s">
        <v>223</v>
      </c>
      <c r="AU472" s="241" t="s">
        <v>76</v>
      </c>
      <c r="AV472" s="12" t="s">
        <v>74</v>
      </c>
      <c r="AW472" s="12" t="s">
        <v>30</v>
      </c>
      <c r="AX472" s="12" t="s">
        <v>67</v>
      </c>
      <c r="AY472" s="241" t="s">
        <v>211</v>
      </c>
    </row>
    <row r="473" spans="2:51" s="13" customFormat="1" ht="12">
      <c r="B473" s="242"/>
      <c r="C473" s="243"/>
      <c r="D473" s="228" t="s">
        <v>223</v>
      </c>
      <c r="E473" s="244" t="s">
        <v>1</v>
      </c>
      <c r="F473" s="245" t="s">
        <v>1608</v>
      </c>
      <c r="G473" s="243"/>
      <c r="H473" s="246">
        <v>11.603</v>
      </c>
      <c r="I473" s="247"/>
      <c r="J473" s="243"/>
      <c r="K473" s="243"/>
      <c r="L473" s="248"/>
      <c r="M473" s="249"/>
      <c r="N473" s="250"/>
      <c r="O473" s="250"/>
      <c r="P473" s="250"/>
      <c r="Q473" s="250"/>
      <c r="R473" s="250"/>
      <c r="S473" s="250"/>
      <c r="T473" s="251"/>
      <c r="AT473" s="252" t="s">
        <v>223</v>
      </c>
      <c r="AU473" s="252" t="s">
        <v>76</v>
      </c>
      <c r="AV473" s="13" t="s">
        <v>76</v>
      </c>
      <c r="AW473" s="13" t="s">
        <v>30</v>
      </c>
      <c r="AX473" s="13" t="s">
        <v>67</v>
      </c>
      <c r="AY473" s="252" t="s">
        <v>211</v>
      </c>
    </row>
    <row r="474" spans="2:51" s="12" customFormat="1" ht="12">
      <c r="B474" s="232"/>
      <c r="C474" s="233"/>
      <c r="D474" s="228" t="s">
        <v>223</v>
      </c>
      <c r="E474" s="234" t="s">
        <v>1</v>
      </c>
      <c r="F474" s="235" t="s">
        <v>1431</v>
      </c>
      <c r="G474" s="233"/>
      <c r="H474" s="234" t="s">
        <v>1</v>
      </c>
      <c r="I474" s="236"/>
      <c r="J474" s="233"/>
      <c r="K474" s="233"/>
      <c r="L474" s="237"/>
      <c r="M474" s="238"/>
      <c r="N474" s="239"/>
      <c r="O474" s="239"/>
      <c r="P474" s="239"/>
      <c r="Q474" s="239"/>
      <c r="R474" s="239"/>
      <c r="S474" s="239"/>
      <c r="T474" s="240"/>
      <c r="AT474" s="241" t="s">
        <v>223</v>
      </c>
      <c r="AU474" s="241" t="s">
        <v>76</v>
      </c>
      <c r="AV474" s="12" t="s">
        <v>74</v>
      </c>
      <c r="AW474" s="12" t="s">
        <v>30</v>
      </c>
      <c r="AX474" s="12" t="s">
        <v>67</v>
      </c>
      <c r="AY474" s="241" t="s">
        <v>211</v>
      </c>
    </row>
    <row r="475" spans="2:51" s="13" customFormat="1" ht="12">
      <c r="B475" s="242"/>
      <c r="C475" s="243"/>
      <c r="D475" s="228" t="s">
        <v>223</v>
      </c>
      <c r="E475" s="244" t="s">
        <v>1</v>
      </c>
      <c r="F475" s="245" t="s">
        <v>1609</v>
      </c>
      <c r="G475" s="243"/>
      <c r="H475" s="246">
        <v>11.5</v>
      </c>
      <c r="I475" s="247"/>
      <c r="J475" s="243"/>
      <c r="K475" s="243"/>
      <c r="L475" s="248"/>
      <c r="M475" s="249"/>
      <c r="N475" s="250"/>
      <c r="O475" s="250"/>
      <c r="P475" s="250"/>
      <c r="Q475" s="250"/>
      <c r="R475" s="250"/>
      <c r="S475" s="250"/>
      <c r="T475" s="251"/>
      <c r="AT475" s="252" t="s">
        <v>223</v>
      </c>
      <c r="AU475" s="252" t="s">
        <v>76</v>
      </c>
      <c r="AV475" s="13" t="s">
        <v>76</v>
      </c>
      <c r="AW475" s="13" t="s">
        <v>30</v>
      </c>
      <c r="AX475" s="13" t="s">
        <v>67</v>
      </c>
      <c r="AY475" s="252" t="s">
        <v>211</v>
      </c>
    </row>
    <row r="476" spans="2:51" s="12" customFormat="1" ht="12">
      <c r="B476" s="232"/>
      <c r="C476" s="233"/>
      <c r="D476" s="228" t="s">
        <v>223</v>
      </c>
      <c r="E476" s="234" t="s">
        <v>1</v>
      </c>
      <c r="F476" s="235" t="s">
        <v>626</v>
      </c>
      <c r="G476" s="233"/>
      <c r="H476" s="234" t="s">
        <v>1</v>
      </c>
      <c r="I476" s="236"/>
      <c r="J476" s="233"/>
      <c r="K476" s="233"/>
      <c r="L476" s="237"/>
      <c r="M476" s="238"/>
      <c r="N476" s="239"/>
      <c r="O476" s="239"/>
      <c r="P476" s="239"/>
      <c r="Q476" s="239"/>
      <c r="R476" s="239"/>
      <c r="S476" s="239"/>
      <c r="T476" s="240"/>
      <c r="AT476" s="241" t="s">
        <v>223</v>
      </c>
      <c r="AU476" s="241" t="s">
        <v>76</v>
      </c>
      <c r="AV476" s="12" t="s">
        <v>74</v>
      </c>
      <c r="AW476" s="12" t="s">
        <v>30</v>
      </c>
      <c r="AX476" s="12" t="s">
        <v>67</v>
      </c>
      <c r="AY476" s="241" t="s">
        <v>211</v>
      </c>
    </row>
    <row r="477" spans="2:51" s="13" customFormat="1" ht="12">
      <c r="B477" s="242"/>
      <c r="C477" s="243"/>
      <c r="D477" s="228" t="s">
        <v>223</v>
      </c>
      <c r="E477" s="244" t="s">
        <v>1</v>
      </c>
      <c r="F477" s="245" t="s">
        <v>1611</v>
      </c>
      <c r="G477" s="243"/>
      <c r="H477" s="246">
        <v>98.491</v>
      </c>
      <c r="I477" s="247"/>
      <c r="J477" s="243"/>
      <c r="K477" s="243"/>
      <c r="L477" s="248"/>
      <c r="M477" s="249"/>
      <c r="N477" s="250"/>
      <c r="O477" s="250"/>
      <c r="P477" s="250"/>
      <c r="Q477" s="250"/>
      <c r="R477" s="250"/>
      <c r="S477" s="250"/>
      <c r="T477" s="251"/>
      <c r="AT477" s="252" t="s">
        <v>223</v>
      </c>
      <c r="AU477" s="252" t="s">
        <v>76</v>
      </c>
      <c r="AV477" s="13" t="s">
        <v>76</v>
      </c>
      <c r="AW477" s="13" t="s">
        <v>30</v>
      </c>
      <c r="AX477" s="13" t="s">
        <v>67</v>
      </c>
      <c r="AY477" s="252" t="s">
        <v>211</v>
      </c>
    </row>
    <row r="478" spans="2:51" s="14" customFormat="1" ht="12">
      <c r="B478" s="253"/>
      <c r="C478" s="254"/>
      <c r="D478" s="228" t="s">
        <v>223</v>
      </c>
      <c r="E478" s="255" t="s">
        <v>1</v>
      </c>
      <c r="F478" s="256" t="s">
        <v>227</v>
      </c>
      <c r="G478" s="254"/>
      <c r="H478" s="257">
        <v>180.394</v>
      </c>
      <c r="I478" s="258"/>
      <c r="J478" s="254"/>
      <c r="K478" s="254"/>
      <c r="L478" s="259"/>
      <c r="M478" s="260"/>
      <c r="N478" s="261"/>
      <c r="O478" s="261"/>
      <c r="P478" s="261"/>
      <c r="Q478" s="261"/>
      <c r="R478" s="261"/>
      <c r="S478" s="261"/>
      <c r="T478" s="262"/>
      <c r="AT478" s="263" t="s">
        <v>223</v>
      </c>
      <c r="AU478" s="263" t="s">
        <v>76</v>
      </c>
      <c r="AV478" s="14" t="s">
        <v>218</v>
      </c>
      <c r="AW478" s="14" t="s">
        <v>30</v>
      </c>
      <c r="AX478" s="14" t="s">
        <v>74</v>
      </c>
      <c r="AY478" s="263" t="s">
        <v>211</v>
      </c>
    </row>
    <row r="479" spans="2:65" s="1" customFormat="1" ht="16.5" customHeight="1">
      <c r="B479" s="38"/>
      <c r="C479" s="216" t="s">
        <v>614</v>
      </c>
      <c r="D479" s="216" t="s">
        <v>213</v>
      </c>
      <c r="E479" s="217" t="s">
        <v>645</v>
      </c>
      <c r="F479" s="218" t="s">
        <v>646</v>
      </c>
      <c r="G479" s="219" t="s">
        <v>216</v>
      </c>
      <c r="H479" s="220">
        <v>152.039</v>
      </c>
      <c r="I479" s="221"/>
      <c r="J479" s="222">
        <f>ROUND(I479*H479,2)</f>
        <v>0</v>
      </c>
      <c r="K479" s="218" t="s">
        <v>217</v>
      </c>
      <c r="L479" s="43"/>
      <c r="M479" s="223" t="s">
        <v>1</v>
      </c>
      <c r="N479" s="224" t="s">
        <v>38</v>
      </c>
      <c r="O479" s="79"/>
      <c r="P479" s="225">
        <f>O479*H479</f>
        <v>0</v>
      </c>
      <c r="Q479" s="225">
        <v>0.048</v>
      </c>
      <c r="R479" s="225">
        <f>Q479*H479</f>
        <v>7.297872</v>
      </c>
      <c r="S479" s="225">
        <v>0.048</v>
      </c>
      <c r="T479" s="226">
        <f>S479*H479</f>
        <v>7.297872</v>
      </c>
      <c r="AR479" s="17" t="s">
        <v>218</v>
      </c>
      <c r="AT479" s="17" t="s">
        <v>213</v>
      </c>
      <c r="AU479" s="17" t="s">
        <v>76</v>
      </c>
      <c r="AY479" s="17" t="s">
        <v>211</v>
      </c>
      <c r="BE479" s="227">
        <f>IF(N479="základní",J479,0)</f>
        <v>0</v>
      </c>
      <c r="BF479" s="227">
        <f>IF(N479="snížená",J479,0)</f>
        <v>0</v>
      </c>
      <c r="BG479" s="227">
        <f>IF(N479="zákl. přenesená",J479,0)</f>
        <v>0</v>
      </c>
      <c r="BH479" s="227">
        <f>IF(N479="sníž. přenesená",J479,0)</f>
        <v>0</v>
      </c>
      <c r="BI479" s="227">
        <f>IF(N479="nulová",J479,0)</f>
        <v>0</v>
      </c>
      <c r="BJ479" s="17" t="s">
        <v>74</v>
      </c>
      <c r="BK479" s="227">
        <f>ROUND(I479*H479,2)</f>
        <v>0</v>
      </c>
      <c r="BL479" s="17" t="s">
        <v>218</v>
      </c>
      <c r="BM479" s="17" t="s">
        <v>1612</v>
      </c>
    </row>
    <row r="480" spans="2:47" s="1" customFormat="1" ht="12">
      <c r="B480" s="38"/>
      <c r="C480" s="39"/>
      <c r="D480" s="228" t="s">
        <v>219</v>
      </c>
      <c r="E480" s="39"/>
      <c r="F480" s="229" t="s">
        <v>648</v>
      </c>
      <c r="G480" s="39"/>
      <c r="H480" s="39"/>
      <c r="I480" s="143"/>
      <c r="J480" s="39"/>
      <c r="K480" s="39"/>
      <c r="L480" s="43"/>
      <c r="M480" s="230"/>
      <c r="N480" s="79"/>
      <c r="O480" s="79"/>
      <c r="P480" s="79"/>
      <c r="Q480" s="79"/>
      <c r="R480" s="79"/>
      <c r="S480" s="79"/>
      <c r="T480" s="80"/>
      <c r="AT480" s="17" t="s">
        <v>219</v>
      </c>
      <c r="AU480" s="17" t="s">
        <v>76</v>
      </c>
    </row>
    <row r="481" spans="2:47" s="1" customFormat="1" ht="12">
      <c r="B481" s="38"/>
      <c r="C481" s="39"/>
      <c r="D481" s="228" t="s">
        <v>221</v>
      </c>
      <c r="E481" s="39"/>
      <c r="F481" s="231" t="s">
        <v>625</v>
      </c>
      <c r="G481" s="39"/>
      <c r="H481" s="39"/>
      <c r="I481" s="143"/>
      <c r="J481" s="39"/>
      <c r="K481" s="39"/>
      <c r="L481" s="43"/>
      <c r="M481" s="230"/>
      <c r="N481" s="79"/>
      <c r="O481" s="79"/>
      <c r="P481" s="79"/>
      <c r="Q481" s="79"/>
      <c r="R481" s="79"/>
      <c r="S481" s="79"/>
      <c r="T481" s="80"/>
      <c r="AT481" s="17" t="s">
        <v>221</v>
      </c>
      <c r="AU481" s="17" t="s">
        <v>76</v>
      </c>
    </row>
    <row r="482" spans="2:51" s="12" customFormat="1" ht="12">
      <c r="B482" s="232"/>
      <c r="C482" s="233"/>
      <c r="D482" s="228" t="s">
        <v>223</v>
      </c>
      <c r="E482" s="234" t="s">
        <v>1</v>
      </c>
      <c r="F482" s="235" t="s">
        <v>1066</v>
      </c>
      <c r="G482" s="233"/>
      <c r="H482" s="234" t="s">
        <v>1</v>
      </c>
      <c r="I482" s="236"/>
      <c r="J482" s="233"/>
      <c r="K482" s="233"/>
      <c r="L482" s="237"/>
      <c r="M482" s="238"/>
      <c r="N482" s="239"/>
      <c r="O482" s="239"/>
      <c r="P482" s="239"/>
      <c r="Q482" s="239"/>
      <c r="R482" s="239"/>
      <c r="S482" s="239"/>
      <c r="T482" s="240"/>
      <c r="AT482" s="241" t="s">
        <v>223</v>
      </c>
      <c r="AU482" s="241" t="s">
        <v>76</v>
      </c>
      <c r="AV482" s="12" t="s">
        <v>74</v>
      </c>
      <c r="AW482" s="12" t="s">
        <v>30</v>
      </c>
      <c r="AX482" s="12" t="s">
        <v>67</v>
      </c>
      <c r="AY482" s="241" t="s">
        <v>211</v>
      </c>
    </row>
    <row r="483" spans="2:51" s="13" customFormat="1" ht="12">
      <c r="B483" s="242"/>
      <c r="C483" s="243"/>
      <c r="D483" s="228" t="s">
        <v>223</v>
      </c>
      <c r="E483" s="244" t="s">
        <v>1</v>
      </c>
      <c r="F483" s="245" t="s">
        <v>1295</v>
      </c>
      <c r="G483" s="243"/>
      <c r="H483" s="246">
        <v>152.039</v>
      </c>
      <c r="I483" s="247"/>
      <c r="J483" s="243"/>
      <c r="K483" s="243"/>
      <c r="L483" s="248"/>
      <c r="M483" s="249"/>
      <c r="N483" s="250"/>
      <c r="O483" s="250"/>
      <c r="P483" s="250"/>
      <c r="Q483" s="250"/>
      <c r="R483" s="250"/>
      <c r="S483" s="250"/>
      <c r="T483" s="251"/>
      <c r="AT483" s="252" t="s">
        <v>223</v>
      </c>
      <c r="AU483" s="252" t="s">
        <v>76</v>
      </c>
      <c r="AV483" s="13" t="s">
        <v>76</v>
      </c>
      <c r="AW483" s="13" t="s">
        <v>30</v>
      </c>
      <c r="AX483" s="13" t="s">
        <v>74</v>
      </c>
      <c r="AY483" s="252" t="s">
        <v>211</v>
      </c>
    </row>
    <row r="484" spans="2:65" s="1" customFormat="1" ht="16.5" customHeight="1">
      <c r="B484" s="38"/>
      <c r="C484" s="216" t="s">
        <v>405</v>
      </c>
      <c r="D484" s="216" t="s">
        <v>213</v>
      </c>
      <c r="E484" s="217" t="s">
        <v>649</v>
      </c>
      <c r="F484" s="218" t="s">
        <v>650</v>
      </c>
      <c r="G484" s="219" t="s">
        <v>216</v>
      </c>
      <c r="H484" s="220">
        <v>112.111</v>
      </c>
      <c r="I484" s="221"/>
      <c r="J484" s="222">
        <f>ROUND(I484*H484,2)</f>
        <v>0</v>
      </c>
      <c r="K484" s="218" t="s">
        <v>217</v>
      </c>
      <c r="L484" s="43"/>
      <c r="M484" s="223" t="s">
        <v>1</v>
      </c>
      <c r="N484" s="224" t="s">
        <v>38</v>
      </c>
      <c r="O484" s="79"/>
      <c r="P484" s="225">
        <f>O484*H484</f>
        <v>0</v>
      </c>
      <c r="Q484" s="225">
        <v>0</v>
      </c>
      <c r="R484" s="225">
        <f>Q484*H484</f>
        <v>0</v>
      </c>
      <c r="S484" s="225">
        <v>0.0779</v>
      </c>
      <c r="T484" s="226">
        <f>S484*H484</f>
        <v>8.7334469</v>
      </c>
      <c r="AR484" s="17" t="s">
        <v>218</v>
      </c>
      <c r="AT484" s="17" t="s">
        <v>213</v>
      </c>
      <c r="AU484" s="17" t="s">
        <v>76</v>
      </c>
      <c r="AY484" s="17" t="s">
        <v>211</v>
      </c>
      <c r="BE484" s="227">
        <f>IF(N484="základní",J484,0)</f>
        <v>0</v>
      </c>
      <c r="BF484" s="227">
        <f>IF(N484="snížená",J484,0)</f>
        <v>0</v>
      </c>
      <c r="BG484" s="227">
        <f>IF(N484="zákl. přenesená",J484,0)</f>
        <v>0</v>
      </c>
      <c r="BH484" s="227">
        <f>IF(N484="sníž. přenesená",J484,0)</f>
        <v>0</v>
      </c>
      <c r="BI484" s="227">
        <f>IF(N484="nulová",J484,0)</f>
        <v>0</v>
      </c>
      <c r="BJ484" s="17" t="s">
        <v>74</v>
      </c>
      <c r="BK484" s="227">
        <f>ROUND(I484*H484,2)</f>
        <v>0</v>
      </c>
      <c r="BL484" s="17" t="s">
        <v>218</v>
      </c>
      <c r="BM484" s="17" t="s">
        <v>1613</v>
      </c>
    </row>
    <row r="485" spans="2:47" s="1" customFormat="1" ht="12">
      <c r="B485" s="38"/>
      <c r="C485" s="39"/>
      <c r="D485" s="228" t="s">
        <v>219</v>
      </c>
      <c r="E485" s="39"/>
      <c r="F485" s="229" t="s">
        <v>652</v>
      </c>
      <c r="G485" s="39"/>
      <c r="H485" s="39"/>
      <c r="I485" s="143"/>
      <c r="J485" s="39"/>
      <c r="K485" s="39"/>
      <c r="L485" s="43"/>
      <c r="M485" s="230"/>
      <c r="N485" s="79"/>
      <c r="O485" s="79"/>
      <c r="P485" s="79"/>
      <c r="Q485" s="79"/>
      <c r="R485" s="79"/>
      <c r="S485" s="79"/>
      <c r="T485" s="80"/>
      <c r="AT485" s="17" t="s">
        <v>219</v>
      </c>
      <c r="AU485" s="17" t="s">
        <v>76</v>
      </c>
    </row>
    <row r="486" spans="2:47" s="1" customFormat="1" ht="12">
      <c r="B486" s="38"/>
      <c r="C486" s="39"/>
      <c r="D486" s="228" t="s">
        <v>221</v>
      </c>
      <c r="E486" s="39"/>
      <c r="F486" s="231" t="s">
        <v>653</v>
      </c>
      <c r="G486" s="39"/>
      <c r="H486" s="39"/>
      <c r="I486" s="143"/>
      <c r="J486" s="39"/>
      <c r="K486" s="39"/>
      <c r="L486" s="43"/>
      <c r="M486" s="230"/>
      <c r="N486" s="79"/>
      <c r="O486" s="79"/>
      <c r="P486" s="79"/>
      <c r="Q486" s="79"/>
      <c r="R486" s="79"/>
      <c r="S486" s="79"/>
      <c r="T486" s="80"/>
      <c r="AT486" s="17" t="s">
        <v>221</v>
      </c>
      <c r="AU486" s="17" t="s">
        <v>76</v>
      </c>
    </row>
    <row r="487" spans="2:51" s="12" customFormat="1" ht="12">
      <c r="B487" s="232"/>
      <c r="C487" s="233"/>
      <c r="D487" s="228" t="s">
        <v>223</v>
      </c>
      <c r="E487" s="234" t="s">
        <v>1</v>
      </c>
      <c r="F487" s="235" t="s">
        <v>1297</v>
      </c>
      <c r="G487" s="233"/>
      <c r="H487" s="234" t="s">
        <v>1</v>
      </c>
      <c r="I487" s="236"/>
      <c r="J487" s="233"/>
      <c r="K487" s="233"/>
      <c r="L487" s="237"/>
      <c r="M487" s="238"/>
      <c r="N487" s="239"/>
      <c r="O487" s="239"/>
      <c r="P487" s="239"/>
      <c r="Q487" s="239"/>
      <c r="R487" s="239"/>
      <c r="S487" s="239"/>
      <c r="T487" s="240"/>
      <c r="AT487" s="241" t="s">
        <v>223</v>
      </c>
      <c r="AU487" s="241" t="s">
        <v>76</v>
      </c>
      <c r="AV487" s="12" t="s">
        <v>74</v>
      </c>
      <c r="AW487" s="12" t="s">
        <v>30</v>
      </c>
      <c r="AX487" s="12" t="s">
        <v>67</v>
      </c>
      <c r="AY487" s="241" t="s">
        <v>211</v>
      </c>
    </row>
    <row r="488" spans="2:51" s="13" customFormat="1" ht="12">
      <c r="B488" s="242"/>
      <c r="C488" s="243"/>
      <c r="D488" s="228" t="s">
        <v>223</v>
      </c>
      <c r="E488" s="244" t="s">
        <v>1</v>
      </c>
      <c r="F488" s="245" t="s">
        <v>1614</v>
      </c>
      <c r="G488" s="243"/>
      <c r="H488" s="246">
        <v>19.698</v>
      </c>
      <c r="I488" s="247"/>
      <c r="J488" s="243"/>
      <c r="K488" s="243"/>
      <c r="L488" s="248"/>
      <c r="M488" s="249"/>
      <c r="N488" s="250"/>
      <c r="O488" s="250"/>
      <c r="P488" s="250"/>
      <c r="Q488" s="250"/>
      <c r="R488" s="250"/>
      <c r="S488" s="250"/>
      <c r="T488" s="251"/>
      <c r="AT488" s="252" t="s">
        <v>223</v>
      </c>
      <c r="AU488" s="252" t="s">
        <v>76</v>
      </c>
      <c r="AV488" s="13" t="s">
        <v>76</v>
      </c>
      <c r="AW488" s="13" t="s">
        <v>30</v>
      </c>
      <c r="AX488" s="13" t="s">
        <v>67</v>
      </c>
      <c r="AY488" s="252" t="s">
        <v>211</v>
      </c>
    </row>
    <row r="489" spans="2:51" s="12" customFormat="1" ht="12">
      <c r="B489" s="232"/>
      <c r="C489" s="233"/>
      <c r="D489" s="228" t="s">
        <v>223</v>
      </c>
      <c r="E489" s="234" t="s">
        <v>1</v>
      </c>
      <c r="F489" s="235" t="s">
        <v>1615</v>
      </c>
      <c r="G489" s="233"/>
      <c r="H489" s="234" t="s">
        <v>1</v>
      </c>
      <c r="I489" s="236"/>
      <c r="J489" s="233"/>
      <c r="K489" s="233"/>
      <c r="L489" s="237"/>
      <c r="M489" s="238"/>
      <c r="N489" s="239"/>
      <c r="O489" s="239"/>
      <c r="P489" s="239"/>
      <c r="Q489" s="239"/>
      <c r="R489" s="239"/>
      <c r="S489" s="239"/>
      <c r="T489" s="240"/>
      <c r="AT489" s="241" t="s">
        <v>223</v>
      </c>
      <c r="AU489" s="241" t="s">
        <v>76</v>
      </c>
      <c r="AV489" s="12" t="s">
        <v>74</v>
      </c>
      <c r="AW489" s="12" t="s">
        <v>30</v>
      </c>
      <c r="AX489" s="12" t="s">
        <v>67</v>
      </c>
      <c r="AY489" s="241" t="s">
        <v>211</v>
      </c>
    </row>
    <row r="490" spans="2:51" s="13" customFormat="1" ht="12">
      <c r="B490" s="242"/>
      <c r="C490" s="243"/>
      <c r="D490" s="228" t="s">
        <v>223</v>
      </c>
      <c r="E490" s="244" t="s">
        <v>1</v>
      </c>
      <c r="F490" s="245" t="s">
        <v>1606</v>
      </c>
      <c r="G490" s="243"/>
      <c r="H490" s="246">
        <v>31.2</v>
      </c>
      <c r="I490" s="247"/>
      <c r="J490" s="243"/>
      <c r="K490" s="243"/>
      <c r="L490" s="248"/>
      <c r="M490" s="249"/>
      <c r="N490" s="250"/>
      <c r="O490" s="250"/>
      <c r="P490" s="250"/>
      <c r="Q490" s="250"/>
      <c r="R490" s="250"/>
      <c r="S490" s="250"/>
      <c r="T490" s="251"/>
      <c r="AT490" s="252" t="s">
        <v>223</v>
      </c>
      <c r="AU490" s="252" t="s">
        <v>76</v>
      </c>
      <c r="AV490" s="13" t="s">
        <v>76</v>
      </c>
      <c r="AW490" s="13" t="s">
        <v>30</v>
      </c>
      <c r="AX490" s="13" t="s">
        <v>67</v>
      </c>
      <c r="AY490" s="252" t="s">
        <v>211</v>
      </c>
    </row>
    <row r="491" spans="2:51" s="12" customFormat="1" ht="12">
      <c r="B491" s="232"/>
      <c r="C491" s="233"/>
      <c r="D491" s="228" t="s">
        <v>223</v>
      </c>
      <c r="E491" s="234" t="s">
        <v>1</v>
      </c>
      <c r="F491" s="235" t="s">
        <v>1072</v>
      </c>
      <c r="G491" s="233"/>
      <c r="H491" s="234" t="s">
        <v>1</v>
      </c>
      <c r="I491" s="236"/>
      <c r="J491" s="233"/>
      <c r="K491" s="233"/>
      <c r="L491" s="237"/>
      <c r="M491" s="238"/>
      <c r="N491" s="239"/>
      <c r="O491" s="239"/>
      <c r="P491" s="239"/>
      <c r="Q491" s="239"/>
      <c r="R491" s="239"/>
      <c r="S491" s="239"/>
      <c r="T491" s="240"/>
      <c r="AT491" s="241" t="s">
        <v>223</v>
      </c>
      <c r="AU491" s="241" t="s">
        <v>76</v>
      </c>
      <c r="AV491" s="12" t="s">
        <v>74</v>
      </c>
      <c r="AW491" s="12" t="s">
        <v>30</v>
      </c>
      <c r="AX491" s="12" t="s">
        <v>67</v>
      </c>
      <c r="AY491" s="241" t="s">
        <v>211</v>
      </c>
    </row>
    <row r="492" spans="2:51" s="13" customFormat="1" ht="12">
      <c r="B492" s="242"/>
      <c r="C492" s="243"/>
      <c r="D492" s="228" t="s">
        <v>223</v>
      </c>
      <c r="E492" s="244" t="s">
        <v>1</v>
      </c>
      <c r="F492" s="245" t="s">
        <v>1607</v>
      </c>
      <c r="G492" s="243"/>
      <c r="H492" s="246">
        <v>27.6</v>
      </c>
      <c r="I492" s="247"/>
      <c r="J492" s="243"/>
      <c r="K492" s="243"/>
      <c r="L492" s="248"/>
      <c r="M492" s="249"/>
      <c r="N492" s="250"/>
      <c r="O492" s="250"/>
      <c r="P492" s="250"/>
      <c r="Q492" s="250"/>
      <c r="R492" s="250"/>
      <c r="S492" s="250"/>
      <c r="T492" s="251"/>
      <c r="AT492" s="252" t="s">
        <v>223</v>
      </c>
      <c r="AU492" s="252" t="s">
        <v>76</v>
      </c>
      <c r="AV492" s="13" t="s">
        <v>76</v>
      </c>
      <c r="AW492" s="13" t="s">
        <v>30</v>
      </c>
      <c r="AX492" s="13" t="s">
        <v>67</v>
      </c>
      <c r="AY492" s="252" t="s">
        <v>211</v>
      </c>
    </row>
    <row r="493" spans="2:51" s="12" customFormat="1" ht="12">
      <c r="B493" s="232"/>
      <c r="C493" s="233"/>
      <c r="D493" s="228" t="s">
        <v>223</v>
      </c>
      <c r="E493" s="234" t="s">
        <v>1</v>
      </c>
      <c r="F493" s="235" t="s">
        <v>1616</v>
      </c>
      <c r="G493" s="233"/>
      <c r="H493" s="234" t="s">
        <v>1</v>
      </c>
      <c r="I493" s="236"/>
      <c r="J493" s="233"/>
      <c r="K493" s="233"/>
      <c r="L493" s="237"/>
      <c r="M493" s="238"/>
      <c r="N493" s="239"/>
      <c r="O493" s="239"/>
      <c r="P493" s="239"/>
      <c r="Q493" s="239"/>
      <c r="R493" s="239"/>
      <c r="S493" s="239"/>
      <c r="T493" s="240"/>
      <c r="AT493" s="241" t="s">
        <v>223</v>
      </c>
      <c r="AU493" s="241" t="s">
        <v>76</v>
      </c>
      <c r="AV493" s="12" t="s">
        <v>74</v>
      </c>
      <c r="AW493" s="12" t="s">
        <v>30</v>
      </c>
      <c r="AX493" s="12" t="s">
        <v>67</v>
      </c>
      <c r="AY493" s="241" t="s">
        <v>211</v>
      </c>
    </row>
    <row r="494" spans="2:51" s="13" customFormat="1" ht="12">
      <c r="B494" s="242"/>
      <c r="C494" s="243"/>
      <c r="D494" s="228" t="s">
        <v>223</v>
      </c>
      <c r="E494" s="244" t="s">
        <v>1</v>
      </c>
      <c r="F494" s="245" t="s">
        <v>1617</v>
      </c>
      <c r="G494" s="243"/>
      <c r="H494" s="246">
        <v>2.321</v>
      </c>
      <c r="I494" s="247"/>
      <c r="J494" s="243"/>
      <c r="K494" s="243"/>
      <c r="L494" s="248"/>
      <c r="M494" s="249"/>
      <c r="N494" s="250"/>
      <c r="O494" s="250"/>
      <c r="P494" s="250"/>
      <c r="Q494" s="250"/>
      <c r="R494" s="250"/>
      <c r="S494" s="250"/>
      <c r="T494" s="251"/>
      <c r="AT494" s="252" t="s">
        <v>223</v>
      </c>
      <c r="AU494" s="252" t="s">
        <v>76</v>
      </c>
      <c r="AV494" s="13" t="s">
        <v>76</v>
      </c>
      <c r="AW494" s="13" t="s">
        <v>30</v>
      </c>
      <c r="AX494" s="13" t="s">
        <v>67</v>
      </c>
      <c r="AY494" s="252" t="s">
        <v>211</v>
      </c>
    </row>
    <row r="495" spans="2:51" s="12" customFormat="1" ht="12">
      <c r="B495" s="232"/>
      <c r="C495" s="233"/>
      <c r="D495" s="228" t="s">
        <v>223</v>
      </c>
      <c r="E495" s="234" t="s">
        <v>1</v>
      </c>
      <c r="F495" s="235" t="s">
        <v>1618</v>
      </c>
      <c r="G495" s="233"/>
      <c r="H495" s="234" t="s">
        <v>1</v>
      </c>
      <c r="I495" s="236"/>
      <c r="J495" s="233"/>
      <c r="K495" s="233"/>
      <c r="L495" s="237"/>
      <c r="M495" s="238"/>
      <c r="N495" s="239"/>
      <c r="O495" s="239"/>
      <c r="P495" s="239"/>
      <c r="Q495" s="239"/>
      <c r="R495" s="239"/>
      <c r="S495" s="239"/>
      <c r="T495" s="240"/>
      <c r="AT495" s="241" t="s">
        <v>223</v>
      </c>
      <c r="AU495" s="241" t="s">
        <v>76</v>
      </c>
      <c r="AV495" s="12" t="s">
        <v>74</v>
      </c>
      <c r="AW495" s="12" t="s">
        <v>30</v>
      </c>
      <c r="AX495" s="12" t="s">
        <v>67</v>
      </c>
      <c r="AY495" s="241" t="s">
        <v>211</v>
      </c>
    </row>
    <row r="496" spans="2:51" s="13" customFormat="1" ht="12">
      <c r="B496" s="242"/>
      <c r="C496" s="243"/>
      <c r="D496" s="228" t="s">
        <v>223</v>
      </c>
      <c r="E496" s="244" t="s">
        <v>1</v>
      </c>
      <c r="F496" s="245" t="s">
        <v>1619</v>
      </c>
      <c r="G496" s="243"/>
      <c r="H496" s="246">
        <v>2.3</v>
      </c>
      <c r="I496" s="247"/>
      <c r="J496" s="243"/>
      <c r="K496" s="243"/>
      <c r="L496" s="248"/>
      <c r="M496" s="249"/>
      <c r="N496" s="250"/>
      <c r="O496" s="250"/>
      <c r="P496" s="250"/>
      <c r="Q496" s="250"/>
      <c r="R496" s="250"/>
      <c r="S496" s="250"/>
      <c r="T496" s="251"/>
      <c r="AT496" s="252" t="s">
        <v>223</v>
      </c>
      <c r="AU496" s="252" t="s">
        <v>76</v>
      </c>
      <c r="AV496" s="13" t="s">
        <v>76</v>
      </c>
      <c r="AW496" s="13" t="s">
        <v>30</v>
      </c>
      <c r="AX496" s="13" t="s">
        <v>67</v>
      </c>
      <c r="AY496" s="252" t="s">
        <v>211</v>
      </c>
    </row>
    <row r="497" spans="2:51" s="12" customFormat="1" ht="12">
      <c r="B497" s="232"/>
      <c r="C497" s="233"/>
      <c r="D497" s="228" t="s">
        <v>223</v>
      </c>
      <c r="E497" s="234" t="s">
        <v>1</v>
      </c>
      <c r="F497" s="235" t="s">
        <v>658</v>
      </c>
      <c r="G497" s="233"/>
      <c r="H497" s="234" t="s">
        <v>1</v>
      </c>
      <c r="I497" s="236"/>
      <c r="J497" s="233"/>
      <c r="K497" s="233"/>
      <c r="L497" s="237"/>
      <c r="M497" s="238"/>
      <c r="N497" s="239"/>
      <c r="O497" s="239"/>
      <c r="P497" s="239"/>
      <c r="Q497" s="239"/>
      <c r="R497" s="239"/>
      <c r="S497" s="239"/>
      <c r="T497" s="240"/>
      <c r="AT497" s="241" t="s">
        <v>223</v>
      </c>
      <c r="AU497" s="241" t="s">
        <v>76</v>
      </c>
      <c r="AV497" s="12" t="s">
        <v>74</v>
      </c>
      <c r="AW497" s="12" t="s">
        <v>30</v>
      </c>
      <c r="AX497" s="12" t="s">
        <v>67</v>
      </c>
      <c r="AY497" s="241" t="s">
        <v>211</v>
      </c>
    </row>
    <row r="498" spans="2:51" s="13" customFormat="1" ht="12">
      <c r="B498" s="242"/>
      <c r="C498" s="243"/>
      <c r="D498" s="228" t="s">
        <v>223</v>
      </c>
      <c r="E498" s="244" t="s">
        <v>1</v>
      </c>
      <c r="F498" s="245" t="s">
        <v>1620</v>
      </c>
      <c r="G498" s="243"/>
      <c r="H498" s="246">
        <v>28.992</v>
      </c>
      <c r="I498" s="247"/>
      <c r="J498" s="243"/>
      <c r="K498" s="243"/>
      <c r="L498" s="248"/>
      <c r="M498" s="249"/>
      <c r="N498" s="250"/>
      <c r="O498" s="250"/>
      <c r="P498" s="250"/>
      <c r="Q498" s="250"/>
      <c r="R498" s="250"/>
      <c r="S498" s="250"/>
      <c r="T498" s="251"/>
      <c r="AT498" s="252" t="s">
        <v>223</v>
      </c>
      <c r="AU498" s="252" t="s">
        <v>76</v>
      </c>
      <c r="AV498" s="13" t="s">
        <v>76</v>
      </c>
      <c r="AW498" s="13" t="s">
        <v>30</v>
      </c>
      <c r="AX498" s="13" t="s">
        <v>67</v>
      </c>
      <c r="AY498" s="252" t="s">
        <v>211</v>
      </c>
    </row>
    <row r="499" spans="2:51" s="14" customFormat="1" ht="12">
      <c r="B499" s="253"/>
      <c r="C499" s="254"/>
      <c r="D499" s="228" t="s">
        <v>223</v>
      </c>
      <c r="E499" s="255" t="s">
        <v>1</v>
      </c>
      <c r="F499" s="256" t="s">
        <v>227</v>
      </c>
      <c r="G499" s="254"/>
      <c r="H499" s="257">
        <v>112.111</v>
      </c>
      <c r="I499" s="258"/>
      <c r="J499" s="254"/>
      <c r="K499" s="254"/>
      <c r="L499" s="259"/>
      <c r="M499" s="260"/>
      <c r="N499" s="261"/>
      <c r="O499" s="261"/>
      <c r="P499" s="261"/>
      <c r="Q499" s="261"/>
      <c r="R499" s="261"/>
      <c r="S499" s="261"/>
      <c r="T499" s="262"/>
      <c r="AT499" s="263" t="s">
        <v>223</v>
      </c>
      <c r="AU499" s="263" t="s">
        <v>76</v>
      </c>
      <c r="AV499" s="14" t="s">
        <v>218</v>
      </c>
      <c r="AW499" s="14" t="s">
        <v>30</v>
      </c>
      <c r="AX499" s="14" t="s">
        <v>74</v>
      </c>
      <c r="AY499" s="263" t="s">
        <v>211</v>
      </c>
    </row>
    <row r="500" spans="2:65" s="1" customFormat="1" ht="16.5" customHeight="1">
      <c r="B500" s="38"/>
      <c r="C500" s="216" t="s">
        <v>634</v>
      </c>
      <c r="D500" s="216" t="s">
        <v>213</v>
      </c>
      <c r="E500" s="217" t="s">
        <v>661</v>
      </c>
      <c r="F500" s="218" t="s">
        <v>662</v>
      </c>
      <c r="G500" s="219" t="s">
        <v>230</v>
      </c>
      <c r="H500" s="220">
        <v>9.02</v>
      </c>
      <c r="I500" s="221"/>
      <c r="J500" s="222">
        <f>ROUND(I500*H500,2)</f>
        <v>0</v>
      </c>
      <c r="K500" s="218" t="s">
        <v>217</v>
      </c>
      <c r="L500" s="43"/>
      <c r="M500" s="223" t="s">
        <v>1</v>
      </c>
      <c r="N500" s="224" t="s">
        <v>38</v>
      </c>
      <c r="O500" s="79"/>
      <c r="P500" s="225">
        <f>O500*H500</f>
        <v>0</v>
      </c>
      <c r="Q500" s="225">
        <v>0.50375</v>
      </c>
      <c r="R500" s="225">
        <f>Q500*H500</f>
        <v>4.543825</v>
      </c>
      <c r="S500" s="225">
        <v>2.5</v>
      </c>
      <c r="T500" s="226">
        <f>S500*H500</f>
        <v>22.549999999999997</v>
      </c>
      <c r="AR500" s="17" t="s">
        <v>218</v>
      </c>
      <c r="AT500" s="17" t="s">
        <v>213</v>
      </c>
      <c r="AU500" s="17" t="s">
        <v>76</v>
      </c>
      <c r="AY500" s="17" t="s">
        <v>211</v>
      </c>
      <c r="BE500" s="227">
        <f>IF(N500="základní",J500,0)</f>
        <v>0</v>
      </c>
      <c r="BF500" s="227">
        <f>IF(N500="snížená",J500,0)</f>
        <v>0</v>
      </c>
      <c r="BG500" s="227">
        <f>IF(N500="zákl. přenesená",J500,0)</f>
        <v>0</v>
      </c>
      <c r="BH500" s="227">
        <f>IF(N500="sníž. přenesená",J500,0)</f>
        <v>0</v>
      </c>
      <c r="BI500" s="227">
        <f>IF(N500="nulová",J500,0)</f>
        <v>0</v>
      </c>
      <c r="BJ500" s="17" t="s">
        <v>74</v>
      </c>
      <c r="BK500" s="227">
        <f>ROUND(I500*H500,2)</f>
        <v>0</v>
      </c>
      <c r="BL500" s="17" t="s">
        <v>218</v>
      </c>
      <c r="BM500" s="17" t="s">
        <v>1621</v>
      </c>
    </row>
    <row r="501" spans="2:47" s="1" customFormat="1" ht="12">
      <c r="B501" s="38"/>
      <c r="C501" s="39"/>
      <c r="D501" s="228" t="s">
        <v>219</v>
      </c>
      <c r="E501" s="39"/>
      <c r="F501" s="229" t="s">
        <v>664</v>
      </c>
      <c r="G501" s="39"/>
      <c r="H501" s="39"/>
      <c r="I501" s="143"/>
      <c r="J501" s="39"/>
      <c r="K501" s="39"/>
      <c r="L501" s="43"/>
      <c r="M501" s="230"/>
      <c r="N501" s="79"/>
      <c r="O501" s="79"/>
      <c r="P501" s="79"/>
      <c r="Q501" s="79"/>
      <c r="R501" s="79"/>
      <c r="S501" s="79"/>
      <c r="T501" s="80"/>
      <c r="AT501" s="17" t="s">
        <v>219</v>
      </c>
      <c r="AU501" s="17" t="s">
        <v>76</v>
      </c>
    </row>
    <row r="502" spans="2:47" s="1" customFormat="1" ht="12">
      <c r="B502" s="38"/>
      <c r="C502" s="39"/>
      <c r="D502" s="228" t="s">
        <v>221</v>
      </c>
      <c r="E502" s="39"/>
      <c r="F502" s="231" t="s">
        <v>665</v>
      </c>
      <c r="G502" s="39"/>
      <c r="H502" s="39"/>
      <c r="I502" s="143"/>
      <c r="J502" s="39"/>
      <c r="K502" s="39"/>
      <c r="L502" s="43"/>
      <c r="M502" s="230"/>
      <c r="N502" s="79"/>
      <c r="O502" s="79"/>
      <c r="P502" s="79"/>
      <c r="Q502" s="79"/>
      <c r="R502" s="79"/>
      <c r="S502" s="79"/>
      <c r="T502" s="80"/>
      <c r="AT502" s="17" t="s">
        <v>221</v>
      </c>
      <c r="AU502" s="17" t="s">
        <v>76</v>
      </c>
    </row>
    <row r="503" spans="2:51" s="12" customFormat="1" ht="12">
      <c r="B503" s="232"/>
      <c r="C503" s="233"/>
      <c r="D503" s="228" t="s">
        <v>223</v>
      </c>
      <c r="E503" s="234" t="s">
        <v>1</v>
      </c>
      <c r="F503" s="235" t="s">
        <v>626</v>
      </c>
      <c r="G503" s="233"/>
      <c r="H503" s="234" t="s">
        <v>1</v>
      </c>
      <c r="I503" s="236"/>
      <c r="J503" s="233"/>
      <c r="K503" s="233"/>
      <c r="L503" s="237"/>
      <c r="M503" s="238"/>
      <c r="N503" s="239"/>
      <c r="O503" s="239"/>
      <c r="P503" s="239"/>
      <c r="Q503" s="239"/>
      <c r="R503" s="239"/>
      <c r="S503" s="239"/>
      <c r="T503" s="240"/>
      <c r="AT503" s="241" t="s">
        <v>223</v>
      </c>
      <c r="AU503" s="241" t="s">
        <v>76</v>
      </c>
      <c r="AV503" s="12" t="s">
        <v>74</v>
      </c>
      <c r="AW503" s="12" t="s">
        <v>30</v>
      </c>
      <c r="AX503" s="12" t="s">
        <v>67</v>
      </c>
      <c r="AY503" s="241" t="s">
        <v>211</v>
      </c>
    </row>
    <row r="504" spans="2:51" s="13" customFormat="1" ht="12">
      <c r="B504" s="242"/>
      <c r="C504" s="243"/>
      <c r="D504" s="228" t="s">
        <v>223</v>
      </c>
      <c r="E504" s="244" t="s">
        <v>1</v>
      </c>
      <c r="F504" s="245" t="s">
        <v>1622</v>
      </c>
      <c r="G504" s="243"/>
      <c r="H504" s="246">
        <v>4.925</v>
      </c>
      <c r="I504" s="247"/>
      <c r="J504" s="243"/>
      <c r="K504" s="243"/>
      <c r="L504" s="248"/>
      <c r="M504" s="249"/>
      <c r="N504" s="250"/>
      <c r="O504" s="250"/>
      <c r="P504" s="250"/>
      <c r="Q504" s="250"/>
      <c r="R504" s="250"/>
      <c r="S504" s="250"/>
      <c r="T504" s="251"/>
      <c r="AT504" s="252" t="s">
        <v>223</v>
      </c>
      <c r="AU504" s="252" t="s">
        <v>76</v>
      </c>
      <c r="AV504" s="13" t="s">
        <v>76</v>
      </c>
      <c r="AW504" s="13" t="s">
        <v>30</v>
      </c>
      <c r="AX504" s="13" t="s">
        <v>67</v>
      </c>
      <c r="AY504" s="252" t="s">
        <v>211</v>
      </c>
    </row>
    <row r="505" spans="2:51" s="12" customFormat="1" ht="12">
      <c r="B505" s="232"/>
      <c r="C505" s="233"/>
      <c r="D505" s="228" t="s">
        <v>223</v>
      </c>
      <c r="E505" s="234" t="s">
        <v>1</v>
      </c>
      <c r="F505" s="235" t="s">
        <v>1058</v>
      </c>
      <c r="G505" s="233"/>
      <c r="H505" s="234" t="s">
        <v>1</v>
      </c>
      <c r="I505" s="236"/>
      <c r="J505" s="233"/>
      <c r="K505" s="233"/>
      <c r="L505" s="237"/>
      <c r="M505" s="238"/>
      <c r="N505" s="239"/>
      <c r="O505" s="239"/>
      <c r="P505" s="239"/>
      <c r="Q505" s="239"/>
      <c r="R505" s="239"/>
      <c r="S505" s="239"/>
      <c r="T505" s="240"/>
      <c r="AT505" s="241" t="s">
        <v>223</v>
      </c>
      <c r="AU505" s="241" t="s">
        <v>76</v>
      </c>
      <c r="AV505" s="12" t="s">
        <v>74</v>
      </c>
      <c r="AW505" s="12" t="s">
        <v>30</v>
      </c>
      <c r="AX505" s="12" t="s">
        <v>67</v>
      </c>
      <c r="AY505" s="241" t="s">
        <v>211</v>
      </c>
    </row>
    <row r="506" spans="2:51" s="13" customFormat="1" ht="12">
      <c r="B506" s="242"/>
      <c r="C506" s="243"/>
      <c r="D506" s="228" t="s">
        <v>223</v>
      </c>
      <c r="E506" s="244" t="s">
        <v>1</v>
      </c>
      <c r="F506" s="245" t="s">
        <v>1623</v>
      </c>
      <c r="G506" s="243"/>
      <c r="H506" s="246">
        <v>1.56</v>
      </c>
      <c r="I506" s="247"/>
      <c r="J506" s="243"/>
      <c r="K506" s="243"/>
      <c r="L506" s="248"/>
      <c r="M506" s="249"/>
      <c r="N506" s="250"/>
      <c r="O506" s="250"/>
      <c r="P506" s="250"/>
      <c r="Q506" s="250"/>
      <c r="R506" s="250"/>
      <c r="S506" s="250"/>
      <c r="T506" s="251"/>
      <c r="AT506" s="252" t="s">
        <v>223</v>
      </c>
      <c r="AU506" s="252" t="s">
        <v>76</v>
      </c>
      <c r="AV506" s="13" t="s">
        <v>76</v>
      </c>
      <c r="AW506" s="13" t="s">
        <v>30</v>
      </c>
      <c r="AX506" s="13" t="s">
        <v>67</v>
      </c>
      <c r="AY506" s="252" t="s">
        <v>211</v>
      </c>
    </row>
    <row r="507" spans="2:51" s="12" customFormat="1" ht="12">
      <c r="B507" s="232"/>
      <c r="C507" s="233"/>
      <c r="D507" s="228" t="s">
        <v>223</v>
      </c>
      <c r="E507" s="234" t="s">
        <v>1</v>
      </c>
      <c r="F507" s="235" t="s">
        <v>1624</v>
      </c>
      <c r="G507" s="233"/>
      <c r="H507" s="234" t="s">
        <v>1</v>
      </c>
      <c r="I507" s="236"/>
      <c r="J507" s="233"/>
      <c r="K507" s="233"/>
      <c r="L507" s="237"/>
      <c r="M507" s="238"/>
      <c r="N507" s="239"/>
      <c r="O507" s="239"/>
      <c r="P507" s="239"/>
      <c r="Q507" s="239"/>
      <c r="R507" s="239"/>
      <c r="S507" s="239"/>
      <c r="T507" s="240"/>
      <c r="AT507" s="241" t="s">
        <v>223</v>
      </c>
      <c r="AU507" s="241" t="s">
        <v>76</v>
      </c>
      <c r="AV507" s="12" t="s">
        <v>74</v>
      </c>
      <c r="AW507" s="12" t="s">
        <v>30</v>
      </c>
      <c r="AX507" s="12" t="s">
        <v>67</v>
      </c>
      <c r="AY507" s="241" t="s">
        <v>211</v>
      </c>
    </row>
    <row r="508" spans="2:51" s="13" customFormat="1" ht="12">
      <c r="B508" s="242"/>
      <c r="C508" s="243"/>
      <c r="D508" s="228" t="s">
        <v>223</v>
      </c>
      <c r="E508" s="244" t="s">
        <v>1</v>
      </c>
      <c r="F508" s="245" t="s">
        <v>1625</v>
      </c>
      <c r="G508" s="243"/>
      <c r="H508" s="246">
        <v>1.38</v>
      </c>
      <c r="I508" s="247"/>
      <c r="J508" s="243"/>
      <c r="K508" s="243"/>
      <c r="L508" s="248"/>
      <c r="M508" s="249"/>
      <c r="N508" s="250"/>
      <c r="O508" s="250"/>
      <c r="P508" s="250"/>
      <c r="Q508" s="250"/>
      <c r="R508" s="250"/>
      <c r="S508" s="250"/>
      <c r="T508" s="251"/>
      <c r="AT508" s="252" t="s">
        <v>223</v>
      </c>
      <c r="AU508" s="252" t="s">
        <v>76</v>
      </c>
      <c r="AV508" s="13" t="s">
        <v>76</v>
      </c>
      <c r="AW508" s="13" t="s">
        <v>30</v>
      </c>
      <c r="AX508" s="13" t="s">
        <v>67</v>
      </c>
      <c r="AY508" s="252" t="s">
        <v>211</v>
      </c>
    </row>
    <row r="509" spans="2:51" s="12" customFormat="1" ht="12">
      <c r="B509" s="232"/>
      <c r="C509" s="233"/>
      <c r="D509" s="228" t="s">
        <v>223</v>
      </c>
      <c r="E509" s="234" t="s">
        <v>1</v>
      </c>
      <c r="F509" s="235" t="s">
        <v>1425</v>
      </c>
      <c r="G509" s="233"/>
      <c r="H509" s="234" t="s">
        <v>1</v>
      </c>
      <c r="I509" s="236"/>
      <c r="J509" s="233"/>
      <c r="K509" s="233"/>
      <c r="L509" s="237"/>
      <c r="M509" s="238"/>
      <c r="N509" s="239"/>
      <c r="O509" s="239"/>
      <c r="P509" s="239"/>
      <c r="Q509" s="239"/>
      <c r="R509" s="239"/>
      <c r="S509" s="239"/>
      <c r="T509" s="240"/>
      <c r="AT509" s="241" t="s">
        <v>223</v>
      </c>
      <c r="AU509" s="241" t="s">
        <v>76</v>
      </c>
      <c r="AV509" s="12" t="s">
        <v>74</v>
      </c>
      <c r="AW509" s="12" t="s">
        <v>30</v>
      </c>
      <c r="AX509" s="12" t="s">
        <v>67</v>
      </c>
      <c r="AY509" s="241" t="s">
        <v>211</v>
      </c>
    </row>
    <row r="510" spans="2:51" s="13" customFormat="1" ht="12">
      <c r="B510" s="242"/>
      <c r="C510" s="243"/>
      <c r="D510" s="228" t="s">
        <v>223</v>
      </c>
      <c r="E510" s="244" t="s">
        <v>1</v>
      </c>
      <c r="F510" s="245" t="s">
        <v>1626</v>
      </c>
      <c r="G510" s="243"/>
      <c r="H510" s="246">
        <v>0.58</v>
      </c>
      <c r="I510" s="247"/>
      <c r="J510" s="243"/>
      <c r="K510" s="243"/>
      <c r="L510" s="248"/>
      <c r="M510" s="249"/>
      <c r="N510" s="250"/>
      <c r="O510" s="250"/>
      <c r="P510" s="250"/>
      <c r="Q510" s="250"/>
      <c r="R510" s="250"/>
      <c r="S510" s="250"/>
      <c r="T510" s="251"/>
      <c r="AT510" s="252" t="s">
        <v>223</v>
      </c>
      <c r="AU510" s="252" t="s">
        <v>76</v>
      </c>
      <c r="AV510" s="13" t="s">
        <v>76</v>
      </c>
      <c r="AW510" s="13" t="s">
        <v>30</v>
      </c>
      <c r="AX510" s="13" t="s">
        <v>67</v>
      </c>
      <c r="AY510" s="252" t="s">
        <v>211</v>
      </c>
    </row>
    <row r="511" spans="2:51" s="12" customFormat="1" ht="12">
      <c r="B511" s="232"/>
      <c r="C511" s="233"/>
      <c r="D511" s="228" t="s">
        <v>223</v>
      </c>
      <c r="E511" s="234" t="s">
        <v>1</v>
      </c>
      <c r="F511" s="235" t="s">
        <v>1427</v>
      </c>
      <c r="G511" s="233"/>
      <c r="H511" s="234" t="s">
        <v>1</v>
      </c>
      <c r="I511" s="236"/>
      <c r="J511" s="233"/>
      <c r="K511" s="233"/>
      <c r="L511" s="237"/>
      <c r="M511" s="238"/>
      <c r="N511" s="239"/>
      <c r="O511" s="239"/>
      <c r="P511" s="239"/>
      <c r="Q511" s="239"/>
      <c r="R511" s="239"/>
      <c r="S511" s="239"/>
      <c r="T511" s="240"/>
      <c r="AT511" s="241" t="s">
        <v>223</v>
      </c>
      <c r="AU511" s="241" t="s">
        <v>76</v>
      </c>
      <c r="AV511" s="12" t="s">
        <v>74</v>
      </c>
      <c r="AW511" s="12" t="s">
        <v>30</v>
      </c>
      <c r="AX511" s="12" t="s">
        <v>67</v>
      </c>
      <c r="AY511" s="241" t="s">
        <v>211</v>
      </c>
    </row>
    <row r="512" spans="2:51" s="13" customFormat="1" ht="12">
      <c r="B512" s="242"/>
      <c r="C512" s="243"/>
      <c r="D512" s="228" t="s">
        <v>223</v>
      </c>
      <c r="E512" s="244" t="s">
        <v>1</v>
      </c>
      <c r="F512" s="245" t="s">
        <v>1627</v>
      </c>
      <c r="G512" s="243"/>
      <c r="H512" s="246">
        <v>0.575</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4" customFormat="1" ht="12">
      <c r="B513" s="253"/>
      <c r="C513" s="254"/>
      <c r="D513" s="228" t="s">
        <v>223</v>
      </c>
      <c r="E513" s="255" t="s">
        <v>1</v>
      </c>
      <c r="F513" s="256" t="s">
        <v>227</v>
      </c>
      <c r="G513" s="254"/>
      <c r="H513" s="257">
        <v>9.02</v>
      </c>
      <c r="I513" s="258"/>
      <c r="J513" s="254"/>
      <c r="K513" s="254"/>
      <c r="L513" s="259"/>
      <c r="M513" s="260"/>
      <c r="N513" s="261"/>
      <c r="O513" s="261"/>
      <c r="P513" s="261"/>
      <c r="Q513" s="261"/>
      <c r="R513" s="261"/>
      <c r="S513" s="261"/>
      <c r="T513" s="262"/>
      <c r="AT513" s="263" t="s">
        <v>223</v>
      </c>
      <c r="AU513" s="263" t="s">
        <v>76</v>
      </c>
      <c r="AV513" s="14" t="s">
        <v>218</v>
      </c>
      <c r="AW513" s="14" t="s">
        <v>30</v>
      </c>
      <c r="AX513" s="14" t="s">
        <v>74</v>
      </c>
      <c r="AY513" s="263" t="s">
        <v>211</v>
      </c>
    </row>
    <row r="514" spans="2:65" s="1" customFormat="1" ht="16.5" customHeight="1">
      <c r="B514" s="38"/>
      <c r="C514" s="264" t="s">
        <v>416</v>
      </c>
      <c r="D514" s="264" t="s">
        <v>337</v>
      </c>
      <c r="E514" s="265" t="s">
        <v>669</v>
      </c>
      <c r="F514" s="266" t="s">
        <v>670</v>
      </c>
      <c r="G514" s="267" t="s">
        <v>323</v>
      </c>
      <c r="H514" s="268">
        <v>12.177</v>
      </c>
      <c r="I514" s="269"/>
      <c r="J514" s="270">
        <f>ROUND(I514*H514,2)</f>
        <v>0</v>
      </c>
      <c r="K514" s="266" t="s">
        <v>217</v>
      </c>
      <c r="L514" s="271"/>
      <c r="M514" s="272" t="s">
        <v>1</v>
      </c>
      <c r="N514" s="273" t="s">
        <v>38</v>
      </c>
      <c r="O514" s="79"/>
      <c r="P514" s="225">
        <f>O514*H514</f>
        <v>0</v>
      </c>
      <c r="Q514" s="225">
        <v>1</v>
      </c>
      <c r="R514" s="225">
        <f>Q514*H514</f>
        <v>12.177</v>
      </c>
      <c r="S514" s="225">
        <v>0</v>
      </c>
      <c r="T514" s="226">
        <f>S514*H514</f>
        <v>0</v>
      </c>
      <c r="AR514" s="17" t="s">
        <v>247</v>
      </c>
      <c r="AT514" s="17" t="s">
        <v>337</v>
      </c>
      <c r="AU514" s="17" t="s">
        <v>76</v>
      </c>
      <c r="AY514" s="17" t="s">
        <v>211</v>
      </c>
      <c r="BE514" s="227">
        <f>IF(N514="základní",J514,0)</f>
        <v>0</v>
      </c>
      <c r="BF514" s="227">
        <f>IF(N514="snížená",J514,0)</f>
        <v>0</v>
      </c>
      <c r="BG514" s="227">
        <f>IF(N514="zákl. přenesená",J514,0)</f>
        <v>0</v>
      </c>
      <c r="BH514" s="227">
        <f>IF(N514="sníž. přenesená",J514,0)</f>
        <v>0</v>
      </c>
      <c r="BI514" s="227">
        <f>IF(N514="nulová",J514,0)</f>
        <v>0</v>
      </c>
      <c r="BJ514" s="17" t="s">
        <v>74</v>
      </c>
      <c r="BK514" s="227">
        <f>ROUND(I514*H514,2)</f>
        <v>0</v>
      </c>
      <c r="BL514" s="17" t="s">
        <v>218</v>
      </c>
      <c r="BM514" s="17" t="s">
        <v>1628</v>
      </c>
    </row>
    <row r="515" spans="2:47" s="1" customFormat="1" ht="12">
      <c r="B515" s="38"/>
      <c r="C515" s="39"/>
      <c r="D515" s="228" t="s">
        <v>219</v>
      </c>
      <c r="E515" s="39"/>
      <c r="F515" s="229" t="s">
        <v>670</v>
      </c>
      <c r="G515" s="39"/>
      <c r="H515" s="39"/>
      <c r="I515" s="143"/>
      <c r="J515" s="39"/>
      <c r="K515" s="39"/>
      <c r="L515" s="43"/>
      <c r="M515" s="230"/>
      <c r="N515" s="79"/>
      <c r="O515" s="79"/>
      <c r="P515" s="79"/>
      <c r="Q515" s="79"/>
      <c r="R515" s="79"/>
      <c r="S515" s="79"/>
      <c r="T515" s="80"/>
      <c r="AT515" s="17" t="s">
        <v>219</v>
      </c>
      <c r="AU515" s="17" t="s">
        <v>76</v>
      </c>
    </row>
    <row r="516" spans="2:51" s="12" customFormat="1" ht="12">
      <c r="B516" s="232"/>
      <c r="C516" s="233"/>
      <c r="D516" s="228" t="s">
        <v>223</v>
      </c>
      <c r="E516" s="234" t="s">
        <v>1</v>
      </c>
      <c r="F516" s="235" t="s">
        <v>1087</v>
      </c>
      <c r="G516" s="233"/>
      <c r="H516" s="234" t="s">
        <v>1</v>
      </c>
      <c r="I516" s="236"/>
      <c r="J516" s="233"/>
      <c r="K516" s="233"/>
      <c r="L516" s="237"/>
      <c r="M516" s="238"/>
      <c r="N516" s="239"/>
      <c r="O516" s="239"/>
      <c r="P516" s="239"/>
      <c r="Q516" s="239"/>
      <c r="R516" s="239"/>
      <c r="S516" s="239"/>
      <c r="T516" s="240"/>
      <c r="AT516" s="241" t="s">
        <v>223</v>
      </c>
      <c r="AU516" s="241" t="s">
        <v>76</v>
      </c>
      <c r="AV516" s="12" t="s">
        <v>74</v>
      </c>
      <c r="AW516" s="12" t="s">
        <v>30</v>
      </c>
      <c r="AX516" s="12" t="s">
        <v>67</v>
      </c>
      <c r="AY516" s="241" t="s">
        <v>211</v>
      </c>
    </row>
    <row r="517" spans="2:51" s="13" customFormat="1" ht="12">
      <c r="B517" s="242"/>
      <c r="C517" s="243"/>
      <c r="D517" s="228" t="s">
        <v>223</v>
      </c>
      <c r="E517" s="244" t="s">
        <v>1</v>
      </c>
      <c r="F517" s="245" t="s">
        <v>1629</v>
      </c>
      <c r="G517" s="243"/>
      <c r="H517" s="246">
        <v>12.177</v>
      </c>
      <c r="I517" s="247"/>
      <c r="J517" s="243"/>
      <c r="K517" s="243"/>
      <c r="L517" s="248"/>
      <c r="M517" s="249"/>
      <c r="N517" s="250"/>
      <c r="O517" s="250"/>
      <c r="P517" s="250"/>
      <c r="Q517" s="250"/>
      <c r="R517" s="250"/>
      <c r="S517" s="250"/>
      <c r="T517" s="251"/>
      <c r="AT517" s="252" t="s">
        <v>223</v>
      </c>
      <c r="AU517" s="252" t="s">
        <v>76</v>
      </c>
      <c r="AV517" s="13" t="s">
        <v>76</v>
      </c>
      <c r="AW517" s="13" t="s">
        <v>30</v>
      </c>
      <c r="AX517" s="13" t="s">
        <v>74</v>
      </c>
      <c r="AY517" s="252" t="s">
        <v>211</v>
      </c>
    </row>
    <row r="518" spans="2:65" s="1" customFormat="1" ht="16.5" customHeight="1">
      <c r="B518" s="38"/>
      <c r="C518" s="216" t="s">
        <v>644</v>
      </c>
      <c r="D518" s="216" t="s">
        <v>213</v>
      </c>
      <c r="E518" s="217" t="s">
        <v>675</v>
      </c>
      <c r="F518" s="218" t="s">
        <v>676</v>
      </c>
      <c r="G518" s="219" t="s">
        <v>216</v>
      </c>
      <c r="H518" s="220">
        <v>112.111</v>
      </c>
      <c r="I518" s="221"/>
      <c r="J518" s="222">
        <f>ROUND(I518*H518,2)</f>
        <v>0</v>
      </c>
      <c r="K518" s="218" t="s">
        <v>217</v>
      </c>
      <c r="L518" s="43"/>
      <c r="M518" s="223" t="s">
        <v>1</v>
      </c>
      <c r="N518" s="224" t="s">
        <v>38</v>
      </c>
      <c r="O518" s="79"/>
      <c r="P518" s="225">
        <f>O518*H518</f>
        <v>0</v>
      </c>
      <c r="Q518" s="225">
        <v>0.078164</v>
      </c>
      <c r="R518" s="225">
        <f>Q518*H518</f>
        <v>8.763044204</v>
      </c>
      <c r="S518" s="225">
        <v>0</v>
      </c>
      <c r="T518" s="226">
        <f>S518*H518</f>
        <v>0</v>
      </c>
      <c r="AR518" s="17" t="s">
        <v>218</v>
      </c>
      <c r="AT518" s="17" t="s">
        <v>213</v>
      </c>
      <c r="AU518" s="17" t="s">
        <v>76</v>
      </c>
      <c r="AY518" s="17" t="s">
        <v>211</v>
      </c>
      <c r="BE518" s="227">
        <f>IF(N518="základní",J518,0)</f>
        <v>0</v>
      </c>
      <c r="BF518" s="227">
        <f>IF(N518="snížená",J518,0)</f>
        <v>0</v>
      </c>
      <c r="BG518" s="227">
        <f>IF(N518="zákl. přenesená",J518,0)</f>
        <v>0</v>
      </c>
      <c r="BH518" s="227">
        <f>IF(N518="sníž. přenesená",J518,0)</f>
        <v>0</v>
      </c>
      <c r="BI518" s="227">
        <f>IF(N518="nulová",J518,0)</f>
        <v>0</v>
      </c>
      <c r="BJ518" s="17" t="s">
        <v>74</v>
      </c>
      <c r="BK518" s="227">
        <f>ROUND(I518*H518,2)</f>
        <v>0</v>
      </c>
      <c r="BL518" s="17" t="s">
        <v>218</v>
      </c>
      <c r="BM518" s="17" t="s">
        <v>1630</v>
      </c>
    </row>
    <row r="519" spans="2:47" s="1" customFormat="1" ht="12">
      <c r="B519" s="38"/>
      <c r="C519" s="39"/>
      <c r="D519" s="228" t="s">
        <v>219</v>
      </c>
      <c r="E519" s="39"/>
      <c r="F519" s="229" t="s">
        <v>678</v>
      </c>
      <c r="G519" s="39"/>
      <c r="H519" s="39"/>
      <c r="I519" s="143"/>
      <c r="J519" s="39"/>
      <c r="K519" s="39"/>
      <c r="L519" s="43"/>
      <c r="M519" s="230"/>
      <c r="N519" s="79"/>
      <c r="O519" s="79"/>
      <c r="P519" s="79"/>
      <c r="Q519" s="79"/>
      <c r="R519" s="79"/>
      <c r="S519" s="79"/>
      <c r="T519" s="80"/>
      <c r="AT519" s="17" t="s">
        <v>219</v>
      </c>
      <c r="AU519" s="17" t="s">
        <v>76</v>
      </c>
    </row>
    <row r="520" spans="2:47" s="1" customFormat="1" ht="12">
      <c r="B520" s="38"/>
      <c r="C520" s="39"/>
      <c r="D520" s="228" t="s">
        <v>221</v>
      </c>
      <c r="E520" s="39"/>
      <c r="F520" s="231" t="s">
        <v>679</v>
      </c>
      <c r="G520" s="39"/>
      <c r="H520" s="39"/>
      <c r="I520" s="143"/>
      <c r="J520" s="39"/>
      <c r="K520" s="39"/>
      <c r="L520" s="43"/>
      <c r="M520" s="230"/>
      <c r="N520" s="79"/>
      <c r="O520" s="79"/>
      <c r="P520" s="79"/>
      <c r="Q520" s="79"/>
      <c r="R520" s="79"/>
      <c r="S520" s="79"/>
      <c r="T520" s="80"/>
      <c r="AT520" s="17" t="s">
        <v>221</v>
      </c>
      <c r="AU520" s="17" t="s">
        <v>76</v>
      </c>
    </row>
    <row r="521" spans="2:51" s="12" customFormat="1" ht="12">
      <c r="B521" s="232"/>
      <c r="C521" s="233"/>
      <c r="D521" s="228" t="s">
        <v>223</v>
      </c>
      <c r="E521" s="234" t="s">
        <v>1</v>
      </c>
      <c r="F521" s="235" t="s">
        <v>1297</v>
      </c>
      <c r="G521" s="233"/>
      <c r="H521" s="234" t="s">
        <v>1</v>
      </c>
      <c r="I521" s="236"/>
      <c r="J521" s="233"/>
      <c r="K521" s="233"/>
      <c r="L521" s="237"/>
      <c r="M521" s="238"/>
      <c r="N521" s="239"/>
      <c r="O521" s="239"/>
      <c r="P521" s="239"/>
      <c r="Q521" s="239"/>
      <c r="R521" s="239"/>
      <c r="S521" s="239"/>
      <c r="T521" s="240"/>
      <c r="AT521" s="241" t="s">
        <v>223</v>
      </c>
      <c r="AU521" s="241" t="s">
        <v>76</v>
      </c>
      <c r="AV521" s="12" t="s">
        <v>74</v>
      </c>
      <c r="AW521" s="12" t="s">
        <v>30</v>
      </c>
      <c r="AX521" s="12" t="s">
        <v>67</v>
      </c>
      <c r="AY521" s="241" t="s">
        <v>211</v>
      </c>
    </row>
    <row r="522" spans="2:51" s="13" customFormat="1" ht="12">
      <c r="B522" s="242"/>
      <c r="C522" s="243"/>
      <c r="D522" s="228" t="s">
        <v>223</v>
      </c>
      <c r="E522" s="244" t="s">
        <v>1</v>
      </c>
      <c r="F522" s="245" t="s">
        <v>1614</v>
      </c>
      <c r="G522" s="243"/>
      <c r="H522" s="246">
        <v>19.698</v>
      </c>
      <c r="I522" s="247"/>
      <c r="J522" s="243"/>
      <c r="K522" s="243"/>
      <c r="L522" s="248"/>
      <c r="M522" s="249"/>
      <c r="N522" s="250"/>
      <c r="O522" s="250"/>
      <c r="P522" s="250"/>
      <c r="Q522" s="250"/>
      <c r="R522" s="250"/>
      <c r="S522" s="250"/>
      <c r="T522" s="251"/>
      <c r="AT522" s="252" t="s">
        <v>223</v>
      </c>
      <c r="AU522" s="252" t="s">
        <v>76</v>
      </c>
      <c r="AV522" s="13" t="s">
        <v>76</v>
      </c>
      <c r="AW522" s="13" t="s">
        <v>30</v>
      </c>
      <c r="AX522" s="13" t="s">
        <v>67</v>
      </c>
      <c r="AY522" s="252" t="s">
        <v>211</v>
      </c>
    </row>
    <row r="523" spans="2:51" s="12" customFormat="1" ht="12">
      <c r="B523" s="232"/>
      <c r="C523" s="233"/>
      <c r="D523" s="228" t="s">
        <v>223</v>
      </c>
      <c r="E523" s="234" t="s">
        <v>1</v>
      </c>
      <c r="F523" s="235" t="s">
        <v>1615</v>
      </c>
      <c r="G523" s="233"/>
      <c r="H523" s="234" t="s">
        <v>1</v>
      </c>
      <c r="I523" s="236"/>
      <c r="J523" s="233"/>
      <c r="K523" s="233"/>
      <c r="L523" s="237"/>
      <c r="M523" s="238"/>
      <c r="N523" s="239"/>
      <c r="O523" s="239"/>
      <c r="P523" s="239"/>
      <c r="Q523" s="239"/>
      <c r="R523" s="239"/>
      <c r="S523" s="239"/>
      <c r="T523" s="240"/>
      <c r="AT523" s="241" t="s">
        <v>223</v>
      </c>
      <c r="AU523" s="241" t="s">
        <v>76</v>
      </c>
      <c r="AV523" s="12" t="s">
        <v>74</v>
      </c>
      <c r="AW523" s="12" t="s">
        <v>30</v>
      </c>
      <c r="AX523" s="12" t="s">
        <v>67</v>
      </c>
      <c r="AY523" s="241" t="s">
        <v>211</v>
      </c>
    </row>
    <row r="524" spans="2:51" s="13" customFormat="1" ht="12">
      <c r="B524" s="242"/>
      <c r="C524" s="243"/>
      <c r="D524" s="228" t="s">
        <v>223</v>
      </c>
      <c r="E524" s="244" t="s">
        <v>1</v>
      </c>
      <c r="F524" s="245" t="s">
        <v>1606</v>
      </c>
      <c r="G524" s="243"/>
      <c r="H524" s="246">
        <v>31.2</v>
      </c>
      <c r="I524" s="247"/>
      <c r="J524" s="243"/>
      <c r="K524" s="243"/>
      <c r="L524" s="248"/>
      <c r="M524" s="249"/>
      <c r="N524" s="250"/>
      <c r="O524" s="250"/>
      <c r="P524" s="250"/>
      <c r="Q524" s="250"/>
      <c r="R524" s="250"/>
      <c r="S524" s="250"/>
      <c r="T524" s="251"/>
      <c r="AT524" s="252" t="s">
        <v>223</v>
      </c>
      <c r="AU524" s="252" t="s">
        <v>76</v>
      </c>
      <c r="AV524" s="13" t="s">
        <v>76</v>
      </c>
      <c r="AW524" s="13" t="s">
        <v>30</v>
      </c>
      <c r="AX524" s="13" t="s">
        <v>67</v>
      </c>
      <c r="AY524" s="252" t="s">
        <v>211</v>
      </c>
    </row>
    <row r="525" spans="2:51" s="12" customFormat="1" ht="12">
      <c r="B525" s="232"/>
      <c r="C525" s="233"/>
      <c r="D525" s="228" t="s">
        <v>223</v>
      </c>
      <c r="E525" s="234" t="s">
        <v>1</v>
      </c>
      <c r="F525" s="235" t="s">
        <v>1072</v>
      </c>
      <c r="G525" s="233"/>
      <c r="H525" s="234" t="s">
        <v>1</v>
      </c>
      <c r="I525" s="236"/>
      <c r="J525" s="233"/>
      <c r="K525" s="233"/>
      <c r="L525" s="237"/>
      <c r="M525" s="238"/>
      <c r="N525" s="239"/>
      <c r="O525" s="239"/>
      <c r="P525" s="239"/>
      <c r="Q525" s="239"/>
      <c r="R525" s="239"/>
      <c r="S525" s="239"/>
      <c r="T525" s="240"/>
      <c r="AT525" s="241" t="s">
        <v>223</v>
      </c>
      <c r="AU525" s="241" t="s">
        <v>76</v>
      </c>
      <c r="AV525" s="12" t="s">
        <v>74</v>
      </c>
      <c r="AW525" s="12" t="s">
        <v>30</v>
      </c>
      <c r="AX525" s="12" t="s">
        <v>67</v>
      </c>
      <c r="AY525" s="241" t="s">
        <v>211</v>
      </c>
    </row>
    <row r="526" spans="2:51" s="13" customFormat="1" ht="12">
      <c r="B526" s="242"/>
      <c r="C526" s="243"/>
      <c r="D526" s="228" t="s">
        <v>223</v>
      </c>
      <c r="E526" s="244" t="s">
        <v>1</v>
      </c>
      <c r="F526" s="245" t="s">
        <v>1607</v>
      </c>
      <c r="G526" s="243"/>
      <c r="H526" s="246">
        <v>27.6</v>
      </c>
      <c r="I526" s="247"/>
      <c r="J526" s="243"/>
      <c r="K526" s="243"/>
      <c r="L526" s="248"/>
      <c r="M526" s="249"/>
      <c r="N526" s="250"/>
      <c r="O526" s="250"/>
      <c r="P526" s="250"/>
      <c r="Q526" s="250"/>
      <c r="R526" s="250"/>
      <c r="S526" s="250"/>
      <c r="T526" s="251"/>
      <c r="AT526" s="252" t="s">
        <v>223</v>
      </c>
      <c r="AU526" s="252" t="s">
        <v>76</v>
      </c>
      <c r="AV526" s="13" t="s">
        <v>76</v>
      </c>
      <c r="AW526" s="13" t="s">
        <v>30</v>
      </c>
      <c r="AX526" s="13" t="s">
        <v>67</v>
      </c>
      <c r="AY526" s="252" t="s">
        <v>211</v>
      </c>
    </row>
    <row r="527" spans="2:51" s="12" customFormat="1" ht="12">
      <c r="B527" s="232"/>
      <c r="C527" s="233"/>
      <c r="D527" s="228" t="s">
        <v>223</v>
      </c>
      <c r="E527" s="234" t="s">
        <v>1</v>
      </c>
      <c r="F527" s="235" t="s">
        <v>1616</v>
      </c>
      <c r="G527" s="233"/>
      <c r="H527" s="234" t="s">
        <v>1</v>
      </c>
      <c r="I527" s="236"/>
      <c r="J527" s="233"/>
      <c r="K527" s="233"/>
      <c r="L527" s="237"/>
      <c r="M527" s="238"/>
      <c r="N527" s="239"/>
      <c r="O527" s="239"/>
      <c r="P527" s="239"/>
      <c r="Q527" s="239"/>
      <c r="R527" s="239"/>
      <c r="S527" s="239"/>
      <c r="T527" s="240"/>
      <c r="AT527" s="241" t="s">
        <v>223</v>
      </c>
      <c r="AU527" s="241" t="s">
        <v>76</v>
      </c>
      <c r="AV527" s="12" t="s">
        <v>74</v>
      </c>
      <c r="AW527" s="12" t="s">
        <v>30</v>
      </c>
      <c r="AX527" s="12" t="s">
        <v>67</v>
      </c>
      <c r="AY527" s="241" t="s">
        <v>211</v>
      </c>
    </row>
    <row r="528" spans="2:51" s="13" customFormat="1" ht="12">
      <c r="B528" s="242"/>
      <c r="C528" s="243"/>
      <c r="D528" s="228" t="s">
        <v>223</v>
      </c>
      <c r="E528" s="244" t="s">
        <v>1</v>
      </c>
      <c r="F528" s="245" t="s">
        <v>1617</v>
      </c>
      <c r="G528" s="243"/>
      <c r="H528" s="246">
        <v>2.321</v>
      </c>
      <c r="I528" s="247"/>
      <c r="J528" s="243"/>
      <c r="K528" s="243"/>
      <c r="L528" s="248"/>
      <c r="M528" s="249"/>
      <c r="N528" s="250"/>
      <c r="O528" s="250"/>
      <c r="P528" s="250"/>
      <c r="Q528" s="250"/>
      <c r="R528" s="250"/>
      <c r="S528" s="250"/>
      <c r="T528" s="251"/>
      <c r="AT528" s="252" t="s">
        <v>223</v>
      </c>
      <c r="AU528" s="252" t="s">
        <v>76</v>
      </c>
      <c r="AV528" s="13" t="s">
        <v>76</v>
      </c>
      <c r="AW528" s="13" t="s">
        <v>30</v>
      </c>
      <c r="AX528" s="13" t="s">
        <v>67</v>
      </c>
      <c r="AY528" s="252" t="s">
        <v>211</v>
      </c>
    </row>
    <row r="529" spans="2:51" s="12" customFormat="1" ht="12">
      <c r="B529" s="232"/>
      <c r="C529" s="233"/>
      <c r="D529" s="228" t="s">
        <v>223</v>
      </c>
      <c r="E529" s="234" t="s">
        <v>1</v>
      </c>
      <c r="F529" s="235" t="s">
        <v>1618</v>
      </c>
      <c r="G529" s="233"/>
      <c r="H529" s="234" t="s">
        <v>1</v>
      </c>
      <c r="I529" s="236"/>
      <c r="J529" s="233"/>
      <c r="K529" s="233"/>
      <c r="L529" s="237"/>
      <c r="M529" s="238"/>
      <c r="N529" s="239"/>
      <c r="O529" s="239"/>
      <c r="P529" s="239"/>
      <c r="Q529" s="239"/>
      <c r="R529" s="239"/>
      <c r="S529" s="239"/>
      <c r="T529" s="240"/>
      <c r="AT529" s="241" t="s">
        <v>223</v>
      </c>
      <c r="AU529" s="241" t="s">
        <v>76</v>
      </c>
      <c r="AV529" s="12" t="s">
        <v>74</v>
      </c>
      <c r="AW529" s="12" t="s">
        <v>30</v>
      </c>
      <c r="AX529" s="12" t="s">
        <v>67</v>
      </c>
      <c r="AY529" s="241" t="s">
        <v>211</v>
      </c>
    </row>
    <row r="530" spans="2:51" s="13" customFormat="1" ht="12">
      <c r="B530" s="242"/>
      <c r="C530" s="243"/>
      <c r="D530" s="228" t="s">
        <v>223</v>
      </c>
      <c r="E530" s="244" t="s">
        <v>1</v>
      </c>
      <c r="F530" s="245" t="s">
        <v>1619</v>
      </c>
      <c r="G530" s="243"/>
      <c r="H530" s="246">
        <v>2.3</v>
      </c>
      <c r="I530" s="247"/>
      <c r="J530" s="243"/>
      <c r="K530" s="243"/>
      <c r="L530" s="248"/>
      <c r="M530" s="249"/>
      <c r="N530" s="250"/>
      <c r="O530" s="250"/>
      <c r="P530" s="250"/>
      <c r="Q530" s="250"/>
      <c r="R530" s="250"/>
      <c r="S530" s="250"/>
      <c r="T530" s="251"/>
      <c r="AT530" s="252" t="s">
        <v>223</v>
      </c>
      <c r="AU530" s="252" t="s">
        <v>76</v>
      </c>
      <c r="AV530" s="13" t="s">
        <v>76</v>
      </c>
      <c r="AW530" s="13" t="s">
        <v>30</v>
      </c>
      <c r="AX530" s="13" t="s">
        <v>67</v>
      </c>
      <c r="AY530" s="252" t="s">
        <v>211</v>
      </c>
    </row>
    <row r="531" spans="2:51" s="12" customFormat="1" ht="12">
      <c r="B531" s="232"/>
      <c r="C531" s="233"/>
      <c r="D531" s="228" t="s">
        <v>223</v>
      </c>
      <c r="E531" s="234" t="s">
        <v>1</v>
      </c>
      <c r="F531" s="235" t="s">
        <v>658</v>
      </c>
      <c r="G531" s="233"/>
      <c r="H531" s="234" t="s">
        <v>1</v>
      </c>
      <c r="I531" s="236"/>
      <c r="J531" s="233"/>
      <c r="K531" s="233"/>
      <c r="L531" s="237"/>
      <c r="M531" s="238"/>
      <c r="N531" s="239"/>
      <c r="O531" s="239"/>
      <c r="P531" s="239"/>
      <c r="Q531" s="239"/>
      <c r="R531" s="239"/>
      <c r="S531" s="239"/>
      <c r="T531" s="240"/>
      <c r="AT531" s="241" t="s">
        <v>223</v>
      </c>
      <c r="AU531" s="241" t="s">
        <v>76</v>
      </c>
      <c r="AV531" s="12" t="s">
        <v>74</v>
      </c>
      <c r="AW531" s="12" t="s">
        <v>30</v>
      </c>
      <c r="AX531" s="12" t="s">
        <v>67</v>
      </c>
      <c r="AY531" s="241" t="s">
        <v>211</v>
      </c>
    </row>
    <row r="532" spans="2:51" s="13" customFormat="1" ht="12">
      <c r="B532" s="242"/>
      <c r="C532" s="243"/>
      <c r="D532" s="228" t="s">
        <v>223</v>
      </c>
      <c r="E532" s="244" t="s">
        <v>1</v>
      </c>
      <c r="F532" s="245" t="s">
        <v>1620</v>
      </c>
      <c r="G532" s="243"/>
      <c r="H532" s="246">
        <v>28.992</v>
      </c>
      <c r="I532" s="247"/>
      <c r="J532" s="243"/>
      <c r="K532" s="243"/>
      <c r="L532" s="248"/>
      <c r="M532" s="249"/>
      <c r="N532" s="250"/>
      <c r="O532" s="250"/>
      <c r="P532" s="250"/>
      <c r="Q532" s="250"/>
      <c r="R532" s="250"/>
      <c r="S532" s="250"/>
      <c r="T532" s="251"/>
      <c r="AT532" s="252" t="s">
        <v>223</v>
      </c>
      <c r="AU532" s="252" t="s">
        <v>76</v>
      </c>
      <c r="AV532" s="13" t="s">
        <v>76</v>
      </c>
      <c r="AW532" s="13" t="s">
        <v>30</v>
      </c>
      <c r="AX532" s="13" t="s">
        <v>67</v>
      </c>
      <c r="AY532" s="252" t="s">
        <v>211</v>
      </c>
    </row>
    <row r="533" spans="2:51" s="14" customFormat="1" ht="12">
      <c r="B533" s="253"/>
      <c r="C533" s="254"/>
      <c r="D533" s="228" t="s">
        <v>223</v>
      </c>
      <c r="E533" s="255" t="s">
        <v>1</v>
      </c>
      <c r="F533" s="256" t="s">
        <v>227</v>
      </c>
      <c r="G533" s="254"/>
      <c r="H533" s="257">
        <v>112.111</v>
      </c>
      <c r="I533" s="258"/>
      <c r="J533" s="254"/>
      <c r="K533" s="254"/>
      <c r="L533" s="259"/>
      <c r="M533" s="260"/>
      <c r="N533" s="261"/>
      <c r="O533" s="261"/>
      <c r="P533" s="261"/>
      <c r="Q533" s="261"/>
      <c r="R533" s="261"/>
      <c r="S533" s="261"/>
      <c r="T533" s="262"/>
      <c r="AT533" s="263" t="s">
        <v>223</v>
      </c>
      <c r="AU533" s="263" t="s">
        <v>76</v>
      </c>
      <c r="AV533" s="14" t="s">
        <v>218</v>
      </c>
      <c r="AW533" s="14" t="s">
        <v>30</v>
      </c>
      <c r="AX533" s="14" t="s">
        <v>74</v>
      </c>
      <c r="AY533" s="263" t="s">
        <v>211</v>
      </c>
    </row>
    <row r="534" spans="2:65" s="1" customFormat="1" ht="16.5" customHeight="1">
      <c r="B534" s="38"/>
      <c r="C534" s="216" t="s">
        <v>421</v>
      </c>
      <c r="D534" s="216" t="s">
        <v>213</v>
      </c>
      <c r="E534" s="217" t="s">
        <v>680</v>
      </c>
      <c r="F534" s="218" t="s">
        <v>681</v>
      </c>
      <c r="G534" s="219" t="s">
        <v>216</v>
      </c>
      <c r="H534" s="220">
        <v>112.111</v>
      </c>
      <c r="I534" s="221"/>
      <c r="J534" s="222">
        <f>ROUND(I534*H534,2)</f>
        <v>0</v>
      </c>
      <c r="K534" s="218" t="s">
        <v>217</v>
      </c>
      <c r="L534" s="43"/>
      <c r="M534" s="223" t="s">
        <v>1</v>
      </c>
      <c r="N534" s="224" t="s">
        <v>38</v>
      </c>
      <c r="O534" s="79"/>
      <c r="P534" s="225">
        <f>O534*H534</f>
        <v>0</v>
      </c>
      <c r="Q534" s="225">
        <v>0</v>
      </c>
      <c r="R534" s="225">
        <f>Q534*H534</f>
        <v>0</v>
      </c>
      <c r="S534" s="225">
        <v>0</v>
      </c>
      <c r="T534" s="226">
        <f>S534*H534</f>
        <v>0</v>
      </c>
      <c r="AR534" s="17" t="s">
        <v>218</v>
      </c>
      <c r="AT534" s="17" t="s">
        <v>213</v>
      </c>
      <c r="AU534" s="17" t="s">
        <v>76</v>
      </c>
      <c r="AY534" s="17" t="s">
        <v>211</v>
      </c>
      <c r="BE534" s="227">
        <f>IF(N534="základní",J534,0)</f>
        <v>0</v>
      </c>
      <c r="BF534" s="227">
        <f>IF(N534="snížená",J534,0)</f>
        <v>0</v>
      </c>
      <c r="BG534" s="227">
        <f>IF(N534="zákl. přenesená",J534,0)</f>
        <v>0</v>
      </c>
      <c r="BH534" s="227">
        <f>IF(N534="sníž. přenesená",J534,0)</f>
        <v>0</v>
      </c>
      <c r="BI534" s="227">
        <f>IF(N534="nulová",J534,0)</f>
        <v>0</v>
      </c>
      <c r="BJ534" s="17" t="s">
        <v>74</v>
      </c>
      <c r="BK534" s="227">
        <f>ROUND(I534*H534,2)</f>
        <v>0</v>
      </c>
      <c r="BL534" s="17" t="s">
        <v>218</v>
      </c>
      <c r="BM534" s="17" t="s">
        <v>1631</v>
      </c>
    </row>
    <row r="535" spans="2:47" s="1" customFormat="1" ht="12">
      <c r="B535" s="38"/>
      <c r="C535" s="39"/>
      <c r="D535" s="228" t="s">
        <v>219</v>
      </c>
      <c r="E535" s="39"/>
      <c r="F535" s="229" t="s">
        <v>683</v>
      </c>
      <c r="G535" s="39"/>
      <c r="H535" s="39"/>
      <c r="I535" s="143"/>
      <c r="J535" s="39"/>
      <c r="K535" s="39"/>
      <c r="L535" s="43"/>
      <c r="M535" s="230"/>
      <c r="N535" s="79"/>
      <c r="O535" s="79"/>
      <c r="P535" s="79"/>
      <c r="Q535" s="79"/>
      <c r="R535" s="79"/>
      <c r="S535" s="79"/>
      <c r="T535" s="80"/>
      <c r="AT535" s="17" t="s">
        <v>219</v>
      </c>
      <c r="AU535" s="17" t="s">
        <v>76</v>
      </c>
    </row>
    <row r="536" spans="2:47" s="1" customFormat="1" ht="12">
      <c r="B536" s="38"/>
      <c r="C536" s="39"/>
      <c r="D536" s="228" t="s">
        <v>221</v>
      </c>
      <c r="E536" s="39"/>
      <c r="F536" s="231" t="s">
        <v>684</v>
      </c>
      <c r="G536" s="39"/>
      <c r="H536" s="39"/>
      <c r="I536" s="143"/>
      <c r="J536" s="39"/>
      <c r="K536" s="39"/>
      <c r="L536" s="43"/>
      <c r="M536" s="230"/>
      <c r="N536" s="79"/>
      <c r="O536" s="79"/>
      <c r="P536" s="79"/>
      <c r="Q536" s="79"/>
      <c r="R536" s="79"/>
      <c r="S536" s="79"/>
      <c r="T536" s="80"/>
      <c r="AT536" s="17" t="s">
        <v>221</v>
      </c>
      <c r="AU536" s="17" t="s">
        <v>76</v>
      </c>
    </row>
    <row r="537" spans="2:51" s="12" customFormat="1" ht="12">
      <c r="B537" s="232"/>
      <c r="C537" s="233"/>
      <c r="D537" s="228" t="s">
        <v>223</v>
      </c>
      <c r="E537" s="234" t="s">
        <v>1</v>
      </c>
      <c r="F537" s="235" t="s">
        <v>1297</v>
      </c>
      <c r="G537" s="233"/>
      <c r="H537" s="234" t="s">
        <v>1</v>
      </c>
      <c r="I537" s="236"/>
      <c r="J537" s="233"/>
      <c r="K537" s="233"/>
      <c r="L537" s="237"/>
      <c r="M537" s="238"/>
      <c r="N537" s="239"/>
      <c r="O537" s="239"/>
      <c r="P537" s="239"/>
      <c r="Q537" s="239"/>
      <c r="R537" s="239"/>
      <c r="S537" s="239"/>
      <c r="T537" s="240"/>
      <c r="AT537" s="241" t="s">
        <v>223</v>
      </c>
      <c r="AU537" s="241" t="s">
        <v>76</v>
      </c>
      <c r="AV537" s="12" t="s">
        <v>74</v>
      </c>
      <c r="AW537" s="12" t="s">
        <v>30</v>
      </c>
      <c r="AX537" s="12" t="s">
        <v>67</v>
      </c>
      <c r="AY537" s="241" t="s">
        <v>211</v>
      </c>
    </row>
    <row r="538" spans="2:51" s="13" customFormat="1" ht="12">
      <c r="B538" s="242"/>
      <c r="C538" s="243"/>
      <c r="D538" s="228" t="s">
        <v>223</v>
      </c>
      <c r="E538" s="244" t="s">
        <v>1</v>
      </c>
      <c r="F538" s="245" t="s">
        <v>1614</v>
      </c>
      <c r="G538" s="243"/>
      <c r="H538" s="246">
        <v>19.698</v>
      </c>
      <c r="I538" s="247"/>
      <c r="J538" s="243"/>
      <c r="K538" s="243"/>
      <c r="L538" s="248"/>
      <c r="M538" s="249"/>
      <c r="N538" s="250"/>
      <c r="O538" s="250"/>
      <c r="P538" s="250"/>
      <c r="Q538" s="250"/>
      <c r="R538" s="250"/>
      <c r="S538" s="250"/>
      <c r="T538" s="251"/>
      <c r="AT538" s="252" t="s">
        <v>223</v>
      </c>
      <c r="AU538" s="252" t="s">
        <v>76</v>
      </c>
      <c r="AV538" s="13" t="s">
        <v>76</v>
      </c>
      <c r="AW538" s="13" t="s">
        <v>30</v>
      </c>
      <c r="AX538" s="13" t="s">
        <v>67</v>
      </c>
      <c r="AY538" s="252" t="s">
        <v>211</v>
      </c>
    </row>
    <row r="539" spans="2:51" s="12" customFormat="1" ht="12">
      <c r="B539" s="232"/>
      <c r="C539" s="233"/>
      <c r="D539" s="228" t="s">
        <v>223</v>
      </c>
      <c r="E539" s="234" t="s">
        <v>1</v>
      </c>
      <c r="F539" s="235" t="s">
        <v>1615</v>
      </c>
      <c r="G539" s="233"/>
      <c r="H539" s="234" t="s">
        <v>1</v>
      </c>
      <c r="I539" s="236"/>
      <c r="J539" s="233"/>
      <c r="K539" s="233"/>
      <c r="L539" s="237"/>
      <c r="M539" s="238"/>
      <c r="N539" s="239"/>
      <c r="O539" s="239"/>
      <c r="P539" s="239"/>
      <c r="Q539" s="239"/>
      <c r="R539" s="239"/>
      <c r="S539" s="239"/>
      <c r="T539" s="240"/>
      <c r="AT539" s="241" t="s">
        <v>223</v>
      </c>
      <c r="AU539" s="241" t="s">
        <v>76</v>
      </c>
      <c r="AV539" s="12" t="s">
        <v>74</v>
      </c>
      <c r="AW539" s="12" t="s">
        <v>30</v>
      </c>
      <c r="AX539" s="12" t="s">
        <v>67</v>
      </c>
      <c r="AY539" s="241" t="s">
        <v>211</v>
      </c>
    </row>
    <row r="540" spans="2:51" s="13" customFormat="1" ht="12">
      <c r="B540" s="242"/>
      <c r="C540" s="243"/>
      <c r="D540" s="228" t="s">
        <v>223</v>
      </c>
      <c r="E540" s="244" t="s">
        <v>1</v>
      </c>
      <c r="F540" s="245" t="s">
        <v>1606</v>
      </c>
      <c r="G540" s="243"/>
      <c r="H540" s="246">
        <v>31.2</v>
      </c>
      <c r="I540" s="247"/>
      <c r="J540" s="243"/>
      <c r="K540" s="243"/>
      <c r="L540" s="248"/>
      <c r="M540" s="249"/>
      <c r="N540" s="250"/>
      <c r="O540" s="250"/>
      <c r="P540" s="250"/>
      <c r="Q540" s="250"/>
      <c r="R540" s="250"/>
      <c r="S540" s="250"/>
      <c r="T540" s="251"/>
      <c r="AT540" s="252" t="s">
        <v>223</v>
      </c>
      <c r="AU540" s="252" t="s">
        <v>76</v>
      </c>
      <c r="AV540" s="13" t="s">
        <v>76</v>
      </c>
      <c r="AW540" s="13" t="s">
        <v>30</v>
      </c>
      <c r="AX540" s="13" t="s">
        <v>67</v>
      </c>
      <c r="AY540" s="252" t="s">
        <v>211</v>
      </c>
    </row>
    <row r="541" spans="2:51" s="12" customFormat="1" ht="12">
      <c r="B541" s="232"/>
      <c r="C541" s="233"/>
      <c r="D541" s="228" t="s">
        <v>223</v>
      </c>
      <c r="E541" s="234" t="s">
        <v>1</v>
      </c>
      <c r="F541" s="235" t="s">
        <v>1072</v>
      </c>
      <c r="G541" s="233"/>
      <c r="H541" s="234" t="s">
        <v>1</v>
      </c>
      <c r="I541" s="236"/>
      <c r="J541" s="233"/>
      <c r="K541" s="233"/>
      <c r="L541" s="237"/>
      <c r="M541" s="238"/>
      <c r="N541" s="239"/>
      <c r="O541" s="239"/>
      <c r="P541" s="239"/>
      <c r="Q541" s="239"/>
      <c r="R541" s="239"/>
      <c r="S541" s="239"/>
      <c r="T541" s="240"/>
      <c r="AT541" s="241" t="s">
        <v>223</v>
      </c>
      <c r="AU541" s="241" t="s">
        <v>76</v>
      </c>
      <c r="AV541" s="12" t="s">
        <v>74</v>
      </c>
      <c r="AW541" s="12" t="s">
        <v>30</v>
      </c>
      <c r="AX541" s="12" t="s">
        <v>67</v>
      </c>
      <c r="AY541" s="241" t="s">
        <v>211</v>
      </c>
    </row>
    <row r="542" spans="2:51" s="13" customFormat="1" ht="12">
      <c r="B542" s="242"/>
      <c r="C542" s="243"/>
      <c r="D542" s="228" t="s">
        <v>223</v>
      </c>
      <c r="E542" s="244" t="s">
        <v>1</v>
      </c>
      <c r="F542" s="245" t="s">
        <v>1607</v>
      </c>
      <c r="G542" s="243"/>
      <c r="H542" s="246">
        <v>27.6</v>
      </c>
      <c r="I542" s="247"/>
      <c r="J542" s="243"/>
      <c r="K542" s="243"/>
      <c r="L542" s="248"/>
      <c r="M542" s="249"/>
      <c r="N542" s="250"/>
      <c r="O542" s="250"/>
      <c r="P542" s="250"/>
      <c r="Q542" s="250"/>
      <c r="R542" s="250"/>
      <c r="S542" s="250"/>
      <c r="T542" s="251"/>
      <c r="AT542" s="252" t="s">
        <v>223</v>
      </c>
      <c r="AU542" s="252" t="s">
        <v>76</v>
      </c>
      <c r="AV542" s="13" t="s">
        <v>76</v>
      </c>
      <c r="AW542" s="13" t="s">
        <v>30</v>
      </c>
      <c r="AX542" s="13" t="s">
        <v>67</v>
      </c>
      <c r="AY542" s="252" t="s">
        <v>211</v>
      </c>
    </row>
    <row r="543" spans="2:51" s="12" customFormat="1" ht="12">
      <c r="B543" s="232"/>
      <c r="C543" s="233"/>
      <c r="D543" s="228" t="s">
        <v>223</v>
      </c>
      <c r="E543" s="234" t="s">
        <v>1</v>
      </c>
      <c r="F543" s="235" t="s">
        <v>1616</v>
      </c>
      <c r="G543" s="233"/>
      <c r="H543" s="234" t="s">
        <v>1</v>
      </c>
      <c r="I543" s="236"/>
      <c r="J543" s="233"/>
      <c r="K543" s="233"/>
      <c r="L543" s="237"/>
      <c r="M543" s="238"/>
      <c r="N543" s="239"/>
      <c r="O543" s="239"/>
      <c r="P543" s="239"/>
      <c r="Q543" s="239"/>
      <c r="R543" s="239"/>
      <c r="S543" s="239"/>
      <c r="T543" s="240"/>
      <c r="AT543" s="241" t="s">
        <v>223</v>
      </c>
      <c r="AU543" s="241" t="s">
        <v>76</v>
      </c>
      <c r="AV543" s="12" t="s">
        <v>74</v>
      </c>
      <c r="AW543" s="12" t="s">
        <v>30</v>
      </c>
      <c r="AX543" s="12" t="s">
        <v>67</v>
      </c>
      <c r="AY543" s="241" t="s">
        <v>211</v>
      </c>
    </row>
    <row r="544" spans="2:51" s="13" customFormat="1" ht="12">
      <c r="B544" s="242"/>
      <c r="C544" s="243"/>
      <c r="D544" s="228" t="s">
        <v>223</v>
      </c>
      <c r="E544" s="244" t="s">
        <v>1</v>
      </c>
      <c r="F544" s="245" t="s">
        <v>1617</v>
      </c>
      <c r="G544" s="243"/>
      <c r="H544" s="246">
        <v>2.321</v>
      </c>
      <c r="I544" s="247"/>
      <c r="J544" s="243"/>
      <c r="K544" s="243"/>
      <c r="L544" s="248"/>
      <c r="M544" s="249"/>
      <c r="N544" s="250"/>
      <c r="O544" s="250"/>
      <c r="P544" s="250"/>
      <c r="Q544" s="250"/>
      <c r="R544" s="250"/>
      <c r="S544" s="250"/>
      <c r="T544" s="251"/>
      <c r="AT544" s="252" t="s">
        <v>223</v>
      </c>
      <c r="AU544" s="252" t="s">
        <v>76</v>
      </c>
      <c r="AV544" s="13" t="s">
        <v>76</v>
      </c>
      <c r="AW544" s="13" t="s">
        <v>30</v>
      </c>
      <c r="AX544" s="13" t="s">
        <v>67</v>
      </c>
      <c r="AY544" s="252" t="s">
        <v>211</v>
      </c>
    </row>
    <row r="545" spans="2:51" s="12" customFormat="1" ht="12">
      <c r="B545" s="232"/>
      <c r="C545" s="233"/>
      <c r="D545" s="228" t="s">
        <v>223</v>
      </c>
      <c r="E545" s="234" t="s">
        <v>1</v>
      </c>
      <c r="F545" s="235" t="s">
        <v>1618</v>
      </c>
      <c r="G545" s="233"/>
      <c r="H545" s="234" t="s">
        <v>1</v>
      </c>
      <c r="I545" s="236"/>
      <c r="J545" s="233"/>
      <c r="K545" s="233"/>
      <c r="L545" s="237"/>
      <c r="M545" s="238"/>
      <c r="N545" s="239"/>
      <c r="O545" s="239"/>
      <c r="P545" s="239"/>
      <c r="Q545" s="239"/>
      <c r="R545" s="239"/>
      <c r="S545" s="239"/>
      <c r="T545" s="240"/>
      <c r="AT545" s="241" t="s">
        <v>223</v>
      </c>
      <c r="AU545" s="241" t="s">
        <v>76</v>
      </c>
      <c r="AV545" s="12" t="s">
        <v>74</v>
      </c>
      <c r="AW545" s="12" t="s">
        <v>30</v>
      </c>
      <c r="AX545" s="12" t="s">
        <v>67</v>
      </c>
      <c r="AY545" s="241" t="s">
        <v>211</v>
      </c>
    </row>
    <row r="546" spans="2:51" s="13" customFormat="1" ht="12">
      <c r="B546" s="242"/>
      <c r="C546" s="243"/>
      <c r="D546" s="228" t="s">
        <v>223</v>
      </c>
      <c r="E546" s="244" t="s">
        <v>1</v>
      </c>
      <c r="F546" s="245" t="s">
        <v>1619</v>
      </c>
      <c r="G546" s="243"/>
      <c r="H546" s="246">
        <v>2.3</v>
      </c>
      <c r="I546" s="247"/>
      <c r="J546" s="243"/>
      <c r="K546" s="243"/>
      <c r="L546" s="248"/>
      <c r="M546" s="249"/>
      <c r="N546" s="250"/>
      <c r="O546" s="250"/>
      <c r="P546" s="250"/>
      <c r="Q546" s="250"/>
      <c r="R546" s="250"/>
      <c r="S546" s="250"/>
      <c r="T546" s="251"/>
      <c r="AT546" s="252" t="s">
        <v>223</v>
      </c>
      <c r="AU546" s="252" t="s">
        <v>76</v>
      </c>
      <c r="AV546" s="13" t="s">
        <v>76</v>
      </c>
      <c r="AW546" s="13" t="s">
        <v>30</v>
      </c>
      <c r="AX546" s="13" t="s">
        <v>67</v>
      </c>
      <c r="AY546" s="252" t="s">
        <v>211</v>
      </c>
    </row>
    <row r="547" spans="2:51" s="12" customFormat="1" ht="12">
      <c r="B547" s="232"/>
      <c r="C547" s="233"/>
      <c r="D547" s="228" t="s">
        <v>223</v>
      </c>
      <c r="E547" s="234" t="s">
        <v>1</v>
      </c>
      <c r="F547" s="235" t="s">
        <v>658</v>
      </c>
      <c r="G547" s="233"/>
      <c r="H547" s="234" t="s">
        <v>1</v>
      </c>
      <c r="I547" s="236"/>
      <c r="J547" s="233"/>
      <c r="K547" s="233"/>
      <c r="L547" s="237"/>
      <c r="M547" s="238"/>
      <c r="N547" s="239"/>
      <c r="O547" s="239"/>
      <c r="P547" s="239"/>
      <c r="Q547" s="239"/>
      <c r="R547" s="239"/>
      <c r="S547" s="239"/>
      <c r="T547" s="240"/>
      <c r="AT547" s="241" t="s">
        <v>223</v>
      </c>
      <c r="AU547" s="241" t="s">
        <v>76</v>
      </c>
      <c r="AV547" s="12" t="s">
        <v>74</v>
      </c>
      <c r="AW547" s="12" t="s">
        <v>30</v>
      </c>
      <c r="AX547" s="12" t="s">
        <v>67</v>
      </c>
      <c r="AY547" s="241" t="s">
        <v>211</v>
      </c>
    </row>
    <row r="548" spans="2:51" s="13" customFormat="1" ht="12">
      <c r="B548" s="242"/>
      <c r="C548" s="243"/>
      <c r="D548" s="228" t="s">
        <v>223</v>
      </c>
      <c r="E548" s="244" t="s">
        <v>1</v>
      </c>
      <c r="F548" s="245" t="s">
        <v>1620</v>
      </c>
      <c r="G548" s="243"/>
      <c r="H548" s="246">
        <v>28.992</v>
      </c>
      <c r="I548" s="247"/>
      <c r="J548" s="243"/>
      <c r="K548" s="243"/>
      <c r="L548" s="248"/>
      <c r="M548" s="249"/>
      <c r="N548" s="250"/>
      <c r="O548" s="250"/>
      <c r="P548" s="250"/>
      <c r="Q548" s="250"/>
      <c r="R548" s="250"/>
      <c r="S548" s="250"/>
      <c r="T548" s="251"/>
      <c r="AT548" s="252" t="s">
        <v>223</v>
      </c>
      <c r="AU548" s="252" t="s">
        <v>76</v>
      </c>
      <c r="AV548" s="13" t="s">
        <v>76</v>
      </c>
      <c r="AW548" s="13" t="s">
        <v>30</v>
      </c>
      <c r="AX548" s="13" t="s">
        <v>67</v>
      </c>
      <c r="AY548" s="252" t="s">
        <v>211</v>
      </c>
    </row>
    <row r="549" spans="2:51" s="14" customFormat="1" ht="12">
      <c r="B549" s="253"/>
      <c r="C549" s="254"/>
      <c r="D549" s="228" t="s">
        <v>223</v>
      </c>
      <c r="E549" s="255" t="s">
        <v>1</v>
      </c>
      <c r="F549" s="256" t="s">
        <v>227</v>
      </c>
      <c r="G549" s="254"/>
      <c r="H549" s="257">
        <v>112.111</v>
      </c>
      <c r="I549" s="258"/>
      <c r="J549" s="254"/>
      <c r="K549" s="254"/>
      <c r="L549" s="259"/>
      <c r="M549" s="260"/>
      <c r="N549" s="261"/>
      <c r="O549" s="261"/>
      <c r="P549" s="261"/>
      <c r="Q549" s="261"/>
      <c r="R549" s="261"/>
      <c r="S549" s="261"/>
      <c r="T549" s="262"/>
      <c r="AT549" s="263" t="s">
        <v>223</v>
      </c>
      <c r="AU549" s="263" t="s">
        <v>76</v>
      </c>
      <c r="AV549" s="14" t="s">
        <v>218</v>
      </c>
      <c r="AW549" s="14" t="s">
        <v>30</v>
      </c>
      <c r="AX549" s="14" t="s">
        <v>74</v>
      </c>
      <c r="AY549" s="263" t="s">
        <v>211</v>
      </c>
    </row>
    <row r="550" spans="2:65" s="1" customFormat="1" ht="16.5" customHeight="1">
      <c r="B550" s="38"/>
      <c r="C550" s="216" t="s">
        <v>660</v>
      </c>
      <c r="D550" s="216" t="s">
        <v>213</v>
      </c>
      <c r="E550" s="217" t="s">
        <v>1091</v>
      </c>
      <c r="F550" s="218" t="s">
        <v>1092</v>
      </c>
      <c r="G550" s="219" t="s">
        <v>246</v>
      </c>
      <c r="H550" s="220">
        <v>39.2</v>
      </c>
      <c r="I550" s="221"/>
      <c r="J550" s="222">
        <f>ROUND(I550*H550,2)</f>
        <v>0</v>
      </c>
      <c r="K550" s="218" t="s">
        <v>217</v>
      </c>
      <c r="L550" s="43"/>
      <c r="M550" s="223" t="s">
        <v>1</v>
      </c>
      <c r="N550" s="224" t="s">
        <v>38</v>
      </c>
      <c r="O550" s="79"/>
      <c r="P550" s="225">
        <f>O550*H550</f>
        <v>0</v>
      </c>
      <c r="Q550" s="225">
        <v>0.0004732</v>
      </c>
      <c r="R550" s="225">
        <f>Q550*H550</f>
        <v>0.01854944</v>
      </c>
      <c r="S550" s="225">
        <v>0.001</v>
      </c>
      <c r="T550" s="226">
        <f>S550*H550</f>
        <v>0.039200000000000006</v>
      </c>
      <c r="AR550" s="17" t="s">
        <v>218</v>
      </c>
      <c r="AT550" s="17" t="s">
        <v>213</v>
      </c>
      <c r="AU550" s="17" t="s">
        <v>76</v>
      </c>
      <c r="AY550" s="17" t="s">
        <v>211</v>
      </c>
      <c r="BE550" s="227">
        <f>IF(N550="základní",J550,0)</f>
        <v>0</v>
      </c>
      <c r="BF550" s="227">
        <f>IF(N550="snížená",J550,0)</f>
        <v>0</v>
      </c>
      <c r="BG550" s="227">
        <f>IF(N550="zákl. přenesená",J550,0)</f>
        <v>0</v>
      </c>
      <c r="BH550" s="227">
        <f>IF(N550="sníž. přenesená",J550,0)</f>
        <v>0</v>
      </c>
      <c r="BI550" s="227">
        <f>IF(N550="nulová",J550,0)</f>
        <v>0</v>
      </c>
      <c r="BJ550" s="17" t="s">
        <v>74</v>
      </c>
      <c r="BK550" s="227">
        <f>ROUND(I550*H550,2)</f>
        <v>0</v>
      </c>
      <c r="BL550" s="17" t="s">
        <v>218</v>
      </c>
      <c r="BM550" s="17" t="s">
        <v>1632</v>
      </c>
    </row>
    <row r="551" spans="2:47" s="1" customFormat="1" ht="12">
      <c r="B551" s="38"/>
      <c r="C551" s="39"/>
      <c r="D551" s="228" t="s">
        <v>219</v>
      </c>
      <c r="E551" s="39"/>
      <c r="F551" s="229" t="s">
        <v>1094</v>
      </c>
      <c r="G551" s="39"/>
      <c r="H551" s="39"/>
      <c r="I551" s="143"/>
      <c r="J551" s="39"/>
      <c r="K551" s="39"/>
      <c r="L551" s="43"/>
      <c r="M551" s="230"/>
      <c r="N551" s="79"/>
      <c r="O551" s="79"/>
      <c r="P551" s="79"/>
      <c r="Q551" s="79"/>
      <c r="R551" s="79"/>
      <c r="S551" s="79"/>
      <c r="T551" s="80"/>
      <c r="AT551" s="17" t="s">
        <v>219</v>
      </c>
      <c r="AU551" s="17" t="s">
        <v>76</v>
      </c>
    </row>
    <row r="552" spans="2:47" s="1" customFormat="1" ht="12">
      <c r="B552" s="38"/>
      <c r="C552" s="39"/>
      <c r="D552" s="228" t="s">
        <v>221</v>
      </c>
      <c r="E552" s="39"/>
      <c r="F552" s="231" t="s">
        <v>1095</v>
      </c>
      <c r="G552" s="39"/>
      <c r="H552" s="39"/>
      <c r="I552" s="143"/>
      <c r="J552" s="39"/>
      <c r="K552" s="39"/>
      <c r="L552" s="43"/>
      <c r="M552" s="230"/>
      <c r="N552" s="79"/>
      <c r="O552" s="79"/>
      <c r="P552" s="79"/>
      <c r="Q552" s="79"/>
      <c r="R552" s="79"/>
      <c r="S552" s="79"/>
      <c r="T552" s="80"/>
      <c r="AT552" s="17" t="s">
        <v>221</v>
      </c>
      <c r="AU552" s="17" t="s">
        <v>76</v>
      </c>
    </row>
    <row r="553" spans="2:51" s="12" customFormat="1" ht="12">
      <c r="B553" s="232"/>
      <c r="C553" s="233"/>
      <c r="D553" s="228" t="s">
        <v>223</v>
      </c>
      <c r="E553" s="234" t="s">
        <v>1</v>
      </c>
      <c r="F553" s="235" t="s">
        <v>949</v>
      </c>
      <c r="G553" s="233"/>
      <c r="H553" s="234" t="s">
        <v>1</v>
      </c>
      <c r="I553" s="236"/>
      <c r="J553" s="233"/>
      <c r="K553" s="233"/>
      <c r="L553" s="237"/>
      <c r="M553" s="238"/>
      <c r="N553" s="239"/>
      <c r="O553" s="239"/>
      <c r="P553" s="239"/>
      <c r="Q553" s="239"/>
      <c r="R553" s="239"/>
      <c r="S553" s="239"/>
      <c r="T553" s="240"/>
      <c r="AT553" s="241" t="s">
        <v>223</v>
      </c>
      <c r="AU553" s="241" t="s">
        <v>76</v>
      </c>
      <c r="AV553" s="12" t="s">
        <v>74</v>
      </c>
      <c r="AW553" s="12" t="s">
        <v>30</v>
      </c>
      <c r="AX553" s="12" t="s">
        <v>67</v>
      </c>
      <c r="AY553" s="241" t="s">
        <v>211</v>
      </c>
    </row>
    <row r="554" spans="2:51" s="13" customFormat="1" ht="12">
      <c r="B554" s="242"/>
      <c r="C554" s="243"/>
      <c r="D554" s="228" t="s">
        <v>223</v>
      </c>
      <c r="E554" s="244" t="s">
        <v>1</v>
      </c>
      <c r="F554" s="245" t="s">
        <v>1633</v>
      </c>
      <c r="G554" s="243"/>
      <c r="H554" s="246">
        <v>18.2</v>
      </c>
      <c r="I554" s="247"/>
      <c r="J554" s="243"/>
      <c r="K554" s="243"/>
      <c r="L554" s="248"/>
      <c r="M554" s="249"/>
      <c r="N554" s="250"/>
      <c r="O554" s="250"/>
      <c r="P554" s="250"/>
      <c r="Q554" s="250"/>
      <c r="R554" s="250"/>
      <c r="S554" s="250"/>
      <c r="T554" s="251"/>
      <c r="AT554" s="252" t="s">
        <v>223</v>
      </c>
      <c r="AU554" s="252" t="s">
        <v>76</v>
      </c>
      <c r="AV554" s="13" t="s">
        <v>76</v>
      </c>
      <c r="AW554" s="13" t="s">
        <v>30</v>
      </c>
      <c r="AX554" s="13" t="s">
        <v>67</v>
      </c>
      <c r="AY554" s="252" t="s">
        <v>211</v>
      </c>
    </row>
    <row r="555" spans="2:51" s="13" customFormat="1" ht="12">
      <c r="B555" s="242"/>
      <c r="C555" s="243"/>
      <c r="D555" s="228" t="s">
        <v>223</v>
      </c>
      <c r="E555" s="244" t="s">
        <v>1</v>
      </c>
      <c r="F555" s="245" t="s">
        <v>1315</v>
      </c>
      <c r="G555" s="243"/>
      <c r="H555" s="246">
        <v>1.4</v>
      </c>
      <c r="I555" s="247"/>
      <c r="J555" s="243"/>
      <c r="K555" s="243"/>
      <c r="L555" s="248"/>
      <c r="M555" s="249"/>
      <c r="N555" s="250"/>
      <c r="O555" s="250"/>
      <c r="P555" s="250"/>
      <c r="Q555" s="250"/>
      <c r="R555" s="250"/>
      <c r="S555" s="250"/>
      <c r="T555" s="251"/>
      <c r="AT555" s="252" t="s">
        <v>223</v>
      </c>
      <c r="AU555" s="252" t="s">
        <v>76</v>
      </c>
      <c r="AV555" s="13" t="s">
        <v>76</v>
      </c>
      <c r="AW555" s="13" t="s">
        <v>30</v>
      </c>
      <c r="AX555" s="13" t="s">
        <v>67</v>
      </c>
      <c r="AY555" s="252" t="s">
        <v>211</v>
      </c>
    </row>
    <row r="556" spans="2:51" s="12" customFormat="1" ht="12">
      <c r="B556" s="232"/>
      <c r="C556" s="233"/>
      <c r="D556" s="228" t="s">
        <v>223</v>
      </c>
      <c r="E556" s="234" t="s">
        <v>1</v>
      </c>
      <c r="F556" s="235" t="s">
        <v>1316</v>
      </c>
      <c r="G556" s="233"/>
      <c r="H556" s="234" t="s">
        <v>1</v>
      </c>
      <c r="I556" s="236"/>
      <c r="J556" s="233"/>
      <c r="K556" s="233"/>
      <c r="L556" s="237"/>
      <c r="M556" s="238"/>
      <c r="N556" s="239"/>
      <c r="O556" s="239"/>
      <c r="P556" s="239"/>
      <c r="Q556" s="239"/>
      <c r="R556" s="239"/>
      <c r="S556" s="239"/>
      <c r="T556" s="240"/>
      <c r="AT556" s="241" t="s">
        <v>223</v>
      </c>
      <c r="AU556" s="241" t="s">
        <v>76</v>
      </c>
      <c r="AV556" s="12" t="s">
        <v>74</v>
      </c>
      <c r="AW556" s="12" t="s">
        <v>30</v>
      </c>
      <c r="AX556" s="12" t="s">
        <v>67</v>
      </c>
      <c r="AY556" s="241" t="s">
        <v>211</v>
      </c>
    </row>
    <row r="557" spans="2:51" s="13" customFormat="1" ht="12">
      <c r="B557" s="242"/>
      <c r="C557" s="243"/>
      <c r="D557" s="228" t="s">
        <v>223</v>
      </c>
      <c r="E557" s="244" t="s">
        <v>1</v>
      </c>
      <c r="F557" s="245" t="s">
        <v>1633</v>
      </c>
      <c r="G557" s="243"/>
      <c r="H557" s="246">
        <v>18.2</v>
      </c>
      <c r="I557" s="247"/>
      <c r="J557" s="243"/>
      <c r="K557" s="243"/>
      <c r="L557" s="248"/>
      <c r="M557" s="249"/>
      <c r="N557" s="250"/>
      <c r="O557" s="250"/>
      <c r="P557" s="250"/>
      <c r="Q557" s="250"/>
      <c r="R557" s="250"/>
      <c r="S557" s="250"/>
      <c r="T557" s="251"/>
      <c r="AT557" s="252" t="s">
        <v>223</v>
      </c>
      <c r="AU557" s="252" t="s">
        <v>76</v>
      </c>
      <c r="AV557" s="13" t="s">
        <v>76</v>
      </c>
      <c r="AW557" s="13" t="s">
        <v>30</v>
      </c>
      <c r="AX557" s="13" t="s">
        <v>67</v>
      </c>
      <c r="AY557" s="252" t="s">
        <v>211</v>
      </c>
    </row>
    <row r="558" spans="2:51" s="13" customFormat="1" ht="12">
      <c r="B558" s="242"/>
      <c r="C558" s="243"/>
      <c r="D558" s="228" t="s">
        <v>223</v>
      </c>
      <c r="E558" s="244" t="s">
        <v>1</v>
      </c>
      <c r="F558" s="245" t="s">
        <v>1315</v>
      </c>
      <c r="G558" s="243"/>
      <c r="H558" s="246">
        <v>1.4</v>
      </c>
      <c r="I558" s="247"/>
      <c r="J558" s="243"/>
      <c r="K558" s="243"/>
      <c r="L558" s="248"/>
      <c r="M558" s="249"/>
      <c r="N558" s="250"/>
      <c r="O558" s="250"/>
      <c r="P558" s="250"/>
      <c r="Q558" s="250"/>
      <c r="R558" s="250"/>
      <c r="S558" s="250"/>
      <c r="T558" s="251"/>
      <c r="AT558" s="252" t="s">
        <v>223</v>
      </c>
      <c r="AU558" s="252" t="s">
        <v>76</v>
      </c>
      <c r="AV558" s="13" t="s">
        <v>76</v>
      </c>
      <c r="AW558" s="13" t="s">
        <v>30</v>
      </c>
      <c r="AX558" s="13" t="s">
        <v>67</v>
      </c>
      <c r="AY558" s="252" t="s">
        <v>211</v>
      </c>
    </row>
    <row r="559" spans="2:51" s="14" customFormat="1" ht="12">
      <c r="B559" s="253"/>
      <c r="C559" s="254"/>
      <c r="D559" s="228" t="s">
        <v>223</v>
      </c>
      <c r="E559" s="255" t="s">
        <v>1</v>
      </c>
      <c r="F559" s="256" t="s">
        <v>227</v>
      </c>
      <c r="G559" s="254"/>
      <c r="H559" s="257">
        <v>39.2</v>
      </c>
      <c r="I559" s="258"/>
      <c r="J559" s="254"/>
      <c r="K559" s="254"/>
      <c r="L559" s="259"/>
      <c r="M559" s="260"/>
      <c r="N559" s="261"/>
      <c r="O559" s="261"/>
      <c r="P559" s="261"/>
      <c r="Q559" s="261"/>
      <c r="R559" s="261"/>
      <c r="S559" s="261"/>
      <c r="T559" s="262"/>
      <c r="AT559" s="263" t="s">
        <v>223</v>
      </c>
      <c r="AU559" s="263" t="s">
        <v>76</v>
      </c>
      <c r="AV559" s="14" t="s">
        <v>218</v>
      </c>
      <c r="AW559" s="14" t="s">
        <v>30</v>
      </c>
      <c r="AX559" s="14" t="s">
        <v>74</v>
      </c>
      <c r="AY559" s="263" t="s">
        <v>211</v>
      </c>
    </row>
    <row r="560" spans="2:65" s="1" customFormat="1" ht="16.5" customHeight="1">
      <c r="B560" s="38"/>
      <c r="C560" s="216" t="s">
        <v>430</v>
      </c>
      <c r="D560" s="216" t="s">
        <v>213</v>
      </c>
      <c r="E560" s="217" t="s">
        <v>1099</v>
      </c>
      <c r="F560" s="218" t="s">
        <v>1100</v>
      </c>
      <c r="G560" s="219" t="s">
        <v>246</v>
      </c>
      <c r="H560" s="220">
        <v>174.4</v>
      </c>
      <c r="I560" s="221"/>
      <c r="J560" s="222">
        <f>ROUND(I560*H560,2)</f>
        <v>0</v>
      </c>
      <c r="K560" s="218" t="s">
        <v>217</v>
      </c>
      <c r="L560" s="43"/>
      <c r="M560" s="223" t="s">
        <v>1</v>
      </c>
      <c r="N560" s="224" t="s">
        <v>38</v>
      </c>
      <c r="O560" s="79"/>
      <c r="P560" s="225">
        <f>O560*H560</f>
        <v>0</v>
      </c>
      <c r="Q560" s="225">
        <v>0.00072812</v>
      </c>
      <c r="R560" s="225">
        <f>Q560*H560</f>
        <v>0.126984128</v>
      </c>
      <c r="S560" s="225">
        <v>0.001</v>
      </c>
      <c r="T560" s="226">
        <f>S560*H560</f>
        <v>0.1744</v>
      </c>
      <c r="AR560" s="17" t="s">
        <v>218</v>
      </c>
      <c r="AT560" s="17" t="s">
        <v>213</v>
      </c>
      <c r="AU560" s="17" t="s">
        <v>76</v>
      </c>
      <c r="AY560" s="17" t="s">
        <v>211</v>
      </c>
      <c r="BE560" s="227">
        <f>IF(N560="základní",J560,0)</f>
        <v>0</v>
      </c>
      <c r="BF560" s="227">
        <f>IF(N560="snížená",J560,0)</f>
        <v>0</v>
      </c>
      <c r="BG560" s="227">
        <f>IF(N560="zákl. přenesená",J560,0)</f>
        <v>0</v>
      </c>
      <c r="BH560" s="227">
        <f>IF(N560="sníž. přenesená",J560,0)</f>
        <v>0</v>
      </c>
      <c r="BI560" s="227">
        <f>IF(N560="nulová",J560,0)</f>
        <v>0</v>
      </c>
      <c r="BJ560" s="17" t="s">
        <v>74</v>
      </c>
      <c r="BK560" s="227">
        <f>ROUND(I560*H560,2)</f>
        <v>0</v>
      </c>
      <c r="BL560" s="17" t="s">
        <v>218</v>
      </c>
      <c r="BM560" s="17" t="s">
        <v>1634</v>
      </c>
    </row>
    <row r="561" spans="2:47" s="1" customFormat="1" ht="12">
      <c r="B561" s="38"/>
      <c r="C561" s="39"/>
      <c r="D561" s="228" t="s">
        <v>219</v>
      </c>
      <c r="E561" s="39"/>
      <c r="F561" s="229" t="s">
        <v>1102</v>
      </c>
      <c r="G561" s="39"/>
      <c r="H561" s="39"/>
      <c r="I561" s="143"/>
      <c r="J561" s="39"/>
      <c r="K561" s="39"/>
      <c r="L561" s="43"/>
      <c r="M561" s="230"/>
      <c r="N561" s="79"/>
      <c r="O561" s="79"/>
      <c r="P561" s="79"/>
      <c r="Q561" s="79"/>
      <c r="R561" s="79"/>
      <c r="S561" s="79"/>
      <c r="T561" s="80"/>
      <c r="AT561" s="17" t="s">
        <v>219</v>
      </c>
      <c r="AU561" s="17" t="s">
        <v>76</v>
      </c>
    </row>
    <row r="562" spans="2:47" s="1" customFormat="1" ht="12">
      <c r="B562" s="38"/>
      <c r="C562" s="39"/>
      <c r="D562" s="228" t="s">
        <v>221</v>
      </c>
      <c r="E562" s="39"/>
      <c r="F562" s="231" t="s">
        <v>1095</v>
      </c>
      <c r="G562" s="39"/>
      <c r="H562" s="39"/>
      <c r="I562" s="143"/>
      <c r="J562" s="39"/>
      <c r="K562" s="39"/>
      <c r="L562" s="43"/>
      <c r="M562" s="230"/>
      <c r="N562" s="79"/>
      <c r="O562" s="79"/>
      <c r="P562" s="79"/>
      <c r="Q562" s="79"/>
      <c r="R562" s="79"/>
      <c r="S562" s="79"/>
      <c r="T562" s="80"/>
      <c r="AT562" s="17" t="s">
        <v>221</v>
      </c>
      <c r="AU562" s="17" t="s">
        <v>76</v>
      </c>
    </row>
    <row r="563" spans="2:51" s="12" customFormat="1" ht="12">
      <c r="B563" s="232"/>
      <c r="C563" s="233"/>
      <c r="D563" s="228" t="s">
        <v>223</v>
      </c>
      <c r="E563" s="234" t="s">
        <v>1</v>
      </c>
      <c r="F563" s="235" t="s">
        <v>1103</v>
      </c>
      <c r="G563" s="233"/>
      <c r="H563" s="234" t="s">
        <v>1</v>
      </c>
      <c r="I563" s="236"/>
      <c r="J563" s="233"/>
      <c r="K563" s="233"/>
      <c r="L563" s="237"/>
      <c r="M563" s="238"/>
      <c r="N563" s="239"/>
      <c r="O563" s="239"/>
      <c r="P563" s="239"/>
      <c r="Q563" s="239"/>
      <c r="R563" s="239"/>
      <c r="S563" s="239"/>
      <c r="T563" s="240"/>
      <c r="AT563" s="241" t="s">
        <v>223</v>
      </c>
      <c r="AU563" s="241" t="s">
        <v>76</v>
      </c>
      <c r="AV563" s="12" t="s">
        <v>74</v>
      </c>
      <c r="AW563" s="12" t="s">
        <v>30</v>
      </c>
      <c r="AX563" s="12" t="s">
        <v>67</v>
      </c>
      <c r="AY563" s="241" t="s">
        <v>211</v>
      </c>
    </row>
    <row r="564" spans="2:51" s="13" customFormat="1" ht="12">
      <c r="B564" s="242"/>
      <c r="C564" s="243"/>
      <c r="D564" s="228" t="s">
        <v>223</v>
      </c>
      <c r="E564" s="244" t="s">
        <v>1</v>
      </c>
      <c r="F564" s="245" t="s">
        <v>1635</v>
      </c>
      <c r="G564" s="243"/>
      <c r="H564" s="246">
        <v>174.4</v>
      </c>
      <c r="I564" s="247"/>
      <c r="J564" s="243"/>
      <c r="K564" s="243"/>
      <c r="L564" s="248"/>
      <c r="M564" s="249"/>
      <c r="N564" s="250"/>
      <c r="O564" s="250"/>
      <c r="P564" s="250"/>
      <c r="Q564" s="250"/>
      <c r="R564" s="250"/>
      <c r="S564" s="250"/>
      <c r="T564" s="251"/>
      <c r="AT564" s="252" t="s">
        <v>223</v>
      </c>
      <c r="AU564" s="252" t="s">
        <v>76</v>
      </c>
      <c r="AV564" s="13" t="s">
        <v>76</v>
      </c>
      <c r="AW564" s="13" t="s">
        <v>30</v>
      </c>
      <c r="AX564" s="13" t="s">
        <v>67</v>
      </c>
      <c r="AY564" s="252" t="s">
        <v>211</v>
      </c>
    </row>
    <row r="565" spans="2:51" s="14" customFormat="1" ht="12">
      <c r="B565" s="253"/>
      <c r="C565" s="254"/>
      <c r="D565" s="228" t="s">
        <v>223</v>
      </c>
      <c r="E565" s="255" t="s">
        <v>1</v>
      </c>
      <c r="F565" s="256" t="s">
        <v>227</v>
      </c>
      <c r="G565" s="254"/>
      <c r="H565" s="257">
        <v>174.4</v>
      </c>
      <c r="I565" s="258"/>
      <c r="J565" s="254"/>
      <c r="K565" s="254"/>
      <c r="L565" s="259"/>
      <c r="M565" s="260"/>
      <c r="N565" s="261"/>
      <c r="O565" s="261"/>
      <c r="P565" s="261"/>
      <c r="Q565" s="261"/>
      <c r="R565" s="261"/>
      <c r="S565" s="261"/>
      <c r="T565" s="262"/>
      <c r="AT565" s="263" t="s">
        <v>223</v>
      </c>
      <c r="AU565" s="263" t="s">
        <v>76</v>
      </c>
      <c r="AV565" s="14" t="s">
        <v>218</v>
      </c>
      <c r="AW565" s="14" t="s">
        <v>30</v>
      </c>
      <c r="AX565" s="14" t="s">
        <v>74</v>
      </c>
      <c r="AY565" s="263" t="s">
        <v>211</v>
      </c>
    </row>
    <row r="566" spans="2:65" s="1" customFormat="1" ht="16.5" customHeight="1">
      <c r="B566" s="38"/>
      <c r="C566" s="216" t="s">
        <v>674</v>
      </c>
      <c r="D566" s="216" t="s">
        <v>213</v>
      </c>
      <c r="E566" s="217" t="s">
        <v>1105</v>
      </c>
      <c r="F566" s="218" t="s">
        <v>1106</v>
      </c>
      <c r="G566" s="219" t="s">
        <v>246</v>
      </c>
      <c r="H566" s="220">
        <v>134</v>
      </c>
      <c r="I566" s="221"/>
      <c r="J566" s="222">
        <f>ROUND(I566*H566,2)</f>
        <v>0</v>
      </c>
      <c r="K566" s="218" t="s">
        <v>217</v>
      </c>
      <c r="L566" s="43"/>
      <c r="M566" s="223" t="s">
        <v>1</v>
      </c>
      <c r="N566" s="224" t="s">
        <v>38</v>
      </c>
      <c r="O566" s="79"/>
      <c r="P566" s="225">
        <f>O566*H566</f>
        <v>0</v>
      </c>
      <c r="Q566" s="225">
        <v>0.00125</v>
      </c>
      <c r="R566" s="225">
        <f>Q566*H566</f>
        <v>0.1675</v>
      </c>
      <c r="S566" s="225">
        <v>0.001</v>
      </c>
      <c r="T566" s="226">
        <f>S566*H566</f>
        <v>0.134</v>
      </c>
      <c r="AR566" s="17" t="s">
        <v>218</v>
      </c>
      <c r="AT566" s="17" t="s">
        <v>213</v>
      </c>
      <c r="AU566" s="17" t="s">
        <v>76</v>
      </c>
      <c r="AY566" s="17" t="s">
        <v>211</v>
      </c>
      <c r="BE566" s="227">
        <f>IF(N566="základní",J566,0)</f>
        <v>0</v>
      </c>
      <c r="BF566" s="227">
        <f>IF(N566="snížená",J566,0)</f>
        <v>0</v>
      </c>
      <c r="BG566" s="227">
        <f>IF(N566="zákl. přenesená",J566,0)</f>
        <v>0</v>
      </c>
      <c r="BH566" s="227">
        <f>IF(N566="sníž. přenesená",J566,0)</f>
        <v>0</v>
      </c>
      <c r="BI566" s="227">
        <f>IF(N566="nulová",J566,0)</f>
        <v>0</v>
      </c>
      <c r="BJ566" s="17" t="s">
        <v>74</v>
      </c>
      <c r="BK566" s="227">
        <f>ROUND(I566*H566,2)</f>
        <v>0</v>
      </c>
      <c r="BL566" s="17" t="s">
        <v>218</v>
      </c>
      <c r="BM566" s="17" t="s">
        <v>1636</v>
      </c>
    </row>
    <row r="567" spans="2:47" s="1" customFormat="1" ht="12">
      <c r="B567" s="38"/>
      <c r="C567" s="39"/>
      <c r="D567" s="228" t="s">
        <v>219</v>
      </c>
      <c r="E567" s="39"/>
      <c r="F567" s="229" t="s">
        <v>1108</v>
      </c>
      <c r="G567" s="39"/>
      <c r="H567" s="39"/>
      <c r="I567" s="143"/>
      <c r="J567" s="39"/>
      <c r="K567" s="39"/>
      <c r="L567" s="43"/>
      <c r="M567" s="230"/>
      <c r="N567" s="79"/>
      <c r="O567" s="79"/>
      <c r="P567" s="79"/>
      <c r="Q567" s="79"/>
      <c r="R567" s="79"/>
      <c r="S567" s="79"/>
      <c r="T567" s="80"/>
      <c r="AT567" s="17" t="s">
        <v>219</v>
      </c>
      <c r="AU567" s="17" t="s">
        <v>76</v>
      </c>
    </row>
    <row r="568" spans="2:47" s="1" customFormat="1" ht="12">
      <c r="B568" s="38"/>
      <c r="C568" s="39"/>
      <c r="D568" s="228" t="s">
        <v>221</v>
      </c>
      <c r="E568" s="39"/>
      <c r="F568" s="231" t="s">
        <v>1109</v>
      </c>
      <c r="G568" s="39"/>
      <c r="H568" s="39"/>
      <c r="I568" s="143"/>
      <c r="J568" s="39"/>
      <c r="K568" s="39"/>
      <c r="L568" s="43"/>
      <c r="M568" s="230"/>
      <c r="N568" s="79"/>
      <c r="O568" s="79"/>
      <c r="P568" s="79"/>
      <c r="Q568" s="79"/>
      <c r="R568" s="79"/>
      <c r="S568" s="79"/>
      <c r="T568" s="80"/>
      <c r="AT568" s="17" t="s">
        <v>221</v>
      </c>
      <c r="AU568" s="17" t="s">
        <v>76</v>
      </c>
    </row>
    <row r="569" spans="2:51" s="12" customFormat="1" ht="12">
      <c r="B569" s="232"/>
      <c r="C569" s="233"/>
      <c r="D569" s="228" t="s">
        <v>223</v>
      </c>
      <c r="E569" s="234" t="s">
        <v>1</v>
      </c>
      <c r="F569" s="235" t="s">
        <v>1110</v>
      </c>
      <c r="G569" s="233"/>
      <c r="H569" s="234" t="s">
        <v>1</v>
      </c>
      <c r="I569" s="236"/>
      <c r="J569" s="233"/>
      <c r="K569" s="233"/>
      <c r="L569" s="237"/>
      <c r="M569" s="238"/>
      <c r="N569" s="239"/>
      <c r="O569" s="239"/>
      <c r="P569" s="239"/>
      <c r="Q569" s="239"/>
      <c r="R569" s="239"/>
      <c r="S569" s="239"/>
      <c r="T569" s="240"/>
      <c r="AT569" s="241" t="s">
        <v>223</v>
      </c>
      <c r="AU569" s="241" t="s">
        <v>76</v>
      </c>
      <c r="AV569" s="12" t="s">
        <v>74</v>
      </c>
      <c r="AW569" s="12" t="s">
        <v>30</v>
      </c>
      <c r="AX569" s="12" t="s">
        <v>67</v>
      </c>
      <c r="AY569" s="241" t="s">
        <v>211</v>
      </c>
    </row>
    <row r="570" spans="2:51" s="13" customFormat="1" ht="12">
      <c r="B570" s="242"/>
      <c r="C570" s="243"/>
      <c r="D570" s="228" t="s">
        <v>223</v>
      </c>
      <c r="E570" s="244" t="s">
        <v>1</v>
      </c>
      <c r="F570" s="245" t="s">
        <v>1637</v>
      </c>
      <c r="G570" s="243"/>
      <c r="H570" s="246">
        <v>134</v>
      </c>
      <c r="I570" s="247"/>
      <c r="J570" s="243"/>
      <c r="K570" s="243"/>
      <c r="L570" s="248"/>
      <c r="M570" s="249"/>
      <c r="N570" s="250"/>
      <c r="O570" s="250"/>
      <c r="P570" s="250"/>
      <c r="Q570" s="250"/>
      <c r="R570" s="250"/>
      <c r="S570" s="250"/>
      <c r="T570" s="251"/>
      <c r="AT570" s="252" t="s">
        <v>223</v>
      </c>
      <c r="AU570" s="252" t="s">
        <v>76</v>
      </c>
      <c r="AV570" s="13" t="s">
        <v>76</v>
      </c>
      <c r="AW570" s="13" t="s">
        <v>30</v>
      </c>
      <c r="AX570" s="13" t="s">
        <v>74</v>
      </c>
      <c r="AY570" s="252" t="s">
        <v>211</v>
      </c>
    </row>
    <row r="571" spans="2:63" s="11" customFormat="1" ht="22.8" customHeight="1">
      <c r="B571" s="200"/>
      <c r="C571" s="201"/>
      <c r="D571" s="202" t="s">
        <v>66</v>
      </c>
      <c r="E571" s="214" t="s">
        <v>711</v>
      </c>
      <c r="F571" s="214" t="s">
        <v>712</v>
      </c>
      <c r="G571" s="201"/>
      <c r="H571" s="201"/>
      <c r="I571" s="204"/>
      <c r="J571" s="215">
        <f>BK571</f>
        <v>0</v>
      </c>
      <c r="K571" s="201"/>
      <c r="L571" s="206"/>
      <c r="M571" s="207"/>
      <c r="N571" s="208"/>
      <c r="O571" s="208"/>
      <c r="P571" s="209">
        <f>SUM(P572:P587)</f>
        <v>0</v>
      </c>
      <c r="Q571" s="208"/>
      <c r="R571" s="209">
        <f>SUM(R572:R587)</f>
        <v>0</v>
      </c>
      <c r="S571" s="208"/>
      <c r="T571" s="210">
        <f>SUM(T572:T587)</f>
        <v>0</v>
      </c>
      <c r="AR571" s="211" t="s">
        <v>74</v>
      </c>
      <c r="AT571" s="212" t="s">
        <v>66</v>
      </c>
      <c r="AU571" s="212" t="s">
        <v>74</v>
      </c>
      <c r="AY571" s="211" t="s">
        <v>211</v>
      </c>
      <c r="BK571" s="213">
        <f>SUM(BK572:BK587)</f>
        <v>0</v>
      </c>
    </row>
    <row r="572" spans="2:65" s="1" customFormat="1" ht="16.5" customHeight="1">
      <c r="B572" s="38"/>
      <c r="C572" s="216" t="s">
        <v>438</v>
      </c>
      <c r="D572" s="216" t="s">
        <v>213</v>
      </c>
      <c r="E572" s="217" t="s">
        <v>714</v>
      </c>
      <c r="F572" s="218" t="s">
        <v>715</v>
      </c>
      <c r="G572" s="219" t="s">
        <v>323</v>
      </c>
      <c r="H572" s="220">
        <v>27.611</v>
      </c>
      <c r="I572" s="221"/>
      <c r="J572" s="222">
        <f>ROUND(I572*H572,2)</f>
        <v>0</v>
      </c>
      <c r="K572" s="218" t="s">
        <v>217</v>
      </c>
      <c r="L572" s="43"/>
      <c r="M572" s="223" t="s">
        <v>1</v>
      </c>
      <c r="N572" s="224" t="s">
        <v>38</v>
      </c>
      <c r="O572" s="79"/>
      <c r="P572" s="225">
        <f>O572*H572</f>
        <v>0</v>
      </c>
      <c r="Q572" s="225">
        <v>0</v>
      </c>
      <c r="R572" s="225">
        <f>Q572*H572</f>
        <v>0</v>
      </c>
      <c r="S572" s="225">
        <v>0</v>
      </c>
      <c r="T572" s="226">
        <f>S572*H572</f>
        <v>0</v>
      </c>
      <c r="AR572" s="17" t="s">
        <v>218</v>
      </c>
      <c r="AT572" s="17" t="s">
        <v>213</v>
      </c>
      <c r="AU572" s="17" t="s">
        <v>76</v>
      </c>
      <c r="AY572" s="17" t="s">
        <v>211</v>
      </c>
      <c r="BE572" s="227">
        <f>IF(N572="základní",J572,0)</f>
        <v>0</v>
      </c>
      <c r="BF572" s="227">
        <f>IF(N572="snížená",J572,0)</f>
        <v>0</v>
      </c>
      <c r="BG572" s="227">
        <f>IF(N572="zákl. přenesená",J572,0)</f>
        <v>0</v>
      </c>
      <c r="BH572" s="227">
        <f>IF(N572="sníž. přenesená",J572,0)</f>
        <v>0</v>
      </c>
      <c r="BI572" s="227">
        <f>IF(N572="nulová",J572,0)</f>
        <v>0</v>
      </c>
      <c r="BJ572" s="17" t="s">
        <v>74</v>
      </c>
      <c r="BK572" s="227">
        <f>ROUND(I572*H572,2)</f>
        <v>0</v>
      </c>
      <c r="BL572" s="17" t="s">
        <v>218</v>
      </c>
      <c r="BM572" s="17" t="s">
        <v>1638</v>
      </c>
    </row>
    <row r="573" spans="2:47" s="1" customFormat="1" ht="12">
      <c r="B573" s="38"/>
      <c r="C573" s="39"/>
      <c r="D573" s="228" t="s">
        <v>219</v>
      </c>
      <c r="E573" s="39"/>
      <c r="F573" s="229" t="s">
        <v>717</v>
      </c>
      <c r="G573" s="39"/>
      <c r="H573" s="39"/>
      <c r="I573" s="143"/>
      <c r="J573" s="39"/>
      <c r="K573" s="39"/>
      <c r="L573" s="43"/>
      <c r="M573" s="230"/>
      <c r="N573" s="79"/>
      <c r="O573" s="79"/>
      <c r="P573" s="79"/>
      <c r="Q573" s="79"/>
      <c r="R573" s="79"/>
      <c r="S573" s="79"/>
      <c r="T573" s="80"/>
      <c r="AT573" s="17" t="s">
        <v>219</v>
      </c>
      <c r="AU573" s="17" t="s">
        <v>76</v>
      </c>
    </row>
    <row r="574" spans="2:47" s="1" customFormat="1" ht="12">
      <c r="B574" s="38"/>
      <c r="C574" s="39"/>
      <c r="D574" s="228" t="s">
        <v>221</v>
      </c>
      <c r="E574" s="39"/>
      <c r="F574" s="231" t="s">
        <v>718</v>
      </c>
      <c r="G574" s="39"/>
      <c r="H574" s="39"/>
      <c r="I574" s="143"/>
      <c r="J574" s="39"/>
      <c r="K574" s="39"/>
      <c r="L574" s="43"/>
      <c r="M574" s="230"/>
      <c r="N574" s="79"/>
      <c r="O574" s="79"/>
      <c r="P574" s="79"/>
      <c r="Q574" s="79"/>
      <c r="R574" s="79"/>
      <c r="S574" s="79"/>
      <c r="T574" s="80"/>
      <c r="AT574" s="17" t="s">
        <v>221</v>
      </c>
      <c r="AU574" s="17" t="s">
        <v>76</v>
      </c>
    </row>
    <row r="575" spans="2:65" s="1" customFormat="1" ht="16.5" customHeight="1">
      <c r="B575" s="38"/>
      <c r="C575" s="216" t="s">
        <v>685</v>
      </c>
      <c r="D575" s="216" t="s">
        <v>213</v>
      </c>
      <c r="E575" s="217" t="s">
        <v>719</v>
      </c>
      <c r="F575" s="218" t="s">
        <v>720</v>
      </c>
      <c r="G575" s="219" t="s">
        <v>323</v>
      </c>
      <c r="H575" s="220">
        <v>496.998</v>
      </c>
      <c r="I575" s="221"/>
      <c r="J575" s="222">
        <f>ROUND(I575*H575,2)</f>
        <v>0</v>
      </c>
      <c r="K575" s="218" t="s">
        <v>217</v>
      </c>
      <c r="L575" s="43"/>
      <c r="M575" s="223" t="s">
        <v>1</v>
      </c>
      <c r="N575" s="224" t="s">
        <v>38</v>
      </c>
      <c r="O575" s="79"/>
      <c r="P575" s="225">
        <f>O575*H575</f>
        <v>0</v>
      </c>
      <c r="Q575" s="225">
        <v>0</v>
      </c>
      <c r="R575" s="225">
        <f>Q575*H575</f>
        <v>0</v>
      </c>
      <c r="S575" s="225">
        <v>0</v>
      </c>
      <c r="T575" s="226">
        <f>S575*H575</f>
        <v>0</v>
      </c>
      <c r="AR575" s="17" t="s">
        <v>218</v>
      </c>
      <c r="AT575" s="17" t="s">
        <v>213</v>
      </c>
      <c r="AU575" s="17" t="s">
        <v>76</v>
      </c>
      <c r="AY575" s="17" t="s">
        <v>211</v>
      </c>
      <c r="BE575" s="227">
        <f>IF(N575="základní",J575,0)</f>
        <v>0</v>
      </c>
      <c r="BF575" s="227">
        <f>IF(N575="snížená",J575,0)</f>
        <v>0</v>
      </c>
      <c r="BG575" s="227">
        <f>IF(N575="zákl. přenesená",J575,0)</f>
        <v>0</v>
      </c>
      <c r="BH575" s="227">
        <f>IF(N575="sníž. přenesená",J575,0)</f>
        <v>0</v>
      </c>
      <c r="BI575" s="227">
        <f>IF(N575="nulová",J575,0)</f>
        <v>0</v>
      </c>
      <c r="BJ575" s="17" t="s">
        <v>74</v>
      </c>
      <c r="BK575" s="227">
        <f>ROUND(I575*H575,2)</f>
        <v>0</v>
      </c>
      <c r="BL575" s="17" t="s">
        <v>218</v>
      </c>
      <c r="BM575" s="17" t="s">
        <v>1639</v>
      </c>
    </row>
    <row r="576" spans="2:47" s="1" customFormat="1" ht="12">
      <c r="B576" s="38"/>
      <c r="C576" s="39"/>
      <c r="D576" s="228" t="s">
        <v>219</v>
      </c>
      <c r="E576" s="39"/>
      <c r="F576" s="229" t="s">
        <v>722</v>
      </c>
      <c r="G576" s="39"/>
      <c r="H576" s="39"/>
      <c r="I576" s="143"/>
      <c r="J576" s="39"/>
      <c r="K576" s="39"/>
      <c r="L576" s="43"/>
      <c r="M576" s="230"/>
      <c r="N576" s="79"/>
      <c r="O576" s="79"/>
      <c r="P576" s="79"/>
      <c r="Q576" s="79"/>
      <c r="R576" s="79"/>
      <c r="S576" s="79"/>
      <c r="T576" s="80"/>
      <c r="AT576" s="17" t="s">
        <v>219</v>
      </c>
      <c r="AU576" s="17" t="s">
        <v>76</v>
      </c>
    </row>
    <row r="577" spans="2:47" s="1" customFormat="1" ht="12">
      <c r="B577" s="38"/>
      <c r="C577" s="39"/>
      <c r="D577" s="228" t="s">
        <v>221</v>
      </c>
      <c r="E577" s="39"/>
      <c r="F577" s="231" t="s">
        <v>718</v>
      </c>
      <c r="G577" s="39"/>
      <c r="H577" s="39"/>
      <c r="I577" s="143"/>
      <c r="J577" s="39"/>
      <c r="K577" s="39"/>
      <c r="L577" s="43"/>
      <c r="M577" s="230"/>
      <c r="N577" s="79"/>
      <c r="O577" s="79"/>
      <c r="P577" s="79"/>
      <c r="Q577" s="79"/>
      <c r="R577" s="79"/>
      <c r="S577" s="79"/>
      <c r="T577" s="80"/>
      <c r="AT577" s="17" t="s">
        <v>221</v>
      </c>
      <c r="AU577" s="17" t="s">
        <v>76</v>
      </c>
    </row>
    <row r="578" spans="2:47" s="1" customFormat="1" ht="12">
      <c r="B578" s="38"/>
      <c r="C578" s="39"/>
      <c r="D578" s="228" t="s">
        <v>250</v>
      </c>
      <c r="E578" s="39"/>
      <c r="F578" s="231" t="s">
        <v>1159</v>
      </c>
      <c r="G578" s="39"/>
      <c r="H578" s="39"/>
      <c r="I578" s="143"/>
      <c r="J578" s="39"/>
      <c r="K578" s="39"/>
      <c r="L578" s="43"/>
      <c r="M578" s="230"/>
      <c r="N578" s="79"/>
      <c r="O578" s="79"/>
      <c r="P578" s="79"/>
      <c r="Q578" s="79"/>
      <c r="R578" s="79"/>
      <c r="S578" s="79"/>
      <c r="T578" s="80"/>
      <c r="AT578" s="17" t="s">
        <v>250</v>
      </c>
      <c r="AU578" s="17" t="s">
        <v>76</v>
      </c>
    </row>
    <row r="579" spans="2:51" s="13" customFormat="1" ht="12">
      <c r="B579" s="242"/>
      <c r="C579" s="243"/>
      <c r="D579" s="228" t="s">
        <v>223</v>
      </c>
      <c r="E579" s="244" t="s">
        <v>1</v>
      </c>
      <c r="F579" s="245" t="s">
        <v>1640</v>
      </c>
      <c r="G579" s="243"/>
      <c r="H579" s="246">
        <v>496.998</v>
      </c>
      <c r="I579" s="247"/>
      <c r="J579" s="243"/>
      <c r="K579" s="243"/>
      <c r="L579" s="248"/>
      <c r="M579" s="249"/>
      <c r="N579" s="250"/>
      <c r="O579" s="250"/>
      <c r="P579" s="250"/>
      <c r="Q579" s="250"/>
      <c r="R579" s="250"/>
      <c r="S579" s="250"/>
      <c r="T579" s="251"/>
      <c r="AT579" s="252" t="s">
        <v>223</v>
      </c>
      <c r="AU579" s="252" t="s">
        <v>76</v>
      </c>
      <c r="AV579" s="13" t="s">
        <v>76</v>
      </c>
      <c r="AW579" s="13" t="s">
        <v>30</v>
      </c>
      <c r="AX579" s="13" t="s">
        <v>67</v>
      </c>
      <c r="AY579" s="252" t="s">
        <v>211</v>
      </c>
    </row>
    <row r="580" spans="2:51" s="14" customFormat="1" ht="12">
      <c r="B580" s="253"/>
      <c r="C580" s="254"/>
      <c r="D580" s="228" t="s">
        <v>223</v>
      </c>
      <c r="E580" s="255" t="s">
        <v>1</v>
      </c>
      <c r="F580" s="256" t="s">
        <v>227</v>
      </c>
      <c r="G580" s="254"/>
      <c r="H580" s="257">
        <v>496.998</v>
      </c>
      <c r="I580" s="258"/>
      <c r="J580" s="254"/>
      <c r="K580" s="254"/>
      <c r="L580" s="259"/>
      <c r="M580" s="260"/>
      <c r="N580" s="261"/>
      <c r="O580" s="261"/>
      <c r="P580" s="261"/>
      <c r="Q580" s="261"/>
      <c r="R580" s="261"/>
      <c r="S580" s="261"/>
      <c r="T580" s="262"/>
      <c r="AT580" s="263" t="s">
        <v>223</v>
      </c>
      <c r="AU580" s="263" t="s">
        <v>76</v>
      </c>
      <c r="AV580" s="14" t="s">
        <v>218</v>
      </c>
      <c r="AW580" s="14" t="s">
        <v>30</v>
      </c>
      <c r="AX580" s="14" t="s">
        <v>74</v>
      </c>
      <c r="AY580" s="263" t="s">
        <v>211</v>
      </c>
    </row>
    <row r="581" spans="2:65" s="1" customFormat="1" ht="16.5" customHeight="1">
      <c r="B581" s="38"/>
      <c r="C581" s="216" t="s">
        <v>445</v>
      </c>
      <c r="D581" s="216" t="s">
        <v>213</v>
      </c>
      <c r="E581" s="217" t="s">
        <v>726</v>
      </c>
      <c r="F581" s="218" t="s">
        <v>727</v>
      </c>
      <c r="G581" s="219" t="s">
        <v>323</v>
      </c>
      <c r="H581" s="220">
        <v>27.611</v>
      </c>
      <c r="I581" s="221"/>
      <c r="J581" s="222">
        <f>ROUND(I581*H581,2)</f>
        <v>0</v>
      </c>
      <c r="K581" s="218" t="s">
        <v>217</v>
      </c>
      <c r="L581" s="43"/>
      <c r="M581" s="223" t="s">
        <v>1</v>
      </c>
      <c r="N581" s="224" t="s">
        <v>38</v>
      </c>
      <c r="O581" s="79"/>
      <c r="P581" s="225">
        <f>O581*H581</f>
        <v>0</v>
      </c>
      <c r="Q581" s="225">
        <v>0</v>
      </c>
      <c r="R581" s="225">
        <f>Q581*H581</f>
        <v>0</v>
      </c>
      <c r="S581" s="225">
        <v>0</v>
      </c>
      <c r="T581" s="226">
        <f>S581*H581</f>
        <v>0</v>
      </c>
      <c r="AR581" s="17" t="s">
        <v>218</v>
      </c>
      <c r="AT581" s="17" t="s">
        <v>213</v>
      </c>
      <c r="AU581" s="17" t="s">
        <v>76</v>
      </c>
      <c r="AY581" s="17" t="s">
        <v>211</v>
      </c>
      <c r="BE581" s="227">
        <f>IF(N581="základní",J581,0)</f>
        <v>0</v>
      </c>
      <c r="BF581" s="227">
        <f>IF(N581="snížená",J581,0)</f>
        <v>0</v>
      </c>
      <c r="BG581" s="227">
        <f>IF(N581="zákl. přenesená",J581,0)</f>
        <v>0</v>
      </c>
      <c r="BH581" s="227">
        <f>IF(N581="sníž. přenesená",J581,0)</f>
        <v>0</v>
      </c>
      <c r="BI581" s="227">
        <f>IF(N581="nulová",J581,0)</f>
        <v>0</v>
      </c>
      <c r="BJ581" s="17" t="s">
        <v>74</v>
      </c>
      <c r="BK581" s="227">
        <f>ROUND(I581*H581,2)</f>
        <v>0</v>
      </c>
      <c r="BL581" s="17" t="s">
        <v>218</v>
      </c>
      <c r="BM581" s="17" t="s">
        <v>1641</v>
      </c>
    </row>
    <row r="582" spans="2:47" s="1" customFormat="1" ht="12">
      <c r="B582" s="38"/>
      <c r="C582" s="39"/>
      <c r="D582" s="228" t="s">
        <v>219</v>
      </c>
      <c r="E582" s="39"/>
      <c r="F582" s="229" t="s">
        <v>729</v>
      </c>
      <c r="G582" s="39"/>
      <c r="H582" s="39"/>
      <c r="I582" s="143"/>
      <c r="J582" s="39"/>
      <c r="K582" s="39"/>
      <c r="L582" s="43"/>
      <c r="M582" s="230"/>
      <c r="N582" s="79"/>
      <c r="O582" s="79"/>
      <c r="P582" s="79"/>
      <c r="Q582" s="79"/>
      <c r="R582" s="79"/>
      <c r="S582" s="79"/>
      <c r="T582" s="80"/>
      <c r="AT582" s="17" t="s">
        <v>219</v>
      </c>
      <c r="AU582" s="17" t="s">
        <v>76</v>
      </c>
    </row>
    <row r="583" spans="2:65" s="1" customFormat="1" ht="16.5" customHeight="1">
      <c r="B583" s="38"/>
      <c r="C583" s="216" t="s">
        <v>696</v>
      </c>
      <c r="D583" s="216" t="s">
        <v>213</v>
      </c>
      <c r="E583" s="217" t="s">
        <v>730</v>
      </c>
      <c r="F583" s="218" t="s">
        <v>731</v>
      </c>
      <c r="G583" s="219" t="s">
        <v>323</v>
      </c>
      <c r="H583" s="220">
        <v>27.611</v>
      </c>
      <c r="I583" s="221"/>
      <c r="J583" s="222">
        <f>ROUND(I583*H583,2)</f>
        <v>0</v>
      </c>
      <c r="K583" s="218" t="s">
        <v>217</v>
      </c>
      <c r="L583" s="43"/>
      <c r="M583" s="223" t="s">
        <v>1</v>
      </c>
      <c r="N583" s="224" t="s">
        <v>38</v>
      </c>
      <c r="O583" s="79"/>
      <c r="P583" s="225">
        <f>O583*H583</f>
        <v>0</v>
      </c>
      <c r="Q583" s="225">
        <v>0</v>
      </c>
      <c r="R583" s="225">
        <f>Q583*H583</f>
        <v>0</v>
      </c>
      <c r="S583" s="225">
        <v>0</v>
      </c>
      <c r="T583" s="226">
        <f>S583*H583</f>
        <v>0</v>
      </c>
      <c r="AR583" s="17" t="s">
        <v>218</v>
      </c>
      <c r="AT583" s="17" t="s">
        <v>213</v>
      </c>
      <c r="AU583" s="17" t="s">
        <v>76</v>
      </c>
      <c r="AY583" s="17" t="s">
        <v>211</v>
      </c>
      <c r="BE583" s="227">
        <f>IF(N583="základní",J583,0)</f>
        <v>0</v>
      </c>
      <c r="BF583" s="227">
        <f>IF(N583="snížená",J583,0)</f>
        <v>0</v>
      </c>
      <c r="BG583" s="227">
        <f>IF(N583="zákl. přenesená",J583,0)</f>
        <v>0</v>
      </c>
      <c r="BH583" s="227">
        <f>IF(N583="sníž. přenesená",J583,0)</f>
        <v>0</v>
      </c>
      <c r="BI583" s="227">
        <f>IF(N583="nulová",J583,0)</f>
        <v>0</v>
      </c>
      <c r="BJ583" s="17" t="s">
        <v>74</v>
      </c>
      <c r="BK583" s="227">
        <f>ROUND(I583*H583,2)</f>
        <v>0</v>
      </c>
      <c r="BL583" s="17" t="s">
        <v>218</v>
      </c>
      <c r="BM583" s="17" t="s">
        <v>1642</v>
      </c>
    </row>
    <row r="584" spans="2:47" s="1" customFormat="1" ht="12">
      <c r="B584" s="38"/>
      <c r="C584" s="39"/>
      <c r="D584" s="228" t="s">
        <v>219</v>
      </c>
      <c r="E584" s="39"/>
      <c r="F584" s="229" t="s">
        <v>325</v>
      </c>
      <c r="G584" s="39"/>
      <c r="H584" s="39"/>
      <c r="I584" s="143"/>
      <c r="J584" s="39"/>
      <c r="K584" s="39"/>
      <c r="L584" s="43"/>
      <c r="M584" s="230"/>
      <c r="N584" s="79"/>
      <c r="O584" s="79"/>
      <c r="P584" s="79"/>
      <c r="Q584" s="79"/>
      <c r="R584" s="79"/>
      <c r="S584" s="79"/>
      <c r="T584" s="80"/>
      <c r="AT584" s="17" t="s">
        <v>219</v>
      </c>
      <c r="AU584" s="17" t="s">
        <v>76</v>
      </c>
    </row>
    <row r="585" spans="2:47" s="1" customFormat="1" ht="12">
      <c r="B585" s="38"/>
      <c r="C585" s="39"/>
      <c r="D585" s="228" t="s">
        <v>221</v>
      </c>
      <c r="E585" s="39"/>
      <c r="F585" s="231" t="s">
        <v>733</v>
      </c>
      <c r="G585" s="39"/>
      <c r="H585" s="39"/>
      <c r="I585" s="143"/>
      <c r="J585" s="39"/>
      <c r="K585" s="39"/>
      <c r="L585" s="43"/>
      <c r="M585" s="230"/>
      <c r="N585" s="79"/>
      <c r="O585" s="79"/>
      <c r="P585" s="79"/>
      <c r="Q585" s="79"/>
      <c r="R585" s="79"/>
      <c r="S585" s="79"/>
      <c r="T585" s="80"/>
      <c r="AT585" s="17" t="s">
        <v>221</v>
      </c>
      <c r="AU585" s="17" t="s">
        <v>76</v>
      </c>
    </row>
    <row r="586" spans="2:47" s="1" customFormat="1" ht="12">
      <c r="B586" s="38"/>
      <c r="C586" s="39"/>
      <c r="D586" s="228" t="s">
        <v>250</v>
      </c>
      <c r="E586" s="39"/>
      <c r="F586" s="231" t="s">
        <v>327</v>
      </c>
      <c r="G586" s="39"/>
      <c r="H586" s="39"/>
      <c r="I586" s="143"/>
      <c r="J586" s="39"/>
      <c r="K586" s="39"/>
      <c r="L586" s="43"/>
      <c r="M586" s="230"/>
      <c r="N586" s="79"/>
      <c r="O586" s="79"/>
      <c r="P586" s="79"/>
      <c r="Q586" s="79"/>
      <c r="R586" s="79"/>
      <c r="S586" s="79"/>
      <c r="T586" s="80"/>
      <c r="AT586" s="17" t="s">
        <v>250</v>
      </c>
      <c r="AU586" s="17" t="s">
        <v>76</v>
      </c>
    </row>
    <row r="587" spans="2:51" s="13" customFormat="1" ht="12">
      <c r="B587" s="242"/>
      <c r="C587" s="243"/>
      <c r="D587" s="228" t="s">
        <v>223</v>
      </c>
      <c r="E587" s="244" t="s">
        <v>1</v>
      </c>
      <c r="F587" s="245" t="s">
        <v>1643</v>
      </c>
      <c r="G587" s="243"/>
      <c r="H587" s="246">
        <v>27.611</v>
      </c>
      <c r="I587" s="247"/>
      <c r="J587" s="243"/>
      <c r="K587" s="243"/>
      <c r="L587" s="248"/>
      <c r="M587" s="249"/>
      <c r="N587" s="250"/>
      <c r="O587" s="250"/>
      <c r="P587" s="250"/>
      <c r="Q587" s="250"/>
      <c r="R587" s="250"/>
      <c r="S587" s="250"/>
      <c r="T587" s="251"/>
      <c r="AT587" s="252" t="s">
        <v>223</v>
      </c>
      <c r="AU587" s="252" t="s">
        <v>76</v>
      </c>
      <c r="AV587" s="13" t="s">
        <v>76</v>
      </c>
      <c r="AW587" s="13" t="s">
        <v>30</v>
      </c>
      <c r="AX587" s="13" t="s">
        <v>74</v>
      </c>
      <c r="AY587" s="252" t="s">
        <v>211</v>
      </c>
    </row>
    <row r="588" spans="2:63" s="11" customFormat="1" ht="22.8" customHeight="1">
      <c r="B588" s="200"/>
      <c r="C588" s="201"/>
      <c r="D588" s="202" t="s">
        <v>66</v>
      </c>
      <c r="E588" s="214" t="s">
        <v>735</v>
      </c>
      <c r="F588" s="214" t="s">
        <v>736</v>
      </c>
      <c r="G588" s="201"/>
      <c r="H588" s="201"/>
      <c r="I588" s="204"/>
      <c r="J588" s="215">
        <f>BK588</f>
        <v>0</v>
      </c>
      <c r="K588" s="201"/>
      <c r="L588" s="206"/>
      <c r="M588" s="207"/>
      <c r="N588" s="208"/>
      <c r="O588" s="208"/>
      <c r="P588" s="209">
        <f>SUM(P589:P592)</f>
        <v>0</v>
      </c>
      <c r="Q588" s="208"/>
      <c r="R588" s="209">
        <f>SUM(R589:R592)</f>
        <v>0</v>
      </c>
      <c r="S588" s="208"/>
      <c r="T588" s="210">
        <f>SUM(T589:T592)</f>
        <v>0</v>
      </c>
      <c r="AR588" s="211" t="s">
        <v>74</v>
      </c>
      <c r="AT588" s="212" t="s">
        <v>66</v>
      </c>
      <c r="AU588" s="212" t="s">
        <v>74</v>
      </c>
      <c r="AY588" s="211" t="s">
        <v>211</v>
      </c>
      <c r="BK588" s="213">
        <f>SUM(BK589:BK592)</f>
        <v>0</v>
      </c>
    </row>
    <row r="589" spans="2:65" s="1" customFormat="1" ht="16.5" customHeight="1">
      <c r="B589" s="38"/>
      <c r="C589" s="216" t="s">
        <v>451</v>
      </c>
      <c r="D589" s="216" t="s">
        <v>213</v>
      </c>
      <c r="E589" s="217" t="s">
        <v>738</v>
      </c>
      <c r="F589" s="218" t="s">
        <v>739</v>
      </c>
      <c r="G589" s="219" t="s">
        <v>323</v>
      </c>
      <c r="H589" s="220">
        <v>120.282</v>
      </c>
      <c r="I589" s="221"/>
      <c r="J589" s="222">
        <f>ROUND(I589*H589,2)</f>
        <v>0</v>
      </c>
      <c r="K589" s="218" t="s">
        <v>217</v>
      </c>
      <c r="L589" s="43"/>
      <c r="M589" s="223" t="s">
        <v>1</v>
      </c>
      <c r="N589" s="224" t="s">
        <v>38</v>
      </c>
      <c r="O589" s="79"/>
      <c r="P589" s="225">
        <f>O589*H589</f>
        <v>0</v>
      </c>
      <c r="Q589" s="225">
        <v>0</v>
      </c>
      <c r="R589" s="225">
        <f>Q589*H589</f>
        <v>0</v>
      </c>
      <c r="S589" s="225">
        <v>0</v>
      </c>
      <c r="T589" s="226">
        <f>S589*H589</f>
        <v>0</v>
      </c>
      <c r="AR589" s="17" t="s">
        <v>218</v>
      </c>
      <c r="AT589" s="17" t="s">
        <v>213</v>
      </c>
      <c r="AU589" s="17" t="s">
        <v>76</v>
      </c>
      <c r="AY589" s="17" t="s">
        <v>211</v>
      </c>
      <c r="BE589" s="227">
        <f>IF(N589="základní",J589,0)</f>
        <v>0</v>
      </c>
      <c r="BF589" s="227">
        <f>IF(N589="snížená",J589,0)</f>
        <v>0</v>
      </c>
      <c r="BG589" s="227">
        <f>IF(N589="zákl. přenesená",J589,0)</f>
        <v>0</v>
      </c>
      <c r="BH589" s="227">
        <f>IF(N589="sníž. přenesená",J589,0)</f>
        <v>0</v>
      </c>
      <c r="BI589" s="227">
        <f>IF(N589="nulová",J589,0)</f>
        <v>0</v>
      </c>
      <c r="BJ589" s="17" t="s">
        <v>74</v>
      </c>
      <c r="BK589" s="227">
        <f>ROUND(I589*H589,2)</f>
        <v>0</v>
      </c>
      <c r="BL589" s="17" t="s">
        <v>218</v>
      </c>
      <c r="BM589" s="17" t="s">
        <v>1644</v>
      </c>
    </row>
    <row r="590" spans="2:47" s="1" customFormat="1" ht="12">
      <c r="B590" s="38"/>
      <c r="C590" s="39"/>
      <c r="D590" s="228" t="s">
        <v>219</v>
      </c>
      <c r="E590" s="39"/>
      <c r="F590" s="229" t="s">
        <v>741</v>
      </c>
      <c r="G590" s="39"/>
      <c r="H590" s="39"/>
      <c r="I590" s="143"/>
      <c r="J590" s="39"/>
      <c r="K590" s="39"/>
      <c r="L590" s="43"/>
      <c r="M590" s="230"/>
      <c r="N590" s="79"/>
      <c r="O590" s="79"/>
      <c r="P590" s="79"/>
      <c r="Q590" s="79"/>
      <c r="R590" s="79"/>
      <c r="S590" s="79"/>
      <c r="T590" s="80"/>
      <c r="AT590" s="17" t="s">
        <v>219</v>
      </c>
      <c r="AU590" s="17" t="s">
        <v>76</v>
      </c>
    </row>
    <row r="591" spans="2:47" s="1" customFormat="1" ht="12">
      <c r="B591" s="38"/>
      <c r="C591" s="39"/>
      <c r="D591" s="228" t="s">
        <v>221</v>
      </c>
      <c r="E591" s="39"/>
      <c r="F591" s="231" t="s">
        <v>742</v>
      </c>
      <c r="G591" s="39"/>
      <c r="H591" s="39"/>
      <c r="I591" s="143"/>
      <c r="J591" s="39"/>
      <c r="K591" s="39"/>
      <c r="L591" s="43"/>
      <c r="M591" s="230"/>
      <c r="N591" s="79"/>
      <c r="O591" s="79"/>
      <c r="P591" s="79"/>
      <c r="Q591" s="79"/>
      <c r="R591" s="79"/>
      <c r="S591" s="79"/>
      <c r="T591" s="80"/>
      <c r="AT591" s="17" t="s">
        <v>221</v>
      </c>
      <c r="AU591" s="17" t="s">
        <v>76</v>
      </c>
    </row>
    <row r="592" spans="2:47" s="1" customFormat="1" ht="12">
      <c r="B592" s="38"/>
      <c r="C592" s="39"/>
      <c r="D592" s="228" t="s">
        <v>250</v>
      </c>
      <c r="E592" s="39"/>
      <c r="F592" s="231" t="s">
        <v>1328</v>
      </c>
      <c r="G592" s="39"/>
      <c r="H592" s="39"/>
      <c r="I592" s="143"/>
      <c r="J592" s="39"/>
      <c r="K592" s="39"/>
      <c r="L592" s="43"/>
      <c r="M592" s="230"/>
      <c r="N592" s="79"/>
      <c r="O592" s="79"/>
      <c r="P592" s="79"/>
      <c r="Q592" s="79"/>
      <c r="R592" s="79"/>
      <c r="S592" s="79"/>
      <c r="T592" s="80"/>
      <c r="AT592" s="17" t="s">
        <v>250</v>
      </c>
      <c r="AU592" s="17" t="s">
        <v>76</v>
      </c>
    </row>
    <row r="593" spans="2:63" s="11" customFormat="1" ht="25.9" customHeight="1">
      <c r="B593" s="200"/>
      <c r="C593" s="201"/>
      <c r="D593" s="202" t="s">
        <v>66</v>
      </c>
      <c r="E593" s="203" t="s">
        <v>744</v>
      </c>
      <c r="F593" s="203" t="s">
        <v>745</v>
      </c>
      <c r="G593" s="201"/>
      <c r="H593" s="201"/>
      <c r="I593" s="204"/>
      <c r="J593" s="205">
        <f>BK593</f>
        <v>0</v>
      </c>
      <c r="K593" s="201"/>
      <c r="L593" s="206"/>
      <c r="M593" s="207"/>
      <c r="N593" s="208"/>
      <c r="O593" s="208"/>
      <c r="P593" s="209">
        <f>P594+P621</f>
        <v>0</v>
      </c>
      <c r="Q593" s="208"/>
      <c r="R593" s="209">
        <f>R594+R621</f>
        <v>0.14762186000000002</v>
      </c>
      <c r="S593" s="208"/>
      <c r="T593" s="210">
        <f>T594+T621</f>
        <v>0</v>
      </c>
      <c r="AR593" s="211" t="s">
        <v>76</v>
      </c>
      <c r="AT593" s="212" t="s">
        <v>66</v>
      </c>
      <c r="AU593" s="212" t="s">
        <v>67</v>
      </c>
      <c r="AY593" s="211" t="s">
        <v>211</v>
      </c>
      <c r="BK593" s="213">
        <f>BK594+BK621</f>
        <v>0</v>
      </c>
    </row>
    <row r="594" spans="2:63" s="11" customFormat="1" ht="22.8" customHeight="1">
      <c r="B594" s="200"/>
      <c r="C594" s="201"/>
      <c r="D594" s="202" t="s">
        <v>66</v>
      </c>
      <c r="E594" s="214" t="s">
        <v>746</v>
      </c>
      <c r="F594" s="214" t="s">
        <v>747</v>
      </c>
      <c r="G594" s="201"/>
      <c r="H594" s="201"/>
      <c r="I594" s="204"/>
      <c r="J594" s="215">
        <f>BK594</f>
        <v>0</v>
      </c>
      <c r="K594" s="201"/>
      <c r="L594" s="206"/>
      <c r="M594" s="207"/>
      <c r="N594" s="208"/>
      <c r="O594" s="208"/>
      <c r="P594" s="209">
        <f>SUM(P595:P620)</f>
        <v>0</v>
      </c>
      <c r="Q594" s="208"/>
      <c r="R594" s="209">
        <f>SUM(R595:R620)</f>
        <v>0.008</v>
      </c>
      <c r="S594" s="208"/>
      <c r="T594" s="210">
        <f>SUM(T595:T620)</f>
        <v>0</v>
      </c>
      <c r="AR594" s="211" t="s">
        <v>76</v>
      </c>
      <c r="AT594" s="212" t="s">
        <v>66</v>
      </c>
      <c r="AU594" s="212" t="s">
        <v>74</v>
      </c>
      <c r="AY594" s="211" t="s">
        <v>211</v>
      </c>
      <c r="BK594" s="213">
        <f>SUM(BK595:BK620)</f>
        <v>0</v>
      </c>
    </row>
    <row r="595" spans="2:65" s="1" customFormat="1" ht="16.5" customHeight="1">
      <c r="B595" s="38"/>
      <c r="C595" s="216" t="s">
        <v>713</v>
      </c>
      <c r="D595" s="216" t="s">
        <v>213</v>
      </c>
      <c r="E595" s="217" t="s">
        <v>748</v>
      </c>
      <c r="F595" s="218" t="s">
        <v>749</v>
      </c>
      <c r="G595" s="219" t="s">
        <v>216</v>
      </c>
      <c r="H595" s="220">
        <v>10.025</v>
      </c>
      <c r="I595" s="221"/>
      <c r="J595" s="222">
        <f>ROUND(I595*H595,2)</f>
        <v>0</v>
      </c>
      <c r="K595" s="218" t="s">
        <v>217</v>
      </c>
      <c r="L595" s="43"/>
      <c r="M595" s="223" t="s">
        <v>1</v>
      </c>
      <c r="N595" s="224" t="s">
        <v>38</v>
      </c>
      <c r="O595" s="79"/>
      <c r="P595" s="225">
        <f>O595*H595</f>
        <v>0</v>
      </c>
      <c r="Q595" s="225">
        <v>0</v>
      </c>
      <c r="R595" s="225">
        <f>Q595*H595</f>
        <v>0</v>
      </c>
      <c r="S595" s="225">
        <v>0</v>
      </c>
      <c r="T595" s="226">
        <f>S595*H595</f>
        <v>0</v>
      </c>
      <c r="AR595" s="17" t="s">
        <v>273</v>
      </c>
      <c r="AT595" s="17" t="s">
        <v>213</v>
      </c>
      <c r="AU595" s="17" t="s">
        <v>76</v>
      </c>
      <c r="AY595" s="17" t="s">
        <v>211</v>
      </c>
      <c r="BE595" s="227">
        <f>IF(N595="základní",J595,0)</f>
        <v>0</v>
      </c>
      <c r="BF595" s="227">
        <f>IF(N595="snížená",J595,0)</f>
        <v>0</v>
      </c>
      <c r="BG595" s="227">
        <f>IF(N595="zákl. přenesená",J595,0)</f>
        <v>0</v>
      </c>
      <c r="BH595" s="227">
        <f>IF(N595="sníž. přenesená",J595,0)</f>
        <v>0</v>
      </c>
      <c r="BI595" s="227">
        <f>IF(N595="nulová",J595,0)</f>
        <v>0</v>
      </c>
      <c r="BJ595" s="17" t="s">
        <v>74</v>
      </c>
      <c r="BK595" s="227">
        <f>ROUND(I595*H595,2)</f>
        <v>0</v>
      </c>
      <c r="BL595" s="17" t="s">
        <v>273</v>
      </c>
      <c r="BM595" s="17" t="s">
        <v>1645</v>
      </c>
    </row>
    <row r="596" spans="2:47" s="1" customFormat="1" ht="12">
      <c r="B596" s="38"/>
      <c r="C596" s="39"/>
      <c r="D596" s="228" t="s">
        <v>219</v>
      </c>
      <c r="E596" s="39"/>
      <c r="F596" s="229" t="s">
        <v>751</v>
      </c>
      <c r="G596" s="39"/>
      <c r="H596" s="39"/>
      <c r="I596" s="143"/>
      <c r="J596" s="39"/>
      <c r="K596" s="39"/>
      <c r="L596" s="43"/>
      <c r="M596" s="230"/>
      <c r="N596" s="79"/>
      <c r="O596" s="79"/>
      <c r="P596" s="79"/>
      <c r="Q596" s="79"/>
      <c r="R596" s="79"/>
      <c r="S596" s="79"/>
      <c r="T596" s="80"/>
      <c r="AT596" s="17" t="s">
        <v>219</v>
      </c>
      <c r="AU596" s="17" t="s">
        <v>76</v>
      </c>
    </row>
    <row r="597" spans="2:47" s="1" customFormat="1" ht="12">
      <c r="B597" s="38"/>
      <c r="C597" s="39"/>
      <c r="D597" s="228" t="s">
        <v>221</v>
      </c>
      <c r="E597" s="39"/>
      <c r="F597" s="231" t="s">
        <v>752</v>
      </c>
      <c r="G597" s="39"/>
      <c r="H597" s="39"/>
      <c r="I597" s="143"/>
      <c r="J597" s="39"/>
      <c r="K597" s="39"/>
      <c r="L597" s="43"/>
      <c r="M597" s="230"/>
      <c r="N597" s="79"/>
      <c r="O597" s="79"/>
      <c r="P597" s="79"/>
      <c r="Q597" s="79"/>
      <c r="R597" s="79"/>
      <c r="S597" s="79"/>
      <c r="T597" s="80"/>
      <c r="AT597" s="17" t="s">
        <v>221</v>
      </c>
      <c r="AU597" s="17" t="s">
        <v>76</v>
      </c>
    </row>
    <row r="598" spans="2:47" s="1" customFormat="1" ht="12">
      <c r="B598" s="38"/>
      <c r="C598" s="39"/>
      <c r="D598" s="228" t="s">
        <v>250</v>
      </c>
      <c r="E598" s="39"/>
      <c r="F598" s="231" t="s">
        <v>753</v>
      </c>
      <c r="G598" s="39"/>
      <c r="H598" s="39"/>
      <c r="I598" s="143"/>
      <c r="J598" s="39"/>
      <c r="K598" s="39"/>
      <c r="L598" s="43"/>
      <c r="M598" s="230"/>
      <c r="N598" s="79"/>
      <c r="O598" s="79"/>
      <c r="P598" s="79"/>
      <c r="Q598" s="79"/>
      <c r="R598" s="79"/>
      <c r="S598" s="79"/>
      <c r="T598" s="80"/>
      <c r="AT598" s="17" t="s">
        <v>250</v>
      </c>
      <c r="AU598" s="17" t="s">
        <v>76</v>
      </c>
    </row>
    <row r="599" spans="2:51" s="12" customFormat="1" ht="12">
      <c r="B599" s="232"/>
      <c r="C599" s="233"/>
      <c r="D599" s="228" t="s">
        <v>223</v>
      </c>
      <c r="E599" s="234" t="s">
        <v>1</v>
      </c>
      <c r="F599" s="235" t="s">
        <v>1121</v>
      </c>
      <c r="G599" s="233"/>
      <c r="H599" s="234" t="s">
        <v>1</v>
      </c>
      <c r="I599" s="236"/>
      <c r="J599" s="233"/>
      <c r="K599" s="233"/>
      <c r="L599" s="237"/>
      <c r="M599" s="238"/>
      <c r="N599" s="239"/>
      <c r="O599" s="239"/>
      <c r="P599" s="239"/>
      <c r="Q599" s="239"/>
      <c r="R599" s="239"/>
      <c r="S599" s="239"/>
      <c r="T599" s="240"/>
      <c r="AT599" s="241" t="s">
        <v>223</v>
      </c>
      <c r="AU599" s="241" t="s">
        <v>76</v>
      </c>
      <c r="AV599" s="12" t="s">
        <v>74</v>
      </c>
      <c r="AW599" s="12" t="s">
        <v>30</v>
      </c>
      <c r="AX599" s="12" t="s">
        <v>67</v>
      </c>
      <c r="AY599" s="241" t="s">
        <v>211</v>
      </c>
    </row>
    <row r="600" spans="2:51" s="13" customFormat="1" ht="12">
      <c r="B600" s="242"/>
      <c r="C600" s="243"/>
      <c r="D600" s="228" t="s">
        <v>223</v>
      </c>
      <c r="E600" s="244" t="s">
        <v>1</v>
      </c>
      <c r="F600" s="245" t="s">
        <v>1646</v>
      </c>
      <c r="G600" s="243"/>
      <c r="H600" s="246">
        <v>4.505</v>
      </c>
      <c r="I600" s="247"/>
      <c r="J600" s="243"/>
      <c r="K600" s="243"/>
      <c r="L600" s="248"/>
      <c r="M600" s="249"/>
      <c r="N600" s="250"/>
      <c r="O600" s="250"/>
      <c r="P600" s="250"/>
      <c r="Q600" s="250"/>
      <c r="R600" s="250"/>
      <c r="S600" s="250"/>
      <c r="T600" s="251"/>
      <c r="AT600" s="252" t="s">
        <v>223</v>
      </c>
      <c r="AU600" s="252" t="s">
        <v>76</v>
      </c>
      <c r="AV600" s="13" t="s">
        <v>76</v>
      </c>
      <c r="AW600" s="13" t="s">
        <v>30</v>
      </c>
      <c r="AX600" s="13" t="s">
        <v>67</v>
      </c>
      <c r="AY600" s="252" t="s">
        <v>211</v>
      </c>
    </row>
    <row r="601" spans="2:51" s="13" customFormat="1" ht="12">
      <c r="B601" s="242"/>
      <c r="C601" s="243"/>
      <c r="D601" s="228" t="s">
        <v>223</v>
      </c>
      <c r="E601" s="244" t="s">
        <v>1</v>
      </c>
      <c r="F601" s="245" t="s">
        <v>1647</v>
      </c>
      <c r="G601" s="243"/>
      <c r="H601" s="246">
        <v>5.52</v>
      </c>
      <c r="I601" s="247"/>
      <c r="J601" s="243"/>
      <c r="K601" s="243"/>
      <c r="L601" s="248"/>
      <c r="M601" s="249"/>
      <c r="N601" s="250"/>
      <c r="O601" s="250"/>
      <c r="P601" s="250"/>
      <c r="Q601" s="250"/>
      <c r="R601" s="250"/>
      <c r="S601" s="250"/>
      <c r="T601" s="251"/>
      <c r="AT601" s="252" t="s">
        <v>223</v>
      </c>
      <c r="AU601" s="252" t="s">
        <v>76</v>
      </c>
      <c r="AV601" s="13" t="s">
        <v>76</v>
      </c>
      <c r="AW601" s="13" t="s">
        <v>30</v>
      </c>
      <c r="AX601" s="13" t="s">
        <v>67</v>
      </c>
      <c r="AY601" s="252" t="s">
        <v>211</v>
      </c>
    </row>
    <row r="602" spans="2:51" s="14" customFormat="1" ht="12">
      <c r="B602" s="253"/>
      <c r="C602" s="254"/>
      <c r="D602" s="228" t="s">
        <v>223</v>
      </c>
      <c r="E602" s="255" t="s">
        <v>1</v>
      </c>
      <c r="F602" s="256" t="s">
        <v>227</v>
      </c>
      <c r="G602" s="254"/>
      <c r="H602" s="257">
        <v>10.025</v>
      </c>
      <c r="I602" s="258"/>
      <c r="J602" s="254"/>
      <c r="K602" s="254"/>
      <c r="L602" s="259"/>
      <c r="M602" s="260"/>
      <c r="N602" s="261"/>
      <c r="O602" s="261"/>
      <c r="P602" s="261"/>
      <c r="Q602" s="261"/>
      <c r="R602" s="261"/>
      <c r="S602" s="261"/>
      <c r="T602" s="262"/>
      <c r="AT602" s="263" t="s">
        <v>223</v>
      </c>
      <c r="AU602" s="263" t="s">
        <v>76</v>
      </c>
      <c r="AV602" s="14" t="s">
        <v>218</v>
      </c>
      <c r="AW602" s="14" t="s">
        <v>30</v>
      </c>
      <c r="AX602" s="14" t="s">
        <v>74</v>
      </c>
      <c r="AY602" s="263" t="s">
        <v>211</v>
      </c>
    </row>
    <row r="603" spans="2:65" s="1" customFormat="1" ht="16.5" customHeight="1">
      <c r="B603" s="38"/>
      <c r="C603" s="264" t="s">
        <v>457</v>
      </c>
      <c r="D603" s="264" t="s">
        <v>337</v>
      </c>
      <c r="E603" s="265" t="s">
        <v>758</v>
      </c>
      <c r="F603" s="266" t="s">
        <v>759</v>
      </c>
      <c r="G603" s="267" t="s">
        <v>323</v>
      </c>
      <c r="H603" s="268">
        <v>0.004</v>
      </c>
      <c r="I603" s="269"/>
      <c r="J603" s="270">
        <f>ROUND(I603*H603,2)</f>
        <v>0</v>
      </c>
      <c r="K603" s="266" t="s">
        <v>217</v>
      </c>
      <c r="L603" s="271"/>
      <c r="M603" s="272" t="s">
        <v>1</v>
      </c>
      <c r="N603" s="273" t="s">
        <v>38</v>
      </c>
      <c r="O603" s="79"/>
      <c r="P603" s="225">
        <f>O603*H603</f>
        <v>0</v>
      </c>
      <c r="Q603" s="225">
        <v>1</v>
      </c>
      <c r="R603" s="225">
        <f>Q603*H603</f>
        <v>0.004</v>
      </c>
      <c r="S603" s="225">
        <v>0</v>
      </c>
      <c r="T603" s="226">
        <f>S603*H603</f>
        <v>0</v>
      </c>
      <c r="AR603" s="17" t="s">
        <v>317</v>
      </c>
      <c r="AT603" s="17" t="s">
        <v>337</v>
      </c>
      <c r="AU603" s="17" t="s">
        <v>76</v>
      </c>
      <c r="AY603" s="17" t="s">
        <v>211</v>
      </c>
      <c r="BE603" s="227">
        <f>IF(N603="základní",J603,0)</f>
        <v>0</v>
      </c>
      <c r="BF603" s="227">
        <f>IF(N603="snížená",J603,0)</f>
        <v>0</v>
      </c>
      <c r="BG603" s="227">
        <f>IF(N603="zákl. přenesená",J603,0)</f>
        <v>0</v>
      </c>
      <c r="BH603" s="227">
        <f>IF(N603="sníž. přenesená",J603,0)</f>
        <v>0</v>
      </c>
      <c r="BI603" s="227">
        <f>IF(N603="nulová",J603,0)</f>
        <v>0</v>
      </c>
      <c r="BJ603" s="17" t="s">
        <v>74</v>
      </c>
      <c r="BK603" s="227">
        <f>ROUND(I603*H603,2)</f>
        <v>0</v>
      </c>
      <c r="BL603" s="17" t="s">
        <v>273</v>
      </c>
      <c r="BM603" s="17" t="s">
        <v>1648</v>
      </c>
    </row>
    <row r="604" spans="2:47" s="1" customFormat="1" ht="12">
      <c r="B604" s="38"/>
      <c r="C604" s="39"/>
      <c r="D604" s="228" t="s">
        <v>219</v>
      </c>
      <c r="E604" s="39"/>
      <c r="F604" s="229" t="s">
        <v>759</v>
      </c>
      <c r="G604" s="39"/>
      <c r="H604" s="39"/>
      <c r="I604" s="143"/>
      <c r="J604" s="39"/>
      <c r="K604" s="39"/>
      <c r="L604" s="43"/>
      <c r="M604" s="230"/>
      <c r="N604" s="79"/>
      <c r="O604" s="79"/>
      <c r="P604" s="79"/>
      <c r="Q604" s="79"/>
      <c r="R604" s="79"/>
      <c r="S604" s="79"/>
      <c r="T604" s="80"/>
      <c r="AT604" s="17" t="s">
        <v>219</v>
      </c>
      <c r="AU604" s="17" t="s">
        <v>76</v>
      </c>
    </row>
    <row r="605" spans="2:47" s="1" customFormat="1" ht="12">
      <c r="B605" s="38"/>
      <c r="C605" s="39"/>
      <c r="D605" s="228" t="s">
        <v>250</v>
      </c>
      <c r="E605" s="39"/>
      <c r="F605" s="231" t="s">
        <v>1333</v>
      </c>
      <c r="G605" s="39"/>
      <c r="H605" s="39"/>
      <c r="I605" s="143"/>
      <c r="J605" s="39"/>
      <c r="K605" s="39"/>
      <c r="L605" s="43"/>
      <c r="M605" s="230"/>
      <c r="N605" s="79"/>
      <c r="O605" s="79"/>
      <c r="P605" s="79"/>
      <c r="Q605" s="79"/>
      <c r="R605" s="79"/>
      <c r="S605" s="79"/>
      <c r="T605" s="80"/>
      <c r="AT605" s="17" t="s">
        <v>250</v>
      </c>
      <c r="AU605" s="17" t="s">
        <v>76</v>
      </c>
    </row>
    <row r="606" spans="2:51" s="13" customFormat="1" ht="12">
      <c r="B606" s="242"/>
      <c r="C606" s="243"/>
      <c r="D606" s="228" t="s">
        <v>223</v>
      </c>
      <c r="E606" s="244" t="s">
        <v>1</v>
      </c>
      <c r="F606" s="245" t="s">
        <v>1649</v>
      </c>
      <c r="G606" s="243"/>
      <c r="H606" s="246">
        <v>0.004</v>
      </c>
      <c r="I606" s="247"/>
      <c r="J606" s="243"/>
      <c r="K606" s="243"/>
      <c r="L606" s="248"/>
      <c r="M606" s="249"/>
      <c r="N606" s="250"/>
      <c r="O606" s="250"/>
      <c r="P606" s="250"/>
      <c r="Q606" s="250"/>
      <c r="R606" s="250"/>
      <c r="S606" s="250"/>
      <c r="T606" s="251"/>
      <c r="AT606" s="252" t="s">
        <v>223</v>
      </c>
      <c r="AU606" s="252" t="s">
        <v>76</v>
      </c>
      <c r="AV606" s="13" t="s">
        <v>76</v>
      </c>
      <c r="AW606" s="13" t="s">
        <v>30</v>
      </c>
      <c r="AX606" s="13" t="s">
        <v>67</v>
      </c>
      <c r="AY606" s="252" t="s">
        <v>211</v>
      </c>
    </row>
    <row r="607" spans="2:51" s="14" customFormat="1" ht="12">
      <c r="B607" s="253"/>
      <c r="C607" s="254"/>
      <c r="D607" s="228" t="s">
        <v>223</v>
      </c>
      <c r="E607" s="255" t="s">
        <v>1</v>
      </c>
      <c r="F607" s="256" t="s">
        <v>227</v>
      </c>
      <c r="G607" s="254"/>
      <c r="H607" s="257">
        <v>0.004</v>
      </c>
      <c r="I607" s="258"/>
      <c r="J607" s="254"/>
      <c r="K607" s="254"/>
      <c r="L607" s="259"/>
      <c r="M607" s="260"/>
      <c r="N607" s="261"/>
      <c r="O607" s="261"/>
      <c r="P607" s="261"/>
      <c r="Q607" s="261"/>
      <c r="R607" s="261"/>
      <c r="S607" s="261"/>
      <c r="T607" s="262"/>
      <c r="AT607" s="263" t="s">
        <v>223</v>
      </c>
      <c r="AU607" s="263" t="s">
        <v>76</v>
      </c>
      <c r="AV607" s="14" t="s">
        <v>218</v>
      </c>
      <c r="AW607" s="14" t="s">
        <v>30</v>
      </c>
      <c r="AX607" s="14" t="s">
        <v>74</v>
      </c>
      <c r="AY607" s="263" t="s">
        <v>211</v>
      </c>
    </row>
    <row r="608" spans="2:65" s="1" customFormat="1" ht="16.5" customHeight="1">
      <c r="B608" s="38"/>
      <c r="C608" s="216" t="s">
        <v>725</v>
      </c>
      <c r="D608" s="216" t="s">
        <v>213</v>
      </c>
      <c r="E608" s="217" t="s">
        <v>763</v>
      </c>
      <c r="F608" s="218" t="s">
        <v>764</v>
      </c>
      <c r="G608" s="219" t="s">
        <v>216</v>
      </c>
      <c r="H608" s="220">
        <v>20.05</v>
      </c>
      <c r="I608" s="221"/>
      <c r="J608" s="222">
        <f>ROUND(I608*H608,2)</f>
        <v>0</v>
      </c>
      <c r="K608" s="218" t="s">
        <v>217</v>
      </c>
      <c r="L608" s="43"/>
      <c r="M608" s="223" t="s">
        <v>1</v>
      </c>
      <c r="N608" s="224" t="s">
        <v>38</v>
      </c>
      <c r="O608" s="79"/>
      <c r="P608" s="225">
        <f>O608*H608</f>
        <v>0</v>
      </c>
      <c r="Q608" s="225">
        <v>0</v>
      </c>
      <c r="R608" s="225">
        <f>Q608*H608</f>
        <v>0</v>
      </c>
      <c r="S608" s="225">
        <v>0</v>
      </c>
      <c r="T608" s="226">
        <f>S608*H608</f>
        <v>0</v>
      </c>
      <c r="AR608" s="17" t="s">
        <v>273</v>
      </c>
      <c r="AT608" s="17" t="s">
        <v>213</v>
      </c>
      <c r="AU608" s="17" t="s">
        <v>76</v>
      </c>
      <c r="AY608" s="17" t="s">
        <v>211</v>
      </c>
      <c r="BE608" s="227">
        <f>IF(N608="základní",J608,0)</f>
        <v>0</v>
      </c>
      <c r="BF608" s="227">
        <f>IF(N608="snížená",J608,0)</f>
        <v>0</v>
      </c>
      <c r="BG608" s="227">
        <f>IF(N608="zákl. přenesená",J608,0)</f>
        <v>0</v>
      </c>
      <c r="BH608" s="227">
        <f>IF(N608="sníž. přenesená",J608,0)</f>
        <v>0</v>
      </c>
      <c r="BI608" s="227">
        <f>IF(N608="nulová",J608,0)</f>
        <v>0</v>
      </c>
      <c r="BJ608" s="17" t="s">
        <v>74</v>
      </c>
      <c r="BK608" s="227">
        <f>ROUND(I608*H608,2)</f>
        <v>0</v>
      </c>
      <c r="BL608" s="17" t="s">
        <v>273</v>
      </c>
      <c r="BM608" s="17" t="s">
        <v>1650</v>
      </c>
    </row>
    <row r="609" spans="2:47" s="1" customFormat="1" ht="12">
      <c r="B609" s="38"/>
      <c r="C609" s="39"/>
      <c r="D609" s="228" t="s">
        <v>219</v>
      </c>
      <c r="E609" s="39"/>
      <c r="F609" s="229" t="s">
        <v>766</v>
      </c>
      <c r="G609" s="39"/>
      <c r="H609" s="39"/>
      <c r="I609" s="143"/>
      <c r="J609" s="39"/>
      <c r="K609" s="39"/>
      <c r="L609" s="43"/>
      <c r="M609" s="230"/>
      <c r="N609" s="79"/>
      <c r="O609" s="79"/>
      <c r="P609" s="79"/>
      <c r="Q609" s="79"/>
      <c r="R609" s="79"/>
      <c r="S609" s="79"/>
      <c r="T609" s="80"/>
      <c r="AT609" s="17" t="s">
        <v>219</v>
      </c>
      <c r="AU609" s="17" t="s">
        <v>76</v>
      </c>
    </row>
    <row r="610" spans="2:47" s="1" customFormat="1" ht="12">
      <c r="B610" s="38"/>
      <c r="C610" s="39"/>
      <c r="D610" s="228" t="s">
        <v>221</v>
      </c>
      <c r="E610" s="39"/>
      <c r="F610" s="231" t="s">
        <v>752</v>
      </c>
      <c r="G610" s="39"/>
      <c r="H610" s="39"/>
      <c r="I610" s="143"/>
      <c r="J610" s="39"/>
      <c r="K610" s="39"/>
      <c r="L610" s="43"/>
      <c r="M610" s="230"/>
      <c r="N610" s="79"/>
      <c r="O610" s="79"/>
      <c r="P610" s="79"/>
      <c r="Q610" s="79"/>
      <c r="R610" s="79"/>
      <c r="S610" s="79"/>
      <c r="T610" s="80"/>
      <c r="AT610" s="17" t="s">
        <v>221</v>
      </c>
      <c r="AU610" s="17" t="s">
        <v>76</v>
      </c>
    </row>
    <row r="611" spans="2:47" s="1" customFormat="1" ht="12">
      <c r="B611" s="38"/>
      <c r="C611" s="39"/>
      <c r="D611" s="228" t="s">
        <v>250</v>
      </c>
      <c r="E611" s="39"/>
      <c r="F611" s="231" t="s">
        <v>767</v>
      </c>
      <c r="G611" s="39"/>
      <c r="H611" s="39"/>
      <c r="I611" s="143"/>
      <c r="J611" s="39"/>
      <c r="K611" s="39"/>
      <c r="L611" s="43"/>
      <c r="M611" s="230"/>
      <c r="N611" s="79"/>
      <c r="O611" s="79"/>
      <c r="P611" s="79"/>
      <c r="Q611" s="79"/>
      <c r="R611" s="79"/>
      <c r="S611" s="79"/>
      <c r="T611" s="80"/>
      <c r="AT611" s="17" t="s">
        <v>250</v>
      </c>
      <c r="AU611" s="17" t="s">
        <v>76</v>
      </c>
    </row>
    <row r="612" spans="2:51" s="13" customFormat="1" ht="12">
      <c r="B612" s="242"/>
      <c r="C612" s="243"/>
      <c r="D612" s="228" t="s">
        <v>223</v>
      </c>
      <c r="E612" s="244" t="s">
        <v>1</v>
      </c>
      <c r="F612" s="245" t="s">
        <v>1651</v>
      </c>
      <c r="G612" s="243"/>
      <c r="H612" s="246">
        <v>20.05</v>
      </c>
      <c r="I612" s="247"/>
      <c r="J612" s="243"/>
      <c r="K612" s="243"/>
      <c r="L612" s="248"/>
      <c r="M612" s="249"/>
      <c r="N612" s="250"/>
      <c r="O612" s="250"/>
      <c r="P612" s="250"/>
      <c r="Q612" s="250"/>
      <c r="R612" s="250"/>
      <c r="S612" s="250"/>
      <c r="T612" s="251"/>
      <c r="AT612" s="252" t="s">
        <v>223</v>
      </c>
      <c r="AU612" s="252" t="s">
        <v>76</v>
      </c>
      <c r="AV612" s="13" t="s">
        <v>76</v>
      </c>
      <c r="AW612" s="13" t="s">
        <v>30</v>
      </c>
      <c r="AX612" s="13" t="s">
        <v>74</v>
      </c>
      <c r="AY612" s="252" t="s">
        <v>211</v>
      </c>
    </row>
    <row r="613" spans="2:65" s="1" customFormat="1" ht="16.5" customHeight="1">
      <c r="B613" s="38"/>
      <c r="C613" s="264" t="s">
        <v>465</v>
      </c>
      <c r="D613" s="264" t="s">
        <v>337</v>
      </c>
      <c r="E613" s="265" t="s">
        <v>770</v>
      </c>
      <c r="F613" s="266" t="s">
        <v>771</v>
      </c>
      <c r="G613" s="267" t="s">
        <v>323</v>
      </c>
      <c r="H613" s="268">
        <v>0.004</v>
      </c>
      <c r="I613" s="269"/>
      <c r="J613" s="270">
        <f>ROUND(I613*H613,2)</f>
        <v>0</v>
      </c>
      <c r="K613" s="266" t="s">
        <v>217</v>
      </c>
      <c r="L613" s="271"/>
      <c r="M613" s="272" t="s">
        <v>1</v>
      </c>
      <c r="N613" s="273" t="s">
        <v>38</v>
      </c>
      <c r="O613" s="79"/>
      <c r="P613" s="225">
        <f>O613*H613</f>
        <v>0</v>
      </c>
      <c r="Q613" s="225">
        <v>1</v>
      </c>
      <c r="R613" s="225">
        <f>Q613*H613</f>
        <v>0.004</v>
      </c>
      <c r="S613" s="225">
        <v>0</v>
      </c>
      <c r="T613" s="226">
        <f>S613*H613</f>
        <v>0</v>
      </c>
      <c r="AR613" s="17" t="s">
        <v>317</v>
      </c>
      <c r="AT613" s="17" t="s">
        <v>337</v>
      </c>
      <c r="AU613" s="17" t="s">
        <v>76</v>
      </c>
      <c r="AY613" s="17" t="s">
        <v>211</v>
      </c>
      <c r="BE613" s="227">
        <f>IF(N613="základní",J613,0)</f>
        <v>0</v>
      </c>
      <c r="BF613" s="227">
        <f>IF(N613="snížená",J613,0)</f>
        <v>0</v>
      </c>
      <c r="BG613" s="227">
        <f>IF(N613="zákl. přenesená",J613,0)</f>
        <v>0</v>
      </c>
      <c r="BH613" s="227">
        <f>IF(N613="sníž. přenesená",J613,0)</f>
        <v>0</v>
      </c>
      <c r="BI613" s="227">
        <f>IF(N613="nulová",J613,0)</f>
        <v>0</v>
      </c>
      <c r="BJ613" s="17" t="s">
        <v>74</v>
      </c>
      <c r="BK613" s="227">
        <f>ROUND(I613*H613,2)</f>
        <v>0</v>
      </c>
      <c r="BL613" s="17" t="s">
        <v>273</v>
      </c>
      <c r="BM613" s="17" t="s">
        <v>1652</v>
      </c>
    </row>
    <row r="614" spans="2:47" s="1" customFormat="1" ht="12">
      <c r="B614" s="38"/>
      <c r="C614" s="39"/>
      <c r="D614" s="228" t="s">
        <v>219</v>
      </c>
      <c r="E614" s="39"/>
      <c r="F614" s="229" t="s">
        <v>771</v>
      </c>
      <c r="G614" s="39"/>
      <c r="H614" s="39"/>
      <c r="I614" s="143"/>
      <c r="J614" s="39"/>
      <c r="K614" s="39"/>
      <c r="L614" s="43"/>
      <c r="M614" s="230"/>
      <c r="N614" s="79"/>
      <c r="O614" s="79"/>
      <c r="P614" s="79"/>
      <c r="Q614" s="79"/>
      <c r="R614" s="79"/>
      <c r="S614" s="79"/>
      <c r="T614" s="80"/>
      <c r="AT614" s="17" t="s">
        <v>219</v>
      </c>
      <c r="AU614" s="17" t="s">
        <v>76</v>
      </c>
    </row>
    <row r="615" spans="2:47" s="1" customFormat="1" ht="12">
      <c r="B615" s="38"/>
      <c r="C615" s="39"/>
      <c r="D615" s="228" t="s">
        <v>250</v>
      </c>
      <c r="E615" s="39"/>
      <c r="F615" s="231" t="s">
        <v>1129</v>
      </c>
      <c r="G615" s="39"/>
      <c r="H615" s="39"/>
      <c r="I615" s="143"/>
      <c r="J615" s="39"/>
      <c r="K615" s="39"/>
      <c r="L615" s="43"/>
      <c r="M615" s="230"/>
      <c r="N615" s="79"/>
      <c r="O615" s="79"/>
      <c r="P615" s="79"/>
      <c r="Q615" s="79"/>
      <c r="R615" s="79"/>
      <c r="S615" s="79"/>
      <c r="T615" s="80"/>
      <c r="AT615" s="17" t="s">
        <v>250</v>
      </c>
      <c r="AU615" s="17" t="s">
        <v>76</v>
      </c>
    </row>
    <row r="616" spans="2:51" s="13" customFormat="1" ht="12">
      <c r="B616" s="242"/>
      <c r="C616" s="243"/>
      <c r="D616" s="228" t="s">
        <v>223</v>
      </c>
      <c r="E616" s="244" t="s">
        <v>1</v>
      </c>
      <c r="F616" s="245" t="s">
        <v>1653</v>
      </c>
      <c r="G616" s="243"/>
      <c r="H616" s="246">
        <v>0.004</v>
      </c>
      <c r="I616" s="247"/>
      <c r="J616" s="243"/>
      <c r="K616" s="243"/>
      <c r="L616" s="248"/>
      <c r="M616" s="249"/>
      <c r="N616" s="250"/>
      <c r="O616" s="250"/>
      <c r="P616" s="250"/>
      <c r="Q616" s="250"/>
      <c r="R616" s="250"/>
      <c r="S616" s="250"/>
      <c r="T616" s="251"/>
      <c r="AT616" s="252" t="s">
        <v>223</v>
      </c>
      <c r="AU616" s="252" t="s">
        <v>76</v>
      </c>
      <c r="AV616" s="13" t="s">
        <v>76</v>
      </c>
      <c r="AW616" s="13" t="s">
        <v>30</v>
      </c>
      <c r="AX616" s="13" t="s">
        <v>74</v>
      </c>
      <c r="AY616" s="252" t="s">
        <v>211</v>
      </c>
    </row>
    <row r="617" spans="2:65" s="1" customFormat="1" ht="16.5" customHeight="1">
      <c r="B617" s="38"/>
      <c r="C617" s="216" t="s">
        <v>737</v>
      </c>
      <c r="D617" s="216" t="s">
        <v>213</v>
      </c>
      <c r="E617" s="217" t="s">
        <v>1131</v>
      </c>
      <c r="F617" s="218" t="s">
        <v>1132</v>
      </c>
      <c r="G617" s="219" t="s">
        <v>323</v>
      </c>
      <c r="H617" s="220">
        <v>0.008</v>
      </c>
      <c r="I617" s="221"/>
      <c r="J617" s="222">
        <f>ROUND(I617*H617,2)</f>
        <v>0</v>
      </c>
      <c r="K617" s="218" t="s">
        <v>217</v>
      </c>
      <c r="L617" s="43"/>
      <c r="M617" s="223" t="s">
        <v>1</v>
      </c>
      <c r="N617" s="224" t="s">
        <v>38</v>
      </c>
      <c r="O617" s="79"/>
      <c r="P617" s="225">
        <f>O617*H617</f>
        <v>0</v>
      </c>
      <c r="Q617" s="225">
        <v>0</v>
      </c>
      <c r="R617" s="225">
        <f>Q617*H617</f>
        <v>0</v>
      </c>
      <c r="S617" s="225">
        <v>0</v>
      </c>
      <c r="T617" s="226">
        <f>S617*H617</f>
        <v>0</v>
      </c>
      <c r="AR617" s="17" t="s">
        <v>273</v>
      </c>
      <c r="AT617" s="17" t="s">
        <v>213</v>
      </c>
      <c r="AU617" s="17" t="s">
        <v>76</v>
      </c>
      <c r="AY617" s="17" t="s">
        <v>211</v>
      </c>
      <c r="BE617" s="227">
        <f>IF(N617="základní",J617,0)</f>
        <v>0</v>
      </c>
      <c r="BF617" s="227">
        <f>IF(N617="snížená",J617,0)</f>
        <v>0</v>
      </c>
      <c r="BG617" s="227">
        <f>IF(N617="zákl. přenesená",J617,0)</f>
        <v>0</v>
      </c>
      <c r="BH617" s="227">
        <f>IF(N617="sníž. přenesená",J617,0)</f>
        <v>0</v>
      </c>
      <c r="BI617" s="227">
        <f>IF(N617="nulová",J617,0)</f>
        <v>0</v>
      </c>
      <c r="BJ617" s="17" t="s">
        <v>74</v>
      </c>
      <c r="BK617" s="227">
        <f>ROUND(I617*H617,2)</f>
        <v>0</v>
      </c>
      <c r="BL617" s="17" t="s">
        <v>273</v>
      </c>
      <c r="BM617" s="17" t="s">
        <v>1654</v>
      </c>
    </row>
    <row r="618" spans="2:47" s="1" customFormat="1" ht="12">
      <c r="B618" s="38"/>
      <c r="C618" s="39"/>
      <c r="D618" s="228" t="s">
        <v>219</v>
      </c>
      <c r="E618" s="39"/>
      <c r="F618" s="229" t="s">
        <v>1134</v>
      </c>
      <c r="G618" s="39"/>
      <c r="H618" s="39"/>
      <c r="I618" s="143"/>
      <c r="J618" s="39"/>
      <c r="K618" s="39"/>
      <c r="L618" s="43"/>
      <c r="M618" s="230"/>
      <c r="N618" s="79"/>
      <c r="O618" s="79"/>
      <c r="P618" s="79"/>
      <c r="Q618" s="79"/>
      <c r="R618" s="79"/>
      <c r="S618" s="79"/>
      <c r="T618" s="80"/>
      <c r="AT618" s="17" t="s">
        <v>219</v>
      </c>
      <c r="AU618" s="17" t="s">
        <v>76</v>
      </c>
    </row>
    <row r="619" spans="2:47" s="1" customFormat="1" ht="12">
      <c r="B619" s="38"/>
      <c r="C619" s="39"/>
      <c r="D619" s="228" t="s">
        <v>221</v>
      </c>
      <c r="E619" s="39"/>
      <c r="F619" s="231" t="s">
        <v>794</v>
      </c>
      <c r="G619" s="39"/>
      <c r="H619" s="39"/>
      <c r="I619" s="143"/>
      <c r="J619" s="39"/>
      <c r="K619" s="39"/>
      <c r="L619" s="43"/>
      <c r="M619" s="230"/>
      <c r="N619" s="79"/>
      <c r="O619" s="79"/>
      <c r="P619" s="79"/>
      <c r="Q619" s="79"/>
      <c r="R619" s="79"/>
      <c r="S619" s="79"/>
      <c r="T619" s="80"/>
      <c r="AT619" s="17" t="s">
        <v>221</v>
      </c>
      <c r="AU619" s="17" t="s">
        <v>76</v>
      </c>
    </row>
    <row r="620" spans="2:47" s="1" customFormat="1" ht="12">
      <c r="B620" s="38"/>
      <c r="C620" s="39"/>
      <c r="D620" s="228" t="s">
        <v>250</v>
      </c>
      <c r="E620" s="39"/>
      <c r="F620" s="231" t="s">
        <v>1655</v>
      </c>
      <c r="G620" s="39"/>
      <c r="H620" s="39"/>
      <c r="I620" s="143"/>
      <c r="J620" s="39"/>
      <c r="K620" s="39"/>
      <c r="L620" s="43"/>
      <c r="M620" s="230"/>
      <c r="N620" s="79"/>
      <c r="O620" s="79"/>
      <c r="P620" s="79"/>
      <c r="Q620" s="79"/>
      <c r="R620" s="79"/>
      <c r="S620" s="79"/>
      <c r="T620" s="80"/>
      <c r="AT620" s="17" t="s">
        <v>250</v>
      </c>
      <c r="AU620" s="17" t="s">
        <v>76</v>
      </c>
    </row>
    <row r="621" spans="2:63" s="11" customFormat="1" ht="22.8" customHeight="1">
      <c r="B621" s="200"/>
      <c r="C621" s="201"/>
      <c r="D621" s="202" t="s">
        <v>66</v>
      </c>
      <c r="E621" s="214" t="s">
        <v>795</v>
      </c>
      <c r="F621" s="214" t="s">
        <v>796</v>
      </c>
      <c r="G621" s="201"/>
      <c r="H621" s="201"/>
      <c r="I621" s="204"/>
      <c r="J621" s="215">
        <f>BK621</f>
        <v>0</v>
      </c>
      <c r="K621" s="201"/>
      <c r="L621" s="206"/>
      <c r="M621" s="207"/>
      <c r="N621" s="208"/>
      <c r="O621" s="208"/>
      <c r="P621" s="209">
        <f>SUM(P622:P640)</f>
        <v>0</v>
      </c>
      <c r="Q621" s="208"/>
      <c r="R621" s="209">
        <f>SUM(R622:R640)</f>
        <v>0.13962186000000001</v>
      </c>
      <c r="S621" s="208"/>
      <c r="T621" s="210">
        <f>SUM(T622:T640)</f>
        <v>0</v>
      </c>
      <c r="AR621" s="211" t="s">
        <v>76</v>
      </c>
      <c r="AT621" s="212" t="s">
        <v>66</v>
      </c>
      <c r="AU621" s="212" t="s">
        <v>74</v>
      </c>
      <c r="AY621" s="211" t="s">
        <v>211</v>
      </c>
      <c r="BK621" s="213">
        <f>SUM(BK622:BK640)</f>
        <v>0</v>
      </c>
    </row>
    <row r="622" spans="2:65" s="1" customFormat="1" ht="16.5" customHeight="1">
      <c r="B622" s="38"/>
      <c r="C622" s="216" t="s">
        <v>473</v>
      </c>
      <c r="D622" s="216" t="s">
        <v>213</v>
      </c>
      <c r="E622" s="217" t="s">
        <v>798</v>
      </c>
      <c r="F622" s="218" t="s">
        <v>799</v>
      </c>
      <c r="G622" s="219" t="s">
        <v>216</v>
      </c>
      <c r="H622" s="220">
        <v>664.866</v>
      </c>
      <c r="I622" s="221"/>
      <c r="J622" s="222">
        <f>ROUND(I622*H622,2)</f>
        <v>0</v>
      </c>
      <c r="K622" s="218" t="s">
        <v>217</v>
      </c>
      <c r="L622" s="43"/>
      <c r="M622" s="223" t="s">
        <v>1</v>
      </c>
      <c r="N622" s="224" t="s">
        <v>38</v>
      </c>
      <c r="O622" s="79"/>
      <c r="P622" s="225">
        <f>O622*H622</f>
        <v>0</v>
      </c>
      <c r="Q622" s="225">
        <v>0.00021</v>
      </c>
      <c r="R622" s="225">
        <f>Q622*H622</f>
        <v>0.13962186000000001</v>
      </c>
      <c r="S622" s="225">
        <v>0</v>
      </c>
      <c r="T622" s="226">
        <f>S622*H622</f>
        <v>0</v>
      </c>
      <c r="AR622" s="17" t="s">
        <v>273</v>
      </c>
      <c r="AT622" s="17" t="s">
        <v>213</v>
      </c>
      <c r="AU622" s="17" t="s">
        <v>76</v>
      </c>
      <c r="AY622" s="17" t="s">
        <v>211</v>
      </c>
      <c r="BE622" s="227">
        <f>IF(N622="základní",J622,0)</f>
        <v>0</v>
      </c>
      <c r="BF622" s="227">
        <f>IF(N622="snížená",J622,0)</f>
        <v>0</v>
      </c>
      <c r="BG622" s="227">
        <f>IF(N622="zákl. přenesená",J622,0)</f>
        <v>0</v>
      </c>
      <c r="BH622" s="227">
        <f>IF(N622="sníž. přenesená",J622,0)</f>
        <v>0</v>
      </c>
      <c r="BI622" s="227">
        <f>IF(N622="nulová",J622,0)</f>
        <v>0</v>
      </c>
      <c r="BJ622" s="17" t="s">
        <v>74</v>
      </c>
      <c r="BK622" s="227">
        <f>ROUND(I622*H622,2)</f>
        <v>0</v>
      </c>
      <c r="BL622" s="17" t="s">
        <v>273</v>
      </c>
      <c r="BM622" s="17" t="s">
        <v>1656</v>
      </c>
    </row>
    <row r="623" spans="2:47" s="1" customFormat="1" ht="12">
      <c r="B623" s="38"/>
      <c r="C623" s="39"/>
      <c r="D623" s="228" t="s">
        <v>219</v>
      </c>
      <c r="E623" s="39"/>
      <c r="F623" s="229" t="s">
        <v>801</v>
      </c>
      <c r="G623" s="39"/>
      <c r="H623" s="39"/>
      <c r="I623" s="143"/>
      <c r="J623" s="39"/>
      <c r="K623" s="39"/>
      <c r="L623" s="43"/>
      <c r="M623" s="230"/>
      <c r="N623" s="79"/>
      <c r="O623" s="79"/>
      <c r="P623" s="79"/>
      <c r="Q623" s="79"/>
      <c r="R623" s="79"/>
      <c r="S623" s="79"/>
      <c r="T623" s="80"/>
      <c r="AT623" s="17" t="s">
        <v>219</v>
      </c>
      <c r="AU623" s="17" t="s">
        <v>76</v>
      </c>
    </row>
    <row r="624" spans="2:47" s="1" customFormat="1" ht="12">
      <c r="B624" s="38"/>
      <c r="C624" s="39"/>
      <c r="D624" s="228" t="s">
        <v>250</v>
      </c>
      <c r="E624" s="39"/>
      <c r="F624" s="231" t="s">
        <v>1137</v>
      </c>
      <c r="G624" s="39"/>
      <c r="H624" s="39"/>
      <c r="I624" s="143"/>
      <c r="J624" s="39"/>
      <c r="K624" s="39"/>
      <c r="L624" s="43"/>
      <c r="M624" s="230"/>
      <c r="N624" s="79"/>
      <c r="O624" s="79"/>
      <c r="P624" s="79"/>
      <c r="Q624" s="79"/>
      <c r="R624" s="79"/>
      <c r="S624" s="79"/>
      <c r="T624" s="80"/>
      <c r="AT624" s="17" t="s">
        <v>250</v>
      </c>
      <c r="AU624" s="17" t="s">
        <v>76</v>
      </c>
    </row>
    <row r="625" spans="2:51" s="12" customFormat="1" ht="12">
      <c r="B625" s="232"/>
      <c r="C625" s="233"/>
      <c r="D625" s="228" t="s">
        <v>223</v>
      </c>
      <c r="E625" s="234" t="s">
        <v>1</v>
      </c>
      <c r="F625" s="235" t="s">
        <v>1058</v>
      </c>
      <c r="G625" s="233"/>
      <c r="H625" s="234" t="s">
        <v>1</v>
      </c>
      <c r="I625" s="236"/>
      <c r="J625" s="233"/>
      <c r="K625" s="233"/>
      <c r="L625" s="237"/>
      <c r="M625" s="238"/>
      <c r="N625" s="239"/>
      <c r="O625" s="239"/>
      <c r="P625" s="239"/>
      <c r="Q625" s="239"/>
      <c r="R625" s="239"/>
      <c r="S625" s="239"/>
      <c r="T625" s="240"/>
      <c r="AT625" s="241" t="s">
        <v>223</v>
      </c>
      <c r="AU625" s="241" t="s">
        <v>76</v>
      </c>
      <c r="AV625" s="12" t="s">
        <v>74</v>
      </c>
      <c r="AW625" s="12" t="s">
        <v>30</v>
      </c>
      <c r="AX625" s="12" t="s">
        <v>67</v>
      </c>
      <c r="AY625" s="241" t="s">
        <v>211</v>
      </c>
    </row>
    <row r="626" spans="2:51" s="13" customFormat="1" ht="12">
      <c r="B626" s="242"/>
      <c r="C626" s="243"/>
      <c r="D626" s="228" t="s">
        <v>223</v>
      </c>
      <c r="E626" s="244" t="s">
        <v>1</v>
      </c>
      <c r="F626" s="245" t="s">
        <v>1606</v>
      </c>
      <c r="G626" s="243"/>
      <c r="H626" s="246">
        <v>31.2</v>
      </c>
      <c r="I626" s="247"/>
      <c r="J626" s="243"/>
      <c r="K626" s="243"/>
      <c r="L626" s="248"/>
      <c r="M626" s="249"/>
      <c r="N626" s="250"/>
      <c r="O626" s="250"/>
      <c r="P626" s="250"/>
      <c r="Q626" s="250"/>
      <c r="R626" s="250"/>
      <c r="S626" s="250"/>
      <c r="T626" s="251"/>
      <c r="AT626" s="252" t="s">
        <v>223</v>
      </c>
      <c r="AU626" s="252" t="s">
        <v>76</v>
      </c>
      <c r="AV626" s="13" t="s">
        <v>76</v>
      </c>
      <c r="AW626" s="13" t="s">
        <v>30</v>
      </c>
      <c r="AX626" s="13" t="s">
        <v>67</v>
      </c>
      <c r="AY626" s="252" t="s">
        <v>211</v>
      </c>
    </row>
    <row r="627" spans="2:51" s="12" customFormat="1" ht="12">
      <c r="B627" s="232"/>
      <c r="C627" s="233"/>
      <c r="D627" s="228" t="s">
        <v>223</v>
      </c>
      <c r="E627" s="234" t="s">
        <v>1</v>
      </c>
      <c r="F627" s="235" t="s">
        <v>1060</v>
      </c>
      <c r="G627" s="233"/>
      <c r="H627" s="234" t="s">
        <v>1</v>
      </c>
      <c r="I627" s="236"/>
      <c r="J627" s="233"/>
      <c r="K627" s="233"/>
      <c r="L627" s="237"/>
      <c r="M627" s="238"/>
      <c r="N627" s="239"/>
      <c r="O627" s="239"/>
      <c r="P627" s="239"/>
      <c r="Q627" s="239"/>
      <c r="R627" s="239"/>
      <c r="S627" s="239"/>
      <c r="T627" s="240"/>
      <c r="AT627" s="241" t="s">
        <v>223</v>
      </c>
      <c r="AU627" s="241" t="s">
        <v>76</v>
      </c>
      <c r="AV627" s="12" t="s">
        <v>74</v>
      </c>
      <c r="AW627" s="12" t="s">
        <v>30</v>
      </c>
      <c r="AX627" s="12" t="s">
        <v>67</v>
      </c>
      <c r="AY627" s="241" t="s">
        <v>211</v>
      </c>
    </row>
    <row r="628" spans="2:51" s="13" customFormat="1" ht="12">
      <c r="B628" s="242"/>
      <c r="C628" s="243"/>
      <c r="D628" s="228" t="s">
        <v>223</v>
      </c>
      <c r="E628" s="244" t="s">
        <v>1</v>
      </c>
      <c r="F628" s="245" t="s">
        <v>1607</v>
      </c>
      <c r="G628" s="243"/>
      <c r="H628" s="246">
        <v>27.6</v>
      </c>
      <c r="I628" s="247"/>
      <c r="J628" s="243"/>
      <c r="K628" s="243"/>
      <c r="L628" s="248"/>
      <c r="M628" s="249"/>
      <c r="N628" s="250"/>
      <c r="O628" s="250"/>
      <c r="P628" s="250"/>
      <c r="Q628" s="250"/>
      <c r="R628" s="250"/>
      <c r="S628" s="250"/>
      <c r="T628" s="251"/>
      <c r="AT628" s="252" t="s">
        <v>223</v>
      </c>
      <c r="AU628" s="252" t="s">
        <v>76</v>
      </c>
      <c r="AV628" s="13" t="s">
        <v>76</v>
      </c>
      <c r="AW628" s="13" t="s">
        <v>30</v>
      </c>
      <c r="AX628" s="13" t="s">
        <v>67</v>
      </c>
      <c r="AY628" s="252" t="s">
        <v>211</v>
      </c>
    </row>
    <row r="629" spans="2:51" s="12" customFormat="1" ht="12">
      <c r="B629" s="232"/>
      <c r="C629" s="233"/>
      <c r="D629" s="228" t="s">
        <v>223</v>
      </c>
      <c r="E629" s="234" t="s">
        <v>1</v>
      </c>
      <c r="F629" s="235" t="s">
        <v>1430</v>
      </c>
      <c r="G629" s="233"/>
      <c r="H629" s="234" t="s">
        <v>1</v>
      </c>
      <c r="I629" s="236"/>
      <c r="J629" s="233"/>
      <c r="K629" s="233"/>
      <c r="L629" s="237"/>
      <c r="M629" s="238"/>
      <c r="N629" s="239"/>
      <c r="O629" s="239"/>
      <c r="P629" s="239"/>
      <c r="Q629" s="239"/>
      <c r="R629" s="239"/>
      <c r="S629" s="239"/>
      <c r="T629" s="240"/>
      <c r="AT629" s="241" t="s">
        <v>223</v>
      </c>
      <c r="AU629" s="241" t="s">
        <v>76</v>
      </c>
      <c r="AV629" s="12" t="s">
        <v>74</v>
      </c>
      <c r="AW629" s="12" t="s">
        <v>30</v>
      </c>
      <c r="AX629" s="12" t="s">
        <v>67</v>
      </c>
      <c r="AY629" s="241" t="s">
        <v>211</v>
      </c>
    </row>
    <row r="630" spans="2:51" s="13" customFormat="1" ht="12">
      <c r="B630" s="242"/>
      <c r="C630" s="243"/>
      <c r="D630" s="228" t="s">
        <v>223</v>
      </c>
      <c r="E630" s="244" t="s">
        <v>1</v>
      </c>
      <c r="F630" s="245" t="s">
        <v>1608</v>
      </c>
      <c r="G630" s="243"/>
      <c r="H630" s="246">
        <v>11.603</v>
      </c>
      <c r="I630" s="247"/>
      <c r="J630" s="243"/>
      <c r="K630" s="243"/>
      <c r="L630" s="248"/>
      <c r="M630" s="249"/>
      <c r="N630" s="250"/>
      <c r="O630" s="250"/>
      <c r="P630" s="250"/>
      <c r="Q630" s="250"/>
      <c r="R630" s="250"/>
      <c r="S630" s="250"/>
      <c r="T630" s="251"/>
      <c r="AT630" s="252" t="s">
        <v>223</v>
      </c>
      <c r="AU630" s="252" t="s">
        <v>76</v>
      </c>
      <c r="AV630" s="13" t="s">
        <v>76</v>
      </c>
      <c r="AW630" s="13" t="s">
        <v>30</v>
      </c>
      <c r="AX630" s="13" t="s">
        <v>67</v>
      </c>
      <c r="AY630" s="252" t="s">
        <v>211</v>
      </c>
    </row>
    <row r="631" spans="2:51" s="12" customFormat="1" ht="12">
      <c r="B631" s="232"/>
      <c r="C631" s="233"/>
      <c r="D631" s="228" t="s">
        <v>223</v>
      </c>
      <c r="E631" s="234" t="s">
        <v>1</v>
      </c>
      <c r="F631" s="235" t="s">
        <v>1431</v>
      </c>
      <c r="G631" s="233"/>
      <c r="H631" s="234" t="s">
        <v>1</v>
      </c>
      <c r="I631" s="236"/>
      <c r="J631" s="233"/>
      <c r="K631" s="233"/>
      <c r="L631" s="237"/>
      <c r="M631" s="238"/>
      <c r="N631" s="239"/>
      <c r="O631" s="239"/>
      <c r="P631" s="239"/>
      <c r="Q631" s="239"/>
      <c r="R631" s="239"/>
      <c r="S631" s="239"/>
      <c r="T631" s="240"/>
      <c r="AT631" s="241" t="s">
        <v>223</v>
      </c>
      <c r="AU631" s="241" t="s">
        <v>76</v>
      </c>
      <c r="AV631" s="12" t="s">
        <v>74</v>
      </c>
      <c r="AW631" s="12" t="s">
        <v>30</v>
      </c>
      <c r="AX631" s="12" t="s">
        <v>67</v>
      </c>
      <c r="AY631" s="241" t="s">
        <v>211</v>
      </c>
    </row>
    <row r="632" spans="2:51" s="13" customFormat="1" ht="12">
      <c r="B632" s="242"/>
      <c r="C632" s="243"/>
      <c r="D632" s="228" t="s">
        <v>223</v>
      </c>
      <c r="E632" s="244" t="s">
        <v>1</v>
      </c>
      <c r="F632" s="245" t="s">
        <v>1609</v>
      </c>
      <c r="G632" s="243"/>
      <c r="H632" s="246">
        <v>11.5</v>
      </c>
      <c r="I632" s="247"/>
      <c r="J632" s="243"/>
      <c r="K632" s="243"/>
      <c r="L632" s="248"/>
      <c r="M632" s="249"/>
      <c r="N632" s="250"/>
      <c r="O632" s="250"/>
      <c r="P632" s="250"/>
      <c r="Q632" s="250"/>
      <c r="R632" s="250"/>
      <c r="S632" s="250"/>
      <c r="T632" s="251"/>
      <c r="AT632" s="252" t="s">
        <v>223</v>
      </c>
      <c r="AU632" s="252" t="s">
        <v>76</v>
      </c>
      <c r="AV632" s="13" t="s">
        <v>76</v>
      </c>
      <c r="AW632" s="13" t="s">
        <v>30</v>
      </c>
      <c r="AX632" s="13" t="s">
        <v>67</v>
      </c>
      <c r="AY632" s="252" t="s">
        <v>211</v>
      </c>
    </row>
    <row r="633" spans="2:51" s="12" customFormat="1" ht="12">
      <c r="B633" s="232"/>
      <c r="C633" s="233"/>
      <c r="D633" s="228" t="s">
        <v>223</v>
      </c>
      <c r="E633" s="234" t="s">
        <v>1</v>
      </c>
      <c r="F633" s="235" t="s">
        <v>626</v>
      </c>
      <c r="G633" s="233"/>
      <c r="H633" s="234" t="s">
        <v>1</v>
      </c>
      <c r="I633" s="236"/>
      <c r="J633" s="233"/>
      <c r="K633" s="233"/>
      <c r="L633" s="237"/>
      <c r="M633" s="238"/>
      <c r="N633" s="239"/>
      <c r="O633" s="239"/>
      <c r="P633" s="239"/>
      <c r="Q633" s="239"/>
      <c r="R633" s="239"/>
      <c r="S633" s="239"/>
      <c r="T633" s="240"/>
      <c r="AT633" s="241" t="s">
        <v>223</v>
      </c>
      <c r="AU633" s="241" t="s">
        <v>76</v>
      </c>
      <c r="AV633" s="12" t="s">
        <v>74</v>
      </c>
      <c r="AW633" s="12" t="s">
        <v>30</v>
      </c>
      <c r="AX633" s="12" t="s">
        <v>67</v>
      </c>
      <c r="AY633" s="241" t="s">
        <v>211</v>
      </c>
    </row>
    <row r="634" spans="2:51" s="13" customFormat="1" ht="12">
      <c r="B634" s="242"/>
      <c r="C634" s="243"/>
      <c r="D634" s="228" t="s">
        <v>223</v>
      </c>
      <c r="E634" s="244" t="s">
        <v>1</v>
      </c>
      <c r="F634" s="245" t="s">
        <v>1611</v>
      </c>
      <c r="G634" s="243"/>
      <c r="H634" s="246">
        <v>98.491</v>
      </c>
      <c r="I634" s="247"/>
      <c r="J634" s="243"/>
      <c r="K634" s="243"/>
      <c r="L634" s="248"/>
      <c r="M634" s="249"/>
      <c r="N634" s="250"/>
      <c r="O634" s="250"/>
      <c r="P634" s="250"/>
      <c r="Q634" s="250"/>
      <c r="R634" s="250"/>
      <c r="S634" s="250"/>
      <c r="T634" s="251"/>
      <c r="AT634" s="252" t="s">
        <v>223</v>
      </c>
      <c r="AU634" s="252" t="s">
        <v>76</v>
      </c>
      <c r="AV634" s="13" t="s">
        <v>76</v>
      </c>
      <c r="AW634" s="13" t="s">
        <v>30</v>
      </c>
      <c r="AX634" s="13" t="s">
        <v>67</v>
      </c>
      <c r="AY634" s="252" t="s">
        <v>211</v>
      </c>
    </row>
    <row r="635" spans="2:51" s="12" customFormat="1" ht="12">
      <c r="B635" s="232"/>
      <c r="C635" s="233"/>
      <c r="D635" s="228" t="s">
        <v>223</v>
      </c>
      <c r="E635" s="234" t="s">
        <v>1</v>
      </c>
      <c r="F635" s="235" t="s">
        <v>1066</v>
      </c>
      <c r="G635" s="233"/>
      <c r="H635" s="234" t="s">
        <v>1</v>
      </c>
      <c r="I635" s="236"/>
      <c r="J635" s="233"/>
      <c r="K635" s="233"/>
      <c r="L635" s="237"/>
      <c r="M635" s="238"/>
      <c r="N635" s="239"/>
      <c r="O635" s="239"/>
      <c r="P635" s="239"/>
      <c r="Q635" s="239"/>
      <c r="R635" s="239"/>
      <c r="S635" s="239"/>
      <c r="T635" s="240"/>
      <c r="AT635" s="241" t="s">
        <v>223</v>
      </c>
      <c r="AU635" s="241" t="s">
        <v>76</v>
      </c>
      <c r="AV635" s="12" t="s">
        <v>74</v>
      </c>
      <c r="AW635" s="12" t="s">
        <v>30</v>
      </c>
      <c r="AX635" s="12" t="s">
        <v>67</v>
      </c>
      <c r="AY635" s="241" t="s">
        <v>211</v>
      </c>
    </row>
    <row r="636" spans="2:51" s="13" customFormat="1" ht="12">
      <c r="B636" s="242"/>
      <c r="C636" s="243"/>
      <c r="D636" s="228" t="s">
        <v>223</v>
      </c>
      <c r="E636" s="244" t="s">
        <v>1</v>
      </c>
      <c r="F636" s="245" t="s">
        <v>1295</v>
      </c>
      <c r="G636" s="243"/>
      <c r="H636" s="246">
        <v>152.039</v>
      </c>
      <c r="I636" s="247"/>
      <c r="J636" s="243"/>
      <c r="K636" s="243"/>
      <c r="L636" s="248"/>
      <c r="M636" s="249"/>
      <c r="N636" s="250"/>
      <c r="O636" s="250"/>
      <c r="P636" s="250"/>
      <c r="Q636" s="250"/>
      <c r="R636" s="250"/>
      <c r="S636" s="250"/>
      <c r="T636" s="251"/>
      <c r="AT636" s="252" t="s">
        <v>223</v>
      </c>
      <c r="AU636" s="252" t="s">
        <v>76</v>
      </c>
      <c r="AV636" s="13" t="s">
        <v>76</v>
      </c>
      <c r="AW636" s="13" t="s">
        <v>30</v>
      </c>
      <c r="AX636" s="13" t="s">
        <v>67</v>
      </c>
      <c r="AY636" s="252" t="s">
        <v>211</v>
      </c>
    </row>
    <row r="637" spans="2:51" s="15" customFormat="1" ht="12">
      <c r="B637" s="274"/>
      <c r="C637" s="275"/>
      <c r="D637" s="228" t="s">
        <v>223</v>
      </c>
      <c r="E637" s="276" t="s">
        <v>1</v>
      </c>
      <c r="F637" s="277" t="s">
        <v>630</v>
      </c>
      <c r="G637" s="275"/>
      <c r="H637" s="278">
        <v>332.433</v>
      </c>
      <c r="I637" s="279"/>
      <c r="J637" s="275"/>
      <c r="K637" s="275"/>
      <c r="L637" s="280"/>
      <c r="M637" s="281"/>
      <c r="N637" s="282"/>
      <c r="O637" s="282"/>
      <c r="P637" s="282"/>
      <c r="Q637" s="282"/>
      <c r="R637" s="282"/>
      <c r="S637" s="282"/>
      <c r="T637" s="283"/>
      <c r="AT637" s="284" t="s">
        <v>223</v>
      </c>
      <c r="AU637" s="284" t="s">
        <v>76</v>
      </c>
      <c r="AV637" s="15" t="s">
        <v>236</v>
      </c>
      <c r="AW637" s="15" t="s">
        <v>30</v>
      </c>
      <c r="AX637" s="15" t="s">
        <v>67</v>
      </c>
      <c r="AY637" s="284" t="s">
        <v>211</v>
      </c>
    </row>
    <row r="638" spans="2:51" s="12" customFormat="1" ht="12">
      <c r="B638" s="232"/>
      <c r="C638" s="233"/>
      <c r="D638" s="228" t="s">
        <v>223</v>
      </c>
      <c r="E638" s="234" t="s">
        <v>1</v>
      </c>
      <c r="F638" s="235" t="s">
        <v>803</v>
      </c>
      <c r="G638" s="233"/>
      <c r="H638" s="234" t="s">
        <v>1</v>
      </c>
      <c r="I638" s="236"/>
      <c r="J638" s="233"/>
      <c r="K638" s="233"/>
      <c r="L638" s="237"/>
      <c r="M638" s="238"/>
      <c r="N638" s="239"/>
      <c r="O638" s="239"/>
      <c r="P638" s="239"/>
      <c r="Q638" s="239"/>
      <c r="R638" s="239"/>
      <c r="S638" s="239"/>
      <c r="T638" s="240"/>
      <c r="AT638" s="241" t="s">
        <v>223</v>
      </c>
      <c r="AU638" s="241" t="s">
        <v>76</v>
      </c>
      <c r="AV638" s="12" t="s">
        <v>74</v>
      </c>
      <c r="AW638" s="12" t="s">
        <v>30</v>
      </c>
      <c r="AX638" s="12" t="s">
        <v>67</v>
      </c>
      <c r="AY638" s="241" t="s">
        <v>211</v>
      </c>
    </row>
    <row r="639" spans="2:51" s="13" customFormat="1" ht="12">
      <c r="B639" s="242"/>
      <c r="C639" s="243"/>
      <c r="D639" s="228" t="s">
        <v>223</v>
      </c>
      <c r="E639" s="244" t="s">
        <v>1</v>
      </c>
      <c r="F639" s="245" t="s">
        <v>1657</v>
      </c>
      <c r="G639" s="243"/>
      <c r="H639" s="246">
        <v>332.433</v>
      </c>
      <c r="I639" s="247"/>
      <c r="J639" s="243"/>
      <c r="K639" s="243"/>
      <c r="L639" s="248"/>
      <c r="M639" s="249"/>
      <c r="N639" s="250"/>
      <c r="O639" s="250"/>
      <c r="P639" s="250"/>
      <c r="Q639" s="250"/>
      <c r="R639" s="250"/>
      <c r="S639" s="250"/>
      <c r="T639" s="251"/>
      <c r="AT639" s="252" t="s">
        <v>223</v>
      </c>
      <c r="AU639" s="252" t="s">
        <v>76</v>
      </c>
      <c r="AV639" s="13" t="s">
        <v>76</v>
      </c>
      <c r="AW639" s="13" t="s">
        <v>30</v>
      </c>
      <c r="AX639" s="13" t="s">
        <v>67</v>
      </c>
      <c r="AY639" s="252" t="s">
        <v>211</v>
      </c>
    </row>
    <row r="640" spans="2:51" s="14" customFormat="1" ht="12">
      <c r="B640" s="253"/>
      <c r="C640" s="254"/>
      <c r="D640" s="228" t="s">
        <v>223</v>
      </c>
      <c r="E640" s="255" t="s">
        <v>1</v>
      </c>
      <c r="F640" s="256" t="s">
        <v>227</v>
      </c>
      <c r="G640" s="254"/>
      <c r="H640" s="257">
        <v>664.866</v>
      </c>
      <c r="I640" s="258"/>
      <c r="J640" s="254"/>
      <c r="K640" s="254"/>
      <c r="L640" s="259"/>
      <c r="M640" s="286"/>
      <c r="N640" s="287"/>
      <c r="O640" s="287"/>
      <c r="P640" s="287"/>
      <c r="Q640" s="287"/>
      <c r="R640" s="287"/>
      <c r="S640" s="287"/>
      <c r="T640" s="288"/>
      <c r="AT640" s="263" t="s">
        <v>223</v>
      </c>
      <c r="AU640" s="263" t="s">
        <v>76</v>
      </c>
      <c r="AV640" s="14" t="s">
        <v>218</v>
      </c>
      <c r="AW640" s="14" t="s">
        <v>30</v>
      </c>
      <c r="AX640" s="14" t="s">
        <v>74</v>
      </c>
      <c r="AY640" s="263" t="s">
        <v>211</v>
      </c>
    </row>
    <row r="641" spans="2:12" s="1" customFormat="1" ht="6.95" customHeight="1">
      <c r="B641" s="57"/>
      <c r="C641" s="58"/>
      <c r="D641" s="58"/>
      <c r="E641" s="58"/>
      <c r="F641" s="58"/>
      <c r="G641" s="58"/>
      <c r="H641" s="58"/>
      <c r="I641" s="167"/>
      <c r="J641" s="58"/>
      <c r="K641" s="58"/>
      <c r="L641" s="43"/>
    </row>
  </sheetData>
  <sheetProtection password="CC35" sheet="1" objects="1" scenarios="1" formatColumns="0" formatRows="0" autoFilter="0"/>
  <autoFilter ref="C96:K640"/>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110</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1475</v>
      </c>
      <c r="F9" s="1"/>
      <c r="G9" s="1"/>
      <c r="H9" s="1"/>
      <c r="I9" s="143"/>
      <c r="L9" s="43"/>
    </row>
    <row r="10" spans="2:12" s="1" customFormat="1" ht="12" customHeight="1">
      <c r="B10" s="43"/>
      <c r="D10" s="141" t="s">
        <v>177</v>
      </c>
      <c r="I10" s="143"/>
      <c r="L10" s="43"/>
    </row>
    <row r="11" spans="2:12" s="1" customFormat="1" ht="36.95" customHeight="1">
      <c r="B11" s="43"/>
      <c r="E11" s="144" t="s">
        <v>1658</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ROUND((SUM(BE90:BE107)),2)</f>
        <v>0</v>
      </c>
      <c r="I35" s="156">
        <v>0.21</v>
      </c>
      <c r="J35" s="155">
        <f>ROUND(((SUM(BE90:BE107))*I35),2)</f>
        <v>0</v>
      </c>
      <c r="L35" s="43"/>
    </row>
    <row r="36" spans="2:12" s="1" customFormat="1" ht="14.4" customHeight="1">
      <c r="B36" s="43"/>
      <c r="E36" s="141" t="s">
        <v>39</v>
      </c>
      <c r="F36" s="155">
        <f>ROUND((SUM(BF90:BF107)),2)</f>
        <v>0</v>
      </c>
      <c r="I36" s="156">
        <v>0.15</v>
      </c>
      <c r="J36" s="155">
        <f>ROUND(((SUM(BF90:BF107))*I36),2)</f>
        <v>0</v>
      </c>
      <c r="L36" s="43"/>
    </row>
    <row r="37" spans="2:12" s="1" customFormat="1" ht="14.4" customHeight="1" hidden="1">
      <c r="B37" s="43"/>
      <c r="E37" s="141" t="s">
        <v>40</v>
      </c>
      <c r="F37" s="155">
        <f>ROUND((SUM(BG90:BG107)),2)</f>
        <v>0</v>
      </c>
      <c r="I37" s="156">
        <v>0.21</v>
      </c>
      <c r="J37" s="155">
        <f>0</f>
        <v>0</v>
      </c>
      <c r="L37" s="43"/>
    </row>
    <row r="38" spans="2:12" s="1" customFormat="1" ht="14.4" customHeight="1" hidden="1">
      <c r="B38" s="43"/>
      <c r="E38" s="141" t="s">
        <v>41</v>
      </c>
      <c r="F38" s="155">
        <f>ROUND((SUM(BH90:BH107)),2)</f>
        <v>0</v>
      </c>
      <c r="I38" s="156">
        <v>0.15</v>
      </c>
      <c r="J38" s="155">
        <f>0</f>
        <v>0</v>
      </c>
      <c r="L38" s="43"/>
    </row>
    <row r="39" spans="2:12" s="1" customFormat="1" ht="14.4" customHeight="1" hidden="1">
      <c r="B39" s="43"/>
      <c r="E39" s="141" t="s">
        <v>42</v>
      </c>
      <c r="F39" s="155">
        <f>ROUND((SUM(BI90:BI107)),2)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1475</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most km 35,208</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806</v>
      </c>
      <c r="E64" s="180"/>
      <c r="F64" s="180"/>
      <c r="G64" s="180"/>
      <c r="H64" s="180"/>
      <c r="I64" s="181"/>
      <c r="J64" s="182">
        <f>J91</f>
        <v>0</v>
      </c>
      <c r="K64" s="178"/>
      <c r="L64" s="183"/>
    </row>
    <row r="65" spans="2:12" s="9" customFormat="1" ht="19.9" customHeight="1">
      <c r="B65" s="184"/>
      <c r="C65" s="122"/>
      <c r="D65" s="185" t="s">
        <v>807</v>
      </c>
      <c r="E65" s="186"/>
      <c r="F65" s="186"/>
      <c r="G65" s="186"/>
      <c r="H65" s="186"/>
      <c r="I65" s="187"/>
      <c r="J65" s="188">
        <f>J92</f>
        <v>0</v>
      </c>
      <c r="K65" s="122"/>
      <c r="L65" s="189"/>
    </row>
    <row r="66" spans="2:12" s="9" customFormat="1" ht="19.9" customHeight="1">
      <c r="B66" s="184"/>
      <c r="C66" s="122"/>
      <c r="D66" s="185" t="s">
        <v>808</v>
      </c>
      <c r="E66" s="186"/>
      <c r="F66" s="186"/>
      <c r="G66" s="186"/>
      <c r="H66" s="186"/>
      <c r="I66" s="187"/>
      <c r="J66" s="188">
        <f>J96</f>
        <v>0</v>
      </c>
      <c r="K66" s="122"/>
      <c r="L66" s="189"/>
    </row>
    <row r="67" spans="2:12" s="9" customFormat="1" ht="19.9" customHeight="1">
      <c r="B67" s="184"/>
      <c r="C67" s="122"/>
      <c r="D67" s="185" t="s">
        <v>809</v>
      </c>
      <c r="E67" s="186"/>
      <c r="F67" s="186"/>
      <c r="G67" s="186"/>
      <c r="H67" s="186"/>
      <c r="I67" s="187"/>
      <c r="J67" s="188">
        <f>J100</f>
        <v>0</v>
      </c>
      <c r="K67" s="122"/>
      <c r="L67" s="189"/>
    </row>
    <row r="68" spans="2:12" s="9" customFormat="1" ht="19.9" customHeight="1">
      <c r="B68" s="184"/>
      <c r="C68" s="122"/>
      <c r="D68" s="185" t="s">
        <v>810</v>
      </c>
      <c r="E68" s="186"/>
      <c r="F68" s="186"/>
      <c r="G68" s="186"/>
      <c r="H68" s="186"/>
      <c r="I68" s="187"/>
      <c r="J68" s="188">
        <f>J104</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1475</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002 - VRN - most km 35,208</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0</v>
      </c>
      <c r="S90" s="92"/>
      <c r="T90" s="198">
        <f>T91</f>
        <v>0</v>
      </c>
      <c r="AT90" s="17" t="s">
        <v>66</v>
      </c>
      <c r="AU90" s="17" t="s">
        <v>183</v>
      </c>
      <c r="BK90" s="199">
        <f>BK91</f>
        <v>0</v>
      </c>
    </row>
    <row r="91" spans="2:63" s="11" customFormat="1" ht="25.9" customHeight="1">
      <c r="B91" s="200"/>
      <c r="C91" s="201"/>
      <c r="D91" s="202" t="s">
        <v>66</v>
      </c>
      <c r="E91" s="203" t="s">
        <v>811</v>
      </c>
      <c r="F91" s="203" t="s">
        <v>812</v>
      </c>
      <c r="G91" s="201"/>
      <c r="H91" s="201"/>
      <c r="I91" s="204"/>
      <c r="J91" s="205">
        <f>BK91</f>
        <v>0</v>
      </c>
      <c r="K91" s="201"/>
      <c r="L91" s="206"/>
      <c r="M91" s="207"/>
      <c r="N91" s="208"/>
      <c r="O91" s="208"/>
      <c r="P91" s="209">
        <f>P92+P96+P100+P104</f>
        <v>0</v>
      </c>
      <c r="Q91" s="208"/>
      <c r="R91" s="209">
        <f>R92+R96+R100+R104</f>
        <v>0</v>
      </c>
      <c r="S91" s="208"/>
      <c r="T91" s="210">
        <f>T92+T96+T100+T104</f>
        <v>0</v>
      </c>
      <c r="AR91" s="211" t="s">
        <v>254</v>
      </c>
      <c r="AT91" s="212" t="s">
        <v>66</v>
      </c>
      <c r="AU91" s="212" t="s">
        <v>67</v>
      </c>
      <c r="AY91" s="211" t="s">
        <v>211</v>
      </c>
      <c r="BK91" s="213">
        <f>BK92+BK96+BK100+BK104</f>
        <v>0</v>
      </c>
    </row>
    <row r="92" spans="2:63" s="11" customFormat="1" ht="22.8" customHeight="1">
      <c r="B92" s="200"/>
      <c r="C92" s="201"/>
      <c r="D92" s="202" t="s">
        <v>66</v>
      </c>
      <c r="E92" s="214" t="s">
        <v>813</v>
      </c>
      <c r="F92" s="214" t="s">
        <v>814</v>
      </c>
      <c r="G92" s="201"/>
      <c r="H92" s="201"/>
      <c r="I92" s="204"/>
      <c r="J92" s="215">
        <f>BK92</f>
        <v>0</v>
      </c>
      <c r="K92" s="201"/>
      <c r="L92" s="206"/>
      <c r="M92" s="207"/>
      <c r="N92" s="208"/>
      <c r="O92" s="208"/>
      <c r="P92" s="209">
        <f>SUM(P93:P95)</f>
        <v>0</v>
      </c>
      <c r="Q92" s="208"/>
      <c r="R92" s="209">
        <f>SUM(R93:R95)</f>
        <v>0</v>
      </c>
      <c r="S92" s="208"/>
      <c r="T92" s="210">
        <f>SUM(T93:T95)</f>
        <v>0</v>
      </c>
      <c r="AR92" s="211" t="s">
        <v>254</v>
      </c>
      <c r="AT92" s="212" t="s">
        <v>66</v>
      </c>
      <c r="AU92" s="212" t="s">
        <v>74</v>
      </c>
      <c r="AY92" s="211" t="s">
        <v>211</v>
      </c>
      <c r="BK92" s="213">
        <f>SUM(BK93:BK95)</f>
        <v>0</v>
      </c>
    </row>
    <row r="93" spans="2:65" s="1" customFormat="1" ht="16.5" customHeight="1">
      <c r="B93" s="38"/>
      <c r="C93" s="216" t="s">
        <v>74</v>
      </c>
      <c r="D93" s="216" t="s">
        <v>213</v>
      </c>
      <c r="E93" s="217" t="s">
        <v>821</v>
      </c>
      <c r="F93" s="218" t="s">
        <v>822</v>
      </c>
      <c r="G93" s="219" t="s">
        <v>817</v>
      </c>
      <c r="H93" s="220">
        <v>1</v>
      </c>
      <c r="I93" s="221"/>
      <c r="J93" s="222">
        <f>ROUND(I93*H93,2)</f>
        <v>0</v>
      </c>
      <c r="K93" s="218" t="s">
        <v>217</v>
      </c>
      <c r="L93" s="43"/>
      <c r="M93" s="223" t="s">
        <v>1</v>
      </c>
      <c r="N93" s="224" t="s">
        <v>38</v>
      </c>
      <c r="O93" s="79"/>
      <c r="P93" s="225">
        <f>O93*H93</f>
        <v>0</v>
      </c>
      <c r="Q93" s="225">
        <v>0</v>
      </c>
      <c r="R93" s="225">
        <f>Q93*H93</f>
        <v>0</v>
      </c>
      <c r="S93" s="225">
        <v>0</v>
      </c>
      <c r="T93" s="226">
        <f>S93*H93</f>
        <v>0</v>
      </c>
      <c r="AR93" s="17" t="s">
        <v>818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818</v>
      </c>
      <c r="BM93" s="17" t="s">
        <v>1659</v>
      </c>
    </row>
    <row r="94" spans="2:47" s="1" customFormat="1" ht="12">
      <c r="B94" s="38"/>
      <c r="C94" s="39"/>
      <c r="D94" s="228" t="s">
        <v>219</v>
      </c>
      <c r="E94" s="39"/>
      <c r="F94" s="229" t="s">
        <v>822</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250</v>
      </c>
      <c r="E95" s="39"/>
      <c r="F95" s="231" t="s">
        <v>1141</v>
      </c>
      <c r="G95" s="39"/>
      <c r="H95" s="39"/>
      <c r="I95" s="143"/>
      <c r="J95" s="39"/>
      <c r="K95" s="39"/>
      <c r="L95" s="43"/>
      <c r="M95" s="230"/>
      <c r="N95" s="79"/>
      <c r="O95" s="79"/>
      <c r="P95" s="79"/>
      <c r="Q95" s="79"/>
      <c r="R95" s="79"/>
      <c r="S95" s="79"/>
      <c r="T95" s="80"/>
      <c r="AT95" s="17" t="s">
        <v>250</v>
      </c>
      <c r="AU95" s="17" t="s">
        <v>76</v>
      </c>
    </row>
    <row r="96" spans="2:63" s="11" customFormat="1" ht="22.8" customHeight="1">
      <c r="B96" s="200"/>
      <c r="C96" s="201"/>
      <c r="D96" s="202" t="s">
        <v>66</v>
      </c>
      <c r="E96" s="214" t="s">
        <v>825</v>
      </c>
      <c r="F96" s="214" t="s">
        <v>826</v>
      </c>
      <c r="G96" s="201"/>
      <c r="H96" s="201"/>
      <c r="I96" s="204"/>
      <c r="J96" s="215">
        <f>BK96</f>
        <v>0</v>
      </c>
      <c r="K96" s="201"/>
      <c r="L96" s="206"/>
      <c r="M96" s="207"/>
      <c r="N96" s="208"/>
      <c r="O96" s="208"/>
      <c r="P96" s="209">
        <f>SUM(P97:P99)</f>
        <v>0</v>
      </c>
      <c r="Q96" s="208"/>
      <c r="R96" s="209">
        <f>SUM(R97:R99)</f>
        <v>0</v>
      </c>
      <c r="S96" s="208"/>
      <c r="T96" s="210">
        <f>SUM(T97:T99)</f>
        <v>0</v>
      </c>
      <c r="AR96" s="211" t="s">
        <v>254</v>
      </c>
      <c r="AT96" s="212" t="s">
        <v>66</v>
      </c>
      <c r="AU96" s="212" t="s">
        <v>74</v>
      </c>
      <c r="AY96" s="211" t="s">
        <v>211</v>
      </c>
      <c r="BK96" s="213">
        <f>SUM(BK97:BK99)</f>
        <v>0</v>
      </c>
    </row>
    <row r="97" spans="2:65" s="1" customFormat="1" ht="16.5" customHeight="1">
      <c r="B97" s="38"/>
      <c r="C97" s="216" t="s">
        <v>76</v>
      </c>
      <c r="D97" s="216" t="s">
        <v>213</v>
      </c>
      <c r="E97" s="217" t="s">
        <v>827</v>
      </c>
      <c r="F97" s="218" t="s">
        <v>826</v>
      </c>
      <c r="G97" s="219" t="s">
        <v>817</v>
      </c>
      <c r="H97" s="220">
        <v>1</v>
      </c>
      <c r="I97" s="221"/>
      <c r="J97" s="222">
        <f>ROUND(I97*H97,2)</f>
        <v>0</v>
      </c>
      <c r="K97" s="218" t="s">
        <v>217</v>
      </c>
      <c r="L97" s="43"/>
      <c r="M97" s="223" t="s">
        <v>1</v>
      </c>
      <c r="N97" s="224" t="s">
        <v>38</v>
      </c>
      <c r="O97" s="79"/>
      <c r="P97" s="225">
        <f>O97*H97</f>
        <v>0</v>
      </c>
      <c r="Q97" s="225">
        <v>0</v>
      </c>
      <c r="R97" s="225">
        <f>Q97*H97</f>
        <v>0</v>
      </c>
      <c r="S97" s="225">
        <v>0</v>
      </c>
      <c r="T97" s="226">
        <f>S97*H97</f>
        <v>0</v>
      </c>
      <c r="AR97" s="17" t="s">
        <v>818</v>
      </c>
      <c r="AT97" s="17" t="s">
        <v>213</v>
      </c>
      <c r="AU97" s="17" t="s">
        <v>76</v>
      </c>
      <c r="AY97" s="17" t="s">
        <v>211</v>
      </c>
      <c r="BE97" s="227">
        <f>IF(N97="základní",J97,0)</f>
        <v>0</v>
      </c>
      <c r="BF97" s="227">
        <f>IF(N97="snížená",J97,0)</f>
        <v>0</v>
      </c>
      <c r="BG97" s="227">
        <f>IF(N97="zákl. přenesená",J97,0)</f>
        <v>0</v>
      </c>
      <c r="BH97" s="227">
        <f>IF(N97="sníž. přenesená",J97,0)</f>
        <v>0</v>
      </c>
      <c r="BI97" s="227">
        <f>IF(N97="nulová",J97,0)</f>
        <v>0</v>
      </c>
      <c r="BJ97" s="17" t="s">
        <v>74</v>
      </c>
      <c r="BK97" s="227">
        <f>ROUND(I97*H97,2)</f>
        <v>0</v>
      </c>
      <c r="BL97" s="17" t="s">
        <v>818</v>
      </c>
      <c r="BM97" s="17" t="s">
        <v>1660</v>
      </c>
    </row>
    <row r="98" spans="2:47" s="1" customFormat="1" ht="12">
      <c r="B98" s="38"/>
      <c r="C98" s="39"/>
      <c r="D98" s="228" t="s">
        <v>219</v>
      </c>
      <c r="E98" s="39"/>
      <c r="F98" s="229" t="s">
        <v>826</v>
      </c>
      <c r="G98" s="39"/>
      <c r="H98" s="39"/>
      <c r="I98" s="143"/>
      <c r="J98" s="39"/>
      <c r="K98" s="39"/>
      <c r="L98" s="43"/>
      <c r="M98" s="230"/>
      <c r="N98" s="79"/>
      <c r="O98" s="79"/>
      <c r="P98" s="79"/>
      <c r="Q98" s="79"/>
      <c r="R98" s="79"/>
      <c r="S98" s="79"/>
      <c r="T98" s="80"/>
      <c r="AT98" s="17" t="s">
        <v>219</v>
      </c>
      <c r="AU98" s="17" t="s">
        <v>76</v>
      </c>
    </row>
    <row r="99" spans="2:47" s="1" customFormat="1" ht="12">
      <c r="B99" s="38"/>
      <c r="C99" s="39"/>
      <c r="D99" s="228" t="s">
        <v>250</v>
      </c>
      <c r="E99" s="39"/>
      <c r="F99" s="231" t="s">
        <v>829</v>
      </c>
      <c r="G99" s="39"/>
      <c r="H99" s="39"/>
      <c r="I99" s="143"/>
      <c r="J99" s="39"/>
      <c r="K99" s="39"/>
      <c r="L99" s="43"/>
      <c r="M99" s="230"/>
      <c r="N99" s="79"/>
      <c r="O99" s="79"/>
      <c r="P99" s="79"/>
      <c r="Q99" s="79"/>
      <c r="R99" s="79"/>
      <c r="S99" s="79"/>
      <c r="T99" s="80"/>
      <c r="AT99" s="17" t="s">
        <v>250</v>
      </c>
      <c r="AU99" s="17" t="s">
        <v>76</v>
      </c>
    </row>
    <row r="100" spans="2:63" s="11" customFormat="1" ht="22.8" customHeight="1">
      <c r="B100" s="200"/>
      <c r="C100" s="201"/>
      <c r="D100" s="202" t="s">
        <v>66</v>
      </c>
      <c r="E100" s="214" t="s">
        <v>830</v>
      </c>
      <c r="F100" s="214" t="s">
        <v>831</v>
      </c>
      <c r="G100" s="201"/>
      <c r="H100" s="201"/>
      <c r="I100" s="204"/>
      <c r="J100" s="215">
        <f>BK100</f>
        <v>0</v>
      </c>
      <c r="K100" s="201"/>
      <c r="L100" s="206"/>
      <c r="M100" s="207"/>
      <c r="N100" s="208"/>
      <c r="O100" s="208"/>
      <c r="P100" s="209">
        <f>SUM(P101:P103)</f>
        <v>0</v>
      </c>
      <c r="Q100" s="208"/>
      <c r="R100" s="209">
        <f>SUM(R101:R103)</f>
        <v>0</v>
      </c>
      <c r="S100" s="208"/>
      <c r="T100" s="210">
        <f>SUM(T101:T103)</f>
        <v>0</v>
      </c>
      <c r="AR100" s="211" t="s">
        <v>254</v>
      </c>
      <c r="AT100" s="212" t="s">
        <v>66</v>
      </c>
      <c r="AU100" s="212" t="s">
        <v>74</v>
      </c>
      <c r="AY100" s="211" t="s">
        <v>211</v>
      </c>
      <c r="BK100" s="213">
        <f>SUM(BK101:BK103)</f>
        <v>0</v>
      </c>
    </row>
    <row r="101" spans="2:65" s="1" customFormat="1" ht="16.5" customHeight="1">
      <c r="B101" s="38"/>
      <c r="C101" s="216" t="s">
        <v>236</v>
      </c>
      <c r="D101" s="216" t="s">
        <v>213</v>
      </c>
      <c r="E101" s="217" t="s">
        <v>1143</v>
      </c>
      <c r="F101" s="218" t="s">
        <v>1144</v>
      </c>
      <c r="G101" s="219" t="s">
        <v>817</v>
      </c>
      <c r="H101" s="220">
        <v>1</v>
      </c>
      <c r="I101" s="221"/>
      <c r="J101" s="222">
        <f>ROUND(I101*H101,2)</f>
        <v>0</v>
      </c>
      <c r="K101" s="218" t="s">
        <v>217</v>
      </c>
      <c r="L101" s="43"/>
      <c r="M101" s="223" t="s">
        <v>1</v>
      </c>
      <c r="N101" s="224" t="s">
        <v>38</v>
      </c>
      <c r="O101" s="79"/>
      <c r="P101" s="225">
        <f>O101*H101</f>
        <v>0</v>
      </c>
      <c r="Q101" s="225">
        <v>0</v>
      </c>
      <c r="R101" s="225">
        <f>Q101*H101</f>
        <v>0</v>
      </c>
      <c r="S101" s="225">
        <v>0</v>
      </c>
      <c r="T101" s="226">
        <f>S101*H101</f>
        <v>0</v>
      </c>
      <c r="AR101" s="17" t="s">
        <v>218</v>
      </c>
      <c r="AT101" s="17" t="s">
        <v>213</v>
      </c>
      <c r="AU101" s="17" t="s">
        <v>76</v>
      </c>
      <c r="AY101" s="17" t="s">
        <v>211</v>
      </c>
      <c r="BE101" s="227">
        <f>IF(N101="základní",J101,0)</f>
        <v>0</v>
      </c>
      <c r="BF101" s="227">
        <f>IF(N101="snížená",J101,0)</f>
        <v>0</v>
      </c>
      <c r="BG101" s="227">
        <f>IF(N101="zákl. přenesená",J101,0)</f>
        <v>0</v>
      </c>
      <c r="BH101" s="227">
        <f>IF(N101="sníž. přenesená",J101,0)</f>
        <v>0</v>
      </c>
      <c r="BI101" s="227">
        <f>IF(N101="nulová",J101,0)</f>
        <v>0</v>
      </c>
      <c r="BJ101" s="17" t="s">
        <v>74</v>
      </c>
      <c r="BK101" s="227">
        <f>ROUND(I101*H101,2)</f>
        <v>0</v>
      </c>
      <c r="BL101" s="17" t="s">
        <v>218</v>
      </c>
      <c r="BM101" s="17" t="s">
        <v>1661</v>
      </c>
    </row>
    <row r="102" spans="2:47" s="1" customFormat="1" ht="12">
      <c r="B102" s="38"/>
      <c r="C102" s="39"/>
      <c r="D102" s="228" t="s">
        <v>219</v>
      </c>
      <c r="E102" s="39"/>
      <c r="F102" s="229" t="s">
        <v>1144</v>
      </c>
      <c r="G102" s="39"/>
      <c r="H102" s="39"/>
      <c r="I102" s="143"/>
      <c r="J102" s="39"/>
      <c r="K102" s="39"/>
      <c r="L102" s="43"/>
      <c r="M102" s="230"/>
      <c r="N102" s="79"/>
      <c r="O102" s="79"/>
      <c r="P102" s="79"/>
      <c r="Q102" s="79"/>
      <c r="R102" s="79"/>
      <c r="S102" s="79"/>
      <c r="T102" s="80"/>
      <c r="AT102" s="17" t="s">
        <v>219</v>
      </c>
      <c r="AU102" s="17" t="s">
        <v>76</v>
      </c>
    </row>
    <row r="103" spans="2:47" s="1" customFormat="1" ht="12">
      <c r="B103" s="38"/>
      <c r="C103" s="39"/>
      <c r="D103" s="228" t="s">
        <v>250</v>
      </c>
      <c r="E103" s="39"/>
      <c r="F103" s="231" t="s">
        <v>1145</v>
      </c>
      <c r="G103" s="39"/>
      <c r="H103" s="39"/>
      <c r="I103" s="143"/>
      <c r="J103" s="39"/>
      <c r="K103" s="39"/>
      <c r="L103" s="43"/>
      <c r="M103" s="230"/>
      <c r="N103" s="79"/>
      <c r="O103" s="79"/>
      <c r="P103" s="79"/>
      <c r="Q103" s="79"/>
      <c r="R103" s="79"/>
      <c r="S103" s="79"/>
      <c r="T103" s="80"/>
      <c r="AT103" s="17" t="s">
        <v>250</v>
      </c>
      <c r="AU103" s="17" t="s">
        <v>76</v>
      </c>
    </row>
    <row r="104" spans="2:63" s="11" customFormat="1" ht="22.8" customHeight="1">
      <c r="B104" s="200"/>
      <c r="C104" s="201"/>
      <c r="D104" s="202" t="s">
        <v>66</v>
      </c>
      <c r="E104" s="214" t="s">
        <v>835</v>
      </c>
      <c r="F104" s="214" t="s">
        <v>836</v>
      </c>
      <c r="G104" s="201"/>
      <c r="H104" s="201"/>
      <c r="I104" s="204"/>
      <c r="J104" s="215">
        <f>BK104</f>
        <v>0</v>
      </c>
      <c r="K104" s="201"/>
      <c r="L104" s="206"/>
      <c r="M104" s="207"/>
      <c r="N104" s="208"/>
      <c r="O104" s="208"/>
      <c r="P104" s="209">
        <f>SUM(P105:P107)</f>
        <v>0</v>
      </c>
      <c r="Q104" s="208"/>
      <c r="R104" s="209">
        <f>SUM(R105:R107)</f>
        <v>0</v>
      </c>
      <c r="S104" s="208"/>
      <c r="T104" s="210">
        <f>SUM(T105:T107)</f>
        <v>0</v>
      </c>
      <c r="AR104" s="211" t="s">
        <v>254</v>
      </c>
      <c r="AT104" s="212" t="s">
        <v>66</v>
      </c>
      <c r="AU104" s="212" t="s">
        <v>74</v>
      </c>
      <c r="AY104" s="211" t="s">
        <v>211</v>
      </c>
      <c r="BK104" s="213">
        <f>SUM(BK105:BK107)</f>
        <v>0</v>
      </c>
    </row>
    <row r="105" spans="2:65" s="1" customFormat="1" ht="16.5" customHeight="1">
      <c r="B105" s="38"/>
      <c r="C105" s="216" t="s">
        <v>218</v>
      </c>
      <c r="D105" s="216" t="s">
        <v>213</v>
      </c>
      <c r="E105" s="217" t="s">
        <v>837</v>
      </c>
      <c r="F105" s="218" t="s">
        <v>836</v>
      </c>
      <c r="G105" s="219" t="s">
        <v>817</v>
      </c>
      <c r="H105" s="220">
        <v>1</v>
      </c>
      <c r="I105" s="221"/>
      <c r="J105" s="222">
        <f>ROUND(I105*H105,2)</f>
        <v>0</v>
      </c>
      <c r="K105" s="218" t="s">
        <v>217</v>
      </c>
      <c r="L105" s="43"/>
      <c r="M105" s="223" t="s">
        <v>1</v>
      </c>
      <c r="N105" s="224" t="s">
        <v>38</v>
      </c>
      <c r="O105" s="79"/>
      <c r="P105" s="225">
        <f>O105*H105</f>
        <v>0</v>
      </c>
      <c r="Q105" s="225">
        <v>0</v>
      </c>
      <c r="R105" s="225">
        <f>Q105*H105</f>
        <v>0</v>
      </c>
      <c r="S105" s="225">
        <v>0</v>
      </c>
      <c r="T105" s="226">
        <f>S105*H105</f>
        <v>0</v>
      </c>
      <c r="AR105" s="17" t="s">
        <v>818</v>
      </c>
      <c r="AT105" s="17" t="s">
        <v>213</v>
      </c>
      <c r="AU105" s="17" t="s">
        <v>76</v>
      </c>
      <c r="AY105" s="17" t="s">
        <v>211</v>
      </c>
      <c r="BE105" s="227">
        <f>IF(N105="základní",J105,0)</f>
        <v>0</v>
      </c>
      <c r="BF105" s="227">
        <f>IF(N105="snížená",J105,0)</f>
        <v>0</v>
      </c>
      <c r="BG105" s="227">
        <f>IF(N105="zákl. přenesená",J105,0)</f>
        <v>0</v>
      </c>
      <c r="BH105" s="227">
        <f>IF(N105="sníž. přenesená",J105,0)</f>
        <v>0</v>
      </c>
      <c r="BI105" s="227">
        <f>IF(N105="nulová",J105,0)</f>
        <v>0</v>
      </c>
      <c r="BJ105" s="17" t="s">
        <v>74</v>
      </c>
      <c r="BK105" s="227">
        <f>ROUND(I105*H105,2)</f>
        <v>0</v>
      </c>
      <c r="BL105" s="17" t="s">
        <v>818</v>
      </c>
      <c r="BM105" s="17" t="s">
        <v>1662</v>
      </c>
    </row>
    <row r="106" spans="2:47" s="1" customFormat="1" ht="12">
      <c r="B106" s="38"/>
      <c r="C106" s="39"/>
      <c r="D106" s="228" t="s">
        <v>219</v>
      </c>
      <c r="E106" s="39"/>
      <c r="F106" s="229" t="s">
        <v>836</v>
      </c>
      <c r="G106" s="39"/>
      <c r="H106" s="39"/>
      <c r="I106" s="143"/>
      <c r="J106" s="39"/>
      <c r="K106" s="39"/>
      <c r="L106" s="43"/>
      <c r="M106" s="230"/>
      <c r="N106" s="79"/>
      <c r="O106" s="79"/>
      <c r="P106" s="79"/>
      <c r="Q106" s="79"/>
      <c r="R106" s="79"/>
      <c r="S106" s="79"/>
      <c r="T106" s="80"/>
      <c r="AT106" s="17" t="s">
        <v>219</v>
      </c>
      <c r="AU106" s="17" t="s">
        <v>76</v>
      </c>
    </row>
    <row r="107" spans="2:47" s="1" customFormat="1" ht="12">
      <c r="B107" s="38"/>
      <c r="C107" s="39"/>
      <c r="D107" s="228" t="s">
        <v>250</v>
      </c>
      <c r="E107" s="39"/>
      <c r="F107" s="231" t="s">
        <v>1328</v>
      </c>
      <c r="G107" s="39"/>
      <c r="H107" s="39"/>
      <c r="I107" s="143"/>
      <c r="J107" s="39"/>
      <c r="K107" s="39"/>
      <c r="L107" s="43"/>
      <c r="M107" s="289"/>
      <c r="N107" s="290"/>
      <c r="O107" s="290"/>
      <c r="P107" s="290"/>
      <c r="Q107" s="290"/>
      <c r="R107" s="290"/>
      <c r="S107" s="290"/>
      <c r="T107" s="291"/>
      <c r="AT107" s="17" t="s">
        <v>250</v>
      </c>
      <c r="AU107" s="17" t="s">
        <v>76</v>
      </c>
    </row>
    <row r="108" spans="2:12" s="1" customFormat="1" ht="6.95" customHeight="1">
      <c r="B108" s="57"/>
      <c r="C108" s="58"/>
      <c r="D108" s="58"/>
      <c r="E108" s="58"/>
      <c r="F108" s="58"/>
      <c r="G108" s="58"/>
      <c r="H108" s="58"/>
      <c r="I108" s="167"/>
      <c r="J108" s="58"/>
      <c r="K108" s="58"/>
      <c r="L108" s="43"/>
    </row>
  </sheetData>
  <sheetProtection password="CC35"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64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1663</v>
      </c>
      <c r="F9" s="1"/>
      <c r="G9" s="1"/>
      <c r="H9" s="1"/>
      <c r="I9" s="143"/>
      <c r="L9" s="43"/>
    </row>
    <row r="10" spans="2:12" s="1" customFormat="1" ht="12" customHeight="1">
      <c r="B10" s="43"/>
      <c r="D10" s="141" t="s">
        <v>177</v>
      </c>
      <c r="I10" s="143"/>
      <c r="L10" s="43"/>
    </row>
    <row r="11" spans="2:12" s="1" customFormat="1" ht="36.95" customHeight="1">
      <c r="B11" s="43"/>
      <c r="E11" s="144" t="s">
        <v>1664</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ROUND(J97,2)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ROUND((SUM(BE97:BE643)),2)</f>
        <v>0</v>
      </c>
      <c r="I35" s="156">
        <v>0.21</v>
      </c>
      <c r="J35" s="155">
        <f>ROUND(((SUM(BE97:BE643))*I35),2)</f>
        <v>0</v>
      </c>
      <c r="L35" s="43"/>
    </row>
    <row r="36" spans="2:12" s="1" customFormat="1" ht="14.4" customHeight="1">
      <c r="B36" s="43"/>
      <c r="E36" s="141" t="s">
        <v>39</v>
      </c>
      <c r="F36" s="155">
        <f>ROUND((SUM(BF97:BF643)),2)</f>
        <v>0</v>
      </c>
      <c r="I36" s="156">
        <v>0.15</v>
      </c>
      <c r="J36" s="155">
        <f>ROUND(((SUM(BF97:BF643))*I36),2)</f>
        <v>0</v>
      </c>
      <c r="L36" s="43"/>
    </row>
    <row r="37" spans="2:12" s="1" customFormat="1" ht="14.4" customHeight="1" hidden="1">
      <c r="B37" s="43"/>
      <c r="E37" s="141" t="s">
        <v>40</v>
      </c>
      <c r="F37" s="155">
        <f>ROUND((SUM(BG97:BG643)),2)</f>
        <v>0</v>
      </c>
      <c r="I37" s="156">
        <v>0.21</v>
      </c>
      <c r="J37" s="155">
        <f>0</f>
        <v>0</v>
      </c>
      <c r="L37" s="43"/>
    </row>
    <row r="38" spans="2:12" s="1" customFormat="1" ht="14.4" customHeight="1" hidden="1">
      <c r="B38" s="43"/>
      <c r="E38" s="141" t="s">
        <v>41</v>
      </c>
      <c r="F38" s="155">
        <f>ROUND((SUM(BH97:BH643)),2)</f>
        <v>0</v>
      </c>
      <c r="I38" s="156">
        <v>0.15</v>
      </c>
      <c r="J38" s="155">
        <f>0</f>
        <v>0</v>
      </c>
      <c r="L38" s="43"/>
    </row>
    <row r="39" spans="2:12" s="1" customFormat="1" ht="14.4" customHeight="1" hidden="1">
      <c r="B39" s="43"/>
      <c r="E39" s="141" t="s">
        <v>42</v>
      </c>
      <c r="F39" s="155">
        <f>ROUND((SUM(BI97:BI643)),2)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1663</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001 - ZRN - most km 35,561 </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J97</f>
        <v>0</v>
      </c>
      <c r="K63" s="39"/>
      <c r="L63" s="43"/>
      <c r="AU63" s="17" t="s">
        <v>183</v>
      </c>
    </row>
    <row r="64" spans="2:12" s="8" customFormat="1" ht="24.95" customHeight="1">
      <c r="B64" s="177"/>
      <c r="C64" s="178"/>
      <c r="D64" s="179" t="s">
        <v>184</v>
      </c>
      <c r="E64" s="180"/>
      <c r="F64" s="180"/>
      <c r="G64" s="180"/>
      <c r="H64" s="180"/>
      <c r="I64" s="181"/>
      <c r="J64" s="182">
        <f>J98</f>
        <v>0</v>
      </c>
      <c r="K64" s="178"/>
      <c r="L64" s="183"/>
    </row>
    <row r="65" spans="2:12" s="9" customFormat="1" ht="19.9" customHeight="1">
      <c r="B65" s="184"/>
      <c r="C65" s="122"/>
      <c r="D65" s="185" t="s">
        <v>185</v>
      </c>
      <c r="E65" s="186"/>
      <c r="F65" s="186"/>
      <c r="G65" s="186"/>
      <c r="H65" s="186"/>
      <c r="I65" s="187"/>
      <c r="J65" s="188">
        <f>J99</f>
        <v>0</v>
      </c>
      <c r="K65" s="122"/>
      <c r="L65" s="189"/>
    </row>
    <row r="66" spans="2:12" s="9" customFormat="1" ht="19.9" customHeight="1">
      <c r="B66" s="184"/>
      <c r="C66" s="122"/>
      <c r="D66" s="185" t="s">
        <v>841</v>
      </c>
      <c r="E66" s="186"/>
      <c r="F66" s="186"/>
      <c r="G66" s="186"/>
      <c r="H66" s="186"/>
      <c r="I66" s="187"/>
      <c r="J66" s="188">
        <f>J196</f>
        <v>0</v>
      </c>
      <c r="K66" s="122"/>
      <c r="L66" s="189"/>
    </row>
    <row r="67" spans="2:12" s="9" customFormat="1" ht="19.9" customHeight="1">
      <c r="B67" s="184"/>
      <c r="C67" s="122"/>
      <c r="D67" s="185" t="s">
        <v>187</v>
      </c>
      <c r="E67" s="186"/>
      <c r="F67" s="186"/>
      <c r="G67" s="186"/>
      <c r="H67" s="186"/>
      <c r="I67" s="187"/>
      <c r="J67" s="188">
        <f>J231</f>
        <v>0</v>
      </c>
      <c r="K67" s="122"/>
      <c r="L67" s="189"/>
    </row>
    <row r="68" spans="2:12" s="9" customFormat="1" ht="19.9" customHeight="1">
      <c r="B68" s="184"/>
      <c r="C68" s="122"/>
      <c r="D68" s="185" t="s">
        <v>188</v>
      </c>
      <c r="E68" s="186"/>
      <c r="F68" s="186"/>
      <c r="G68" s="186"/>
      <c r="H68" s="186"/>
      <c r="I68" s="187"/>
      <c r="J68" s="188">
        <f>J294</f>
        <v>0</v>
      </c>
      <c r="K68" s="122"/>
      <c r="L68" s="189"/>
    </row>
    <row r="69" spans="2:12" s="9" customFormat="1" ht="19.9" customHeight="1">
      <c r="B69" s="184"/>
      <c r="C69" s="122"/>
      <c r="D69" s="185" t="s">
        <v>189</v>
      </c>
      <c r="E69" s="186"/>
      <c r="F69" s="186"/>
      <c r="G69" s="186"/>
      <c r="H69" s="186"/>
      <c r="I69" s="187"/>
      <c r="J69" s="188">
        <f>J342</f>
        <v>0</v>
      </c>
      <c r="K69" s="122"/>
      <c r="L69" s="189"/>
    </row>
    <row r="70" spans="2:12" s="9" customFormat="1" ht="19.9" customHeight="1">
      <c r="B70" s="184"/>
      <c r="C70" s="122"/>
      <c r="D70" s="185" t="s">
        <v>190</v>
      </c>
      <c r="E70" s="186"/>
      <c r="F70" s="186"/>
      <c r="G70" s="186"/>
      <c r="H70" s="186"/>
      <c r="I70" s="187"/>
      <c r="J70" s="188">
        <f>J373</f>
        <v>0</v>
      </c>
      <c r="K70" s="122"/>
      <c r="L70" s="189"/>
    </row>
    <row r="71" spans="2:12" s="9" customFormat="1" ht="19.9" customHeight="1">
      <c r="B71" s="184"/>
      <c r="C71" s="122"/>
      <c r="D71" s="185" t="s">
        <v>191</v>
      </c>
      <c r="E71" s="186"/>
      <c r="F71" s="186"/>
      <c r="G71" s="186"/>
      <c r="H71" s="186"/>
      <c r="I71" s="187"/>
      <c r="J71" s="188">
        <f>J571</f>
        <v>0</v>
      </c>
      <c r="K71" s="122"/>
      <c r="L71" s="189"/>
    </row>
    <row r="72" spans="2:12" s="9" customFormat="1" ht="19.9" customHeight="1">
      <c r="B72" s="184"/>
      <c r="C72" s="122"/>
      <c r="D72" s="185" t="s">
        <v>192</v>
      </c>
      <c r="E72" s="186"/>
      <c r="F72" s="186"/>
      <c r="G72" s="186"/>
      <c r="H72" s="186"/>
      <c r="I72" s="187"/>
      <c r="J72" s="188">
        <f>J588</f>
        <v>0</v>
      </c>
      <c r="K72" s="122"/>
      <c r="L72" s="189"/>
    </row>
    <row r="73" spans="2:12" s="8" customFormat="1" ht="24.95" customHeight="1">
      <c r="B73" s="177"/>
      <c r="C73" s="178"/>
      <c r="D73" s="179" t="s">
        <v>193</v>
      </c>
      <c r="E73" s="180"/>
      <c r="F73" s="180"/>
      <c r="G73" s="180"/>
      <c r="H73" s="180"/>
      <c r="I73" s="181"/>
      <c r="J73" s="182">
        <f>J593</f>
        <v>0</v>
      </c>
      <c r="K73" s="178"/>
      <c r="L73" s="183"/>
    </row>
    <row r="74" spans="2:12" s="9" customFormat="1" ht="19.9" customHeight="1">
      <c r="B74" s="184"/>
      <c r="C74" s="122"/>
      <c r="D74" s="185" t="s">
        <v>194</v>
      </c>
      <c r="E74" s="186"/>
      <c r="F74" s="186"/>
      <c r="G74" s="186"/>
      <c r="H74" s="186"/>
      <c r="I74" s="187"/>
      <c r="J74" s="188">
        <f>J594</f>
        <v>0</v>
      </c>
      <c r="K74" s="122"/>
      <c r="L74" s="189"/>
    </row>
    <row r="75" spans="2:12" s="9" customFormat="1" ht="19.9" customHeight="1">
      <c r="B75" s="184"/>
      <c r="C75" s="122"/>
      <c r="D75" s="185" t="s">
        <v>195</v>
      </c>
      <c r="E75" s="186"/>
      <c r="F75" s="186"/>
      <c r="G75" s="186"/>
      <c r="H75" s="186"/>
      <c r="I75" s="187"/>
      <c r="J75" s="188">
        <f>J624</f>
        <v>0</v>
      </c>
      <c r="K75" s="122"/>
      <c r="L75" s="189"/>
    </row>
    <row r="76" spans="2:12" s="1" customFormat="1" ht="21.8" customHeight="1">
      <c r="B76" s="38"/>
      <c r="C76" s="39"/>
      <c r="D76" s="39"/>
      <c r="E76" s="39"/>
      <c r="F76" s="39"/>
      <c r="G76" s="39"/>
      <c r="H76" s="39"/>
      <c r="I76" s="143"/>
      <c r="J76" s="39"/>
      <c r="K76" s="39"/>
      <c r="L76" s="43"/>
    </row>
    <row r="77" spans="2:12" s="1" customFormat="1" ht="6.95" customHeight="1">
      <c r="B77" s="57"/>
      <c r="C77" s="58"/>
      <c r="D77" s="58"/>
      <c r="E77" s="58"/>
      <c r="F77" s="58"/>
      <c r="G77" s="58"/>
      <c r="H77" s="58"/>
      <c r="I77" s="167"/>
      <c r="J77" s="58"/>
      <c r="K77" s="58"/>
      <c r="L77" s="43"/>
    </row>
    <row r="81" spans="2:12" s="1" customFormat="1" ht="6.95" customHeight="1">
      <c r="B81" s="59"/>
      <c r="C81" s="60"/>
      <c r="D81" s="60"/>
      <c r="E81" s="60"/>
      <c r="F81" s="60"/>
      <c r="G81" s="60"/>
      <c r="H81" s="60"/>
      <c r="I81" s="170"/>
      <c r="J81" s="60"/>
      <c r="K81" s="60"/>
      <c r="L81" s="43"/>
    </row>
    <row r="82" spans="2:12" s="1" customFormat="1" ht="24.95" customHeight="1">
      <c r="B82" s="38"/>
      <c r="C82" s="23" t="s">
        <v>196</v>
      </c>
      <c r="D82" s="39"/>
      <c r="E82" s="39"/>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16</v>
      </c>
      <c r="D84" s="39"/>
      <c r="E84" s="39"/>
      <c r="F84" s="39"/>
      <c r="G84" s="39"/>
      <c r="H84" s="39"/>
      <c r="I84" s="143"/>
      <c r="J84" s="39"/>
      <c r="K84" s="39"/>
      <c r="L84" s="43"/>
    </row>
    <row r="85" spans="2:12" s="1" customFormat="1" ht="16.5" customHeight="1">
      <c r="B85" s="38"/>
      <c r="C85" s="39"/>
      <c r="D85" s="39"/>
      <c r="E85" s="171" t="str">
        <f>E7</f>
        <v>Oprava mostních objektů v úseku Domoušice - Hřivice</v>
      </c>
      <c r="F85" s="32"/>
      <c r="G85" s="32"/>
      <c r="H85" s="32"/>
      <c r="I85" s="143"/>
      <c r="J85" s="39"/>
      <c r="K85" s="39"/>
      <c r="L85" s="43"/>
    </row>
    <row r="86" spans="2:12" ht="12" customHeight="1">
      <c r="B86" s="21"/>
      <c r="C86" s="32" t="s">
        <v>175</v>
      </c>
      <c r="D86" s="22"/>
      <c r="E86" s="22"/>
      <c r="F86" s="22"/>
      <c r="G86" s="22"/>
      <c r="H86" s="22"/>
      <c r="I86" s="136"/>
      <c r="J86" s="22"/>
      <c r="K86" s="22"/>
      <c r="L86" s="20"/>
    </row>
    <row r="87" spans="2:12" s="1" customFormat="1" ht="16.5" customHeight="1">
      <c r="B87" s="38"/>
      <c r="C87" s="39"/>
      <c r="D87" s="39"/>
      <c r="E87" s="171" t="s">
        <v>1663</v>
      </c>
      <c r="F87" s="39"/>
      <c r="G87" s="39"/>
      <c r="H87" s="39"/>
      <c r="I87" s="143"/>
      <c r="J87" s="39"/>
      <c r="K87" s="39"/>
      <c r="L87" s="43"/>
    </row>
    <row r="88" spans="2:12" s="1" customFormat="1" ht="12" customHeight="1">
      <c r="B88" s="38"/>
      <c r="C88" s="32" t="s">
        <v>177</v>
      </c>
      <c r="D88" s="39"/>
      <c r="E88" s="39"/>
      <c r="F88" s="39"/>
      <c r="G88" s="39"/>
      <c r="H88" s="39"/>
      <c r="I88" s="143"/>
      <c r="J88" s="39"/>
      <c r="K88" s="39"/>
      <c r="L88" s="43"/>
    </row>
    <row r="89" spans="2:12" s="1" customFormat="1" ht="16.5" customHeight="1">
      <c r="B89" s="38"/>
      <c r="C89" s="39"/>
      <c r="D89" s="39"/>
      <c r="E89" s="64" t="str">
        <f>E11</f>
        <v xml:space="preserve">001 - ZRN - most km 35,561 </v>
      </c>
      <c r="F89" s="39"/>
      <c r="G89" s="39"/>
      <c r="H89" s="39"/>
      <c r="I89" s="143"/>
      <c r="J89" s="39"/>
      <c r="K89" s="39"/>
      <c r="L89" s="43"/>
    </row>
    <row r="90" spans="2:12" s="1" customFormat="1" ht="6.95" customHeight="1">
      <c r="B90" s="38"/>
      <c r="C90" s="39"/>
      <c r="D90" s="39"/>
      <c r="E90" s="39"/>
      <c r="F90" s="39"/>
      <c r="G90" s="39"/>
      <c r="H90" s="39"/>
      <c r="I90" s="143"/>
      <c r="J90" s="39"/>
      <c r="K90" s="39"/>
      <c r="L90" s="43"/>
    </row>
    <row r="91" spans="2:12" s="1" customFormat="1" ht="12" customHeight="1">
      <c r="B91" s="38"/>
      <c r="C91" s="32" t="s">
        <v>20</v>
      </c>
      <c r="D91" s="39"/>
      <c r="E91" s="39"/>
      <c r="F91" s="27" t="str">
        <f>F14</f>
        <v xml:space="preserve"> </v>
      </c>
      <c r="G91" s="39"/>
      <c r="H91" s="39"/>
      <c r="I91" s="145" t="s">
        <v>22</v>
      </c>
      <c r="J91" s="67" t="str">
        <f>IF(J14="","",J14)</f>
        <v>3. 6. 2019</v>
      </c>
      <c r="K91" s="39"/>
      <c r="L91" s="43"/>
    </row>
    <row r="92" spans="2:12" s="1" customFormat="1" ht="6.95" customHeight="1">
      <c r="B92" s="38"/>
      <c r="C92" s="39"/>
      <c r="D92" s="39"/>
      <c r="E92" s="39"/>
      <c r="F92" s="39"/>
      <c r="G92" s="39"/>
      <c r="H92" s="39"/>
      <c r="I92" s="143"/>
      <c r="J92" s="39"/>
      <c r="K92" s="39"/>
      <c r="L92" s="43"/>
    </row>
    <row r="93" spans="2:12" s="1" customFormat="1" ht="13.65" customHeight="1">
      <c r="B93" s="38"/>
      <c r="C93" s="32" t="s">
        <v>24</v>
      </c>
      <c r="D93" s="39"/>
      <c r="E93" s="39"/>
      <c r="F93" s="27" t="str">
        <f>E17</f>
        <v xml:space="preserve"> </v>
      </c>
      <c r="G93" s="39"/>
      <c r="H93" s="39"/>
      <c r="I93" s="145" t="s">
        <v>29</v>
      </c>
      <c r="J93" s="36" t="str">
        <f>E23</f>
        <v xml:space="preserve"> </v>
      </c>
      <c r="K93" s="39"/>
      <c r="L93" s="43"/>
    </row>
    <row r="94" spans="2:12" s="1" customFormat="1" ht="13.65" customHeight="1">
      <c r="B94" s="38"/>
      <c r="C94" s="32" t="s">
        <v>27</v>
      </c>
      <c r="D94" s="39"/>
      <c r="E94" s="39"/>
      <c r="F94" s="27" t="str">
        <f>IF(E20="","",E20)</f>
        <v>Vyplň údaj</v>
      </c>
      <c r="G94" s="39"/>
      <c r="H94" s="39"/>
      <c r="I94" s="145" t="s">
        <v>31</v>
      </c>
      <c r="J94" s="36" t="str">
        <f>E26</f>
        <v xml:space="preserve"> </v>
      </c>
      <c r="K94" s="39"/>
      <c r="L94" s="43"/>
    </row>
    <row r="95" spans="2:12" s="1" customFormat="1" ht="10.3" customHeight="1">
      <c r="B95" s="38"/>
      <c r="C95" s="39"/>
      <c r="D95" s="39"/>
      <c r="E95" s="39"/>
      <c r="F95" s="39"/>
      <c r="G95" s="39"/>
      <c r="H95" s="39"/>
      <c r="I95" s="143"/>
      <c r="J95" s="39"/>
      <c r="K95" s="39"/>
      <c r="L95" s="43"/>
    </row>
    <row r="96" spans="2:20" s="10" customFormat="1" ht="29.25" customHeight="1">
      <c r="B96" s="190"/>
      <c r="C96" s="191" t="s">
        <v>197</v>
      </c>
      <c r="D96" s="192" t="s">
        <v>52</v>
      </c>
      <c r="E96" s="192" t="s">
        <v>48</v>
      </c>
      <c r="F96" s="192" t="s">
        <v>49</v>
      </c>
      <c r="G96" s="192" t="s">
        <v>198</v>
      </c>
      <c r="H96" s="192" t="s">
        <v>199</v>
      </c>
      <c r="I96" s="193" t="s">
        <v>200</v>
      </c>
      <c r="J96" s="192" t="s">
        <v>181</v>
      </c>
      <c r="K96" s="194" t="s">
        <v>201</v>
      </c>
      <c r="L96" s="195"/>
      <c r="M96" s="88" t="s">
        <v>1</v>
      </c>
      <c r="N96" s="89" t="s">
        <v>37</v>
      </c>
      <c r="O96" s="89" t="s">
        <v>202</v>
      </c>
      <c r="P96" s="89" t="s">
        <v>203</v>
      </c>
      <c r="Q96" s="89" t="s">
        <v>204</v>
      </c>
      <c r="R96" s="89" t="s">
        <v>205</v>
      </c>
      <c r="S96" s="89" t="s">
        <v>206</v>
      </c>
      <c r="T96" s="90" t="s">
        <v>207</v>
      </c>
    </row>
    <row r="97" spans="2:63" s="1" customFormat="1" ht="22.8" customHeight="1">
      <c r="B97" s="38"/>
      <c r="C97" s="95" t="s">
        <v>208</v>
      </c>
      <c r="D97" s="39"/>
      <c r="E97" s="39"/>
      <c r="F97" s="39"/>
      <c r="G97" s="39"/>
      <c r="H97" s="39"/>
      <c r="I97" s="143"/>
      <c r="J97" s="196">
        <f>BK97</f>
        <v>0</v>
      </c>
      <c r="K97" s="39"/>
      <c r="L97" s="43"/>
      <c r="M97" s="91"/>
      <c r="N97" s="92"/>
      <c r="O97" s="92"/>
      <c r="P97" s="197">
        <f>P98+P593</f>
        <v>0</v>
      </c>
      <c r="Q97" s="92"/>
      <c r="R97" s="197">
        <f>R98+R593</f>
        <v>182.26986992712</v>
      </c>
      <c r="S97" s="92"/>
      <c r="T97" s="198">
        <f>T98+T593</f>
        <v>72.3830186</v>
      </c>
      <c r="AT97" s="17" t="s">
        <v>66</v>
      </c>
      <c r="AU97" s="17" t="s">
        <v>183</v>
      </c>
      <c r="BK97" s="199">
        <f>BK98+BK593</f>
        <v>0</v>
      </c>
    </row>
    <row r="98" spans="2:63" s="11" customFormat="1" ht="25.9" customHeight="1">
      <c r="B98" s="200"/>
      <c r="C98" s="201"/>
      <c r="D98" s="202" t="s">
        <v>66</v>
      </c>
      <c r="E98" s="203" t="s">
        <v>209</v>
      </c>
      <c r="F98" s="203" t="s">
        <v>210</v>
      </c>
      <c r="G98" s="201"/>
      <c r="H98" s="201"/>
      <c r="I98" s="204"/>
      <c r="J98" s="205">
        <f>BK98</f>
        <v>0</v>
      </c>
      <c r="K98" s="201"/>
      <c r="L98" s="206"/>
      <c r="M98" s="207"/>
      <c r="N98" s="208"/>
      <c r="O98" s="208"/>
      <c r="P98" s="209">
        <f>P99+P196+P231+P294+P342+P373+P571+P588</f>
        <v>0</v>
      </c>
      <c r="Q98" s="208"/>
      <c r="R98" s="209">
        <f>R99+R196+R231+R294+R342+R373+R571+R588</f>
        <v>182.14041748712</v>
      </c>
      <c r="S98" s="208"/>
      <c r="T98" s="210">
        <f>T99+T196+T231+T294+T342+T373+T571+T588</f>
        <v>72.3830186</v>
      </c>
      <c r="AR98" s="211" t="s">
        <v>74</v>
      </c>
      <c r="AT98" s="212" t="s">
        <v>66</v>
      </c>
      <c r="AU98" s="212" t="s">
        <v>67</v>
      </c>
      <c r="AY98" s="211" t="s">
        <v>211</v>
      </c>
      <c r="BK98" s="213">
        <f>BK99+BK196+BK231+BK294+BK342+BK373+BK571+BK588</f>
        <v>0</v>
      </c>
    </row>
    <row r="99" spans="2:63" s="11" customFormat="1" ht="22.8" customHeight="1">
      <c r="B99" s="200"/>
      <c r="C99" s="201"/>
      <c r="D99" s="202" t="s">
        <v>66</v>
      </c>
      <c r="E99" s="214" t="s">
        <v>74</v>
      </c>
      <c r="F99" s="214" t="s">
        <v>212</v>
      </c>
      <c r="G99" s="201"/>
      <c r="H99" s="201"/>
      <c r="I99" s="204"/>
      <c r="J99" s="215">
        <f>BK99</f>
        <v>0</v>
      </c>
      <c r="K99" s="201"/>
      <c r="L99" s="206"/>
      <c r="M99" s="207"/>
      <c r="N99" s="208"/>
      <c r="O99" s="208"/>
      <c r="P99" s="209">
        <f>SUM(P100:P195)</f>
        <v>0</v>
      </c>
      <c r="Q99" s="208"/>
      <c r="R99" s="209">
        <f>SUM(R100:R195)</f>
        <v>60.626625000000004</v>
      </c>
      <c r="S99" s="208"/>
      <c r="T99" s="210">
        <f>SUM(T100:T195)</f>
        <v>0</v>
      </c>
      <c r="AR99" s="211" t="s">
        <v>74</v>
      </c>
      <c r="AT99" s="212" t="s">
        <v>66</v>
      </c>
      <c r="AU99" s="212" t="s">
        <v>74</v>
      </c>
      <c r="AY99" s="211" t="s">
        <v>211</v>
      </c>
      <c r="BK99" s="213">
        <f>SUM(BK100:BK195)</f>
        <v>0</v>
      </c>
    </row>
    <row r="100" spans="2:65" s="1" customFormat="1" ht="16.5" customHeight="1">
      <c r="B100" s="38"/>
      <c r="C100" s="216" t="s">
        <v>74</v>
      </c>
      <c r="D100" s="216" t="s">
        <v>213</v>
      </c>
      <c r="E100" s="217" t="s">
        <v>214</v>
      </c>
      <c r="F100" s="218" t="s">
        <v>215</v>
      </c>
      <c r="G100" s="219" t="s">
        <v>216</v>
      </c>
      <c r="H100" s="220">
        <v>294</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1665</v>
      </c>
    </row>
    <row r="101" spans="2:47" s="1" customFormat="1" ht="12">
      <c r="B101" s="38"/>
      <c r="C101" s="39"/>
      <c r="D101" s="228" t="s">
        <v>219</v>
      </c>
      <c r="E101" s="39"/>
      <c r="F101" s="229" t="s">
        <v>220</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221</v>
      </c>
      <c r="E102" s="39"/>
      <c r="F102" s="231" t="s">
        <v>222</v>
      </c>
      <c r="G102" s="39"/>
      <c r="H102" s="39"/>
      <c r="I102" s="143"/>
      <c r="J102" s="39"/>
      <c r="K102" s="39"/>
      <c r="L102" s="43"/>
      <c r="M102" s="230"/>
      <c r="N102" s="79"/>
      <c r="O102" s="79"/>
      <c r="P102" s="79"/>
      <c r="Q102" s="79"/>
      <c r="R102" s="79"/>
      <c r="S102" s="79"/>
      <c r="T102" s="80"/>
      <c r="AT102" s="17" t="s">
        <v>221</v>
      </c>
      <c r="AU102" s="17" t="s">
        <v>76</v>
      </c>
    </row>
    <row r="103" spans="2:51" s="12" customFormat="1" ht="12">
      <c r="B103" s="232"/>
      <c r="C103" s="233"/>
      <c r="D103" s="228" t="s">
        <v>223</v>
      </c>
      <c r="E103" s="234" t="s">
        <v>1</v>
      </c>
      <c r="F103" s="235" t="s">
        <v>224</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2" customFormat="1" ht="12">
      <c r="B104" s="232"/>
      <c r="C104" s="233"/>
      <c r="D104" s="228" t="s">
        <v>223</v>
      </c>
      <c r="E104" s="234" t="s">
        <v>1</v>
      </c>
      <c r="F104" s="235" t="s">
        <v>883</v>
      </c>
      <c r="G104" s="233"/>
      <c r="H104" s="234" t="s">
        <v>1</v>
      </c>
      <c r="I104" s="236"/>
      <c r="J104" s="233"/>
      <c r="K104" s="233"/>
      <c r="L104" s="237"/>
      <c r="M104" s="238"/>
      <c r="N104" s="239"/>
      <c r="O104" s="239"/>
      <c r="P104" s="239"/>
      <c r="Q104" s="239"/>
      <c r="R104" s="239"/>
      <c r="S104" s="239"/>
      <c r="T104" s="240"/>
      <c r="AT104" s="241" t="s">
        <v>223</v>
      </c>
      <c r="AU104" s="241" t="s">
        <v>76</v>
      </c>
      <c r="AV104" s="12" t="s">
        <v>74</v>
      </c>
      <c r="AW104" s="12" t="s">
        <v>30</v>
      </c>
      <c r="AX104" s="12" t="s">
        <v>67</v>
      </c>
      <c r="AY104" s="241" t="s">
        <v>211</v>
      </c>
    </row>
    <row r="105" spans="2:51" s="13" customFormat="1" ht="12">
      <c r="B105" s="242"/>
      <c r="C105" s="243"/>
      <c r="D105" s="228" t="s">
        <v>223</v>
      </c>
      <c r="E105" s="244" t="s">
        <v>1</v>
      </c>
      <c r="F105" s="245" t="s">
        <v>1479</v>
      </c>
      <c r="G105" s="243"/>
      <c r="H105" s="246">
        <v>189</v>
      </c>
      <c r="I105" s="247"/>
      <c r="J105" s="243"/>
      <c r="K105" s="243"/>
      <c r="L105" s="248"/>
      <c r="M105" s="249"/>
      <c r="N105" s="250"/>
      <c r="O105" s="250"/>
      <c r="P105" s="250"/>
      <c r="Q105" s="250"/>
      <c r="R105" s="250"/>
      <c r="S105" s="250"/>
      <c r="T105" s="251"/>
      <c r="AT105" s="252" t="s">
        <v>223</v>
      </c>
      <c r="AU105" s="252" t="s">
        <v>76</v>
      </c>
      <c r="AV105" s="13" t="s">
        <v>76</v>
      </c>
      <c r="AW105" s="13" t="s">
        <v>30</v>
      </c>
      <c r="AX105" s="13" t="s">
        <v>67</v>
      </c>
      <c r="AY105" s="252" t="s">
        <v>211</v>
      </c>
    </row>
    <row r="106" spans="2:51" s="12" customFormat="1" ht="12">
      <c r="B106" s="232"/>
      <c r="C106" s="233"/>
      <c r="D106" s="228" t="s">
        <v>223</v>
      </c>
      <c r="E106" s="234" t="s">
        <v>1</v>
      </c>
      <c r="F106" s="235" t="s">
        <v>881</v>
      </c>
      <c r="G106" s="233"/>
      <c r="H106" s="234" t="s">
        <v>1</v>
      </c>
      <c r="I106" s="236"/>
      <c r="J106" s="233"/>
      <c r="K106" s="233"/>
      <c r="L106" s="237"/>
      <c r="M106" s="238"/>
      <c r="N106" s="239"/>
      <c r="O106" s="239"/>
      <c r="P106" s="239"/>
      <c r="Q106" s="239"/>
      <c r="R106" s="239"/>
      <c r="S106" s="239"/>
      <c r="T106" s="240"/>
      <c r="AT106" s="241" t="s">
        <v>223</v>
      </c>
      <c r="AU106" s="241" t="s">
        <v>76</v>
      </c>
      <c r="AV106" s="12" t="s">
        <v>74</v>
      </c>
      <c r="AW106" s="12" t="s">
        <v>30</v>
      </c>
      <c r="AX106" s="12" t="s">
        <v>67</v>
      </c>
      <c r="AY106" s="241" t="s">
        <v>211</v>
      </c>
    </row>
    <row r="107" spans="2:51" s="13" customFormat="1" ht="12">
      <c r="B107" s="242"/>
      <c r="C107" s="243"/>
      <c r="D107" s="228" t="s">
        <v>223</v>
      </c>
      <c r="E107" s="244" t="s">
        <v>1</v>
      </c>
      <c r="F107" s="245" t="s">
        <v>1666</v>
      </c>
      <c r="G107" s="243"/>
      <c r="H107" s="246">
        <v>105</v>
      </c>
      <c r="I107" s="247"/>
      <c r="J107" s="243"/>
      <c r="K107" s="243"/>
      <c r="L107" s="248"/>
      <c r="M107" s="249"/>
      <c r="N107" s="250"/>
      <c r="O107" s="250"/>
      <c r="P107" s="250"/>
      <c r="Q107" s="250"/>
      <c r="R107" s="250"/>
      <c r="S107" s="250"/>
      <c r="T107" s="251"/>
      <c r="AT107" s="252" t="s">
        <v>223</v>
      </c>
      <c r="AU107" s="252" t="s">
        <v>76</v>
      </c>
      <c r="AV107" s="13" t="s">
        <v>76</v>
      </c>
      <c r="AW107" s="13" t="s">
        <v>30</v>
      </c>
      <c r="AX107" s="13" t="s">
        <v>67</v>
      </c>
      <c r="AY107" s="252" t="s">
        <v>211</v>
      </c>
    </row>
    <row r="108" spans="2:51" s="14" customFormat="1" ht="12">
      <c r="B108" s="253"/>
      <c r="C108" s="254"/>
      <c r="D108" s="228" t="s">
        <v>223</v>
      </c>
      <c r="E108" s="255" t="s">
        <v>1</v>
      </c>
      <c r="F108" s="256" t="s">
        <v>227</v>
      </c>
      <c r="G108" s="254"/>
      <c r="H108" s="257">
        <v>294</v>
      </c>
      <c r="I108" s="258"/>
      <c r="J108" s="254"/>
      <c r="K108" s="254"/>
      <c r="L108" s="259"/>
      <c r="M108" s="260"/>
      <c r="N108" s="261"/>
      <c r="O108" s="261"/>
      <c r="P108" s="261"/>
      <c r="Q108" s="261"/>
      <c r="R108" s="261"/>
      <c r="S108" s="261"/>
      <c r="T108" s="262"/>
      <c r="AT108" s="263" t="s">
        <v>223</v>
      </c>
      <c r="AU108" s="263" t="s">
        <v>76</v>
      </c>
      <c r="AV108" s="14" t="s">
        <v>218</v>
      </c>
      <c r="AW108" s="14" t="s">
        <v>30</v>
      </c>
      <c r="AX108" s="14" t="s">
        <v>74</v>
      </c>
      <c r="AY108" s="263" t="s">
        <v>211</v>
      </c>
    </row>
    <row r="109" spans="2:65" s="1" customFormat="1" ht="16.5" customHeight="1">
      <c r="B109" s="38"/>
      <c r="C109" s="216" t="s">
        <v>76</v>
      </c>
      <c r="D109" s="216" t="s">
        <v>213</v>
      </c>
      <c r="E109" s="217" t="s">
        <v>228</v>
      </c>
      <c r="F109" s="218" t="s">
        <v>229</v>
      </c>
      <c r="G109" s="219" t="s">
        <v>230</v>
      </c>
      <c r="H109" s="220">
        <v>5.88</v>
      </c>
      <c r="I109" s="221"/>
      <c r="J109" s="222">
        <f>ROUND(I109*H109,2)</f>
        <v>0</v>
      </c>
      <c r="K109" s="218" t="s">
        <v>217</v>
      </c>
      <c r="L109" s="43"/>
      <c r="M109" s="223" t="s">
        <v>1</v>
      </c>
      <c r="N109" s="224" t="s">
        <v>38</v>
      </c>
      <c r="O109" s="79"/>
      <c r="P109" s="225">
        <f>O109*H109</f>
        <v>0</v>
      </c>
      <c r="Q109" s="225">
        <v>0</v>
      </c>
      <c r="R109" s="225">
        <f>Q109*H109</f>
        <v>0</v>
      </c>
      <c r="S109" s="225">
        <v>0</v>
      </c>
      <c r="T109" s="226">
        <f>S109*H109</f>
        <v>0</v>
      </c>
      <c r="AR109" s="17" t="s">
        <v>218</v>
      </c>
      <c r="AT109" s="17" t="s">
        <v>213</v>
      </c>
      <c r="AU109" s="17" t="s">
        <v>76</v>
      </c>
      <c r="AY109" s="17" t="s">
        <v>211</v>
      </c>
      <c r="BE109" s="227">
        <f>IF(N109="základní",J109,0)</f>
        <v>0</v>
      </c>
      <c r="BF109" s="227">
        <f>IF(N109="snížená",J109,0)</f>
        <v>0</v>
      </c>
      <c r="BG109" s="227">
        <f>IF(N109="zákl. přenesená",J109,0)</f>
        <v>0</v>
      </c>
      <c r="BH109" s="227">
        <f>IF(N109="sníž. přenesená",J109,0)</f>
        <v>0</v>
      </c>
      <c r="BI109" s="227">
        <f>IF(N109="nulová",J109,0)</f>
        <v>0</v>
      </c>
      <c r="BJ109" s="17" t="s">
        <v>74</v>
      </c>
      <c r="BK109" s="227">
        <f>ROUND(I109*H109,2)</f>
        <v>0</v>
      </c>
      <c r="BL109" s="17" t="s">
        <v>218</v>
      </c>
      <c r="BM109" s="17" t="s">
        <v>1667</v>
      </c>
    </row>
    <row r="110" spans="2:47" s="1" customFormat="1" ht="12">
      <c r="B110" s="38"/>
      <c r="C110" s="39"/>
      <c r="D110" s="228" t="s">
        <v>219</v>
      </c>
      <c r="E110" s="39"/>
      <c r="F110" s="229" t="s">
        <v>231</v>
      </c>
      <c r="G110" s="39"/>
      <c r="H110" s="39"/>
      <c r="I110" s="143"/>
      <c r="J110" s="39"/>
      <c r="K110" s="39"/>
      <c r="L110" s="43"/>
      <c r="M110" s="230"/>
      <c r="N110" s="79"/>
      <c r="O110" s="79"/>
      <c r="P110" s="79"/>
      <c r="Q110" s="79"/>
      <c r="R110" s="79"/>
      <c r="S110" s="79"/>
      <c r="T110" s="80"/>
      <c r="AT110" s="17" t="s">
        <v>219</v>
      </c>
      <c r="AU110" s="17" t="s">
        <v>76</v>
      </c>
    </row>
    <row r="111" spans="2:47" s="1" customFormat="1" ht="12">
      <c r="B111" s="38"/>
      <c r="C111" s="39"/>
      <c r="D111" s="228" t="s">
        <v>221</v>
      </c>
      <c r="E111" s="39"/>
      <c r="F111" s="231" t="s">
        <v>232</v>
      </c>
      <c r="G111" s="39"/>
      <c r="H111" s="39"/>
      <c r="I111" s="143"/>
      <c r="J111" s="39"/>
      <c r="K111" s="39"/>
      <c r="L111" s="43"/>
      <c r="M111" s="230"/>
      <c r="N111" s="79"/>
      <c r="O111" s="79"/>
      <c r="P111" s="79"/>
      <c r="Q111" s="79"/>
      <c r="R111" s="79"/>
      <c r="S111" s="79"/>
      <c r="T111" s="80"/>
      <c r="AT111" s="17" t="s">
        <v>221</v>
      </c>
      <c r="AU111" s="17" t="s">
        <v>76</v>
      </c>
    </row>
    <row r="112" spans="2:51" s="13" customFormat="1" ht="12">
      <c r="B112" s="242"/>
      <c r="C112" s="243"/>
      <c r="D112" s="228" t="s">
        <v>223</v>
      </c>
      <c r="E112" s="244" t="s">
        <v>1</v>
      </c>
      <c r="F112" s="245" t="s">
        <v>1668</v>
      </c>
      <c r="G112" s="243"/>
      <c r="H112" s="246">
        <v>5.88</v>
      </c>
      <c r="I112" s="247"/>
      <c r="J112" s="243"/>
      <c r="K112" s="243"/>
      <c r="L112" s="248"/>
      <c r="M112" s="249"/>
      <c r="N112" s="250"/>
      <c r="O112" s="250"/>
      <c r="P112" s="250"/>
      <c r="Q112" s="250"/>
      <c r="R112" s="250"/>
      <c r="S112" s="250"/>
      <c r="T112" s="251"/>
      <c r="AT112" s="252" t="s">
        <v>223</v>
      </c>
      <c r="AU112" s="252" t="s">
        <v>76</v>
      </c>
      <c r="AV112" s="13" t="s">
        <v>76</v>
      </c>
      <c r="AW112" s="13" t="s">
        <v>30</v>
      </c>
      <c r="AX112" s="13" t="s">
        <v>74</v>
      </c>
      <c r="AY112" s="252" t="s">
        <v>211</v>
      </c>
    </row>
    <row r="113" spans="2:65" s="1" customFormat="1" ht="16.5" customHeight="1">
      <c r="B113" s="38"/>
      <c r="C113" s="216" t="s">
        <v>236</v>
      </c>
      <c r="D113" s="216" t="s">
        <v>213</v>
      </c>
      <c r="E113" s="217" t="s">
        <v>846</v>
      </c>
      <c r="F113" s="218" t="s">
        <v>847</v>
      </c>
      <c r="G113" s="219" t="s">
        <v>230</v>
      </c>
      <c r="H113" s="220">
        <v>13.125</v>
      </c>
      <c r="I113" s="221"/>
      <c r="J113" s="222">
        <f>ROUND(I113*H113,2)</f>
        <v>0</v>
      </c>
      <c r="K113" s="218" t="s">
        <v>217</v>
      </c>
      <c r="L113" s="43"/>
      <c r="M113" s="223" t="s">
        <v>1</v>
      </c>
      <c r="N113" s="224" t="s">
        <v>38</v>
      </c>
      <c r="O113" s="79"/>
      <c r="P113" s="225">
        <f>O113*H113</f>
        <v>0</v>
      </c>
      <c r="Q113" s="225">
        <v>0</v>
      </c>
      <c r="R113" s="225">
        <f>Q113*H113</f>
        <v>0</v>
      </c>
      <c r="S113" s="225">
        <v>0</v>
      </c>
      <c r="T113" s="226">
        <f>S113*H113</f>
        <v>0</v>
      </c>
      <c r="AR113" s="17" t="s">
        <v>218</v>
      </c>
      <c r="AT113" s="17" t="s">
        <v>213</v>
      </c>
      <c r="AU113" s="17" t="s">
        <v>76</v>
      </c>
      <c r="AY113" s="17" t="s">
        <v>211</v>
      </c>
      <c r="BE113" s="227">
        <f>IF(N113="základní",J113,0)</f>
        <v>0</v>
      </c>
      <c r="BF113" s="227">
        <f>IF(N113="snížená",J113,0)</f>
        <v>0</v>
      </c>
      <c r="BG113" s="227">
        <f>IF(N113="zákl. přenesená",J113,0)</f>
        <v>0</v>
      </c>
      <c r="BH113" s="227">
        <f>IF(N113="sníž. přenesená",J113,0)</f>
        <v>0</v>
      </c>
      <c r="BI113" s="227">
        <f>IF(N113="nulová",J113,0)</f>
        <v>0</v>
      </c>
      <c r="BJ113" s="17" t="s">
        <v>74</v>
      </c>
      <c r="BK113" s="227">
        <f>ROUND(I113*H113,2)</f>
        <v>0</v>
      </c>
      <c r="BL113" s="17" t="s">
        <v>218</v>
      </c>
      <c r="BM113" s="17" t="s">
        <v>1669</v>
      </c>
    </row>
    <row r="114" spans="2:47" s="1" customFormat="1" ht="12">
      <c r="B114" s="38"/>
      <c r="C114" s="39"/>
      <c r="D114" s="228" t="s">
        <v>219</v>
      </c>
      <c r="E114" s="39"/>
      <c r="F114" s="229" t="s">
        <v>849</v>
      </c>
      <c r="G114" s="39"/>
      <c r="H114" s="39"/>
      <c r="I114" s="143"/>
      <c r="J114" s="39"/>
      <c r="K114" s="39"/>
      <c r="L114" s="43"/>
      <c r="M114" s="230"/>
      <c r="N114" s="79"/>
      <c r="O114" s="79"/>
      <c r="P114" s="79"/>
      <c r="Q114" s="79"/>
      <c r="R114" s="79"/>
      <c r="S114" s="79"/>
      <c r="T114" s="80"/>
      <c r="AT114" s="17" t="s">
        <v>219</v>
      </c>
      <c r="AU114" s="17" t="s">
        <v>76</v>
      </c>
    </row>
    <row r="115" spans="2:47" s="1" customFormat="1" ht="12">
      <c r="B115" s="38"/>
      <c r="C115" s="39"/>
      <c r="D115" s="228" t="s">
        <v>221</v>
      </c>
      <c r="E115" s="39"/>
      <c r="F115" s="231" t="s">
        <v>850</v>
      </c>
      <c r="G115" s="39"/>
      <c r="H115" s="39"/>
      <c r="I115" s="143"/>
      <c r="J115" s="39"/>
      <c r="K115" s="39"/>
      <c r="L115" s="43"/>
      <c r="M115" s="230"/>
      <c r="N115" s="79"/>
      <c r="O115" s="79"/>
      <c r="P115" s="79"/>
      <c r="Q115" s="79"/>
      <c r="R115" s="79"/>
      <c r="S115" s="79"/>
      <c r="T115" s="80"/>
      <c r="AT115" s="17" t="s">
        <v>221</v>
      </c>
      <c r="AU115" s="17" t="s">
        <v>76</v>
      </c>
    </row>
    <row r="116" spans="2:51" s="12" customFormat="1" ht="12">
      <c r="B116" s="232"/>
      <c r="C116" s="233"/>
      <c r="D116" s="228" t="s">
        <v>223</v>
      </c>
      <c r="E116" s="234" t="s">
        <v>1</v>
      </c>
      <c r="F116" s="235" t="s">
        <v>1670</v>
      </c>
      <c r="G116" s="233"/>
      <c r="H116" s="234" t="s">
        <v>1</v>
      </c>
      <c r="I116" s="236"/>
      <c r="J116" s="233"/>
      <c r="K116" s="233"/>
      <c r="L116" s="237"/>
      <c r="M116" s="238"/>
      <c r="N116" s="239"/>
      <c r="O116" s="239"/>
      <c r="P116" s="239"/>
      <c r="Q116" s="239"/>
      <c r="R116" s="239"/>
      <c r="S116" s="239"/>
      <c r="T116" s="240"/>
      <c r="AT116" s="241" t="s">
        <v>223</v>
      </c>
      <c r="AU116" s="241" t="s">
        <v>76</v>
      </c>
      <c r="AV116" s="12" t="s">
        <v>74</v>
      </c>
      <c r="AW116" s="12" t="s">
        <v>30</v>
      </c>
      <c r="AX116" s="12" t="s">
        <v>67</v>
      </c>
      <c r="AY116" s="241" t="s">
        <v>211</v>
      </c>
    </row>
    <row r="117" spans="2:51" s="13" customFormat="1" ht="12">
      <c r="B117" s="242"/>
      <c r="C117" s="243"/>
      <c r="D117" s="228" t="s">
        <v>223</v>
      </c>
      <c r="E117" s="244" t="s">
        <v>1</v>
      </c>
      <c r="F117" s="245" t="s">
        <v>1671</v>
      </c>
      <c r="G117" s="243"/>
      <c r="H117" s="246">
        <v>4.2</v>
      </c>
      <c r="I117" s="247"/>
      <c r="J117" s="243"/>
      <c r="K117" s="243"/>
      <c r="L117" s="248"/>
      <c r="M117" s="249"/>
      <c r="N117" s="250"/>
      <c r="O117" s="250"/>
      <c r="P117" s="250"/>
      <c r="Q117" s="250"/>
      <c r="R117" s="250"/>
      <c r="S117" s="250"/>
      <c r="T117" s="251"/>
      <c r="AT117" s="252" t="s">
        <v>223</v>
      </c>
      <c r="AU117" s="252" t="s">
        <v>76</v>
      </c>
      <c r="AV117" s="13" t="s">
        <v>76</v>
      </c>
      <c r="AW117" s="13" t="s">
        <v>30</v>
      </c>
      <c r="AX117" s="13" t="s">
        <v>67</v>
      </c>
      <c r="AY117" s="252" t="s">
        <v>211</v>
      </c>
    </row>
    <row r="118" spans="2:51" s="12" customFormat="1" ht="12">
      <c r="B118" s="232"/>
      <c r="C118" s="233"/>
      <c r="D118" s="228" t="s">
        <v>223</v>
      </c>
      <c r="E118" s="234" t="s">
        <v>1</v>
      </c>
      <c r="F118" s="235" t="s">
        <v>1672</v>
      </c>
      <c r="G118" s="233"/>
      <c r="H118" s="234" t="s">
        <v>1</v>
      </c>
      <c r="I118" s="236"/>
      <c r="J118" s="233"/>
      <c r="K118" s="233"/>
      <c r="L118" s="237"/>
      <c r="M118" s="238"/>
      <c r="N118" s="239"/>
      <c r="O118" s="239"/>
      <c r="P118" s="239"/>
      <c r="Q118" s="239"/>
      <c r="R118" s="239"/>
      <c r="S118" s="239"/>
      <c r="T118" s="240"/>
      <c r="AT118" s="241" t="s">
        <v>223</v>
      </c>
      <c r="AU118" s="241" t="s">
        <v>76</v>
      </c>
      <c r="AV118" s="12" t="s">
        <v>74</v>
      </c>
      <c r="AW118" s="12" t="s">
        <v>30</v>
      </c>
      <c r="AX118" s="12" t="s">
        <v>67</v>
      </c>
      <c r="AY118" s="241" t="s">
        <v>211</v>
      </c>
    </row>
    <row r="119" spans="2:51" s="13" customFormat="1" ht="12">
      <c r="B119" s="242"/>
      <c r="C119" s="243"/>
      <c r="D119" s="228" t="s">
        <v>223</v>
      </c>
      <c r="E119" s="244" t="s">
        <v>1</v>
      </c>
      <c r="F119" s="245" t="s">
        <v>1673</v>
      </c>
      <c r="G119" s="243"/>
      <c r="H119" s="246">
        <v>8.925</v>
      </c>
      <c r="I119" s="247"/>
      <c r="J119" s="243"/>
      <c r="K119" s="243"/>
      <c r="L119" s="248"/>
      <c r="M119" s="249"/>
      <c r="N119" s="250"/>
      <c r="O119" s="250"/>
      <c r="P119" s="250"/>
      <c r="Q119" s="250"/>
      <c r="R119" s="250"/>
      <c r="S119" s="250"/>
      <c r="T119" s="251"/>
      <c r="AT119" s="252" t="s">
        <v>223</v>
      </c>
      <c r="AU119" s="252" t="s">
        <v>76</v>
      </c>
      <c r="AV119" s="13" t="s">
        <v>76</v>
      </c>
      <c r="AW119" s="13" t="s">
        <v>30</v>
      </c>
      <c r="AX119" s="13" t="s">
        <v>67</v>
      </c>
      <c r="AY119" s="252" t="s">
        <v>211</v>
      </c>
    </row>
    <row r="120" spans="2:51" s="14" customFormat="1" ht="12">
      <c r="B120" s="253"/>
      <c r="C120" s="254"/>
      <c r="D120" s="228" t="s">
        <v>223</v>
      </c>
      <c r="E120" s="255" t="s">
        <v>1</v>
      </c>
      <c r="F120" s="256" t="s">
        <v>227</v>
      </c>
      <c r="G120" s="254"/>
      <c r="H120" s="257">
        <v>13.125</v>
      </c>
      <c r="I120" s="258"/>
      <c r="J120" s="254"/>
      <c r="K120" s="254"/>
      <c r="L120" s="259"/>
      <c r="M120" s="260"/>
      <c r="N120" s="261"/>
      <c r="O120" s="261"/>
      <c r="P120" s="261"/>
      <c r="Q120" s="261"/>
      <c r="R120" s="261"/>
      <c r="S120" s="261"/>
      <c r="T120" s="262"/>
      <c r="AT120" s="263" t="s">
        <v>223</v>
      </c>
      <c r="AU120" s="263" t="s">
        <v>76</v>
      </c>
      <c r="AV120" s="14" t="s">
        <v>218</v>
      </c>
      <c r="AW120" s="14" t="s">
        <v>30</v>
      </c>
      <c r="AX120" s="14" t="s">
        <v>74</v>
      </c>
      <c r="AY120" s="263" t="s">
        <v>211</v>
      </c>
    </row>
    <row r="121" spans="2:65" s="1" customFormat="1" ht="16.5" customHeight="1">
      <c r="B121" s="38"/>
      <c r="C121" s="216" t="s">
        <v>218</v>
      </c>
      <c r="D121" s="216" t="s">
        <v>213</v>
      </c>
      <c r="E121" s="217" t="s">
        <v>263</v>
      </c>
      <c r="F121" s="218" t="s">
        <v>264</v>
      </c>
      <c r="G121" s="219" t="s">
        <v>230</v>
      </c>
      <c r="H121" s="220">
        <v>82.29</v>
      </c>
      <c r="I121" s="221"/>
      <c r="J121" s="222">
        <f>ROUND(I121*H121,2)</f>
        <v>0</v>
      </c>
      <c r="K121" s="218" t="s">
        <v>217</v>
      </c>
      <c r="L121" s="43"/>
      <c r="M121" s="223" t="s">
        <v>1</v>
      </c>
      <c r="N121" s="224" t="s">
        <v>38</v>
      </c>
      <c r="O121" s="79"/>
      <c r="P121" s="225">
        <f>O121*H121</f>
        <v>0</v>
      </c>
      <c r="Q121" s="225">
        <v>0</v>
      </c>
      <c r="R121" s="225">
        <f>Q121*H121</f>
        <v>0</v>
      </c>
      <c r="S121" s="225">
        <v>0</v>
      </c>
      <c r="T121" s="226">
        <f>S121*H121</f>
        <v>0</v>
      </c>
      <c r="AR121" s="17" t="s">
        <v>218</v>
      </c>
      <c r="AT121" s="17" t="s">
        <v>213</v>
      </c>
      <c r="AU121" s="17" t="s">
        <v>76</v>
      </c>
      <c r="AY121" s="17" t="s">
        <v>211</v>
      </c>
      <c r="BE121" s="227">
        <f>IF(N121="základní",J121,0)</f>
        <v>0</v>
      </c>
      <c r="BF121" s="227">
        <f>IF(N121="snížená",J121,0)</f>
        <v>0</v>
      </c>
      <c r="BG121" s="227">
        <f>IF(N121="zákl. přenesená",J121,0)</f>
        <v>0</v>
      </c>
      <c r="BH121" s="227">
        <f>IF(N121="sníž. přenesená",J121,0)</f>
        <v>0</v>
      </c>
      <c r="BI121" s="227">
        <f>IF(N121="nulová",J121,0)</f>
        <v>0</v>
      </c>
      <c r="BJ121" s="17" t="s">
        <v>74</v>
      </c>
      <c r="BK121" s="227">
        <f>ROUND(I121*H121,2)</f>
        <v>0</v>
      </c>
      <c r="BL121" s="17" t="s">
        <v>218</v>
      </c>
      <c r="BM121" s="17" t="s">
        <v>1674</v>
      </c>
    </row>
    <row r="122" spans="2:47" s="1" customFormat="1" ht="12">
      <c r="B122" s="38"/>
      <c r="C122" s="39"/>
      <c r="D122" s="228" t="s">
        <v>219</v>
      </c>
      <c r="E122" s="39"/>
      <c r="F122" s="229" t="s">
        <v>266</v>
      </c>
      <c r="G122" s="39"/>
      <c r="H122" s="39"/>
      <c r="I122" s="143"/>
      <c r="J122" s="39"/>
      <c r="K122" s="39"/>
      <c r="L122" s="43"/>
      <c r="M122" s="230"/>
      <c r="N122" s="79"/>
      <c r="O122" s="79"/>
      <c r="P122" s="79"/>
      <c r="Q122" s="79"/>
      <c r="R122" s="79"/>
      <c r="S122" s="79"/>
      <c r="T122" s="80"/>
      <c r="AT122" s="17" t="s">
        <v>219</v>
      </c>
      <c r="AU122" s="17" t="s">
        <v>76</v>
      </c>
    </row>
    <row r="123" spans="2:47" s="1" customFormat="1" ht="12">
      <c r="B123" s="38"/>
      <c r="C123" s="39"/>
      <c r="D123" s="228" t="s">
        <v>221</v>
      </c>
      <c r="E123" s="39"/>
      <c r="F123" s="231" t="s">
        <v>267</v>
      </c>
      <c r="G123" s="39"/>
      <c r="H123" s="39"/>
      <c r="I123" s="143"/>
      <c r="J123" s="39"/>
      <c r="K123" s="39"/>
      <c r="L123" s="43"/>
      <c r="M123" s="230"/>
      <c r="N123" s="79"/>
      <c r="O123" s="79"/>
      <c r="P123" s="79"/>
      <c r="Q123" s="79"/>
      <c r="R123" s="79"/>
      <c r="S123" s="79"/>
      <c r="T123" s="80"/>
      <c r="AT123" s="17" t="s">
        <v>221</v>
      </c>
      <c r="AU123" s="17" t="s">
        <v>76</v>
      </c>
    </row>
    <row r="124" spans="2:51" s="12" customFormat="1" ht="12">
      <c r="B124" s="232"/>
      <c r="C124" s="233"/>
      <c r="D124" s="228" t="s">
        <v>223</v>
      </c>
      <c r="E124" s="234" t="s">
        <v>1</v>
      </c>
      <c r="F124" s="235" t="s">
        <v>1670</v>
      </c>
      <c r="G124" s="233"/>
      <c r="H124" s="234" t="s">
        <v>1</v>
      </c>
      <c r="I124" s="236"/>
      <c r="J124" s="233"/>
      <c r="K124" s="233"/>
      <c r="L124" s="237"/>
      <c r="M124" s="238"/>
      <c r="N124" s="239"/>
      <c r="O124" s="239"/>
      <c r="P124" s="239"/>
      <c r="Q124" s="239"/>
      <c r="R124" s="239"/>
      <c r="S124" s="239"/>
      <c r="T124" s="240"/>
      <c r="AT124" s="241" t="s">
        <v>223</v>
      </c>
      <c r="AU124" s="241" t="s">
        <v>76</v>
      </c>
      <c r="AV124" s="12" t="s">
        <v>74</v>
      </c>
      <c r="AW124" s="12" t="s">
        <v>30</v>
      </c>
      <c r="AX124" s="12" t="s">
        <v>67</v>
      </c>
      <c r="AY124" s="241" t="s">
        <v>211</v>
      </c>
    </row>
    <row r="125" spans="2:51" s="13" customFormat="1" ht="12">
      <c r="B125" s="242"/>
      <c r="C125" s="243"/>
      <c r="D125" s="228" t="s">
        <v>223</v>
      </c>
      <c r="E125" s="244" t="s">
        <v>1</v>
      </c>
      <c r="F125" s="245" t="s">
        <v>1675</v>
      </c>
      <c r="G125" s="243"/>
      <c r="H125" s="246">
        <v>27.04</v>
      </c>
      <c r="I125" s="247"/>
      <c r="J125" s="243"/>
      <c r="K125" s="243"/>
      <c r="L125" s="248"/>
      <c r="M125" s="249"/>
      <c r="N125" s="250"/>
      <c r="O125" s="250"/>
      <c r="P125" s="250"/>
      <c r="Q125" s="250"/>
      <c r="R125" s="250"/>
      <c r="S125" s="250"/>
      <c r="T125" s="251"/>
      <c r="AT125" s="252" t="s">
        <v>223</v>
      </c>
      <c r="AU125" s="252" t="s">
        <v>76</v>
      </c>
      <c r="AV125" s="13" t="s">
        <v>76</v>
      </c>
      <c r="AW125" s="13" t="s">
        <v>30</v>
      </c>
      <c r="AX125" s="13" t="s">
        <v>67</v>
      </c>
      <c r="AY125" s="252" t="s">
        <v>211</v>
      </c>
    </row>
    <row r="126" spans="2:51" s="12" customFormat="1" ht="12">
      <c r="B126" s="232"/>
      <c r="C126" s="233"/>
      <c r="D126" s="228" t="s">
        <v>223</v>
      </c>
      <c r="E126" s="234" t="s">
        <v>1</v>
      </c>
      <c r="F126" s="235" t="s">
        <v>1672</v>
      </c>
      <c r="G126" s="233"/>
      <c r="H126" s="234" t="s">
        <v>1</v>
      </c>
      <c r="I126" s="236"/>
      <c r="J126" s="233"/>
      <c r="K126" s="233"/>
      <c r="L126" s="237"/>
      <c r="M126" s="238"/>
      <c r="N126" s="239"/>
      <c r="O126" s="239"/>
      <c r="P126" s="239"/>
      <c r="Q126" s="239"/>
      <c r="R126" s="239"/>
      <c r="S126" s="239"/>
      <c r="T126" s="240"/>
      <c r="AT126" s="241" t="s">
        <v>223</v>
      </c>
      <c r="AU126" s="241" t="s">
        <v>76</v>
      </c>
      <c r="AV126" s="12" t="s">
        <v>74</v>
      </c>
      <c r="AW126" s="12" t="s">
        <v>30</v>
      </c>
      <c r="AX126" s="12" t="s">
        <v>67</v>
      </c>
      <c r="AY126" s="241" t="s">
        <v>211</v>
      </c>
    </row>
    <row r="127" spans="2:51" s="13" customFormat="1" ht="12">
      <c r="B127" s="242"/>
      <c r="C127" s="243"/>
      <c r="D127" s="228" t="s">
        <v>223</v>
      </c>
      <c r="E127" s="244" t="s">
        <v>1</v>
      </c>
      <c r="F127" s="245" t="s">
        <v>1676</v>
      </c>
      <c r="G127" s="243"/>
      <c r="H127" s="246">
        <v>55.25</v>
      </c>
      <c r="I127" s="247"/>
      <c r="J127" s="243"/>
      <c r="K127" s="243"/>
      <c r="L127" s="248"/>
      <c r="M127" s="249"/>
      <c r="N127" s="250"/>
      <c r="O127" s="250"/>
      <c r="P127" s="250"/>
      <c r="Q127" s="250"/>
      <c r="R127" s="250"/>
      <c r="S127" s="250"/>
      <c r="T127" s="251"/>
      <c r="AT127" s="252" t="s">
        <v>223</v>
      </c>
      <c r="AU127" s="252" t="s">
        <v>76</v>
      </c>
      <c r="AV127" s="13" t="s">
        <v>76</v>
      </c>
      <c r="AW127" s="13" t="s">
        <v>30</v>
      </c>
      <c r="AX127" s="13" t="s">
        <v>67</v>
      </c>
      <c r="AY127" s="252" t="s">
        <v>211</v>
      </c>
    </row>
    <row r="128" spans="2:51" s="14" customFormat="1" ht="12">
      <c r="B128" s="253"/>
      <c r="C128" s="254"/>
      <c r="D128" s="228" t="s">
        <v>223</v>
      </c>
      <c r="E128" s="255" t="s">
        <v>1</v>
      </c>
      <c r="F128" s="256" t="s">
        <v>227</v>
      </c>
      <c r="G128" s="254"/>
      <c r="H128" s="257">
        <v>82.29</v>
      </c>
      <c r="I128" s="258"/>
      <c r="J128" s="254"/>
      <c r="K128" s="254"/>
      <c r="L128" s="259"/>
      <c r="M128" s="260"/>
      <c r="N128" s="261"/>
      <c r="O128" s="261"/>
      <c r="P128" s="261"/>
      <c r="Q128" s="261"/>
      <c r="R128" s="261"/>
      <c r="S128" s="261"/>
      <c r="T128" s="262"/>
      <c r="AT128" s="263" t="s">
        <v>223</v>
      </c>
      <c r="AU128" s="263" t="s">
        <v>76</v>
      </c>
      <c r="AV128" s="14" t="s">
        <v>218</v>
      </c>
      <c r="AW128" s="14" t="s">
        <v>30</v>
      </c>
      <c r="AX128" s="14" t="s">
        <v>74</v>
      </c>
      <c r="AY128" s="263" t="s">
        <v>211</v>
      </c>
    </row>
    <row r="129" spans="2:65" s="1" customFormat="1" ht="16.5" customHeight="1">
      <c r="B129" s="38"/>
      <c r="C129" s="216" t="s">
        <v>254</v>
      </c>
      <c r="D129" s="216" t="s">
        <v>213</v>
      </c>
      <c r="E129" s="217" t="s">
        <v>271</v>
      </c>
      <c r="F129" s="218" t="s">
        <v>272</v>
      </c>
      <c r="G129" s="219" t="s">
        <v>230</v>
      </c>
      <c r="H129" s="220">
        <v>41.145</v>
      </c>
      <c r="I129" s="221"/>
      <c r="J129" s="222">
        <f>ROUND(I129*H129,2)</f>
        <v>0</v>
      </c>
      <c r="K129" s="218" t="s">
        <v>217</v>
      </c>
      <c r="L129" s="43"/>
      <c r="M129" s="223" t="s">
        <v>1</v>
      </c>
      <c r="N129" s="224" t="s">
        <v>38</v>
      </c>
      <c r="O129" s="79"/>
      <c r="P129" s="225">
        <f>O129*H129</f>
        <v>0</v>
      </c>
      <c r="Q129" s="225">
        <v>0</v>
      </c>
      <c r="R129" s="225">
        <f>Q129*H129</f>
        <v>0</v>
      </c>
      <c r="S129" s="225">
        <v>0</v>
      </c>
      <c r="T129" s="226">
        <f>S129*H129</f>
        <v>0</v>
      </c>
      <c r="AR129" s="17" t="s">
        <v>218</v>
      </c>
      <c r="AT129" s="17" t="s">
        <v>213</v>
      </c>
      <c r="AU129" s="17" t="s">
        <v>76</v>
      </c>
      <c r="AY129" s="17" t="s">
        <v>211</v>
      </c>
      <c r="BE129" s="227">
        <f>IF(N129="základní",J129,0)</f>
        <v>0</v>
      </c>
      <c r="BF129" s="227">
        <f>IF(N129="snížená",J129,0)</f>
        <v>0</v>
      </c>
      <c r="BG129" s="227">
        <f>IF(N129="zákl. přenesená",J129,0)</f>
        <v>0</v>
      </c>
      <c r="BH129" s="227">
        <f>IF(N129="sníž. přenesená",J129,0)</f>
        <v>0</v>
      </c>
      <c r="BI129" s="227">
        <f>IF(N129="nulová",J129,0)</f>
        <v>0</v>
      </c>
      <c r="BJ129" s="17" t="s">
        <v>74</v>
      </c>
      <c r="BK129" s="227">
        <f>ROUND(I129*H129,2)</f>
        <v>0</v>
      </c>
      <c r="BL129" s="17" t="s">
        <v>218</v>
      </c>
      <c r="BM129" s="17" t="s">
        <v>1677</v>
      </c>
    </row>
    <row r="130" spans="2:47" s="1" customFormat="1" ht="12">
      <c r="B130" s="38"/>
      <c r="C130" s="39"/>
      <c r="D130" s="228" t="s">
        <v>219</v>
      </c>
      <c r="E130" s="39"/>
      <c r="F130" s="229" t="s">
        <v>274</v>
      </c>
      <c r="G130" s="39"/>
      <c r="H130" s="39"/>
      <c r="I130" s="143"/>
      <c r="J130" s="39"/>
      <c r="K130" s="39"/>
      <c r="L130" s="43"/>
      <c r="M130" s="230"/>
      <c r="N130" s="79"/>
      <c r="O130" s="79"/>
      <c r="P130" s="79"/>
      <c r="Q130" s="79"/>
      <c r="R130" s="79"/>
      <c r="S130" s="79"/>
      <c r="T130" s="80"/>
      <c r="AT130" s="17" t="s">
        <v>219</v>
      </c>
      <c r="AU130" s="17" t="s">
        <v>76</v>
      </c>
    </row>
    <row r="131" spans="2:47" s="1" customFormat="1" ht="12">
      <c r="B131" s="38"/>
      <c r="C131" s="39"/>
      <c r="D131" s="228" t="s">
        <v>221</v>
      </c>
      <c r="E131" s="39"/>
      <c r="F131" s="231" t="s">
        <v>267</v>
      </c>
      <c r="G131" s="39"/>
      <c r="H131" s="39"/>
      <c r="I131" s="143"/>
      <c r="J131" s="39"/>
      <c r="K131" s="39"/>
      <c r="L131" s="43"/>
      <c r="M131" s="230"/>
      <c r="N131" s="79"/>
      <c r="O131" s="79"/>
      <c r="P131" s="79"/>
      <c r="Q131" s="79"/>
      <c r="R131" s="79"/>
      <c r="S131" s="79"/>
      <c r="T131" s="80"/>
      <c r="AT131" s="17" t="s">
        <v>221</v>
      </c>
      <c r="AU131" s="17" t="s">
        <v>76</v>
      </c>
    </row>
    <row r="132" spans="2:51" s="13" customFormat="1" ht="12">
      <c r="B132" s="242"/>
      <c r="C132" s="243"/>
      <c r="D132" s="228" t="s">
        <v>223</v>
      </c>
      <c r="E132" s="244" t="s">
        <v>1</v>
      </c>
      <c r="F132" s="245" t="s">
        <v>1678</v>
      </c>
      <c r="G132" s="243"/>
      <c r="H132" s="246">
        <v>41.145</v>
      </c>
      <c r="I132" s="247"/>
      <c r="J132" s="243"/>
      <c r="K132" s="243"/>
      <c r="L132" s="248"/>
      <c r="M132" s="249"/>
      <c r="N132" s="250"/>
      <c r="O132" s="250"/>
      <c r="P132" s="250"/>
      <c r="Q132" s="250"/>
      <c r="R132" s="250"/>
      <c r="S132" s="250"/>
      <c r="T132" s="251"/>
      <c r="AT132" s="252" t="s">
        <v>223</v>
      </c>
      <c r="AU132" s="252" t="s">
        <v>76</v>
      </c>
      <c r="AV132" s="13" t="s">
        <v>76</v>
      </c>
      <c r="AW132" s="13" t="s">
        <v>30</v>
      </c>
      <c r="AX132" s="13" t="s">
        <v>74</v>
      </c>
      <c r="AY132" s="252" t="s">
        <v>211</v>
      </c>
    </row>
    <row r="133" spans="2:65" s="1" customFormat="1" ht="16.5" customHeight="1">
      <c r="B133" s="38"/>
      <c r="C133" s="216" t="s">
        <v>239</v>
      </c>
      <c r="D133" s="216" t="s">
        <v>213</v>
      </c>
      <c r="E133" s="217" t="s">
        <v>283</v>
      </c>
      <c r="F133" s="218" t="s">
        <v>284</v>
      </c>
      <c r="G133" s="219" t="s">
        <v>230</v>
      </c>
      <c r="H133" s="220">
        <v>17.063</v>
      </c>
      <c r="I133" s="221"/>
      <c r="J133" s="222">
        <f>ROUND(I133*H133,2)</f>
        <v>0</v>
      </c>
      <c r="K133" s="218" t="s">
        <v>217</v>
      </c>
      <c r="L133" s="43"/>
      <c r="M133" s="223" t="s">
        <v>1</v>
      </c>
      <c r="N133" s="224" t="s">
        <v>38</v>
      </c>
      <c r="O133" s="79"/>
      <c r="P133" s="225">
        <f>O133*H133</f>
        <v>0</v>
      </c>
      <c r="Q133" s="225">
        <v>0</v>
      </c>
      <c r="R133" s="225">
        <f>Q133*H133</f>
        <v>0</v>
      </c>
      <c r="S133" s="225">
        <v>0</v>
      </c>
      <c r="T133" s="226">
        <f>S133*H133</f>
        <v>0</v>
      </c>
      <c r="AR133" s="17" t="s">
        <v>218</v>
      </c>
      <c r="AT133" s="17" t="s">
        <v>213</v>
      </c>
      <c r="AU133" s="17" t="s">
        <v>76</v>
      </c>
      <c r="AY133" s="17" t="s">
        <v>211</v>
      </c>
      <c r="BE133" s="227">
        <f>IF(N133="základní",J133,0)</f>
        <v>0</v>
      </c>
      <c r="BF133" s="227">
        <f>IF(N133="snížená",J133,0)</f>
        <v>0</v>
      </c>
      <c r="BG133" s="227">
        <f>IF(N133="zákl. přenesená",J133,0)</f>
        <v>0</v>
      </c>
      <c r="BH133" s="227">
        <f>IF(N133="sníž. přenesená",J133,0)</f>
        <v>0</v>
      </c>
      <c r="BI133" s="227">
        <f>IF(N133="nulová",J133,0)</f>
        <v>0</v>
      </c>
      <c r="BJ133" s="17" t="s">
        <v>74</v>
      </c>
      <c r="BK133" s="227">
        <f>ROUND(I133*H133,2)</f>
        <v>0</v>
      </c>
      <c r="BL133" s="17" t="s">
        <v>218</v>
      </c>
      <c r="BM133" s="17" t="s">
        <v>1679</v>
      </c>
    </row>
    <row r="134" spans="2:47" s="1" customFormat="1" ht="12">
      <c r="B134" s="38"/>
      <c r="C134" s="39"/>
      <c r="D134" s="228" t="s">
        <v>219</v>
      </c>
      <c r="E134" s="39"/>
      <c r="F134" s="229" t="s">
        <v>286</v>
      </c>
      <c r="G134" s="39"/>
      <c r="H134" s="39"/>
      <c r="I134" s="143"/>
      <c r="J134" s="39"/>
      <c r="K134" s="39"/>
      <c r="L134" s="43"/>
      <c r="M134" s="230"/>
      <c r="N134" s="79"/>
      <c r="O134" s="79"/>
      <c r="P134" s="79"/>
      <c r="Q134" s="79"/>
      <c r="R134" s="79"/>
      <c r="S134" s="79"/>
      <c r="T134" s="80"/>
      <c r="AT134" s="17" t="s">
        <v>219</v>
      </c>
      <c r="AU134" s="17" t="s">
        <v>76</v>
      </c>
    </row>
    <row r="135" spans="2:47" s="1" customFormat="1" ht="12">
      <c r="B135" s="38"/>
      <c r="C135" s="39"/>
      <c r="D135" s="228" t="s">
        <v>221</v>
      </c>
      <c r="E135" s="39"/>
      <c r="F135" s="231" t="s">
        <v>287</v>
      </c>
      <c r="G135" s="39"/>
      <c r="H135" s="39"/>
      <c r="I135" s="143"/>
      <c r="J135" s="39"/>
      <c r="K135" s="39"/>
      <c r="L135" s="43"/>
      <c r="M135" s="230"/>
      <c r="N135" s="79"/>
      <c r="O135" s="79"/>
      <c r="P135" s="79"/>
      <c r="Q135" s="79"/>
      <c r="R135" s="79"/>
      <c r="S135" s="79"/>
      <c r="T135" s="80"/>
      <c r="AT135" s="17" t="s">
        <v>221</v>
      </c>
      <c r="AU135" s="17" t="s">
        <v>76</v>
      </c>
    </row>
    <row r="136" spans="2:51" s="12" customFormat="1" ht="12">
      <c r="B136" s="232"/>
      <c r="C136" s="233"/>
      <c r="D136" s="228" t="s">
        <v>223</v>
      </c>
      <c r="E136" s="234" t="s">
        <v>1</v>
      </c>
      <c r="F136" s="235" t="s">
        <v>288</v>
      </c>
      <c r="G136" s="233"/>
      <c r="H136" s="234" t="s">
        <v>1</v>
      </c>
      <c r="I136" s="236"/>
      <c r="J136" s="233"/>
      <c r="K136" s="233"/>
      <c r="L136" s="237"/>
      <c r="M136" s="238"/>
      <c r="N136" s="239"/>
      <c r="O136" s="239"/>
      <c r="P136" s="239"/>
      <c r="Q136" s="239"/>
      <c r="R136" s="239"/>
      <c r="S136" s="239"/>
      <c r="T136" s="240"/>
      <c r="AT136" s="241" t="s">
        <v>223</v>
      </c>
      <c r="AU136" s="241" t="s">
        <v>76</v>
      </c>
      <c r="AV136" s="12" t="s">
        <v>74</v>
      </c>
      <c r="AW136" s="12" t="s">
        <v>30</v>
      </c>
      <c r="AX136" s="12" t="s">
        <v>67</v>
      </c>
      <c r="AY136" s="241" t="s">
        <v>211</v>
      </c>
    </row>
    <row r="137" spans="2:51" s="13" customFormat="1" ht="12">
      <c r="B137" s="242"/>
      <c r="C137" s="243"/>
      <c r="D137" s="228" t="s">
        <v>223</v>
      </c>
      <c r="E137" s="244" t="s">
        <v>1</v>
      </c>
      <c r="F137" s="245" t="s">
        <v>1680</v>
      </c>
      <c r="G137" s="243"/>
      <c r="H137" s="246">
        <v>17.063</v>
      </c>
      <c r="I137" s="247"/>
      <c r="J137" s="243"/>
      <c r="K137" s="243"/>
      <c r="L137" s="248"/>
      <c r="M137" s="249"/>
      <c r="N137" s="250"/>
      <c r="O137" s="250"/>
      <c r="P137" s="250"/>
      <c r="Q137" s="250"/>
      <c r="R137" s="250"/>
      <c r="S137" s="250"/>
      <c r="T137" s="251"/>
      <c r="AT137" s="252" t="s">
        <v>223</v>
      </c>
      <c r="AU137" s="252" t="s">
        <v>76</v>
      </c>
      <c r="AV137" s="13" t="s">
        <v>76</v>
      </c>
      <c r="AW137" s="13" t="s">
        <v>30</v>
      </c>
      <c r="AX137" s="13" t="s">
        <v>67</v>
      </c>
      <c r="AY137" s="252" t="s">
        <v>211</v>
      </c>
    </row>
    <row r="138" spans="2:51" s="14" customFormat="1" ht="12">
      <c r="B138" s="253"/>
      <c r="C138" s="254"/>
      <c r="D138" s="228" t="s">
        <v>223</v>
      </c>
      <c r="E138" s="255" t="s">
        <v>1</v>
      </c>
      <c r="F138" s="256" t="s">
        <v>227</v>
      </c>
      <c r="G138" s="254"/>
      <c r="H138" s="257">
        <v>17.063</v>
      </c>
      <c r="I138" s="258"/>
      <c r="J138" s="254"/>
      <c r="K138" s="254"/>
      <c r="L138" s="259"/>
      <c r="M138" s="260"/>
      <c r="N138" s="261"/>
      <c r="O138" s="261"/>
      <c r="P138" s="261"/>
      <c r="Q138" s="261"/>
      <c r="R138" s="261"/>
      <c r="S138" s="261"/>
      <c r="T138" s="262"/>
      <c r="AT138" s="263" t="s">
        <v>223</v>
      </c>
      <c r="AU138" s="263" t="s">
        <v>76</v>
      </c>
      <c r="AV138" s="14" t="s">
        <v>218</v>
      </c>
      <c r="AW138" s="14" t="s">
        <v>30</v>
      </c>
      <c r="AX138" s="14" t="s">
        <v>74</v>
      </c>
      <c r="AY138" s="263" t="s">
        <v>211</v>
      </c>
    </row>
    <row r="139" spans="2:65" s="1" customFormat="1" ht="16.5" customHeight="1">
      <c r="B139" s="38"/>
      <c r="C139" s="216" t="s">
        <v>270</v>
      </c>
      <c r="D139" s="216" t="s">
        <v>213</v>
      </c>
      <c r="E139" s="217" t="s">
        <v>290</v>
      </c>
      <c r="F139" s="218" t="s">
        <v>291</v>
      </c>
      <c r="G139" s="219" t="s">
        <v>230</v>
      </c>
      <c r="H139" s="220">
        <v>94.13</v>
      </c>
      <c r="I139" s="221"/>
      <c r="J139" s="222">
        <f>ROUND(I139*H139,2)</f>
        <v>0</v>
      </c>
      <c r="K139" s="218" t="s">
        <v>217</v>
      </c>
      <c r="L139" s="43"/>
      <c r="M139" s="223" t="s">
        <v>1</v>
      </c>
      <c r="N139" s="224" t="s">
        <v>38</v>
      </c>
      <c r="O139" s="79"/>
      <c r="P139" s="225">
        <f>O139*H139</f>
        <v>0</v>
      </c>
      <c r="Q139" s="225">
        <v>0</v>
      </c>
      <c r="R139" s="225">
        <f>Q139*H139</f>
        <v>0</v>
      </c>
      <c r="S139" s="225">
        <v>0</v>
      </c>
      <c r="T139" s="226">
        <f>S139*H139</f>
        <v>0</v>
      </c>
      <c r="AR139" s="17" t="s">
        <v>218</v>
      </c>
      <c r="AT139" s="17" t="s">
        <v>213</v>
      </c>
      <c r="AU139" s="17" t="s">
        <v>76</v>
      </c>
      <c r="AY139" s="17" t="s">
        <v>211</v>
      </c>
      <c r="BE139" s="227">
        <f>IF(N139="základní",J139,0)</f>
        <v>0</v>
      </c>
      <c r="BF139" s="227">
        <f>IF(N139="snížená",J139,0)</f>
        <v>0</v>
      </c>
      <c r="BG139" s="227">
        <f>IF(N139="zákl. přenesená",J139,0)</f>
        <v>0</v>
      </c>
      <c r="BH139" s="227">
        <f>IF(N139="sníž. přenesená",J139,0)</f>
        <v>0</v>
      </c>
      <c r="BI139" s="227">
        <f>IF(N139="nulová",J139,0)</f>
        <v>0</v>
      </c>
      <c r="BJ139" s="17" t="s">
        <v>74</v>
      </c>
      <c r="BK139" s="227">
        <f>ROUND(I139*H139,2)</f>
        <v>0</v>
      </c>
      <c r="BL139" s="17" t="s">
        <v>218</v>
      </c>
      <c r="BM139" s="17" t="s">
        <v>1681</v>
      </c>
    </row>
    <row r="140" spans="2:47" s="1" customFormat="1" ht="12">
      <c r="B140" s="38"/>
      <c r="C140" s="39"/>
      <c r="D140" s="228" t="s">
        <v>219</v>
      </c>
      <c r="E140" s="39"/>
      <c r="F140" s="229" t="s">
        <v>293</v>
      </c>
      <c r="G140" s="39"/>
      <c r="H140" s="39"/>
      <c r="I140" s="143"/>
      <c r="J140" s="39"/>
      <c r="K140" s="39"/>
      <c r="L140" s="43"/>
      <c r="M140" s="230"/>
      <c r="N140" s="79"/>
      <c r="O140" s="79"/>
      <c r="P140" s="79"/>
      <c r="Q140" s="79"/>
      <c r="R140" s="79"/>
      <c r="S140" s="79"/>
      <c r="T140" s="80"/>
      <c r="AT140" s="17" t="s">
        <v>219</v>
      </c>
      <c r="AU140" s="17" t="s">
        <v>76</v>
      </c>
    </row>
    <row r="141" spans="2:47" s="1" customFormat="1" ht="12">
      <c r="B141" s="38"/>
      <c r="C141" s="39"/>
      <c r="D141" s="228" t="s">
        <v>221</v>
      </c>
      <c r="E141" s="39"/>
      <c r="F141" s="231" t="s">
        <v>287</v>
      </c>
      <c r="G141" s="39"/>
      <c r="H141" s="39"/>
      <c r="I141" s="143"/>
      <c r="J141" s="39"/>
      <c r="K141" s="39"/>
      <c r="L141" s="43"/>
      <c r="M141" s="230"/>
      <c r="N141" s="79"/>
      <c r="O141" s="79"/>
      <c r="P141" s="79"/>
      <c r="Q141" s="79"/>
      <c r="R141" s="79"/>
      <c r="S141" s="79"/>
      <c r="T141" s="80"/>
      <c r="AT141" s="17" t="s">
        <v>221</v>
      </c>
      <c r="AU141" s="17" t="s">
        <v>76</v>
      </c>
    </row>
    <row r="142" spans="2:51" s="12" customFormat="1" ht="12">
      <c r="B142" s="232"/>
      <c r="C142" s="233"/>
      <c r="D142" s="228" t="s">
        <v>223</v>
      </c>
      <c r="E142" s="234" t="s">
        <v>1</v>
      </c>
      <c r="F142" s="235" t="s">
        <v>1490</v>
      </c>
      <c r="G142" s="233"/>
      <c r="H142" s="234" t="s">
        <v>1</v>
      </c>
      <c r="I142" s="236"/>
      <c r="J142" s="233"/>
      <c r="K142" s="233"/>
      <c r="L142" s="237"/>
      <c r="M142" s="238"/>
      <c r="N142" s="239"/>
      <c r="O142" s="239"/>
      <c r="P142" s="239"/>
      <c r="Q142" s="239"/>
      <c r="R142" s="239"/>
      <c r="S142" s="239"/>
      <c r="T142" s="240"/>
      <c r="AT142" s="241" t="s">
        <v>223</v>
      </c>
      <c r="AU142" s="241" t="s">
        <v>76</v>
      </c>
      <c r="AV142" s="12" t="s">
        <v>74</v>
      </c>
      <c r="AW142" s="12" t="s">
        <v>30</v>
      </c>
      <c r="AX142" s="12" t="s">
        <v>67</v>
      </c>
      <c r="AY142" s="241" t="s">
        <v>211</v>
      </c>
    </row>
    <row r="143" spans="2:51" s="13" customFormat="1" ht="12">
      <c r="B143" s="242"/>
      <c r="C143" s="243"/>
      <c r="D143" s="228" t="s">
        <v>223</v>
      </c>
      <c r="E143" s="244" t="s">
        <v>1</v>
      </c>
      <c r="F143" s="245" t="s">
        <v>1682</v>
      </c>
      <c r="G143" s="243"/>
      <c r="H143" s="246">
        <v>82.29</v>
      </c>
      <c r="I143" s="247"/>
      <c r="J143" s="243"/>
      <c r="K143" s="243"/>
      <c r="L143" s="248"/>
      <c r="M143" s="249"/>
      <c r="N143" s="250"/>
      <c r="O143" s="250"/>
      <c r="P143" s="250"/>
      <c r="Q143" s="250"/>
      <c r="R143" s="250"/>
      <c r="S143" s="250"/>
      <c r="T143" s="251"/>
      <c r="AT143" s="252" t="s">
        <v>223</v>
      </c>
      <c r="AU143" s="252" t="s">
        <v>76</v>
      </c>
      <c r="AV143" s="13" t="s">
        <v>76</v>
      </c>
      <c r="AW143" s="13" t="s">
        <v>30</v>
      </c>
      <c r="AX143" s="13" t="s">
        <v>67</v>
      </c>
      <c r="AY143" s="252" t="s">
        <v>211</v>
      </c>
    </row>
    <row r="144" spans="2:51" s="12" customFormat="1" ht="12">
      <c r="B144" s="232"/>
      <c r="C144" s="233"/>
      <c r="D144" s="228" t="s">
        <v>223</v>
      </c>
      <c r="E144" s="234" t="s">
        <v>1</v>
      </c>
      <c r="F144" s="235" t="s">
        <v>1156</v>
      </c>
      <c r="G144" s="233"/>
      <c r="H144" s="234" t="s">
        <v>1</v>
      </c>
      <c r="I144" s="236"/>
      <c r="J144" s="233"/>
      <c r="K144" s="233"/>
      <c r="L144" s="237"/>
      <c r="M144" s="238"/>
      <c r="N144" s="239"/>
      <c r="O144" s="239"/>
      <c r="P144" s="239"/>
      <c r="Q144" s="239"/>
      <c r="R144" s="239"/>
      <c r="S144" s="239"/>
      <c r="T144" s="240"/>
      <c r="AT144" s="241" t="s">
        <v>223</v>
      </c>
      <c r="AU144" s="241" t="s">
        <v>76</v>
      </c>
      <c r="AV144" s="12" t="s">
        <v>74</v>
      </c>
      <c r="AW144" s="12" t="s">
        <v>30</v>
      </c>
      <c r="AX144" s="12" t="s">
        <v>67</v>
      </c>
      <c r="AY144" s="241" t="s">
        <v>211</v>
      </c>
    </row>
    <row r="145" spans="2:51" s="13" customFormat="1" ht="12">
      <c r="B145" s="242"/>
      <c r="C145" s="243"/>
      <c r="D145" s="228" t="s">
        <v>223</v>
      </c>
      <c r="E145" s="244" t="s">
        <v>1</v>
      </c>
      <c r="F145" s="245" t="s">
        <v>1492</v>
      </c>
      <c r="G145" s="243"/>
      <c r="H145" s="246">
        <v>11.84</v>
      </c>
      <c r="I145" s="247"/>
      <c r="J145" s="243"/>
      <c r="K145" s="243"/>
      <c r="L145" s="248"/>
      <c r="M145" s="249"/>
      <c r="N145" s="250"/>
      <c r="O145" s="250"/>
      <c r="P145" s="250"/>
      <c r="Q145" s="250"/>
      <c r="R145" s="250"/>
      <c r="S145" s="250"/>
      <c r="T145" s="251"/>
      <c r="AT145" s="252" t="s">
        <v>223</v>
      </c>
      <c r="AU145" s="252" t="s">
        <v>76</v>
      </c>
      <c r="AV145" s="13" t="s">
        <v>76</v>
      </c>
      <c r="AW145" s="13" t="s">
        <v>30</v>
      </c>
      <c r="AX145" s="13" t="s">
        <v>67</v>
      </c>
      <c r="AY145" s="252" t="s">
        <v>211</v>
      </c>
    </row>
    <row r="146" spans="2:51" s="14" customFormat="1" ht="12">
      <c r="B146" s="253"/>
      <c r="C146" s="254"/>
      <c r="D146" s="228" t="s">
        <v>223</v>
      </c>
      <c r="E146" s="255" t="s">
        <v>1</v>
      </c>
      <c r="F146" s="256" t="s">
        <v>227</v>
      </c>
      <c r="G146" s="254"/>
      <c r="H146" s="257">
        <v>94.13</v>
      </c>
      <c r="I146" s="258"/>
      <c r="J146" s="254"/>
      <c r="K146" s="254"/>
      <c r="L146" s="259"/>
      <c r="M146" s="260"/>
      <c r="N146" s="261"/>
      <c r="O146" s="261"/>
      <c r="P146" s="261"/>
      <c r="Q146" s="261"/>
      <c r="R146" s="261"/>
      <c r="S146" s="261"/>
      <c r="T146" s="262"/>
      <c r="AT146" s="263" t="s">
        <v>223</v>
      </c>
      <c r="AU146" s="263" t="s">
        <v>76</v>
      </c>
      <c r="AV146" s="14" t="s">
        <v>218</v>
      </c>
      <c r="AW146" s="14" t="s">
        <v>30</v>
      </c>
      <c r="AX146" s="14" t="s">
        <v>74</v>
      </c>
      <c r="AY146" s="263" t="s">
        <v>211</v>
      </c>
    </row>
    <row r="147" spans="2:65" s="1" customFormat="1" ht="16.5" customHeight="1">
      <c r="B147" s="38"/>
      <c r="C147" s="216" t="s">
        <v>247</v>
      </c>
      <c r="D147" s="216" t="s">
        <v>213</v>
      </c>
      <c r="E147" s="217" t="s">
        <v>296</v>
      </c>
      <c r="F147" s="218" t="s">
        <v>297</v>
      </c>
      <c r="G147" s="219" t="s">
        <v>230</v>
      </c>
      <c r="H147" s="220">
        <v>753.04</v>
      </c>
      <c r="I147" s="221"/>
      <c r="J147" s="222">
        <f>ROUND(I147*H147,2)</f>
        <v>0</v>
      </c>
      <c r="K147" s="218" t="s">
        <v>217</v>
      </c>
      <c r="L147" s="43"/>
      <c r="M147" s="223" t="s">
        <v>1</v>
      </c>
      <c r="N147" s="224" t="s">
        <v>38</v>
      </c>
      <c r="O147" s="79"/>
      <c r="P147" s="225">
        <f>O147*H147</f>
        <v>0</v>
      </c>
      <c r="Q147" s="225">
        <v>0</v>
      </c>
      <c r="R147" s="225">
        <f>Q147*H147</f>
        <v>0</v>
      </c>
      <c r="S147" s="225">
        <v>0</v>
      </c>
      <c r="T147" s="226">
        <f>S147*H147</f>
        <v>0</v>
      </c>
      <c r="AR147" s="17" t="s">
        <v>218</v>
      </c>
      <c r="AT147" s="17" t="s">
        <v>213</v>
      </c>
      <c r="AU147" s="17" t="s">
        <v>76</v>
      </c>
      <c r="AY147" s="17" t="s">
        <v>211</v>
      </c>
      <c r="BE147" s="227">
        <f>IF(N147="základní",J147,0)</f>
        <v>0</v>
      </c>
      <c r="BF147" s="227">
        <f>IF(N147="snížená",J147,0)</f>
        <v>0</v>
      </c>
      <c r="BG147" s="227">
        <f>IF(N147="zákl. přenesená",J147,0)</f>
        <v>0</v>
      </c>
      <c r="BH147" s="227">
        <f>IF(N147="sníž. přenesená",J147,0)</f>
        <v>0</v>
      </c>
      <c r="BI147" s="227">
        <f>IF(N147="nulová",J147,0)</f>
        <v>0</v>
      </c>
      <c r="BJ147" s="17" t="s">
        <v>74</v>
      </c>
      <c r="BK147" s="227">
        <f>ROUND(I147*H147,2)</f>
        <v>0</v>
      </c>
      <c r="BL147" s="17" t="s">
        <v>218</v>
      </c>
      <c r="BM147" s="17" t="s">
        <v>1683</v>
      </c>
    </row>
    <row r="148" spans="2:47" s="1" customFormat="1" ht="12">
      <c r="B148" s="38"/>
      <c r="C148" s="39"/>
      <c r="D148" s="228" t="s">
        <v>219</v>
      </c>
      <c r="E148" s="39"/>
      <c r="F148" s="229" t="s">
        <v>299</v>
      </c>
      <c r="G148" s="39"/>
      <c r="H148" s="39"/>
      <c r="I148" s="143"/>
      <c r="J148" s="39"/>
      <c r="K148" s="39"/>
      <c r="L148" s="43"/>
      <c r="M148" s="230"/>
      <c r="N148" s="79"/>
      <c r="O148" s="79"/>
      <c r="P148" s="79"/>
      <c r="Q148" s="79"/>
      <c r="R148" s="79"/>
      <c r="S148" s="79"/>
      <c r="T148" s="80"/>
      <c r="AT148" s="17" t="s">
        <v>219</v>
      </c>
      <c r="AU148" s="17" t="s">
        <v>76</v>
      </c>
    </row>
    <row r="149" spans="2:47" s="1" customFormat="1" ht="12">
      <c r="B149" s="38"/>
      <c r="C149" s="39"/>
      <c r="D149" s="228" t="s">
        <v>221</v>
      </c>
      <c r="E149" s="39"/>
      <c r="F149" s="231" t="s">
        <v>287</v>
      </c>
      <c r="G149" s="39"/>
      <c r="H149" s="39"/>
      <c r="I149" s="143"/>
      <c r="J149" s="39"/>
      <c r="K149" s="39"/>
      <c r="L149" s="43"/>
      <c r="M149" s="230"/>
      <c r="N149" s="79"/>
      <c r="O149" s="79"/>
      <c r="P149" s="79"/>
      <c r="Q149" s="79"/>
      <c r="R149" s="79"/>
      <c r="S149" s="79"/>
      <c r="T149" s="80"/>
      <c r="AT149" s="17" t="s">
        <v>221</v>
      </c>
      <c r="AU149" s="17" t="s">
        <v>76</v>
      </c>
    </row>
    <row r="150" spans="2:47" s="1" customFormat="1" ht="12">
      <c r="B150" s="38"/>
      <c r="C150" s="39"/>
      <c r="D150" s="228" t="s">
        <v>250</v>
      </c>
      <c r="E150" s="39"/>
      <c r="F150" s="231" t="s">
        <v>1364</v>
      </c>
      <c r="G150" s="39"/>
      <c r="H150" s="39"/>
      <c r="I150" s="143"/>
      <c r="J150" s="39"/>
      <c r="K150" s="39"/>
      <c r="L150" s="43"/>
      <c r="M150" s="230"/>
      <c r="N150" s="79"/>
      <c r="O150" s="79"/>
      <c r="P150" s="79"/>
      <c r="Q150" s="79"/>
      <c r="R150" s="79"/>
      <c r="S150" s="79"/>
      <c r="T150" s="80"/>
      <c r="AT150" s="17" t="s">
        <v>250</v>
      </c>
      <c r="AU150" s="17" t="s">
        <v>76</v>
      </c>
    </row>
    <row r="151" spans="2:51" s="13" customFormat="1" ht="12">
      <c r="B151" s="242"/>
      <c r="C151" s="243"/>
      <c r="D151" s="228" t="s">
        <v>223</v>
      </c>
      <c r="E151" s="244" t="s">
        <v>1</v>
      </c>
      <c r="F151" s="245" t="s">
        <v>1684</v>
      </c>
      <c r="G151" s="243"/>
      <c r="H151" s="246">
        <v>753.04</v>
      </c>
      <c r="I151" s="247"/>
      <c r="J151" s="243"/>
      <c r="K151" s="243"/>
      <c r="L151" s="248"/>
      <c r="M151" s="249"/>
      <c r="N151" s="250"/>
      <c r="O151" s="250"/>
      <c r="P151" s="250"/>
      <c r="Q151" s="250"/>
      <c r="R151" s="250"/>
      <c r="S151" s="250"/>
      <c r="T151" s="251"/>
      <c r="AT151" s="252" t="s">
        <v>223</v>
      </c>
      <c r="AU151" s="252" t="s">
        <v>76</v>
      </c>
      <c r="AV151" s="13" t="s">
        <v>76</v>
      </c>
      <c r="AW151" s="13" t="s">
        <v>30</v>
      </c>
      <c r="AX151" s="13" t="s">
        <v>74</v>
      </c>
      <c r="AY151" s="252" t="s">
        <v>211</v>
      </c>
    </row>
    <row r="152" spans="2:65" s="1" customFormat="1" ht="16.5" customHeight="1">
      <c r="B152" s="38"/>
      <c r="C152" s="216" t="s">
        <v>282</v>
      </c>
      <c r="D152" s="216" t="s">
        <v>213</v>
      </c>
      <c r="E152" s="217" t="s">
        <v>302</v>
      </c>
      <c r="F152" s="218" t="s">
        <v>303</v>
      </c>
      <c r="G152" s="219" t="s">
        <v>230</v>
      </c>
      <c r="H152" s="220">
        <v>32.331</v>
      </c>
      <c r="I152" s="221"/>
      <c r="J152" s="222">
        <f>ROUND(I152*H152,2)</f>
        <v>0</v>
      </c>
      <c r="K152" s="218" t="s">
        <v>217</v>
      </c>
      <c r="L152" s="43"/>
      <c r="M152" s="223" t="s">
        <v>1</v>
      </c>
      <c r="N152" s="224" t="s">
        <v>38</v>
      </c>
      <c r="O152" s="79"/>
      <c r="P152" s="225">
        <f>O152*H152</f>
        <v>0</v>
      </c>
      <c r="Q152" s="225">
        <v>0</v>
      </c>
      <c r="R152" s="225">
        <f>Q152*H152</f>
        <v>0</v>
      </c>
      <c r="S152" s="225">
        <v>0</v>
      </c>
      <c r="T152" s="226">
        <f>S152*H152</f>
        <v>0</v>
      </c>
      <c r="AR152" s="17" t="s">
        <v>218</v>
      </c>
      <c r="AT152" s="17" t="s">
        <v>213</v>
      </c>
      <c r="AU152" s="17" t="s">
        <v>76</v>
      </c>
      <c r="AY152" s="17" t="s">
        <v>211</v>
      </c>
      <c r="BE152" s="227">
        <f>IF(N152="základní",J152,0)</f>
        <v>0</v>
      </c>
      <c r="BF152" s="227">
        <f>IF(N152="snížená",J152,0)</f>
        <v>0</v>
      </c>
      <c r="BG152" s="227">
        <f>IF(N152="zákl. přenesená",J152,0)</f>
        <v>0</v>
      </c>
      <c r="BH152" s="227">
        <f>IF(N152="sníž. přenesená",J152,0)</f>
        <v>0</v>
      </c>
      <c r="BI152" s="227">
        <f>IF(N152="nulová",J152,0)</f>
        <v>0</v>
      </c>
      <c r="BJ152" s="17" t="s">
        <v>74</v>
      </c>
      <c r="BK152" s="227">
        <f>ROUND(I152*H152,2)</f>
        <v>0</v>
      </c>
      <c r="BL152" s="17" t="s">
        <v>218</v>
      </c>
      <c r="BM152" s="17" t="s">
        <v>1685</v>
      </c>
    </row>
    <row r="153" spans="2:47" s="1" customFormat="1" ht="12">
      <c r="B153" s="38"/>
      <c r="C153" s="39"/>
      <c r="D153" s="228" t="s">
        <v>219</v>
      </c>
      <c r="E153" s="39"/>
      <c r="F153" s="229" t="s">
        <v>305</v>
      </c>
      <c r="G153" s="39"/>
      <c r="H153" s="39"/>
      <c r="I153" s="143"/>
      <c r="J153" s="39"/>
      <c r="K153" s="39"/>
      <c r="L153" s="43"/>
      <c r="M153" s="230"/>
      <c r="N153" s="79"/>
      <c r="O153" s="79"/>
      <c r="P153" s="79"/>
      <c r="Q153" s="79"/>
      <c r="R153" s="79"/>
      <c r="S153" s="79"/>
      <c r="T153" s="80"/>
      <c r="AT153" s="17" t="s">
        <v>219</v>
      </c>
      <c r="AU153" s="17" t="s">
        <v>76</v>
      </c>
    </row>
    <row r="154" spans="2:47" s="1" customFormat="1" ht="12">
      <c r="B154" s="38"/>
      <c r="C154" s="39"/>
      <c r="D154" s="228" t="s">
        <v>221</v>
      </c>
      <c r="E154" s="39"/>
      <c r="F154" s="231" t="s">
        <v>306</v>
      </c>
      <c r="G154" s="39"/>
      <c r="H154" s="39"/>
      <c r="I154" s="143"/>
      <c r="J154" s="39"/>
      <c r="K154" s="39"/>
      <c r="L154" s="43"/>
      <c r="M154" s="230"/>
      <c r="N154" s="79"/>
      <c r="O154" s="79"/>
      <c r="P154" s="79"/>
      <c r="Q154" s="79"/>
      <c r="R154" s="79"/>
      <c r="S154" s="79"/>
      <c r="T154" s="80"/>
      <c r="AT154" s="17" t="s">
        <v>221</v>
      </c>
      <c r="AU154" s="17" t="s">
        <v>76</v>
      </c>
    </row>
    <row r="155" spans="2:51" s="12" customFormat="1" ht="12">
      <c r="B155" s="232"/>
      <c r="C155" s="233"/>
      <c r="D155" s="228" t="s">
        <v>223</v>
      </c>
      <c r="E155" s="234" t="s">
        <v>1</v>
      </c>
      <c r="F155" s="235" t="s">
        <v>307</v>
      </c>
      <c r="G155" s="233"/>
      <c r="H155" s="234" t="s">
        <v>1</v>
      </c>
      <c r="I155" s="236"/>
      <c r="J155" s="233"/>
      <c r="K155" s="233"/>
      <c r="L155" s="237"/>
      <c r="M155" s="238"/>
      <c r="N155" s="239"/>
      <c r="O155" s="239"/>
      <c r="P155" s="239"/>
      <c r="Q155" s="239"/>
      <c r="R155" s="239"/>
      <c r="S155" s="239"/>
      <c r="T155" s="240"/>
      <c r="AT155" s="241" t="s">
        <v>223</v>
      </c>
      <c r="AU155" s="241" t="s">
        <v>76</v>
      </c>
      <c r="AV155" s="12" t="s">
        <v>74</v>
      </c>
      <c r="AW155" s="12" t="s">
        <v>30</v>
      </c>
      <c r="AX155" s="12" t="s">
        <v>67</v>
      </c>
      <c r="AY155" s="241" t="s">
        <v>211</v>
      </c>
    </row>
    <row r="156" spans="2:51" s="13" customFormat="1" ht="12">
      <c r="B156" s="242"/>
      <c r="C156" s="243"/>
      <c r="D156" s="228" t="s">
        <v>223</v>
      </c>
      <c r="E156" s="244" t="s">
        <v>1</v>
      </c>
      <c r="F156" s="245" t="s">
        <v>1686</v>
      </c>
      <c r="G156" s="243"/>
      <c r="H156" s="246">
        <v>13.125</v>
      </c>
      <c r="I156" s="247"/>
      <c r="J156" s="243"/>
      <c r="K156" s="243"/>
      <c r="L156" s="248"/>
      <c r="M156" s="249"/>
      <c r="N156" s="250"/>
      <c r="O156" s="250"/>
      <c r="P156" s="250"/>
      <c r="Q156" s="250"/>
      <c r="R156" s="250"/>
      <c r="S156" s="250"/>
      <c r="T156" s="251"/>
      <c r="AT156" s="252" t="s">
        <v>223</v>
      </c>
      <c r="AU156" s="252" t="s">
        <v>76</v>
      </c>
      <c r="AV156" s="13" t="s">
        <v>76</v>
      </c>
      <c r="AW156" s="13" t="s">
        <v>30</v>
      </c>
      <c r="AX156" s="13" t="s">
        <v>67</v>
      </c>
      <c r="AY156" s="252" t="s">
        <v>211</v>
      </c>
    </row>
    <row r="157" spans="2:51" s="12" customFormat="1" ht="12">
      <c r="B157" s="232"/>
      <c r="C157" s="233"/>
      <c r="D157" s="228" t="s">
        <v>223</v>
      </c>
      <c r="E157" s="234" t="s">
        <v>1</v>
      </c>
      <c r="F157" s="235" t="s">
        <v>1156</v>
      </c>
      <c r="G157" s="233"/>
      <c r="H157" s="234" t="s">
        <v>1</v>
      </c>
      <c r="I157" s="236"/>
      <c r="J157" s="233"/>
      <c r="K157" s="233"/>
      <c r="L157" s="237"/>
      <c r="M157" s="238"/>
      <c r="N157" s="239"/>
      <c r="O157" s="239"/>
      <c r="P157" s="239"/>
      <c r="Q157" s="239"/>
      <c r="R157" s="239"/>
      <c r="S157" s="239"/>
      <c r="T157" s="240"/>
      <c r="AT157" s="241" t="s">
        <v>223</v>
      </c>
      <c r="AU157" s="241" t="s">
        <v>76</v>
      </c>
      <c r="AV157" s="12" t="s">
        <v>74</v>
      </c>
      <c r="AW157" s="12" t="s">
        <v>30</v>
      </c>
      <c r="AX157" s="12" t="s">
        <v>67</v>
      </c>
      <c r="AY157" s="241" t="s">
        <v>211</v>
      </c>
    </row>
    <row r="158" spans="2:51" s="13" customFormat="1" ht="12">
      <c r="B158" s="242"/>
      <c r="C158" s="243"/>
      <c r="D158" s="228" t="s">
        <v>223</v>
      </c>
      <c r="E158" s="244" t="s">
        <v>1</v>
      </c>
      <c r="F158" s="245" t="s">
        <v>1687</v>
      </c>
      <c r="G158" s="243"/>
      <c r="H158" s="246">
        <v>19.206</v>
      </c>
      <c r="I158" s="247"/>
      <c r="J158" s="243"/>
      <c r="K158" s="243"/>
      <c r="L158" s="248"/>
      <c r="M158" s="249"/>
      <c r="N158" s="250"/>
      <c r="O158" s="250"/>
      <c r="P158" s="250"/>
      <c r="Q158" s="250"/>
      <c r="R158" s="250"/>
      <c r="S158" s="250"/>
      <c r="T158" s="251"/>
      <c r="AT158" s="252" t="s">
        <v>223</v>
      </c>
      <c r="AU158" s="252" t="s">
        <v>76</v>
      </c>
      <c r="AV158" s="13" t="s">
        <v>76</v>
      </c>
      <c r="AW158" s="13" t="s">
        <v>30</v>
      </c>
      <c r="AX158" s="13" t="s">
        <v>67</v>
      </c>
      <c r="AY158" s="252" t="s">
        <v>211</v>
      </c>
    </row>
    <row r="159" spans="2:51" s="14" customFormat="1" ht="12">
      <c r="B159" s="253"/>
      <c r="C159" s="254"/>
      <c r="D159" s="228" t="s">
        <v>223</v>
      </c>
      <c r="E159" s="255" t="s">
        <v>1</v>
      </c>
      <c r="F159" s="256" t="s">
        <v>227</v>
      </c>
      <c r="G159" s="254"/>
      <c r="H159" s="257">
        <v>32.331</v>
      </c>
      <c r="I159" s="258"/>
      <c r="J159" s="254"/>
      <c r="K159" s="254"/>
      <c r="L159" s="259"/>
      <c r="M159" s="260"/>
      <c r="N159" s="261"/>
      <c r="O159" s="261"/>
      <c r="P159" s="261"/>
      <c r="Q159" s="261"/>
      <c r="R159" s="261"/>
      <c r="S159" s="261"/>
      <c r="T159" s="262"/>
      <c r="AT159" s="263" t="s">
        <v>223</v>
      </c>
      <c r="AU159" s="263" t="s">
        <v>76</v>
      </c>
      <c r="AV159" s="14" t="s">
        <v>218</v>
      </c>
      <c r="AW159" s="14" t="s">
        <v>30</v>
      </c>
      <c r="AX159" s="14" t="s">
        <v>74</v>
      </c>
      <c r="AY159" s="263" t="s">
        <v>211</v>
      </c>
    </row>
    <row r="160" spans="2:65" s="1" customFormat="1" ht="16.5" customHeight="1">
      <c r="B160" s="38"/>
      <c r="C160" s="216" t="s">
        <v>257</v>
      </c>
      <c r="D160" s="216" t="s">
        <v>213</v>
      </c>
      <c r="E160" s="217" t="s">
        <v>321</v>
      </c>
      <c r="F160" s="218" t="s">
        <v>322</v>
      </c>
      <c r="G160" s="219" t="s">
        <v>323</v>
      </c>
      <c r="H160" s="220">
        <v>185.892</v>
      </c>
      <c r="I160" s="221"/>
      <c r="J160" s="222">
        <f>ROUND(I160*H160,2)</f>
        <v>0</v>
      </c>
      <c r="K160" s="218" t="s">
        <v>217</v>
      </c>
      <c r="L160" s="43"/>
      <c r="M160" s="223" t="s">
        <v>1</v>
      </c>
      <c r="N160" s="224" t="s">
        <v>38</v>
      </c>
      <c r="O160" s="79"/>
      <c r="P160" s="225">
        <f>O160*H160</f>
        <v>0</v>
      </c>
      <c r="Q160" s="225">
        <v>0</v>
      </c>
      <c r="R160" s="225">
        <f>Q160*H160</f>
        <v>0</v>
      </c>
      <c r="S160" s="225">
        <v>0</v>
      </c>
      <c r="T160" s="226">
        <f>S160*H160</f>
        <v>0</v>
      </c>
      <c r="AR160" s="17" t="s">
        <v>218</v>
      </c>
      <c r="AT160" s="17" t="s">
        <v>213</v>
      </c>
      <c r="AU160" s="17" t="s">
        <v>76</v>
      </c>
      <c r="AY160" s="17" t="s">
        <v>211</v>
      </c>
      <c r="BE160" s="227">
        <f>IF(N160="základní",J160,0)</f>
        <v>0</v>
      </c>
      <c r="BF160" s="227">
        <f>IF(N160="snížená",J160,0)</f>
        <v>0</v>
      </c>
      <c r="BG160" s="227">
        <f>IF(N160="zákl. přenesená",J160,0)</f>
        <v>0</v>
      </c>
      <c r="BH160" s="227">
        <f>IF(N160="sníž. přenesená",J160,0)</f>
        <v>0</v>
      </c>
      <c r="BI160" s="227">
        <f>IF(N160="nulová",J160,0)</f>
        <v>0</v>
      </c>
      <c r="BJ160" s="17" t="s">
        <v>74</v>
      </c>
      <c r="BK160" s="227">
        <f>ROUND(I160*H160,2)</f>
        <v>0</v>
      </c>
      <c r="BL160" s="17" t="s">
        <v>218</v>
      </c>
      <c r="BM160" s="17" t="s">
        <v>1688</v>
      </c>
    </row>
    <row r="161" spans="2:47" s="1" customFormat="1" ht="12">
      <c r="B161" s="38"/>
      <c r="C161" s="39"/>
      <c r="D161" s="228" t="s">
        <v>219</v>
      </c>
      <c r="E161" s="39"/>
      <c r="F161" s="229" t="s">
        <v>325</v>
      </c>
      <c r="G161" s="39"/>
      <c r="H161" s="39"/>
      <c r="I161" s="143"/>
      <c r="J161" s="39"/>
      <c r="K161" s="39"/>
      <c r="L161" s="43"/>
      <c r="M161" s="230"/>
      <c r="N161" s="79"/>
      <c r="O161" s="79"/>
      <c r="P161" s="79"/>
      <c r="Q161" s="79"/>
      <c r="R161" s="79"/>
      <c r="S161" s="79"/>
      <c r="T161" s="80"/>
      <c r="AT161" s="17" t="s">
        <v>219</v>
      </c>
      <c r="AU161" s="17" t="s">
        <v>76</v>
      </c>
    </row>
    <row r="162" spans="2:47" s="1" customFormat="1" ht="12">
      <c r="B162" s="38"/>
      <c r="C162" s="39"/>
      <c r="D162" s="228" t="s">
        <v>221</v>
      </c>
      <c r="E162" s="39"/>
      <c r="F162" s="231" t="s">
        <v>326</v>
      </c>
      <c r="G162" s="39"/>
      <c r="H162" s="39"/>
      <c r="I162" s="143"/>
      <c r="J162" s="39"/>
      <c r="K162" s="39"/>
      <c r="L162" s="43"/>
      <c r="M162" s="230"/>
      <c r="N162" s="79"/>
      <c r="O162" s="79"/>
      <c r="P162" s="79"/>
      <c r="Q162" s="79"/>
      <c r="R162" s="79"/>
      <c r="S162" s="79"/>
      <c r="T162" s="80"/>
      <c r="AT162" s="17" t="s">
        <v>221</v>
      </c>
      <c r="AU162" s="17" t="s">
        <v>76</v>
      </c>
    </row>
    <row r="163" spans="2:47" s="1" customFormat="1" ht="12">
      <c r="B163" s="38"/>
      <c r="C163" s="39"/>
      <c r="D163" s="228" t="s">
        <v>250</v>
      </c>
      <c r="E163" s="39"/>
      <c r="F163" s="231" t="s">
        <v>327</v>
      </c>
      <c r="G163" s="39"/>
      <c r="H163" s="39"/>
      <c r="I163" s="143"/>
      <c r="J163" s="39"/>
      <c r="K163" s="39"/>
      <c r="L163" s="43"/>
      <c r="M163" s="230"/>
      <c r="N163" s="79"/>
      <c r="O163" s="79"/>
      <c r="P163" s="79"/>
      <c r="Q163" s="79"/>
      <c r="R163" s="79"/>
      <c r="S163" s="79"/>
      <c r="T163" s="80"/>
      <c r="AT163" s="17" t="s">
        <v>250</v>
      </c>
      <c r="AU163" s="17" t="s">
        <v>76</v>
      </c>
    </row>
    <row r="164" spans="2:51" s="12" customFormat="1" ht="12">
      <c r="B164" s="232"/>
      <c r="C164" s="233"/>
      <c r="D164" s="228" t="s">
        <v>223</v>
      </c>
      <c r="E164" s="234" t="s">
        <v>1</v>
      </c>
      <c r="F164" s="235" t="s">
        <v>1490</v>
      </c>
      <c r="G164" s="233"/>
      <c r="H164" s="234" t="s">
        <v>1</v>
      </c>
      <c r="I164" s="236"/>
      <c r="J164" s="233"/>
      <c r="K164" s="233"/>
      <c r="L164" s="237"/>
      <c r="M164" s="238"/>
      <c r="N164" s="239"/>
      <c r="O164" s="239"/>
      <c r="P164" s="239"/>
      <c r="Q164" s="239"/>
      <c r="R164" s="239"/>
      <c r="S164" s="239"/>
      <c r="T164" s="240"/>
      <c r="AT164" s="241" t="s">
        <v>223</v>
      </c>
      <c r="AU164" s="241" t="s">
        <v>76</v>
      </c>
      <c r="AV164" s="12" t="s">
        <v>74</v>
      </c>
      <c r="AW164" s="12" t="s">
        <v>30</v>
      </c>
      <c r="AX164" s="12" t="s">
        <v>67</v>
      </c>
      <c r="AY164" s="241" t="s">
        <v>211</v>
      </c>
    </row>
    <row r="165" spans="2:51" s="13" customFormat="1" ht="12">
      <c r="B165" s="242"/>
      <c r="C165" s="243"/>
      <c r="D165" s="228" t="s">
        <v>223</v>
      </c>
      <c r="E165" s="244" t="s">
        <v>1</v>
      </c>
      <c r="F165" s="245" t="s">
        <v>1689</v>
      </c>
      <c r="G165" s="243"/>
      <c r="H165" s="246">
        <v>164.58</v>
      </c>
      <c r="I165" s="247"/>
      <c r="J165" s="243"/>
      <c r="K165" s="243"/>
      <c r="L165" s="248"/>
      <c r="M165" s="249"/>
      <c r="N165" s="250"/>
      <c r="O165" s="250"/>
      <c r="P165" s="250"/>
      <c r="Q165" s="250"/>
      <c r="R165" s="250"/>
      <c r="S165" s="250"/>
      <c r="T165" s="251"/>
      <c r="AT165" s="252" t="s">
        <v>223</v>
      </c>
      <c r="AU165" s="252" t="s">
        <v>76</v>
      </c>
      <c r="AV165" s="13" t="s">
        <v>76</v>
      </c>
      <c r="AW165" s="13" t="s">
        <v>30</v>
      </c>
      <c r="AX165" s="13" t="s">
        <v>67</v>
      </c>
      <c r="AY165" s="252" t="s">
        <v>211</v>
      </c>
    </row>
    <row r="166" spans="2:51" s="12" customFormat="1" ht="12">
      <c r="B166" s="232"/>
      <c r="C166" s="233"/>
      <c r="D166" s="228" t="s">
        <v>223</v>
      </c>
      <c r="E166" s="234" t="s">
        <v>1</v>
      </c>
      <c r="F166" s="235" t="s">
        <v>1156</v>
      </c>
      <c r="G166" s="233"/>
      <c r="H166" s="234" t="s">
        <v>1</v>
      </c>
      <c r="I166" s="236"/>
      <c r="J166" s="233"/>
      <c r="K166" s="233"/>
      <c r="L166" s="237"/>
      <c r="M166" s="238"/>
      <c r="N166" s="239"/>
      <c r="O166" s="239"/>
      <c r="P166" s="239"/>
      <c r="Q166" s="239"/>
      <c r="R166" s="239"/>
      <c r="S166" s="239"/>
      <c r="T166" s="240"/>
      <c r="AT166" s="241" t="s">
        <v>223</v>
      </c>
      <c r="AU166" s="241" t="s">
        <v>76</v>
      </c>
      <c r="AV166" s="12" t="s">
        <v>74</v>
      </c>
      <c r="AW166" s="12" t="s">
        <v>30</v>
      </c>
      <c r="AX166" s="12" t="s">
        <v>67</v>
      </c>
      <c r="AY166" s="241" t="s">
        <v>211</v>
      </c>
    </row>
    <row r="167" spans="2:51" s="13" customFormat="1" ht="12">
      <c r="B167" s="242"/>
      <c r="C167" s="243"/>
      <c r="D167" s="228" t="s">
        <v>223</v>
      </c>
      <c r="E167" s="244" t="s">
        <v>1</v>
      </c>
      <c r="F167" s="245" t="s">
        <v>1500</v>
      </c>
      <c r="G167" s="243"/>
      <c r="H167" s="246">
        <v>21.312</v>
      </c>
      <c r="I167" s="247"/>
      <c r="J167" s="243"/>
      <c r="K167" s="243"/>
      <c r="L167" s="248"/>
      <c r="M167" s="249"/>
      <c r="N167" s="250"/>
      <c r="O167" s="250"/>
      <c r="P167" s="250"/>
      <c r="Q167" s="250"/>
      <c r="R167" s="250"/>
      <c r="S167" s="250"/>
      <c r="T167" s="251"/>
      <c r="AT167" s="252" t="s">
        <v>223</v>
      </c>
      <c r="AU167" s="252" t="s">
        <v>76</v>
      </c>
      <c r="AV167" s="13" t="s">
        <v>76</v>
      </c>
      <c r="AW167" s="13" t="s">
        <v>30</v>
      </c>
      <c r="AX167" s="13" t="s">
        <v>67</v>
      </c>
      <c r="AY167" s="252" t="s">
        <v>211</v>
      </c>
    </row>
    <row r="168" spans="2:51" s="14" customFormat="1" ht="12">
      <c r="B168" s="253"/>
      <c r="C168" s="254"/>
      <c r="D168" s="228" t="s">
        <v>223</v>
      </c>
      <c r="E168" s="255" t="s">
        <v>1</v>
      </c>
      <c r="F168" s="256" t="s">
        <v>227</v>
      </c>
      <c r="G168" s="254"/>
      <c r="H168" s="257">
        <v>185.892</v>
      </c>
      <c r="I168" s="258"/>
      <c r="J168" s="254"/>
      <c r="K168" s="254"/>
      <c r="L168" s="259"/>
      <c r="M168" s="260"/>
      <c r="N168" s="261"/>
      <c r="O168" s="261"/>
      <c r="P168" s="261"/>
      <c r="Q168" s="261"/>
      <c r="R168" s="261"/>
      <c r="S168" s="261"/>
      <c r="T168" s="262"/>
      <c r="AT168" s="263" t="s">
        <v>223</v>
      </c>
      <c r="AU168" s="263" t="s">
        <v>76</v>
      </c>
      <c r="AV168" s="14" t="s">
        <v>218</v>
      </c>
      <c r="AW168" s="14" t="s">
        <v>30</v>
      </c>
      <c r="AX168" s="14" t="s">
        <v>74</v>
      </c>
      <c r="AY168" s="263" t="s">
        <v>211</v>
      </c>
    </row>
    <row r="169" spans="2:65" s="1" customFormat="1" ht="16.5" customHeight="1">
      <c r="B169" s="38"/>
      <c r="C169" s="216" t="s">
        <v>295</v>
      </c>
      <c r="D169" s="216" t="s">
        <v>213</v>
      </c>
      <c r="E169" s="217" t="s">
        <v>329</v>
      </c>
      <c r="F169" s="218" t="s">
        <v>330</v>
      </c>
      <c r="G169" s="219" t="s">
        <v>230</v>
      </c>
      <c r="H169" s="220">
        <v>37.89</v>
      </c>
      <c r="I169" s="221"/>
      <c r="J169" s="222">
        <f>ROUND(I169*H169,2)</f>
        <v>0</v>
      </c>
      <c r="K169" s="218" t="s">
        <v>217</v>
      </c>
      <c r="L169" s="43"/>
      <c r="M169" s="223" t="s">
        <v>1</v>
      </c>
      <c r="N169" s="224" t="s">
        <v>38</v>
      </c>
      <c r="O169" s="79"/>
      <c r="P169" s="225">
        <f>O169*H169</f>
        <v>0</v>
      </c>
      <c r="Q169" s="225">
        <v>0</v>
      </c>
      <c r="R169" s="225">
        <f>Q169*H169</f>
        <v>0</v>
      </c>
      <c r="S169" s="225">
        <v>0</v>
      </c>
      <c r="T169" s="226">
        <f>S169*H169</f>
        <v>0</v>
      </c>
      <c r="AR169" s="17" t="s">
        <v>218</v>
      </c>
      <c r="AT169" s="17" t="s">
        <v>213</v>
      </c>
      <c r="AU169" s="17" t="s">
        <v>76</v>
      </c>
      <c r="AY169" s="17" t="s">
        <v>211</v>
      </c>
      <c r="BE169" s="227">
        <f>IF(N169="základní",J169,0)</f>
        <v>0</v>
      </c>
      <c r="BF169" s="227">
        <f>IF(N169="snížená",J169,0)</f>
        <v>0</v>
      </c>
      <c r="BG169" s="227">
        <f>IF(N169="zákl. přenesená",J169,0)</f>
        <v>0</v>
      </c>
      <c r="BH169" s="227">
        <f>IF(N169="sníž. přenesená",J169,0)</f>
        <v>0</v>
      </c>
      <c r="BI169" s="227">
        <f>IF(N169="nulová",J169,0)</f>
        <v>0</v>
      </c>
      <c r="BJ169" s="17" t="s">
        <v>74</v>
      </c>
      <c r="BK169" s="227">
        <f>ROUND(I169*H169,2)</f>
        <v>0</v>
      </c>
      <c r="BL169" s="17" t="s">
        <v>218</v>
      </c>
      <c r="BM169" s="17" t="s">
        <v>1690</v>
      </c>
    </row>
    <row r="170" spans="2:47" s="1" customFormat="1" ht="12">
      <c r="B170" s="38"/>
      <c r="C170" s="39"/>
      <c r="D170" s="228" t="s">
        <v>219</v>
      </c>
      <c r="E170" s="39"/>
      <c r="F170" s="229" t="s">
        <v>332</v>
      </c>
      <c r="G170" s="39"/>
      <c r="H170" s="39"/>
      <c r="I170" s="143"/>
      <c r="J170" s="39"/>
      <c r="K170" s="39"/>
      <c r="L170" s="43"/>
      <c r="M170" s="230"/>
      <c r="N170" s="79"/>
      <c r="O170" s="79"/>
      <c r="P170" s="79"/>
      <c r="Q170" s="79"/>
      <c r="R170" s="79"/>
      <c r="S170" s="79"/>
      <c r="T170" s="80"/>
      <c r="AT170" s="17" t="s">
        <v>219</v>
      </c>
      <c r="AU170" s="17" t="s">
        <v>76</v>
      </c>
    </row>
    <row r="171" spans="2:47" s="1" customFormat="1" ht="12">
      <c r="B171" s="38"/>
      <c r="C171" s="39"/>
      <c r="D171" s="228" t="s">
        <v>221</v>
      </c>
      <c r="E171" s="39"/>
      <c r="F171" s="231" t="s">
        <v>333</v>
      </c>
      <c r="G171" s="39"/>
      <c r="H171" s="39"/>
      <c r="I171" s="143"/>
      <c r="J171" s="39"/>
      <c r="K171" s="39"/>
      <c r="L171" s="43"/>
      <c r="M171" s="230"/>
      <c r="N171" s="79"/>
      <c r="O171" s="79"/>
      <c r="P171" s="79"/>
      <c r="Q171" s="79"/>
      <c r="R171" s="79"/>
      <c r="S171" s="79"/>
      <c r="T171" s="80"/>
      <c r="AT171" s="17" t="s">
        <v>221</v>
      </c>
      <c r="AU171" s="17" t="s">
        <v>76</v>
      </c>
    </row>
    <row r="172" spans="2:51" s="12" customFormat="1" ht="12">
      <c r="B172" s="232"/>
      <c r="C172" s="233"/>
      <c r="D172" s="228" t="s">
        <v>223</v>
      </c>
      <c r="E172" s="234" t="s">
        <v>1</v>
      </c>
      <c r="F172" s="235" t="s">
        <v>1691</v>
      </c>
      <c r="G172" s="233"/>
      <c r="H172" s="234" t="s">
        <v>1</v>
      </c>
      <c r="I172" s="236"/>
      <c r="J172" s="233"/>
      <c r="K172" s="233"/>
      <c r="L172" s="237"/>
      <c r="M172" s="238"/>
      <c r="N172" s="239"/>
      <c r="O172" s="239"/>
      <c r="P172" s="239"/>
      <c r="Q172" s="239"/>
      <c r="R172" s="239"/>
      <c r="S172" s="239"/>
      <c r="T172" s="240"/>
      <c r="AT172" s="241" t="s">
        <v>223</v>
      </c>
      <c r="AU172" s="241" t="s">
        <v>76</v>
      </c>
      <c r="AV172" s="12" t="s">
        <v>74</v>
      </c>
      <c r="AW172" s="12" t="s">
        <v>30</v>
      </c>
      <c r="AX172" s="12" t="s">
        <v>67</v>
      </c>
      <c r="AY172" s="241" t="s">
        <v>211</v>
      </c>
    </row>
    <row r="173" spans="2:51" s="13" customFormat="1" ht="12">
      <c r="B173" s="242"/>
      <c r="C173" s="243"/>
      <c r="D173" s="228" t="s">
        <v>223</v>
      </c>
      <c r="E173" s="244" t="s">
        <v>1</v>
      </c>
      <c r="F173" s="245" t="s">
        <v>1692</v>
      </c>
      <c r="G173" s="243"/>
      <c r="H173" s="246">
        <v>13.32</v>
      </c>
      <c r="I173" s="247"/>
      <c r="J173" s="243"/>
      <c r="K173" s="243"/>
      <c r="L173" s="248"/>
      <c r="M173" s="249"/>
      <c r="N173" s="250"/>
      <c r="O173" s="250"/>
      <c r="P173" s="250"/>
      <c r="Q173" s="250"/>
      <c r="R173" s="250"/>
      <c r="S173" s="250"/>
      <c r="T173" s="251"/>
      <c r="AT173" s="252" t="s">
        <v>223</v>
      </c>
      <c r="AU173" s="252" t="s">
        <v>76</v>
      </c>
      <c r="AV173" s="13" t="s">
        <v>76</v>
      </c>
      <c r="AW173" s="13" t="s">
        <v>30</v>
      </c>
      <c r="AX173" s="13" t="s">
        <v>67</v>
      </c>
      <c r="AY173" s="252" t="s">
        <v>211</v>
      </c>
    </row>
    <row r="174" spans="2:51" s="12" customFormat="1" ht="12">
      <c r="B174" s="232"/>
      <c r="C174" s="233"/>
      <c r="D174" s="228" t="s">
        <v>223</v>
      </c>
      <c r="E174" s="234" t="s">
        <v>1</v>
      </c>
      <c r="F174" s="235" t="s">
        <v>1693</v>
      </c>
      <c r="G174" s="233"/>
      <c r="H174" s="234" t="s">
        <v>1</v>
      </c>
      <c r="I174" s="236"/>
      <c r="J174" s="233"/>
      <c r="K174" s="233"/>
      <c r="L174" s="237"/>
      <c r="M174" s="238"/>
      <c r="N174" s="239"/>
      <c r="O174" s="239"/>
      <c r="P174" s="239"/>
      <c r="Q174" s="239"/>
      <c r="R174" s="239"/>
      <c r="S174" s="239"/>
      <c r="T174" s="240"/>
      <c r="AT174" s="241" t="s">
        <v>223</v>
      </c>
      <c r="AU174" s="241" t="s">
        <v>76</v>
      </c>
      <c r="AV174" s="12" t="s">
        <v>74</v>
      </c>
      <c r="AW174" s="12" t="s">
        <v>30</v>
      </c>
      <c r="AX174" s="12" t="s">
        <v>67</v>
      </c>
      <c r="AY174" s="241" t="s">
        <v>211</v>
      </c>
    </row>
    <row r="175" spans="2:51" s="13" customFormat="1" ht="12">
      <c r="B175" s="242"/>
      <c r="C175" s="243"/>
      <c r="D175" s="228" t="s">
        <v>223</v>
      </c>
      <c r="E175" s="244" t="s">
        <v>1</v>
      </c>
      <c r="F175" s="245" t="s">
        <v>1694</v>
      </c>
      <c r="G175" s="243"/>
      <c r="H175" s="246">
        <v>11.97</v>
      </c>
      <c r="I175" s="247"/>
      <c r="J175" s="243"/>
      <c r="K175" s="243"/>
      <c r="L175" s="248"/>
      <c r="M175" s="249"/>
      <c r="N175" s="250"/>
      <c r="O175" s="250"/>
      <c r="P175" s="250"/>
      <c r="Q175" s="250"/>
      <c r="R175" s="250"/>
      <c r="S175" s="250"/>
      <c r="T175" s="251"/>
      <c r="AT175" s="252" t="s">
        <v>223</v>
      </c>
      <c r="AU175" s="252" t="s">
        <v>76</v>
      </c>
      <c r="AV175" s="13" t="s">
        <v>76</v>
      </c>
      <c r="AW175" s="13" t="s">
        <v>30</v>
      </c>
      <c r="AX175" s="13" t="s">
        <v>67</v>
      </c>
      <c r="AY175" s="252" t="s">
        <v>211</v>
      </c>
    </row>
    <row r="176" spans="2:51" s="12" customFormat="1" ht="12">
      <c r="B176" s="232"/>
      <c r="C176" s="233"/>
      <c r="D176" s="228" t="s">
        <v>223</v>
      </c>
      <c r="E176" s="234" t="s">
        <v>1</v>
      </c>
      <c r="F176" s="235" t="s">
        <v>1695</v>
      </c>
      <c r="G176" s="233"/>
      <c r="H176" s="234" t="s">
        <v>1</v>
      </c>
      <c r="I176" s="236"/>
      <c r="J176" s="233"/>
      <c r="K176" s="233"/>
      <c r="L176" s="237"/>
      <c r="M176" s="238"/>
      <c r="N176" s="239"/>
      <c r="O176" s="239"/>
      <c r="P176" s="239"/>
      <c r="Q176" s="239"/>
      <c r="R176" s="239"/>
      <c r="S176" s="239"/>
      <c r="T176" s="240"/>
      <c r="AT176" s="241" t="s">
        <v>223</v>
      </c>
      <c r="AU176" s="241" t="s">
        <v>76</v>
      </c>
      <c r="AV176" s="12" t="s">
        <v>74</v>
      </c>
      <c r="AW176" s="12" t="s">
        <v>30</v>
      </c>
      <c r="AX176" s="12" t="s">
        <v>67</v>
      </c>
      <c r="AY176" s="241" t="s">
        <v>211</v>
      </c>
    </row>
    <row r="177" spans="2:51" s="13" customFormat="1" ht="12">
      <c r="B177" s="242"/>
      <c r="C177" s="243"/>
      <c r="D177" s="228" t="s">
        <v>223</v>
      </c>
      <c r="E177" s="244" t="s">
        <v>1</v>
      </c>
      <c r="F177" s="245" t="s">
        <v>1696</v>
      </c>
      <c r="G177" s="243"/>
      <c r="H177" s="246">
        <v>12.6</v>
      </c>
      <c r="I177" s="247"/>
      <c r="J177" s="243"/>
      <c r="K177" s="243"/>
      <c r="L177" s="248"/>
      <c r="M177" s="249"/>
      <c r="N177" s="250"/>
      <c r="O177" s="250"/>
      <c r="P177" s="250"/>
      <c r="Q177" s="250"/>
      <c r="R177" s="250"/>
      <c r="S177" s="250"/>
      <c r="T177" s="251"/>
      <c r="AT177" s="252" t="s">
        <v>223</v>
      </c>
      <c r="AU177" s="252" t="s">
        <v>76</v>
      </c>
      <c r="AV177" s="13" t="s">
        <v>76</v>
      </c>
      <c r="AW177" s="13" t="s">
        <v>30</v>
      </c>
      <c r="AX177" s="13" t="s">
        <v>67</v>
      </c>
      <c r="AY177" s="252" t="s">
        <v>211</v>
      </c>
    </row>
    <row r="178" spans="2:51" s="14" customFormat="1" ht="12">
      <c r="B178" s="253"/>
      <c r="C178" s="254"/>
      <c r="D178" s="228" t="s">
        <v>223</v>
      </c>
      <c r="E178" s="255" t="s">
        <v>1</v>
      </c>
      <c r="F178" s="256" t="s">
        <v>227</v>
      </c>
      <c r="G178" s="254"/>
      <c r="H178" s="257">
        <v>37.89</v>
      </c>
      <c r="I178" s="258"/>
      <c r="J178" s="254"/>
      <c r="K178" s="254"/>
      <c r="L178" s="259"/>
      <c r="M178" s="260"/>
      <c r="N178" s="261"/>
      <c r="O178" s="261"/>
      <c r="P178" s="261"/>
      <c r="Q178" s="261"/>
      <c r="R178" s="261"/>
      <c r="S178" s="261"/>
      <c r="T178" s="262"/>
      <c r="AT178" s="263" t="s">
        <v>223</v>
      </c>
      <c r="AU178" s="263" t="s">
        <v>76</v>
      </c>
      <c r="AV178" s="14" t="s">
        <v>218</v>
      </c>
      <c r="AW178" s="14" t="s">
        <v>30</v>
      </c>
      <c r="AX178" s="14" t="s">
        <v>74</v>
      </c>
      <c r="AY178" s="263" t="s">
        <v>211</v>
      </c>
    </row>
    <row r="179" spans="2:65" s="1" customFormat="1" ht="16.5" customHeight="1">
      <c r="B179" s="38"/>
      <c r="C179" s="264" t="s">
        <v>265</v>
      </c>
      <c r="D179" s="264" t="s">
        <v>337</v>
      </c>
      <c r="E179" s="265" t="s">
        <v>338</v>
      </c>
      <c r="F179" s="266" t="s">
        <v>339</v>
      </c>
      <c r="G179" s="267" t="s">
        <v>323</v>
      </c>
      <c r="H179" s="268">
        <v>60.624</v>
      </c>
      <c r="I179" s="269"/>
      <c r="J179" s="270">
        <f>ROUND(I179*H179,2)</f>
        <v>0</v>
      </c>
      <c r="K179" s="266" t="s">
        <v>217</v>
      </c>
      <c r="L179" s="271"/>
      <c r="M179" s="272" t="s">
        <v>1</v>
      </c>
      <c r="N179" s="273" t="s">
        <v>38</v>
      </c>
      <c r="O179" s="79"/>
      <c r="P179" s="225">
        <f>O179*H179</f>
        <v>0</v>
      </c>
      <c r="Q179" s="225">
        <v>1</v>
      </c>
      <c r="R179" s="225">
        <f>Q179*H179</f>
        <v>60.624</v>
      </c>
      <c r="S179" s="225">
        <v>0</v>
      </c>
      <c r="T179" s="226">
        <f>S179*H179</f>
        <v>0</v>
      </c>
      <c r="AR179" s="17" t="s">
        <v>247</v>
      </c>
      <c r="AT179" s="17" t="s">
        <v>337</v>
      </c>
      <c r="AU179" s="17" t="s">
        <v>76</v>
      </c>
      <c r="AY179" s="17" t="s">
        <v>211</v>
      </c>
      <c r="BE179" s="227">
        <f>IF(N179="základní",J179,0)</f>
        <v>0</v>
      </c>
      <c r="BF179" s="227">
        <f>IF(N179="snížená",J179,0)</f>
        <v>0</v>
      </c>
      <c r="BG179" s="227">
        <f>IF(N179="zákl. přenesená",J179,0)</f>
        <v>0</v>
      </c>
      <c r="BH179" s="227">
        <f>IF(N179="sníž. přenesená",J179,0)</f>
        <v>0</v>
      </c>
      <c r="BI179" s="227">
        <f>IF(N179="nulová",J179,0)</f>
        <v>0</v>
      </c>
      <c r="BJ179" s="17" t="s">
        <v>74</v>
      </c>
      <c r="BK179" s="227">
        <f>ROUND(I179*H179,2)</f>
        <v>0</v>
      </c>
      <c r="BL179" s="17" t="s">
        <v>218</v>
      </c>
      <c r="BM179" s="17" t="s">
        <v>1697</v>
      </c>
    </row>
    <row r="180" spans="2:47" s="1" customFormat="1" ht="12">
      <c r="B180" s="38"/>
      <c r="C180" s="39"/>
      <c r="D180" s="228" t="s">
        <v>219</v>
      </c>
      <c r="E180" s="39"/>
      <c r="F180" s="229" t="s">
        <v>339</v>
      </c>
      <c r="G180" s="39"/>
      <c r="H180" s="39"/>
      <c r="I180" s="143"/>
      <c r="J180" s="39"/>
      <c r="K180" s="39"/>
      <c r="L180" s="43"/>
      <c r="M180" s="230"/>
      <c r="N180" s="79"/>
      <c r="O180" s="79"/>
      <c r="P180" s="79"/>
      <c r="Q180" s="79"/>
      <c r="R180" s="79"/>
      <c r="S180" s="79"/>
      <c r="T180" s="80"/>
      <c r="AT180" s="17" t="s">
        <v>219</v>
      </c>
      <c r="AU180" s="17" t="s">
        <v>76</v>
      </c>
    </row>
    <row r="181" spans="2:51" s="13" customFormat="1" ht="12">
      <c r="B181" s="242"/>
      <c r="C181" s="243"/>
      <c r="D181" s="228" t="s">
        <v>223</v>
      </c>
      <c r="E181" s="244" t="s">
        <v>1</v>
      </c>
      <c r="F181" s="245" t="s">
        <v>1698</v>
      </c>
      <c r="G181" s="243"/>
      <c r="H181" s="246">
        <v>60.624</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4" customFormat="1" ht="12">
      <c r="B182" s="253"/>
      <c r="C182" s="254"/>
      <c r="D182" s="228" t="s">
        <v>223</v>
      </c>
      <c r="E182" s="255" t="s">
        <v>1</v>
      </c>
      <c r="F182" s="256" t="s">
        <v>227</v>
      </c>
      <c r="G182" s="254"/>
      <c r="H182" s="257">
        <v>60.624</v>
      </c>
      <c r="I182" s="258"/>
      <c r="J182" s="254"/>
      <c r="K182" s="254"/>
      <c r="L182" s="259"/>
      <c r="M182" s="260"/>
      <c r="N182" s="261"/>
      <c r="O182" s="261"/>
      <c r="P182" s="261"/>
      <c r="Q182" s="261"/>
      <c r="R182" s="261"/>
      <c r="S182" s="261"/>
      <c r="T182" s="262"/>
      <c r="AT182" s="263" t="s">
        <v>223</v>
      </c>
      <c r="AU182" s="263" t="s">
        <v>76</v>
      </c>
      <c r="AV182" s="14" t="s">
        <v>218</v>
      </c>
      <c r="AW182" s="14" t="s">
        <v>30</v>
      </c>
      <c r="AX182" s="14" t="s">
        <v>74</v>
      </c>
      <c r="AY182" s="263" t="s">
        <v>211</v>
      </c>
    </row>
    <row r="183" spans="2:65" s="1" customFormat="1" ht="16.5" customHeight="1">
      <c r="B183" s="38"/>
      <c r="C183" s="216" t="s">
        <v>308</v>
      </c>
      <c r="D183" s="216" t="s">
        <v>213</v>
      </c>
      <c r="E183" s="217" t="s">
        <v>342</v>
      </c>
      <c r="F183" s="218" t="s">
        <v>343</v>
      </c>
      <c r="G183" s="219" t="s">
        <v>216</v>
      </c>
      <c r="H183" s="220">
        <v>87.5</v>
      </c>
      <c r="I183" s="221"/>
      <c r="J183" s="222">
        <f>ROUND(I183*H183,2)</f>
        <v>0</v>
      </c>
      <c r="K183" s="218" t="s">
        <v>217</v>
      </c>
      <c r="L183" s="43"/>
      <c r="M183" s="223" t="s">
        <v>1</v>
      </c>
      <c r="N183" s="224" t="s">
        <v>38</v>
      </c>
      <c r="O183" s="79"/>
      <c r="P183" s="225">
        <f>O183*H183</f>
        <v>0</v>
      </c>
      <c r="Q183" s="225">
        <v>0</v>
      </c>
      <c r="R183" s="225">
        <f>Q183*H183</f>
        <v>0</v>
      </c>
      <c r="S183" s="225">
        <v>0</v>
      </c>
      <c r="T183" s="226">
        <f>S183*H183</f>
        <v>0</v>
      </c>
      <c r="AR183" s="17" t="s">
        <v>218</v>
      </c>
      <c r="AT183" s="17" t="s">
        <v>213</v>
      </c>
      <c r="AU183" s="17" t="s">
        <v>76</v>
      </c>
      <c r="AY183" s="17" t="s">
        <v>211</v>
      </c>
      <c r="BE183" s="227">
        <f>IF(N183="základní",J183,0)</f>
        <v>0</v>
      </c>
      <c r="BF183" s="227">
        <f>IF(N183="snížená",J183,0)</f>
        <v>0</v>
      </c>
      <c r="BG183" s="227">
        <f>IF(N183="zákl. přenesená",J183,0)</f>
        <v>0</v>
      </c>
      <c r="BH183" s="227">
        <f>IF(N183="sníž. přenesená",J183,0)</f>
        <v>0</v>
      </c>
      <c r="BI183" s="227">
        <f>IF(N183="nulová",J183,0)</f>
        <v>0</v>
      </c>
      <c r="BJ183" s="17" t="s">
        <v>74</v>
      </c>
      <c r="BK183" s="227">
        <f>ROUND(I183*H183,2)</f>
        <v>0</v>
      </c>
      <c r="BL183" s="17" t="s">
        <v>218</v>
      </c>
      <c r="BM183" s="17" t="s">
        <v>1699</v>
      </c>
    </row>
    <row r="184" spans="2:47" s="1" customFormat="1" ht="12">
      <c r="B184" s="38"/>
      <c r="C184" s="39"/>
      <c r="D184" s="228" t="s">
        <v>219</v>
      </c>
      <c r="E184" s="39"/>
      <c r="F184" s="229" t="s">
        <v>345</v>
      </c>
      <c r="G184" s="39"/>
      <c r="H184" s="39"/>
      <c r="I184" s="143"/>
      <c r="J184" s="39"/>
      <c r="K184" s="39"/>
      <c r="L184" s="43"/>
      <c r="M184" s="230"/>
      <c r="N184" s="79"/>
      <c r="O184" s="79"/>
      <c r="P184" s="79"/>
      <c r="Q184" s="79"/>
      <c r="R184" s="79"/>
      <c r="S184" s="79"/>
      <c r="T184" s="80"/>
      <c r="AT184" s="17" t="s">
        <v>219</v>
      </c>
      <c r="AU184" s="17" t="s">
        <v>76</v>
      </c>
    </row>
    <row r="185" spans="2:47" s="1" customFormat="1" ht="12">
      <c r="B185" s="38"/>
      <c r="C185" s="39"/>
      <c r="D185" s="228" t="s">
        <v>221</v>
      </c>
      <c r="E185" s="39"/>
      <c r="F185" s="231" t="s">
        <v>346</v>
      </c>
      <c r="G185" s="39"/>
      <c r="H185" s="39"/>
      <c r="I185" s="143"/>
      <c r="J185" s="39"/>
      <c r="K185" s="39"/>
      <c r="L185" s="43"/>
      <c r="M185" s="230"/>
      <c r="N185" s="79"/>
      <c r="O185" s="79"/>
      <c r="P185" s="79"/>
      <c r="Q185" s="79"/>
      <c r="R185" s="79"/>
      <c r="S185" s="79"/>
      <c r="T185" s="80"/>
      <c r="AT185" s="17" t="s">
        <v>221</v>
      </c>
      <c r="AU185" s="17" t="s">
        <v>76</v>
      </c>
    </row>
    <row r="186" spans="2:65" s="1" customFormat="1" ht="16.5" customHeight="1">
      <c r="B186" s="38"/>
      <c r="C186" s="264" t="s">
        <v>314</v>
      </c>
      <c r="D186" s="264" t="s">
        <v>337</v>
      </c>
      <c r="E186" s="265" t="s">
        <v>348</v>
      </c>
      <c r="F186" s="266" t="s">
        <v>349</v>
      </c>
      <c r="G186" s="267" t="s">
        <v>350</v>
      </c>
      <c r="H186" s="268">
        <v>2.625</v>
      </c>
      <c r="I186" s="269"/>
      <c r="J186" s="270">
        <f>ROUND(I186*H186,2)</f>
        <v>0</v>
      </c>
      <c r="K186" s="266" t="s">
        <v>217</v>
      </c>
      <c r="L186" s="271"/>
      <c r="M186" s="272" t="s">
        <v>1</v>
      </c>
      <c r="N186" s="273" t="s">
        <v>38</v>
      </c>
      <c r="O186" s="79"/>
      <c r="P186" s="225">
        <f>O186*H186</f>
        <v>0</v>
      </c>
      <c r="Q186" s="225">
        <v>0.001</v>
      </c>
      <c r="R186" s="225">
        <f>Q186*H186</f>
        <v>0.002625</v>
      </c>
      <c r="S186" s="225">
        <v>0</v>
      </c>
      <c r="T186" s="226">
        <f>S186*H186</f>
        <v>0</v>
      </c>
      <c r="AR186" s="17" t="s">
        <v>247</v>
      </c>
      <c r="AT186" s="17" t="s">
        <v>337</v>
      </c>
      <c r="AU186" s="17" t="s">
        <v>76</v>
      </c>
      <c r="AY186" s="17" t="s">
        <v>211</v>
      </c>
      <c r="BE186" s="227">
        <f>IF(N186="základní",J186,0)</f>
        <v>0</v>
      </c>
      <c r="BF186" s="227">
        <f>IF(N186="snížená",J186,0)</f>
        <v>0</v>
      </c>
      <c r="BG186" s="227">
        <f>IF(N186="zákl. přenesená",J186,0)</f>
        <v>0</v>
      </c>
      <c r="BH186" s="227">
        <f>IF(N186="sníž. přenesená",J186,0)</f>
        <v>0</v>
      </c>
      <c r="BI186" s="227">
        <f>IF(N186="nulová",J186,0)</f>
        <v>0</v>
      </c>
      <c r="BJ186" s="17" t="s">
        <v>74</v>
      </c>
      <c r="BK186" s="227">
        <f>ROUND(I186*H186,2)</f>
        <v>0</v>
      </c>
      <c r="BL186" s="17" t="s">
        <v>218</v>
      </c>
      <c r="BM186" s="17" t="s">
        <v>1700</v>
      </c>
    </row>
    <row r="187" spans="2:47" s="1" customFormat="1" ht="12">
      <c r="B187" s="38"/>
      <c r="C187" s="39"/>
      <c r="D187" s="228" t="s">
        <v>219</v>
      </c>
      <c r="E187" s="39"/>
      <c r="F187" s="229" t="s">
        <v>349</v>
      </c>
      <c r="G187" s="39"/>
      <c r="H187" s="39"/>
      <c r="I187" s="143"/>
      <c r="J187" s="39"/>
      <c r="K187" s="39"/>
      <c r="L187" s="43"/>
      <c r="M187" s="230"/>
      <c r="N187" s="79"/>
      <c r="O187" s="79"/>
      <c r="P187" s="79"/>
      <c r="Q187" s="79"/>
      <c r="R187" s="79"/>
      <c r="S187" s="79"/>
      <c r="T187" s="80"/>
      <c r="AT187" s="17" t="s">
        <v>219</v>
      </c>
      <c r="AU187" s="17" t="s">
        <v>76</v>
      </c>
    </row>
    <row r="188" spans="2:51" s="13" customFormat="1" ht="12">
      <c r="B188" s="242"/>
      <c r="C188" s="243"/>
      <c r="D188" s="228" t="s">
        <v>223</v>
      </c>
      <c r="E188" s="244" t="s">
        <v>1</v>
      </c>
      <c r="F188" s="245" t="s">
        <v>1701</v>
      </c>
      <c r="G188" s="243"/>
      <c r="H188" s="246">
        <v>2.625</v>
      </c>
      <c r="I188" s="247"/>
      <c r="J188" s="243"/>
      <c r="K188" s="243"/>
      <c r="L188" s="248"/>
      <c r="M188" s="249"/>
      <c r="N188" s="250"/>
      <c r="O188" s="250"/>
      <c r="P188" s="250"/>
      <c r="Q188" s="250"/>
      <c r="R188" s="250"/>
      <c r="S188" s="250"/>
      <c r="T188" s="251"/>
      <c r="AT188" s="252" t="s">
        <v>223</v>
      </c>
      <c r="AU188" s="252" t="s">
        <v>76</v>
      </c>
      <c r="AV188" s="13" t="s">
        <v>76</v>
      </c>
      <c r="AW188" s="13" t="s">
        <v>30</v>
      </c>
      <c r="AX188" s="13" t="s">
        <v>74</v>
      </c>
      <c r="AY188" s="252" t="s">
        <v>211</v>
      </c>
    </row>
    <row r="189" spans="2:65" s="1" customFormat="1" ht="16.5" customHeight="1">
      <c r="B189" s="38"/>
      <c r="C189" s="216" t="s">
        <v>8</v>
      </c>
      <c r="D189" s="216" t="s">
        <v>213</v>
      </c>
      <c r="E189" s="217" t="s">
        <v>354</v>
      </c>
      <c r="F189" s="218" t="s">
        <v>355</v>
      </c>
      <c r="G189" s="219" t="s">
        <v>216</v>
      </c>
      <c r="H189" s="220">
        <v>87.5</v>
      </c>
      <c r="I189" s="221"/>
      <c r="J189" s="222">
        <f>ROUND(I189*H189,2)</f>
        <v>0</v>
      </c>
      <c r="K189" s="218" t="s">
        <v>217</v>
      </c>
      <c r="L189" s="43"/>
      <c r="M189" s="223" t="s">
        <v>1</v>
      </c>
      <c r="N189" s="224" t="s">
        <v>38</v>
      </c>
      <c r="O189" s="79"/>
      <c r="P189" s="225">
        <f>O189*H189</f>
        <v>0</v>
      </c>
      <c r="Q189" s="225">
        <v>0</v>
      </c>
      <c r="R189" s="225">
        <f>Q189*H189</f>
        <v>0</v>
      </c>
      <c r="S189" s="225">
        <v>0</v>
      </c>
      <c r="T189" s="226">
        <f>S189*H189</f>
        <v>0</v>
      </c>
      <c r="AR189" s="17" t="s">
        <v>218</v>
      </c>
      <c r="AT189" s="17" t="s">
        <v>213</v>
      </c>
      <c r="AU189" s="17" t="s">
        <v>76</v>
      </c>
      <c r="AY189" s="17" t="s">
        <v>211</v>
      </c>
      <c r="BE189" s="227">
        <f>IF(N189="základní",J189,0)</f>
        <v>0</v>
      </c>
      <c r="BF189" s="227">
        <f>IF(N189="snížená",J189,0)</f>
        <v>0</v>
      </c>
      <c r="BG189" s="227">
        <f>IF(N189="zákl. přenesená",J189,0)</f>
        <v>0</v>
      </c>
      <c r="BH189" s="227">
        <f>IF(N189="sníž. přenesená",J189,0)</f>
        <v>0</v>
      </c>
      <c r="BI189" s="227">
        <f>IF(N189="nulová",J189,0)</f>
        <v>0</v>
      </c>
      <c r="BJ189" s="17" t="s">
        <v>74</v>
      </c>
      <c r="BK189" s="227">
        <f>ROUND(I189*H189,2)</f>
        <v>0</v>
      </c>
      <c r="BL189" s="17" t="s">
        <v>218</v>
      </c>
      <c r="BM189" s="17" t="s">
        <v>1702</v>
      </c>
    </row>
    <row r="190" spans="2:47" s="1" customFormat="1" ht="12">
      <c r="B190" s="38"/>
      <c r="C190" s="39"/>
      <c r="D190" s="228" t="s">
        <v>219</v>
      </c>
      <c r="E190" s="39"/>
      <c r="F190" s="229" t="s">
        <v>357</v>
      </c>
      <c r="G190" s="39"/>
      <c r="H190" s="39"/>
      <c r="I190" s="143"/>
      <c r="J190" s="39"/>
      <c r="K190" s="39"/>
      <c r="L190" s="43"/>
      <c r="M190" s="230"/>
      <c r="N190" s="79"/>
      <c r="O190" s="79"/>
      <c r="P190" s="79"/>
      <c r="Q190" s="79"/>
      <c r="R190" s="79"/>
      <c r="S190" s="79"/>
      <c r="T190" s="80"/>
      <c r="AT190" s="17" t="s">
        <v>219</v>
      </c>
      <c r="AU190" s="17" t="s">
        <v>76</v>
      </c>
    </row>
    <row r="191" spans="2:47" s="1" customFormat="1" ht="12">
      <c r="B191" s="38"/>
      <c r="C191" s="39"/>
      <c r="D191" s="228" t="s">
        <v>221</v>
      </c>
      <c r="E191" s="39"/>
      <c r="F191" s="231" t="s">
        <v>358</v>
      </c>
      <c r="G191" s="39"/>
      <c r="H191" s="39"/>
      <c r="I191" s="143"/>
      <c r="J191" s="39"/>
      <c r="K191" s="39"/>
      <c r="L191" s="43"/>
      <c r="M191" s="230"/>
      <c r="N191" s="79"/>
      <c r="O191" s="79"/>
      <c r="P191" s="79"/>
      <c r="Q191" s="79"/>
      <c r="R191" s="79"/>
      <c r="S191" s="79"/>
      <c r="T191" s="80"/>
      <c r="AT191" s="17" t="s">
        <v>221</v>
      </c>
      <c r="AU191" s="17" t="s">
        <v>76</v>
      </c>
    </row>
    <row r="192" spans="2:65" s="1" customFormat="1" ht="16.5" customHeight="1">
      <c r="B192" s="38"/>
      <c r="C192" s="216" t="s">
        <v>273</v>
      </c>
      <c r="D192" s="216" t="s">
        <v>213</v>
      </c>
      <c r="E192" s="217" t="s">
        <v>896</v>
      </c>
      <c r="F192" s="218" t="s">
        <v>897</v>
      </c>
      <c r="G192" s="219" t="s">
        <v>216</v>
      </c>
      <c r="H192" s="220">
        <v>87.5</v>
      </c>
      <c r="I192" s="221"/>
      <c r="J192" s="222">
        <f>ROUND(I192*H192,2)</f>
        <v>0</v>
      </c>
      <c r="K192" s="218" t="s">
        <v>217</v>
      </c>
      <c r="L192" s="43"/>
      <c r="M192" s="223" t="s">
        <v>1</v>
      </c>
      <c r="N192" s="224" t="s">
        <v>38</v>
      </c>
      <c r="O192" s="79"/>
      <c r="P192" s="225">
        <f>O192*H192</f>
        <v>0</v>
      </c>
      <c r="Q192" s="225">
        <v>0</v>
      </c>
      <c r="R192" s="225">
        <f>Q192*H192</f>
        <v>0</v>
      </c>
      <c r="S192" s="225">
        <v>0</v>
      </c>
      <c r="T192" s="226">
        <f>S192*H192</f>
        <v>0</v>
      </c>
      <c r="AR192" s="17" t="s">
        <v>218</v>
      </c>
      <c r="AT192" s="17" t="s">
        <v>213</v>
      </c>
      <c r="AU192" s="17" t="s">
        <v>76</v>
      </c>
      <c r="AY192" s="17" t="s">
        <v>211</v>
      </c>
      <c r="BE192" s="227">
        <f>IF(N192="základní",J192,0)</f>
        <v>0</v>
      </c>
      <c r="BF192" s="227">
        <f>IF(N192="snížená",J192,0)</f>
        <v>0</v>
      </c>
      <c r="BG192" s="227">
        <f>IF(N192="zákl. přenesená",J192,0)</f>
        <v>0</v>
      </c>
      <c r="BH192" s="227">
        <f>IF(N192="sníž. přenesená",J192,0)</f>
        <v>0</v>
      </c>
      <c r="BI192" s="227">
        <f>IF(N192="nulová",J192,0)</f>
        <v>0</v>
      </c>
      <c r="BJ192" s="17" t="s">
        <v>74</v>
      </c>
      <c r="BK192" s="227">
        <f>ROUND(I192*H192,2)</f>
        <v>0</v>
      </c>
      <c r="BL192" s="17" t="s">
        <v>218</v>
      </c>
      <c r="BM192" s="17" t="s">
        <v>1703</v>
      </c>
    </row>
    <row r="193" spans="2:47" s="1" customFormat="1" ht="12">
      <c r="B193" s="38"/>
      <c r="C193" s="39"/>
      <c r="D193" s="228" t="s">
        <v>219</v>
      </c>
      <c r="E193" s="39"/>
      <c r="F193" s="229" t="s">
        <v>899</v>
      </c>
      <c r="G193" s="39"/>
      <c r="H193" s="39"/>
      <c r="I193" s="143"/>
      <c r="J193" s="39"/>
      <c r="K193" s="39"/>
      <c r="L193" s="43"/>
      <c r="M193" s="230"/>
      <c r="N193" s="79"/>
      <c r="O193" s="79"/>
      <c r="P193" s="79"/>
      <c r="Q193" s="79"/>
      <c r="R193" s="79"/>
      <c r="S193" s="79"/>
      <c r="T193" s="80"/>
      <c r="AT193" s="17" t="s">
        <v>219</v>
      </c>
      <c r="AU193" s="17" t="s">
        <v>76</v>
      </c>
    </row>
    <row r="194" spans="2:47" s="1" customFormat="1" ht="12">
      <c r="B194" s="38"/>
      <c r="C194" s="39"/>
      <c r="D194" s="228" t="s">
        <v>221</v>
      </c>
      <c r="E194" s="39"/>
      <c r="F194" s="231" t="s">
        <v>363</v>
      </c>
      <c r="G194" s="39"/>
      <c r="H194" s="39"/>
      <c r="I194" s="143"/>
      <c r="J194" s="39"/>
      <c r="K194" s="39"/>
      <c r="L194" s="43"/>
      <c r="M194" s="230"/>
      <c r="N194" s="79"/>
      <c r="O194" s="79"/>
      <c r="P194" s="79"/>
      <c r="Q194" s="79"/>
      <c r="R194" s="79"/>
      <c r="S194" s="79"/>
      <c r="T194" s="80"/>
      <c r="AT194" s="17" t="s">
        <v>221</v>
      </c>
      <c r="AU194" s="17" t="s">
        <v>76</v>
      </c>
    </row>
    <row r="195" spans="2:51" s="13" customFormat="1" ht="12">
      <c r="B195" s="242"/>
      <c r="C195" s="243"/>
      <c r="D195" s="228" t="s">
        <v>223</v>
      </c>
      <c r="E195" s="244" t="s">
        <v>1</v>
      </c>
      <c r="F195" s="245" t="s">
        <v>1704</v>
      </c>
      <c r="G195" s="243"/>
      <c r="H195" s="246">
        <v>87.5</v>
      </c>
      <c r="I195" s="247"/>
      <c r="J195" s="243"/>
      <c r="K195" s="243"/>
      <c r="L195" s="248"/>
      <c r="M195" s="249"/>
      <c r="N195" s="250"/>
      <c r="O195" s="250"/>
      <c r="P195" s="250"/>
      <c r="Q195" s="250"/>
      <c r="R195" s="250"/>
      <c r="S195" s="250"/>
      <c r="T195" s="251"/>
      <c r="AT195" s="252" t="s">
        <v>223</v>
      </c>
      <c r="AU195" s="252" t="s">
        <v>76</v>
      </c>
      <c r="AV195" s="13" t="s">
        <v>76</v>
      </c>
      <c r="AW195" s="13" t="s">
        <v>30</v>
      </c>
      <c r="AX195" s="13" t="s">
        <v>74</v>
      </c>
      <c r="AY195" s="252" t="s">
        <v>211</v>
      </c>
    </row>
    <row r="196" spans="2:63" s="11" customFormat="1" ht="22.8" customHeight="1">
      <c r="B196" s="200"/>
      <c r="C196" s="201"/>
      <c r="D196" s="202" t="s">
        <v>66</v>
      </c>
      <c r="E196" s="214" t="s">
        <v>76</v>
      </c>
      <c r="F196" s="214" t="s">
        <v>900</v>
      </c>
      <c r="G196" s="201"/>
      <c r="H196" s="201"/>
      <c r="I196" s="204"/>
      <c r="J196" s="215">
        <f>BK196</f>
        <v>0</v>
      </c>
      <c r="K196" s="201"/>
      <c r="L196" s="206"/>
      <c r="M196" s="207"/>
      <c r="N196" s="208"/>
      <c r="O196" s="208"/>
      <c r="P196" s="209">
        <f>SUM(P197:P230)</f>
        <v>0</v>
      </c>
      <c r="Q196" s="208"/>
      <c r="R196" s="209">
        <f>SUM(R197:R230)</f>
        <v>44.272658450419996</v>
      </c>
      <c r="S196" s="208"/>
      <c r="T196" s="210">
        <f>SUM(T197:T230)</f>
        <v>0</v>
      </c>
      <c r="AR196" s="211" t="s">
        <v>74</v>
      </c>
      <c r="AT196" s="212" t="s">
        <v>66</v>
      </c>
      <c r="AU196" s="212" t="s">
        <v>74</v>
      </c>
      <c r="AY196" s="211" t="s">
        <v>211</v>
      </c>
      <c r="BK196" s="213">
        <f>SUM(BK197:BK230)</f>
        <v>0</v>
      </c>
    </row>
    <row r="197" spans="2:65" s="1" customFormat="1" ht="16.5" customHeight="1">
      <c r="B197" s="38"/>
      <c r="C197" s="216" t="s">
        <v>336</v>
      </c>
      <c r="D197" s="216" t="s">
        <v>213</v>
      </c>
      <c r="E197" s="217" t="s">
        <v>365</v>
      </c>
      <c r="F197" s="218" t="s">
        <v>366</v>
      </c>
      <c r="G197" s="219" t="s">
        <v>246</v>
      </c>
      <c r="H197" s="220">
        <v>29</v>
      </c>
      <c r="I197" s="221"/>
      <c r="J197" s="222">
        <f>ROUND(I197*H197,2)</f>
        <v>0</v>
      </c>
      <c r="K197" s="218" t="s">
        <v>217</v>
      </c>
      <c r="L197" s="43"/>
      <c r="M197" s="223" t="s">
        <v>1</v>
      </c>
      <c r="N197" s="224" t="s">
        <v>38</v>
      </c>
      <c r="O197" s="79"/>
      <c r="P197" s="225">
        <f>O197*H197</f>
        <v>0</v>
      </c>
      <c r="Q197" s="225">
        <v>1.524766</v>
      </c>
      <c r="R197" s="225">
        <f>Q197*H197</f>
        <v>44.218214</v>
      </c>
      <c r="S197" s="225">
        <v>0</v>
      </c>
      <c r="T197" s="226">
        <f>S197*H197</f>
        <v>0</v>
      </c>
      <c r="AR197" s="17" t="s">
        <v>218</v>
      </c>
      <c r="AT197" s="17" t="s">
        <v>213</v>
      </c>
      <c r="AU197" s="17" t="s">
        <v>76</v>
      </c>
      <c r="AY197" s="17" t="s">
        <v>211</v>
      </c>
      <c r="BE197" s="227">
        <f>IF(N197="základní",J197,0)</f>
        <v>0</v>
      </c>
      <c r="BF197" s="227">
        <f>IF(N197="snížená",J197,0)</f>
        <v>0</v>
      </c>
      <c r="BG197" s="227">
        <f>IF(N197="zákl. přenesená",J197,0)</f>
        <v>0</v>
      </c>
      <c r="BH197" s="227">
        <f>IF(N197="sníž. přenesená",J197,0)</f>
        <v>0</v>
      </c>
      <c r="BI197" s="227">
        <f>IF(N197="nulová",J197,0)</f>
        <v>0</v>
      </c>
      <c r="BJ197" s="17" t="s">
        <v>74</v>
      </c>
      <c r="BK197" s="227">
        <f>ROUND(I197*H197,2)</f>
        <v>0</v>
      </c>
      <c r="BL197" s="17" t="s">
        <v>218</v>
      </c>
      <c r="BM197" s="17" t="s">
        <v>1705</v>
      </c>
    </row>
    <row r="198" spans="2:47" s="1" customFormat="1" ht="12">
      <c r="B198" s="38"/>
      <c r="C198" s="39"/>
      <c r="D198" s="228" t="s">
        <v>219</v>
      </c>
      <c r="E198" s="39"/>
      <c r="F198" s="229" t="s">
        <v>368</v>
      </c>
      <c r="G198" s="39"/>
      <c r="H198" s="39"/>
      <c r="I198" s="143"/>
      <c r="J198" s="39"/>
      <c r="K198" s="39"/>
      <c r="L198" s="43"/>
      <c r="M198" s="230"/>
      <c r="N198" s="79"/>
      <c r="O198" s="79"/>
      <c r="P198" s="79"/>
      <c r="Q198" s="79"/>
      <c r="R198" s="79"/>
      <c r="S198" s="79"/>
      <c r="T198" s="80"/>
      <c r="AT198" s="17" t="s">
        <v>219</v>
      </c>
      <c r="AU198" s="17" t="s">
        <v>76</v>
      </c>
    </row>
    <row r="199" spans="2:47" s="1" customFormat="1" ht="12">
      <c r="B199" s="38"/>
      <c r="C199" s="39"/>
      <c r="D199" s="228" t="s">
        <v>221</v>
      </c>
      <c r="E199" s="39"/>
      <c r="F199" s="231" t="s">
        <v>369</v>
      </c>
      <c r="G199" s="39"/>
      <c r="H199" s="39"/>
      <c r="I199" s="143"/>
      <c r="J199" s="39"/>
      <c r="K199" s="39"/>
      <c r="L199" s="43"/>
      <c r="M199" s="230"/>
      <c r="N199" s="79"/>
      <c r="O199" s="79"/>
      <c r="P199" s="79"/>
      <c r="Q199" s="79"/>
      <c r="R199" s="79"/>
      <c r="S199" s="79"/>
      <c r="T199" s="80"/>
      <c r="AT199" s="17" t="s">
        <v>221</v>
      </c>
      <c r="AU199" s="17" t="s">
        <v>76</v>
      </c>
    </row>
    <row r="200" spans="2:47" s="1" customFormat="1" ht="12">
      <c r="B200" s="38"/>
      <c r="C200" s="39"/>
      <c r="D200" s="228" t="s">
        <v>250</v>
      </c>
      <c r="E200" s="39"/>
      <c r="F200" s="231" t="s">
        <v>1706</v>
      </c>
      <c r="G200" s="39"/>
      <c r="H200" s="39"/>
      <c r="I200" s="143"/>
      <c r="J200" s="39"/>
      <c r="K200" s="39"/>
      <c r="L200" s="43"/>
      <c r="M200" s="230"/>
      <c r="N200" s="79"/>
      <c r="O200" s="79"/>
      <c r="P200" s="79"/>
      <c r="Q200" s="79"/>
      <c r="R200" s="79"/>
      <c r="S200" s="79"/>
      <c r="T200" s="80"/>
      <c r="AT200" s="17" t="s">
        <v>250</v>
      </c>
      <c r="AU200" s="17" t="s">
        <v>76</v>
      </c>
    </row>
    <row r="201" spans="2:51" s="12" customFormat="1" ht="12">
      <c r="B201" s="232"/>
      <c r="C201" s="233"/>
      <c r="D201" s="228" t="s">
        <v>223</v>
      </c>
      <c r="E201" s="234" t="s">
        <v>1</v>
      </c>
      <c r="F201" s="235" t="s">
        <v>1672</v>
      </c>
      <c r="G201" s="233"/>
      <c r="H201" s="234" t="s">
        <v>1</v>
      </c>
      <c r="I201" s="236"/>
      <c r="J201" s="233"/>
      <c r="K201" s="233"/>
      <c r="L201" s="237"/>
      <c r="M201" s="238"/>
      <c r="N201" s="239"/>
      <c r="O201" s="239"/>
      <c r="P201" s="239"/>
      <c r="Q201" s="239"/>
      <c r="R201" s="239"/>
      <c r="S201" s="239"/>
      <c r="T201" s="240"/>
      <c r="AT201" s="241" t="s">
        <v>223</v>
      </c>
      <c r="AU201" s="241" t="s">
        <v>76</v>
      </c>
      <c r="AV201" s="12" t="s">
        <v>74</v>
      </c>
      <c r="AW201" s="12" t="s">
        <v>30</v>
      </c>
      <c r="AX201" s="12" t="s">
        <v>67</v>
      </c>
      <c r="AY201" s="241" t="s">
        <v>211</v>
      </c>
    </row>
    <row r="202" spans="2:51" s="13" customFormat="1" ht="12">
      <c r="B202" s="242"/>
      <c r="C202" s="243"/>
      <c r="D202" s="228" t="s">
        <v>223</v>
      </c>
      <c r="E202" s="244" t="s">
        <v>1</v>
      </c>
      <c r="F202" s="245" t="s">
        <v>1707</v>
      </c>
      <c r="G202" s="243"/>
      <c r="H202" s="246">
        <v>18</v>
      </c>
      <c r="I202" s="247"/>
      <c r="J202" s="243"/>
      <c r="K202" s="243"/>
      <c r="L202" s="248"/>
      <c r="M202" s="249"/>
      <c r="N202" s="250"/>
      <c r="O202" s="250"/>
      <c r="P202" s="250"/>
      <c r="Q202" s="250"/>
      <c r="R202" s="250"/>
      <c r="S202" s="250"/>
      <c r="T202" s="251"/>
      <c r="AT202" s="252" t="s">
        <v>223</v>
      </c>
      <c r="AU202" s="252" t="s">
        <v>76</v>
      </c>
      <c r="AV202" s="13" t="s">
        <v>76</v>
      </c>
      <c r="AW202" s="13" t="s">
        <v>30</v>
      </c>
      <c r="AX202" s="13" t="s">
        <v>67</v>
      </c>
      <c r="AY202" s="252" t="s">
        <v>211</v>
      </c>
    </row>
    <row r="203" spans="2:51" s="12" customFormat="1" ht="12">
      <c r="B203" s="232"/>
      <c r="C203" s="233"/>
      <c r="D203" s="228" t="s">
        <v>223</v>
      </c>
      <c r="E203" s="234" t="s">
        <v>1</v>
      </c>
      <c r="F203" s="235" t="s">
        <v>1670</v>
      </c>
      <c r="G203" s="233"/>
      <c r="H203" s="234" t="s">
        <v>1</v>
      </c>
      <c r="I203" s="236"/>
      <c r="J203" s="233"/>
      <c r="K203" s="233"/>
      <c r="L203" s="237"/>
      <c r="M203" s="238"/>
      <c r="N203" s="239"/>
      <c r="O203" s="239"/>
      <c r="P203" s="239"/>
      <c r="Q203" s="239"/>
      <c r="R203" s="239"/>
      <c r="S203" s="239"/>
      <c r="T203" s="240"/>
      <c r="AT203" s="241" t="s">
        <v>223</v>
      </c>
      <c r="AU203" s="241" t="s">
        <v>76</v>
      </c>
      <c r="AV203" s="12" t="s">
        <v>74</v>
      </c>
      <c r="AW203" s="12" t="s">
        <v>30</v>
      </c>
      <c r="AX203" s="12" t="s">
        <v>67</v>
      </c>
      <c r="AY203" s="241" t="s">
        <v>211</v>
      </c>
    </row>
    <row r="204" spans="2:51" s="13" customFormat="1" ht="12">
      <c r="B204" s="242"/>
      <c r="C204" s="243"/>
      <c r="D204" s="228" t="s">
        <v>223</v>
      </c>
      <c r="E204" s="244" t="s">
        <v>1</v>
      </c>
      <c r="F204" s="245" t="s">
        <v>1708</v>
      </c>
      <c r="G204" s="243"/>
      <c r="H204" s="246">
        <v>11</v>
      </c>
      <c r="I204" s="247"/>
      <c r="J204" s="243"/>
      <c r="K204" s="243"/>
      <c r="L204" s="248"/>
      <c r="M204" s="249"/>
      <c r="N204" s="250"/>
      <c r="O204" s="250"/>
      <c r="P204" s="250"/>
      <c r="Q204" s="250"/>
      <c r="R204" s="250"/>
      <c r="S204" s="250"/>
      <c r="T204" s="251"/>
      <c r="AT204" s="252" t="s">
        <v>223</v>
      </c>
      <c r="AU204" s="252" t="s">
        <v>76</v>
      </c>
      <c r="AV204" s="13" t="s">
        <v>76</v>
      </c>
      <c r="AW204" s="13" t="s">
        <v>30</v>
      </c>
      <c r="AX204" s="13" t="s">
        <v>67</v>
      </c>
      <c r="AY204" s="252" t="s">
        <v>211</v>
      </c>
    </row>
    <row r="205" spans="2:51" s="14" customFormat="1" ht="12">
      <c r="B205" s="253"/>
      <c r="C205" s="254"/>
      <c r="D205" s="228" t="s">
        <v>223</v>
      </c>
      <c r="E205" s="255" t="s">
        <v>1</v>
      </c>
      <c r="F205" s="256" t="s">
        <v>227</v>
      </c>
      <c r="G205" s="254"/>
      <c r="H205" s="257">
        <v>29</v>
      </c>
      <c r="I205" s="258"/>
      <c r="J205" s="254"/>
      <c r="K205" s="254"/>
      <c r="L205" s="259"/>
      <c r="M205" s="260"/>
      <c r="N205" s="261"/>
      <c r="O205" s="261"/>
      <c r="P205" s="261"/>
      <c r="Q205" s="261"/>
      <c r="R205" s="261"/>
      <c r="S205" s="261"/>
      <c r="T205" s="262"/>
      <c r="AT205" s="263" t="s">
        <v>223</v>
      </c>
      <c r="AU205" s="263" t="s">
        <v>76</v>
      </c>
      <c r="AV205" s="14" t="s">
        <v>218</v>
      </c>
      <c r="AW205" s="14" t="s">
        <v>30</v>
      </c>
      <c r="AX205" s="14" t="s">
        <v>74</v>
      </c>
      <c r="AY205" s="263" t="s">
        <v>211</v>
      </c>
    </row>
    <row r="206" spans="2:65" s="1" customFormat="1" ht="16.5" customHeight="1">
      <c r="B206" s="38"/>
      <c r="C206" s="216" t="s">
        <v>278</v>
      </c>
      <c r="D206" s="216" t="s">
        <v>213</v>
      </c>
      <c r="E206" s="217" t="s">
        <v>903</v>
      </c>
      <c r="F206" s="218" t="s">
        <v>904</v>
      </c>
      <c r="G206" s="219" t="s">
        <v>246</v>
      </c>
      <c r="H206" s="220">
        <v>320.15</v>
      </c>
      <c r="I206" s="221"/>
      <c r="J206" s="222">
        <f>ROUND(I206*H206,2)</f>
        <v>0</v>
      </c>
      <c r="K206" s="218" t="s">
        <v>217</v>
      </c>
      <c r="L206" s="43"/>
      <c r="M206" s="223" t="s">
        <v>1</v>
      </c>
      <c r="N206" s="224" t="s">
        <v>38</v>
      </c>
      <c r="O206" s="79"/>
      <c r="P206" s="225">
        <f>O206*H206</f>
        <v>0</v>
      </c>
      <c r="Q206" s="225">
        <v>0.000156</v>
      </c>
      <c r="R206" s="225">
        <f>Q206*H206</f>
        <v>0.0499434</v>
      </c>
      <c r="S206" s="225">
        <v>0</v>
      </c>
      <c r="T206" s="226">
        <f>S206*H206</f>
        <v>0</v>
      </c>
      <c r="AR206" s="17" t="s">
        <v>218</v>
      </c>
      <c r="AT206" s="17" t="s">
        <v>213</v>
      </c>
      <c r="AU206" s="17" t="s">
        <v>76</v>
      </c>
      <c r="AY206" s="17" t="s">
        <v>211</v>
      </c>
      <c r="BE206" s="227">
        <f>IF(N206="základní",J206,0)</f>
        <v>0</v>
      </c>
      <c r="BF206" s="227">
        <f>IF(N206="snížená",J206,0)</f>
        <v>0</v>
      </c>
      <c r="BG206" s="227">
        <f>IF(N206="zákl. přenesená",J206,0)</f>
        <v>0</v>
      </c>
      <c r="BH206" s="227">
        <f>IF(N206="sníž. přenesená",J206,0)</f>
        <v>0</v>
      </c>
      <c r="BI206" s="227">
        <f>IF(N206="nulová",J206,0)</f>
        <v>0</v>
      </c>
      <c r="BJ206" s="17" t="s">
        <v>74</v>
      </c>
      <c r="BK206" s="227">
        <f>ROUND(I206*H206,2)</f>
        <v>0</v>
      </c>
      <c r="BL206" s="17" t="s">
        <v>218</v>
      </c>
      <c r="BM206" s="17" t="s">
        <v>1709</v>
      </c>
    </row>
    <row r="207" spans="2:47" s="1" customFormat="1" ht="12">
      <c r="B207" s="38"/>
      <c r="C207" s="39"/>
      <c r="D207" s="228" t="s">
        <v>219</v>
      </c>
      <c r="E207" s="39"/>
      <c r="F207" s="229" t="s">
        <v>906</v>
      </c>
      <c r="G207" s="39"/>
      <c r="H207" s="39"/>
      <c r="I207" s="143"/>
      <c r="J207" s="39"/>
      <c r="K207" s="39"/>
      <c r="L207" s="43"/>
      <c r="M207" s="230"/>
      <c r="N207" s="79"/>
      <c r="O207" s="79"/>
      <c r="P207" s="79"/>
      <c r="Q207" s="79"/>
      <c r="R207" s="79"/>
      <c r="S207" s="79"/>
      <c r="T207" s="80"/>
      <c r="AT207" s="17" t="s">
        <v>219</v>
      </c>
      <c r="AU207" s="17" t="s">
        <v>76</v>
      </c>
    </row>
    <row r="208" spans="2:51" s="12" customFormat="1" ht="12">
      <c r="B208" s="232"/>
      <c r="C208" s="233"/>
      <c r="D208" s="228" t="s">
        <v>223</v>
      </c>
      <c r="E208" s="234" t="s">
        <v>1</v>
      </c>
      <c r="F208" s="235" t="s">
        <v>1710</v>
      </c>
      <c r="G208" s="233"/>
      <c r="H208" s="234" t="s">
        <v>1</v>
      </c>
      <c r="I208" s="236"/>
      <c r="J208" s="233"/>
      <c r="K208" s="233"/>
      <c r="L208" s="237"/>
      <c r="M208" s="238"/>
      <c r="N208" s="239"/>
      <c r="O208" s="239"/>
      <c r="P208" s="239"/>
      <c r="Q208" s="239"/>
      <c r="R208" s="239"/>
      <c r="S208" s="239"/>
      <c r="T208" s="240"/>
      <c r="AT208" s="241" t="s">
        <v>223</v>
      </c>
      <c r="AU208" s="241" t="s">
        <v>76</v>
      </c>
      <c r="AV208" s="12" t="s">
        <v>74</v>
      </c>
      <c r="AW208" s="12" t="s">
        <v>30</v>
      </c>
      <c r="AX208" s="12" t="s">
        <v>67</v>
      </c>
      <c r="AY208" s="241" t="s">
        <v>211</v>
      </c>
    </row>
    <row r="209" spans="2:51" s="12" customFormat="1" ht="12">
      <c r="B209" s="232"/>
      <c r="C209" s="233"/>
      <c r="D209" s="228" t="s">
        <v>223</v>
      </c>
      <c r="E209" s="234" t="s">
        <v>1</v>
      </c>
      <c r="F209" s="235" t="s">
        <v>626</v>
      </c>
      <c r="G209" s="233"/>
      <c r="H209" s="234" t="s">
        <v>1</v>
      </c>
      <c r="I209" s="236"/>
      <c r="J209" s="233"/>
      <c r="K209" s="233"/>
      <c r="L209" s="237"/>
      <c r="M209" s="238"/>
      <c r="N209" s="239"/>
      <c r="O209" s="239"/>
      <c r="P209" s="239"/>
      <c r="Q209" s="239"/>
      <c r="R209" s="239"/>
      <c r="S209" s="239"/>
      <c r="T209" s="240"/>
      <c r="AT209" s="241" t="s">
        <v>223</v>
      </c>
      <c r="AU209" s="241" t="s">
        <v>76</v>
      </c>
      <c r="AV209" s="12" t="s">
        <v>74</v>
      </c>
      <c r="AW209" s="12" t="s">
        <v>30</v>
      </c>
      <c r="AX209" s="12" t="s">
        <v>67</v>
      </c>
      <c r="AY209" s="241" t="s">
        <v>211</v>
      </c>
    </row>
    <row r="210" spans="2:51" s="13" customFormat="1" ht="12">
      <c r="B210" s="242"/>
      <c r="C210" s="243"/>
      <c r="D210" s="228" t="s">
        <v>223</v>
      </c>
      <c r="E210" s="244" t="s">
        <v>1</v>
      </c>
      <c r="F210" s="245" t="s">
        <v>1711</v>
      </c>
      <c r="G210" s="243"/>
      <c r="H210" s="246">
        <v>201.6</v>
      </c>
      <c r="I210" s="247"/>
      <c r="J210" s="243"/>
      <c r="K210" s="243"/>
      <c r="L210" s="248"/>
      <c r="M210" s="249"/>
      <c r="N210" s="250"/>
      <c r="O210" s="250"/>
      <c r="P210" s="250"/>
      <c r="Q210" s="250"/>
      <c r="R210" s="250"/>
      <c r="S210" s="250"/>
      <c r="T210" s="251"/>
      <c r="AT210" s="252" t="s">
        <v>223</v>
      </c>
      <c r="AU210" s="252" t="s">
        <v>76</v>
      </c>
      <c r="AV210" s="13" t="s">
        <v>76</v>
      </c>
      <c r="AW210" s="13" t="s">
        <v>30</v>
      </c>
      <c r="AX210" s="13" t="s">
        <v>67</v>
      </c>
      <c r="AY210" s="252" t="s">
        <v>211</v>
      </c>
    </row>
    <row r="211" spans="2:51" s="12" customFormat="1" ht="12">
      <c r="B211" s="232"/>
      <c r="C211" s="233"/>
      <c r="D211" s="228" t="s">
        <v>223</v>
      </c>
      <c r="E211" s="234" t="s">
        <v>1</v>
      </c>
      <c r="F211" s="235" t="s">
        <v>907</v>
      </c>
      <c r="G211" s="233"/>
      <c r="H211" s="234" t="s">
        <v>1</v>
      </c>
      <c r="I211" s="236"/>
      <c r="J211" s="233"/>
      <c r="K211" s="233"/>
      <c r="L211" s="237"/>
      <c r="M211" s="238"/>
      <c r="N211" s="239"/>
      <c r="O211" s="239"/>
      <c r="P211" s="239"/>
      <c r="Q211" s="239"/>
      <c r="R211" s="239"/>
      <c r="S211" s="239"/>
      <c r="T211" s="240"/>
      <c r="AT211" s="241" t="s">
        <v>223</v>
      </c>
      <c r="AU211" s="241" t="s">
        <v>76</v>
      </c>
      <c r="AV211" s="12" t="s">
        <v>74</v>
      </c>
      <c r="AW211" s="12" t="s">
        <v>30</v>
      </c>
      <c r="AX211" s="12" t="s">
        <v>67</v>
      </c>
      <c r="AY211" s="241" t="s">
        <v>211</v>
      </c>
    </row>
    <row r="212" spans="2:51" s="13" customFormat="1" ht="12">
      <c r="B212" s="242"/>
      <c r="C212" s="243"/>
      <c r="D212" s="228" t="s">
        <v>223</v>
      </c>
      <c r="E212" s="244" t="s">
        <v>1</v>
      </c>
      <c r="F212" s="245" t="s">
        <v>1712</v>
      </c>
      <c r="G212" s="243"/>
      <c r="H212" s="246">
        <v>86.4</v>
      </c>
      <c r="I212" s="247"/>
      <c r="J212" s="243"/>
      <c r="K212" s="243"/>
      <c r="L212" s="248"/>
      <c r="M212" s="249"/>
      <c r="N212" s="250"/>
      <c r="O212" s="250"/>
      <c r="P212" s="250"/>
      <c r="Q212" s="250"/>
      <c r="R212" s="250"/>
      <c r="S212" s="250"/>
      <c r="T212" s="251"/>
      <c r="AT212" s="252" t="s">
        <v>223</v>
      </c>
      <c r="AU212" s="252" t="s">
        <v>76</v>
      </c>
      <c r="AV212" s="13" t="s">
        <v>76</v>
      </c>
      <c r="AW212" s="13" t="s">
        <v>30</v>
      </c>
      <c r="AX212" s="13" t="s">
        <v>67</v>
      </c>
      <c r="AY212" s="252" t="s">
        <v>211</v>
      </c>
    </row>
    <row r="213" spans="2:51" s="12" customFormat="1" ht="12">
      <c r="B213" s="232"/>
      <c r="C213" s="233"/>
      <c r="D213" s="228" t="s">
        <v>223</v>
      </c>
      <c r="E213" s="234" t="s">
        <v>1</v>
      </c>
      <c r="F213" s="235" t="s">
        <v>1713</v>
      </c>
      <c r="G213" s="233"/>
      <c r="H213" s="234" t="s">
        <v>1</v>
      </c>
      <c r="I213" s="236"/>
      <c r="J213" s="233"/>
      <c r="K213" s="233"/>
      <c r="L213" s="237"/>
      <c r="M213" s="238"/>
      <c r="N213" s="239"/>
      <c r="O213" s="239"/>
      <c r="P213" s="239"/>
      <c r="Q213" s="239"/>
      <c r="R213" s="239"/>
      <c r="S213" s="239"/>
      <c r="T213" s="240"/>
      <c r="AT213" s="241" t="s">
        <v>223</v>
      </c>
      <c r="AU213" s="241" t="s">
        <v>76</v>
      </c>
      <c r="AV213" s="12" t="s">
        <v>74</v>
      </c>
      <c r="AW213" s="12" t="s">
        <v>30</v>
      </c>
      <c r="AX213" s="12" t="s">
        <v>67</v>
      </c>
      <c r="AY213" s="241" t="s">
        <v>211</v>
      </c>
    </row>
    <row r="214" spans="2:51" s="13" customFormat="1" ht="12">
      <c r="B214" s="242"/>
      <c r="C214" s="243"/>
      <c r="D214" s="228" t="s">
        <v>223</v>
      </c>
      <c r="E214" s="244" t="s">
        <v>1</v>
      </c>
      <c r="F214" s="245" t="s">
        <v>1714</v>
      </c>
      <c r="G214" s="243"/>
      <c r="H214" s="246">
        <v>32.15</v>
      </c>
      <c r="I214" s="247"/>
      <c r="J214" s="243"/>
      <c r="K214" s="243"/>
      <c r="L214" s="248"/>
      <c r="M214" s="249"/>
      <c r="N214" s="250"/>
      <c r="O214" s="250"/>
      <c r="P214" s="250"/>
      <c r="Q214" s="250"/>
      <c r="R214" s="250"/>
      <c r="S214" s="250"/>
      <c r="T214" s="251"/>
      <c r="AT214" s="252" t="s">
        <v>223</v>
      </c>
      <c r="AU214" s="252" t="s">
        <v>76</v>
      </c>
      <c r="AV214" s="13" t="s">
        <v>76</v>
      </c>
      <c r="AW214" s="13" t="s">
        <v>30</v>
      </c>
      <c r="AX214" s="13" t="s">
        <v>67</v>
      </c>
      <c r="AY214" s="252" t="s">
        <v>211</v>
      </c>
    </row>
    <row r="215" spans="2:51" s="14" customFormat="1" ht="12">
      <c r="B215" s="253"/>
      <c r="C215" s="254"/>
      <c r="D215" s="228" t="s">
        <v>223</v>
      </c>
      <c r="E215" s="255" t="s">
        <v>1</v>
      </c>
      <c r="F215" s="256" t="s">
        <v>227</v>
      </c>
      <c r="G215" s="254"/>
      <c r="H215" s="257">
        <v>320.15</v>
      </c>
      <c r="I215" s="258"/>
      <c r="J215" s="254"/>
      <c r="K215" s="254"/>
      <c r="L215" s="259"/>
      <c r="M215" s="260"/>
      <c r="N215" s="261"/>
      <c r="O215" s="261"/>
      <c r="P215" s="261"/>
      <c r="Q215" s="261"/>
      <c r="R215" s="261"/>
      <c r="S215" s="261"/>
      <c r="T215" s="262"/>
      <c r="AT215" s="263" t="s">
        <v>223</v>
      </c>
      <c r="AU215" s="263" t="s">
        <v>76</v>
      </c>
      <c r="AV215" s="14" t="s">
        <v>218</v>
      </c>
      <c r="AW215" s="14" t="s">
        <v>30</v>
      </c>
      <c r="AX215" s="14" t="s">
        <v>74</v>
      </c>
      <c r="AY215" s="263" t="s">
        <v>211</v>
      </c>
    </row>
    <row r="216" spans="2:65" s="1" customFormat="1" ht="16.5" customHeight="1">
      <c r="B216" s="38"/>
      <c r="C216" s="216" t="s">
        <v>253</v>
      </c>
      <c r="D216" s="216" t="s">
        <v>213</v>
      </c>
      <c r="E216" s="217" t="s">
        <v>909</v>
      </c>
      <c r="F216" s="218" t="s">
        <v>910</v>
      </c>
      <c r="G216" s="219" t="s">
        <v>911</v>
      </c>
      <c r="H216" s="220">
        <v>125.85</v>
      </c>
      <c r="I216" s="221"/>
      <c r="J216" s="222">
        <f>ROUND(I216*H216,2)</f>
        <v>0</v>
      </c>
      <c r="K216" s="218" t="s">
        <v>217</v>
      </c>
      <c r="L216" s="43"/>
      <c r="M216" s="223" t="s">
        <v>1</v>
      </c>
      <c r="N216" s="224" t="s">
        <v>38</v>
      </c>
      <c r="O216" s="79"/>
      <c r="P216" s="225">
        <f>O216*H216</f>
        <v>0</v>
      </c>
      <c r="Q216" s="225">
        <v>3.57652E-05</v>
      </c>
      <c r="R216" s="225">
        <f>Q216*H216</f>
        <v>0.0045010504199999996</v>
      </c>
      <c r="S216" s="225">
        <v>0</v>
      </c>
      <c r="T216" s="226">
        <f>S216*H216</f>
        <v>0</v>
      </c>
      <c r="AR216" s="17" t="s">
        <v>218</v>
      </c>
      <c r="AT216" s="17" t="s">
        <v>213</v>
      </c>
      <c r="AU216" s="17" t="s">
        <v>76</v>
      </c>
      <c r="AY216" s="17" t="s">
        <v>211</v>
      </c>
      <c r="BE216" s="227">
        <f>IF(N216="základní",J216,0)</f>
        <v>0</v>
      </c>
      <c r="BF216" s="227">
        <f>IF(N216="snížená",J216,0)</f>
        <v>0</v>
      </c>
      <c r="BG216" s="227">
        <f>IF(N216="zákl. přenesená",J216,0)</f>
        <v>0</v>
      </c>
      <c r="BH216" s="227">
        <f>IF(N216="sníž. přenesená",J216,0)</f>
        <v>0</v>
      </c>
      <c r="BI216" s="227">
        <f>IF(N216="nulová",J216,0)</f>
        <v>0</v>
      </c>
      <c r="BJ216" s="17" t="s">
        <v>74</v>
      </c>
      <c r="BK216" s="227">
        <f>ROUND(I216*H216,2)</f>
        <v>0</v>
      </c>
      <c r="BL216" s="17" t="s">
        <v>218</v>
      </c>
      <c r="BM216" s="17" t="s">
        <v>1715</v>
      </c>
    </row>
    <row r="217" spans="2:47" s="1" customFormat="1" ht="12">
      <c r="B217" s="38"/>
      <c r="C217" s="39"/>
      <c r="D217" s="228" t="s">
        <v>219</v>
      </c>
      <c r="E217" s="39"/>
      <c r="F217" s="229" t="s">
        <v>913</v>
      </c>
      <c r="G217" s="39"/>
      <c r="H217" s="39"/>
      <c r="I217" s="143"/>
      <c r="J217" s="39"/>
      <c r="K217" s="39"/>
      <c r="L217" s="43"/>
      <c r="M217" s="230"/>
      <c r="N217" s="79"/>
      <c r="O217" s="79"/>
      <c r="P217" s="79"/>
      <c r="Q217" s="79"/>
      <c r="R217" s="79"/>
      <c r="S217" s="79"/>
      <c r="T217" s="80"/>
      <c r="AT217" s="17" t="s">
        <v>219</v>
      </c>
      <c r="AU217" s="17" t="s">
        <v>76</v>
      </c>
    </row>
    <row r="218" spans="2:47" s="1" customFormat="1" ht="12">
      <c r="B218" s="38"/>
      <c r="C218" s="39"/>
      <c r="D218" s="228" t="s">
        <v>221</v>
      </c>
      <c r="E218" s="39"/>
      <c r="F218" s="231" t="s">
        <v>914</v>
      </c>
      <c r="G218" s="39"/>
      <c r="H218" s="39"/>
      <c r="I218" s="143"/>
      <c r="J218" s="39"/>
      <c r="K218" s="39"/>
      <c r="L218" s="43"/>
      <c r="M218" s="230"/>
      <c r="N218" s="79"/>
      <c r="O218" s="79"/>
      <c r="P218" s="79"/>
      <c r="Q218" s="79"/>
      <c r="R218" s="79"/>
      <c r="S218" s="79"/>
      <c r="T218" s="80"/>
      <c r="AT218" s="17" t="s">
        <v>221</v>
      </c>
      <c r="AU218" s="17" t="s">
        <v>76</v>
      </c>
    </row>
    <row r="219" spans="2:51" s="13" customFormat="1" ht="12">
      <c r="B219" s="242"/>
      <c r="C219" s="243"/>
      <c r="D219" s="228" t="s">
        <v>223</v>
      </c>
      <c r="E219" s="244" t="s">
        <v>1</v>
      </c>
      <c r="F219" s="245" t="s">
        <v>1716</v>
      </c>
      <c r="G219" s="243"/>
      <c r="H219" s="246">
        <v>125.85</v>
      </c>
      <c r="I219" s="247"/>
      <c r="J219" s="243"/>
      <c r="K219" s="243"/>
      <c r="L219" s="248"/>
      <c r="M219" s="249"/>
      <c r="N219" s="250"/>
      <c r="O219" s="250"/>
      <c r="P219" s="250"/>
      <c r="Q219" s="250"/>
      <c r="R219" s="250"/>
      <c r="S219" s="250"/>
      <c r="T219" s="251"/>
      <c r="AT219" s="252" t="s">
        <v>223</v>
      </c>
      <c r="AU219" s="252" t="s">
        <v>76</v>
      </c>
      <c r="AV219" s="13" t="s">
        <v>76</v>
      </c>
      <c r="AW219" s="13" t="s">
        <v>30</v>
      </c>
      <c r="AX219" s="13" t="s">
        <v>74</v>
      </c>
      <c r="AY219" s="252" t="s">
        <v>211</v>
      </c>
    </row>
    <row r="220" spans="2:65" s="1" customFormat="1" ht="16.5" customHeight="1">
      <c r="B220" s="38"/>
      <c r="C220" s="264" t="s">
        <v>353</v>
      </c>
      <c r="D220" s="264" t="s">
        <v>337</v>
      </c>
      <c r="E220" s="265" t="s">
        <v>916</v>
      </c>
      <c r="F220" s="266" t="s">
        <v>917</v>
      </c>
      <c r="G220" s="267" t="s">
        <v>230</v>
      </c>
      <c r="H220" s="268">
        <v>35.957</v>
      </c>
      <c r="I220" s="269"/>
      <c r="J220" s="270">
        <f>ROUND(I220*H220,2)</f>
        <v>0</v>
      </c>
      <c r="K220" s="266" t="s">
        <v>1</v>
      </c>
      <c r="L220" s="271"/>
      <c r="M220" s="272" t="s">
        <v>1</v>
      </c>
      <c r="N220" s="273" t="s">
        <v>38</v>
      </c>
      <c r="O220" s="79"/>
      <c r="P220" s="225">
        <f>O220*H220</f>
        <v>0</v>
      </c>
      <c r="Q220" s="225">
        <v>0</v>
      </c>
      <c r="R220" s="225">
        <f>Q220*H220</f>
        <v>0</v>
      </c>
      <c r="S220" s="225">
        <v>0</v>
      </c>
      <c r="T220" s="226">
        <f>S220*H220</f>
        <v>0</v>
      </c>
      <c r="AR220" s="17" t="s">
        <v>247</v>
      </c>
      <c r="AT220" s="17" t="s">
        <v>337</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1717</v>
      </c>
    </row>
    <row r="221" spans="2:47" s="1" customFormat="1" ht="12">
      <c r="B221" s="38"/>
      <c r="C221" s="39"/>
      <c r="D221" s="228" t="s">
        <v>219</v>
      </c>
      <c r="E221" s="39"/>
      <c r="F221" s="229" t="s">
        <v>917</v>
      </c>
      <c r="G221" s="39"/>
      <c r="H221" s="39"/>
      <c r="I221" s="143"/>
      <c r="J221" s="39"/>
      <c r="K221" s="39"/>
      <c r="L221" s="43"/>
      <c r="M221" s="230"/>
      <c r="N221" s="79"/>
      <c r="O221" s="79"/>
      <c r="P221" s="79"/>
      <c r="Q221" s="79"/>
      <c r="R221" s="79"/>
      <c r="S221" s="79"/>
      <c r="T221" s="80"/>
      <c r="AT221" s="17" t="s">
        <v>219</v>
      </c>
      <c r="AU221" s="17" t="s">
        <v>76</v>
      </c>
    </row>
    <row r="222" spans="2:51" s="12" customFormat="1" ht="12">
      <c r="B222" s="232"/>
      <c r="C222" s="233"/>
      <c r="D222" s="228" t="s">
        <v>223</v>
      </c>
      <c r="E222" s="234" t="s">
        <v>1</v>
      </c>
      <c r="F222" s="235" t="s">
        <v>1718</v>
      </c>
      <c r="G222" s="233"/>
      <c r="H222" s="234" t="s">
        <v>1</v>
      </c>
      <c r="I222" s="236"/>
      <c r="J222" s="233"/>
      <c r="K222" s="233"/>
      <c r="L222" s="237"/>
      <c r="M222" s="238"/>
      <c r="N222" s="239"/>
      <c r="O222" s="239"/>
      <c r="P222" s="239"/>
      <c r="Q222" s="239"/>
      <c r="R222" s="239"/>
      <c r="S222" s="239"/>
      <c r="T222" s="240"/>
      <c r="AT222" s="241" t="s">
        <v>223</v>
      </c>
      <c r="AU222" s="241" t="s">
        <v>76</v>
      </c>
      <c r="AV222" s="12" t="s">
        <v>74</v>
      </c>
      <c r="AW222" s="12" t="s">
        <v>30</v>
      </c>
      <c r="AX222" s="12" t="s">
        <v>67</v>
      </c>
      <c r="AY222" s="241" t="s">
        <v>211</v>
      </c>
    </row>
    <row r="223" spans="2:51" s="13" customFormat="1" ht="12">
      <c r="B223" s="242"/>
      <c r="C223" s="243"/>
      <c r="D223" s="228" t="s">
        <v>223</v>
      </c>
      <c r="E223" s="244" t="s">
        <v>1</v>
      </c>
      <c r="F223" s="245" t="s">
        <v>1719</v>
      </c>
      <c r="G223" s="243"/>
      <c r="H223" s="246">
        <v>15.812</v>
      </c>
      <c r="I223" s="247"/>
      <c r="J223" s="243"/>
      <c r="K223" s="243"/>
      <c r="L223" s="248"/>
      <c r="M223" s="249"/>
      <c r="N223" s="250"/>
      <c r="O223" s="250"/>
      <c r="P223" s="250"/>
      <c r="Q223" s="250"/>
      <c r="R223" s="250"/>
      <c r="S223" s="250"/>
      <c r="T223" s="251"/>
      <c r="AT223" s="252" t="s">
        <v>223</v>
      </c>
      <c r="AU223" s="252" t="s">
        <v>76</v>
      </c>
      <c r="AV223" s="13" t="s">
        <v>76</v>
      </c>
      <c r="AW223" s="13" t="s">
        <v>30</v>
      </c>
      <c r="AX223" s="13" t="s">
        <v>67</v>
      </c>
      <c r="AY223" s="252" t="s">
        <v>211</v>
      </c>
    </row>
    <row r="224" spans="2:51" s="12" customFormat="1" ht="12">
      <c r="B224" s="232"/>
      <c r="C224" s="233"/>
      <c r="D224" s="228" t="s">
        <v>223</v>
      </c>
      <c r="E224" s="234" t="s">
        <v>1</v>
      </c>
      <c r="F224" s="235" t="s">
        <v>1720</v>
      </c>
      <c r="G224" s="233"/>
      <c r="H224" s="234" t="s">
        <v>1</v>
      </c>
      <c r="I224" s="236"/>
      <c r="J224" s="233"/>
      <c r="K224" s="233"/>
      <c r="L224" s="237"/>
      <c r="M224" s="238"/>
      <c r="N224" s="239"/>
      <c r="O224" s="239"/>
      <c r="P224" s="239"/>
      <c r="Q224" s="239"/>
      <c r="R224" s="239"/>
      <c r="S224" s="239"/>
      <c r="T224" s="240"/>
      <c r="AT224" s="241" t="s">
        <v>223</v>
      </c>
      <c r="AU224" s="241" t="s">
        <v>76</v>
      </c>
      <c r="AV224" s="12" t="s">
        <v>74</v>
      </c>
      <c r="AW224" s="12" t="s">
        <v>30</v>
      </c>
      <c r="AX224" s="12" t="s">
        <v>67</v>
      </c>
      <c r="AY224" s="241" t="s">
        <v>211</v>
      </c>
    </row>
    <row r="225" spans="2:51" s="13" customFormat="1" ht="12">
      <c r="B225" s="242"/>
      <c r="C225" s="243"/>
      <c r="D225" s="228" t="s">
        <v>223</v>
      </c>
      <c r="E225" s="244" t="s">
        <v>1</v>
      </c>
      <c r="F225" s="245" t="s">
        <v>1721</v>
      </c>
      <c r="G225" s="243"/>
      <c r="H225" s="246">
        <v>8.604</v>
      </c>
      <c r="I225" s="247"/>
      <c r="J225" s="243"/>
      <c r="K225" s="243"/>
      <c r="L225" s="248"/>
      <c r="M225" s="249"/>
      <c r="N225" s="250"/>
      <c r="O225" s="250"/>
      <c r="P225" s="250"/>
      <c r="Q225" s="250"/>
      <c r="R225" s="250"/>
      <c r="S225" s="250"/>
      <c r="T225" s="251"/>
      <c r="AT225" s="252" t="s">
        <v>223</v>
      </c>
      <c r="AU225" s="252" t="s">
        <v>76</v>
      </c>
      <c r="AV225" s="13" t="s">
        <v>76</v>
      </c>
      <c r="AW225" s="13" t="s">
        <v>30</v>
      </c>
      <c r="AX225" s="13" t="s">
        <v>67</v>
      </c>
      <c r="AY225" s="252" t="s">
        <v>211</v>
      </c>
    </row>
    <row r="226" spans="2:51" s="12" customFormat="1" ht="12">
      <c r="B226" s="232"/>
      <c r="C226" s="233"/>
      <c r="D226" s="228" t="s">
        <v>223</v>
      </c>
      <c r="E226" s="234" t="s">
        <v>1</v>
      </c>
      <c r="F226" s="235" t="s">
        <v>1722</v>
      </c>
      <c r="G226" s="233"/>
      <c r="H226" s="234" t="s">
        <v>1</v>
      </c>
      <c r="I226" s="236"/>
      <c r="J226" s="233"/>
      <c r="K226" s="233"/>
      <c r="L226" s="237"/>
      <c r="M226" s="238"/>
      <c r="N226" s="239"/>
      <c r="O226" s="239"/>
      <c r="P226" s="239"/>
      <c r="Q226" s="239"/>
      <c r="R226" s="239"/>
      <c r="S226" s="239"/>
      <c r="T226" s="240"/>
      <c r="AT226" s="241" t="s">
        <v>223</v>
      </c>
      <c r="AU226" s="241" t="s">
        <v>76</v>
      </c>
      <c r="AV226" s="12" t="s">
        <v>74</v>
      </c>
      <c r="AW226" s="12" t="s">
        <v>30</v>
      </c>
      <c r="AX226" s="12" t="s">
        <v>67</v>
      </c>
      <c r="AY226" s="241" t="s">
        <v>211</v>
      </c>
    </row>
    <row r="227" spans="2:51" s="13" customFormat="1" ht="12">
      <c r="B227" s="242"/>
      <c r="C227" s="243"/>
      <c r="D227" s="228" t="s">
        <v>223</v>
      </c>
      <c r="E227" s="244" t="s">
        <v>1</v>
      </c>
      <c r="F227" s="245" t="s">
        <v>1723</v>
      </c>
      <c r="G227" s="243"/>
      <c r="H227" s="246">
        <v>9.626</v>
      </c>
      <c r="I227" s="247"/>
      <c r="J227" s="243"/>
      <c r="K227" s="243"/>
      <c r="L227" s="248"/>
      <c r="M227" s="249"/>
      <c r="N227" s="250"/>
      <c r="O227" s="250"/>
      <c r="P227" s="250"/>
      <c r="Q227" s="250"/>
      <c r="R227" s="250"/>
      <c r="S227" s="250"/>
      <c r="T227" s="251"/>
      <c r="AT227" s="252" t="s">
        <v>223</v>
      </c>
      <c r="AU227" s="252" t="s">
        <v>76</v>
      </c>
      <c r="AV227" s="13" t="s">
        <v>76</v>
      </c>
      <c r="AW227" s="13" t="s">
        <v>30</v>
      </c>
      <c r="AX227" s="13" t="s">
        <v>67</v>
      </c>
      <c r="AY227" s="252" t="s">
        <v>211</v>
      </c>
    </row>
    <row r="228" spans="2:51" s="12" customFormat="1" ht="12">
      <c r="B228" s="232"/>
      <c r="C228" s="233"/>
      <c r="D228" s="228" t="s">
        <v>223</v>
      </c>
      <c r="E228" s="234" t="s">
        <v>1</v>
      </c>
      <c r="F228" s="235" t="s">
        <v>1724</v>
      </c>
      <c r="G228" s="233"/>
      <c r="H228" s="234" t="s">
        <v>1</v>
      </c>
      <c r="I228" s="236"/>
      <c r="J228" s="233"/>
      <c r="K228" s="233"/>
      <c r="L228" s="237"/>
      <c r="M228" s="238"/>
      <c r="N228" s="239"/>
      <c r="O228" s="239"/>
      <c r="P228" s="239"/>
      <c r="Q228" s="239"/>
      <c r="R228" s="239"/>
      <c r="S228" s="239"/>
      <c r="T228" s="240"/>
      <c r="AT228" s="241" t="s">
        <v>223</v>
      </c>
      <c r="AU228" s="241" t="s">
        <v>76</v>
      </c>
      <c r="AV228" s="12" t="s">
        <v>74</v>
      </c>
      <c r="AW228" s="12" t="s">
        <v>30</v>
      </c>
      <c r="AX228" s="12" t="s">
        <v>67</v>
      </c>
      <c r="AY228" s="241" t="s">
        <v>211</v>
      </c>
    </row>
    <row r="229" spans="2:51" s="13" customFormat="1" ht="12">
      <c r="B229" s="242"/>
      <c r="C229" s="243"/>
      <c r="D229" s="228" t="s">
        <v>223</v>
      </c>
      <c r="E229" s="244" t="s">
        <v>1</v>
      </c>
      <c r="F229" s="245" t="s">
        <v>1725</v>
      </c>
      <c r="G229" s="243"/>
      <c r="H229" s="246">
        <v>1.915</v>
      </c>
      <c r="I229" s="247"/>
      <c r="J229" s="243"/>
      <c r="K229" s="243"/>
      <c r="L229" s="248"/>
      <c r="M229" s="249"/>
      <c r="N229" s="250"/>
      <c r="O229" s="250"/>
      <c r="P229" s="250"/>
      <c r="Q229" s="250"/>
      <c r="R229" s="250"/>
      <c r="S229" s="250"/>
      <c r="T229" s="251"/>
      <c r="AT229" s="252" t="s">
        <v>223</v>
      </c>
      <c r="AU229" s="252" t="s">
        <v>76</v>
      </c>
      <c r="AV229" s="13" t="s">
        <v>76</v>
      </c>
      <c r="AW229" s="13" t="s">
        <v>30</v>
      </c>
      <c r="AX229" s="13" t="s">
        <v>67</v>
      </c>
      <c r="AY229" s="252" t="s">
        <v>211</v>
      </c>
    </row>
    <row r="230" spans="2:51" s="14" customFormat="1" ht="12">
      <c r="B230" s="253"/>
      <c r="C230" s="254"/>
      <c r="D230" s="228" t="s">
        <v>223</v>
      </c>
      <c r="E230" s="255" t="s">
        <v>1</v>
      </c>
      <c r="F230" s="256" t="s">
        <v>227</v>
      </c>
      <c r="G230" s="254"/>
      <c r="H230" s="257">
        <v>35.957</v>
      </c>
      <c r="I230" s="258"/>
      <c r="J230" s="254"/>
      <c r="K230" s="254"/>
      <c r="L230" s="259"/>
      <c r="M230" s="260"/>
      <c r="N230" s="261"/>
      <c r="O230" s="261"/>
      <c r="P230" s="261"/>
      <c r="Q230" s="261"/>
      <c r="R230" s="261"/>
      <c r="S230" s="261"/>
      <c r="T230" s="262"/>
      <c r="AT230" s="263" t="s">
        <v>223</v>
      </c>
      <c r="AU230" s="263" t="s">
        <v>76</v>
      </c>
      <c r="AV230" s="14" t="s">
        <v>218</v>
      </c>
      <c r="AW230" s="14" t="s">
        <v>30</v>
      </c>
      <c r="AX230" s="14" t="s">
        <v>74</v>
      </c>
      <c r="AY230" s="263" t="s">
        <v>211</v>
      </c>
    </row>
    <row r="231" spans="2:63" s="11" customFormat="1" ht="22.8" customHeight="1">
      <c r="B231" s="200"/>
      <c r="C231" s="201"/>
      <c r="D231" s="202" t="s">
        <v>66</v>
      </c>
      <c r="E231" s="214" t="s">
        <v>236</v>
      </c>
      <c r="F231" s="214" t="s">
        <v>372</v>
      </c>
      <c r="G231" s="201"/>
      <c r="H231" s="201"/>
      <c r="I231" s="204"/>
      <c r="J231" s="215">
        <f>BK231</f>
        <v>0</v>
      </c>
      <c r="K231" s="201"/>
      <c r="L231" s="206"/>
      <c r="M231" s="207"/>
      <c r="N231" s="208"/>
      <c r="O231" s="208"/>
      <c r="P231" s="209">
        <f>SUM(P232:P293)</f>
        <v>0</v>
      </c>
      <c r="Q231" s="208"/>
      <c r="R231" s="209">
        <f>SUM(R232:R293)</f>
        <v>4.047067589600001</v>
      </c>
      <c r="S231" s="208"/>
      <c r="T231" s="210">
        <f>SUM(T232:T293)</f>
        <v>0</v>
      </c>
      <c r="AR231" s="211" t="s">
        <v>74</v>
      </c>
      <c r="AT231" s="212" t="s">
        <v>66</v>
      </c>
      <c r="AU231" s="212" t="s">
        <v>74</v>
      </c>
      <c r="AY231" s="211" t="s">
        <v>211</v>
      </c>
      <c r="BK231" s="213">
        <f>SUM(BK232:BK293)</f>
        <v>0</v>
      </c>
    </row>
    <row r="232" spans="2:65" s="1" customFormat="1" ht="16.5" customHeight="1">
      <c r="B232" s="38"/>
      <c r="C232" s="216" t="s">
        <v>7</v>
      </c>
      <c r="D232" s="216" t="s">
        <v>213</v>
      </c>
      <c r="E232" s="217" t="s">
        <v>374</v>
      </c>
      <c r="F232" s="218" t="s">
        <v>375</v>
      </c>
      <c r="G232" s="219" t="s">
        <v>230</v>
      </c>
      <c r="H232" s="220">
        <v>7</v>
      </c>
      <c r="I232" s="221"/>
      <c r="J232" s="222">
        <f>ROUND(I232*H232,2)</f>
        <v>0</v>
      </c>
      <c r="K232" s="218" t="s">
        <v>217</v>
      </c>
      <c r="L232" s="43"/>
      <c r="M232" s="223" t="s">
        <v>1</v>
      </c>
      <c r="N232" s="224" t="s">
        <v>38</v>
      </c>
      <c r="O232" s="79"/>
      <c r="P232" s="225">
        <f>O232*H232</f>
        <v>0</v>
      </c>
      <c r="Q232" s="225">
        <v>0</v>
      </c>
      <c r="R232" s="225">
        <f>Q232*H232</f>
        <v>0</v>
      </c>
      <c r="S232" s="225">
        <v>0</v>
      </c>
      <c r="T232" s="226">
        <f>S232*H232</f>
        <v>0</v>
      </c>
      <c r="AR232" s="17" t="s">
        <v>218</v>
      </c>
      <c r="AT232" s="17" t="s">
        <v>213</v>
      </c>
      <c r="AU232" s="17" t="s">
        <v>76</v>
      </c>
      <c r="AY232" s="17" t="s">
        <v>211</v>
      </c>
      <c r="BE232" s="227">
        <f>IF(N232="základní",J232,0)</f>
        <v>0</v>
      </c>
      <c r="BF232" s="227">
        <f>IF(N232="snížená",J232,0)</f>
        <v>0</v>
      </c>
      <c r="BG232" s="227">
        <f>IF(N232="zákl. přenesená",J232,0)</f>
        <v>0</v>
      </c>
      <c r="BH232" s="227">
        <f>IF(N232="sníž. přenesená",J232,0)</f>
        <v>0</v>
      </c>
      <c r="BI232" s="227">
        <f>IF(N232="nulová",J232,0)</f>
        <v>0</v>
      </c>
      <c r="BJ232" s="17" t="s">
        <v>74</v>
      </c>
      <c r="BK232" s="227">
        <f>ROUND(I232*H232,2)</f>
        <v>0</v>
      </c>
      <c r="BL232" s="17" t="s">
        <v>218</v>
      </c>
      <c r="BM232" s="17" t="s">
        <v>1726</v>
      </c>
    </row>
    <row r="233" spans="2:47" s="1" customFormat="1" ht="12">
      <c r="B233" s="38"/>
      <c r="C233" s="39"/>
      <c r="D233" s="228" t="s">
        <v>219</v>
      </c>
      <c r="E233" s="39"/>
      <c r="F233" s="229" t="s">
        <v>377</v>
      </c>
      <c r="G233" s="39"/>
      <c r="H233" s="39"/>
      <c r="I233" s="143"/>
      <c r="J233" s="39"/>
      <c r="K233" s="39"/>
      <c r="L233" s="43"/>
      <c r="M233" s="230"/>
      <c r="N233" s="79"/>
      <c r="O233" s="79"/>
      <c r="P233" s="79"/>
      <c r="Q233" s="79"/>
      <c r="R233" s="79"/>
      <c r="S233" s="79"/>
      <c r="T233" s="80"/>
      <c r="AT233" s="17" t="s">
        <v>219</v>
      </c>
      <c r="AU233" s="17" t="s">
        <v>76</v>
      </c>
    </row>
    <row r="234" spans="2:47" s="1" customFormat="1" ht="12">
      <c r="B234" s="38"/>
      <c r="C234" s="39"/>
      <c r="D234" s="228" t="s">
        <v>221</v>
      </c>
      <c r="E234" s="39"/>
      <c r="F234" s="231" t="s">
        <v>378</v>
      </c>
      <c r="G234" s="39"/>
      <c r="H234" s="39"/>
      <c r="I234" s="143"/>
      <c r="J234" s="39"/>
      <c r="K234" s="39"/>
      <c r="L234" s="43"/>
      <c r="M234" s="230"/>
      <c r="N234" s="79"/>
      <c r="O234" s="79"/>
      <c r="P234" s="79"/>
      <c r="Q234" s="79"/>
      <c r="R234" s="79"/>
      <c r="S234" s="79"/>
      <c r="T234" s="80"/>
      <c r="AT234" s="17" t="s">
        <v>221</v>
      </c>
      <c r="AU234" s="17" t="s">
        <v>76</v>
      </c>
    </row>
    <row r="235" spans="2:51" s="12" customFormat="1" ht="12">
      <c r="B235" s="232"/>
      <c r="C235" s="233"/>
      <c r="D235" s="228" t="s">
        <v>223</v>
      </c>
      <c r="E235" s="234" t="s">
        <v>1</v>
      </c>
      <c r="F235" s="235" t="s">
        <v>379</v>
      </c>
      <c r="G235" s="233"/>
      <c r="H235" s="234" t="s">
        <v>1</v>
      </c>
      <c r="I235" s="236"/>
      <c r="J235" s="233"/>
      <c r="K235" s="233"/>
      <c r="L235" s="237"/>
      <c r="M235" s="238"/>
      <c r="N235" s="239"/>
      <c r="O235" s="239"/>
      <c r="P235" s="239"/>
      <c r="Q235" s="239"/>
      <c r="R235" s="239"/>
      <c r="S235" s="239"/>
      <c r="T235" s="240"/>
      <c r="AT235" s="241" t="s">
        <v>223</v>
      </c>
      <c r="AU235" s="241" t="s">
        <v>76</v>
      </c>
      <c r="AV235" s="12" t="s">
        <v>74</v>
      </c>
      <c r="AW235" s="12" t="s">
        <v>30</v>
      </c>
      <c r="AX235" s="12" t="s">
        <v>67</v>
      </c>
      <c r="AY235" s="241" t="s">
        <v>211</v>
      </c>
    </row>
    <row r="236" spans="2:51" s="12" customFormat="1" ht="12">
      <c r="B236" s="232"/>
      <c r="C236" s="233"/>
      <c r="D236" s="228" t="s">
        <v>223</v>
      </c>
      <c r="E236" s="234" t="s">
        <v>1</v>
      </c>
      <c r="F236" s="235" t="s">
        <v>949</v>
      </c>
      <c r="G236" s="233"/>
      <c r="H236" s="234" t="s">
        <v>1</v>
      </c>
      <c r="I236" s="236"/>
      <c r="J236" s="233"/>
      <c r="K236" s="233"/>
      <c r="L236" s="237"/>
      <c r="M236" s="238"/>
      <c r="N236" s="239"/>
      <c r="O236" s="239"/>
      <c r="P236" s="239"/>
      <c r="Q236" s="239"/>
      <c r="R236" s="239"/>
      <c r="S236" s="239"/>
      <c r="T236" s="240"/>
      <c r="AT236" s="241" t="s">
        <v>223</v>
      </c>
      <c r="AU236" s="241" t="s">
        <v>76</v>
      </c>
      <c r="AV236" s="12" t="s">
        <v>74</v>
      </c>
      <c r="AW236" s="12" t="s">
        <v>30</v>
      </c>
      <c r="AX236" s="12" t="s">
        <v>67</v>
      </c>
      <c r="AY236" s="241" t="s">
        <v>211</v>
      </c>
    </row>
    <row r="237" spans="2:51" s="13" customFormat="1" ht="12">
      <c r="B237" s="242"/>
      <c r="C237" s="243"/>
      <c r="D237" s="228" t="s">
        <v>223</v>
      </c>
      <c r="E237" s="244" t="s">
        <v>1</v>
      </c>
      <c r="F237" s="245" t="s">
        <v>926</v>
      </c>
      <c r="G237" s="243"/>
      <c r="H237" s="246">
        <v>2</v>
      </c>
      <c r="I237" s="247"/>
      <c r="J237" s="243"/>
      <c r="K237" s="243"/>
      <c r="L237" s="248"/>
      <c r="M237" s="249"/>
      <c r="N237" s="250"/>
      <c r="O237" s="250"/>
      <c r="P237" s="250"/>
      <c r="Q237" s="250"/>
      <c r="R237" s="250"/>
      <c r="S237" s="250"/>
      <c r="T237" s="251"/>
      <c r="AT237" s="252" t="s">
        <v>223</v>
      </c>
      <c r="AU237" s="252" t="s">
        <v>76</v>
      </c>
      <c r="AV237" s="13" t="s">
        <v>76</v>
      </c>
      <c r="AW237" s="13" t="s">
        <v>30</v>
      </c>
      <c r="AX237" s="13" t="s">
        <v>67</v>
      </c>
      <c r="AY237" s="252" t="s">
        <v>211</v>
      </c>
    </row>
    <row r="238" spans="2:51" s="12" customFormat="1" ht="12">
      <c r="B238" s="232"/>
      <c r="C238" s="233"/>
      <c r="D238" s="228" t="s">
        <v>223</v>
      </c>
      <c r="E238" s="234" t="s">
        <v>1</v>
      </c>
      <c r="F238" s="235" t="s">
        <v>1190</v>
      </c>
      <c r="G238" s="233"/>
      <c r="H238" s="234" t="s">
        <v>1</v>
      </c>
      <c r="I238" s="236"/>
      <c r="J238" s="233"/>
      <c r="K238" s="233"/>
      <c r="L238" s="237"/>
      <c r="M238" s="238"/>
      <c r="N238" s="239"/>
      <c r="O238" s="239"/>
      <c r="P238" s="239"/>
      <c r="Q238" s="239"/>
      <c r="R238" s="239"/>
      <c r="S238" s="239"/>
      <c r="T238" s="240"/>
      <c r="AT238" s="241" t="s">
        <v>223</v>
      </c>
      <c r="AU238" s="241" t="s">
        <v>76</v>
      </c>
      <c r="AV238" s="12" t="s">
        <v>74</v>
      </c>
      <c r="AW238" s="12" t="s">
        <v>30</v>
      </c>
      <c r="AX238" s="12" t="s">
        <v>67</v>
      </c>
      <c r="AY238" s="241" t="s">
        <v>211</v>
      </c>
    </row>
    <row r="239" spans="2:51" s="13" customFormat="1" ht="12">
      <c r="B239" s="242"/>
      <c r="C239" s="243"/>
      <c r="D239" s="228" t="s">
        <v>223</v>
      </c>
      <c r="E239" s="244" t="s">
        <v>1</v>
      </c>
      <c r="F239" s="245" t="s">
        <v>1727</v>
      </c>
      <c r="G239" s="243"/>
      <c r="H239" s="246">
        <v>1</v>
      </c>
      <c r="I239" s="247"/>
      <c r="J239" s="243"/>
      <c r="K239" s="243"/>
      <c r="L239" s="248"/>
      <c r="M239" s="249"/>
      <c r="N239" s="250"/>
      <c r="O239" s="250"/>
      <c r="P239" s="250"/>
      <c r="Q239" s="250"/>
      <c r="R239" s="250"/>
      <c r="S239" s="250"/>
      <c r="T239" s="251"/>
      <c r="AT239" s="252" t="s">
        <v>223</v>
      </c>
      <c r="AU239" s="252" t="s">
        <v>76</v>
      </c>
      <c r="AV239" s="13" t="s">
        <v>76</v>
      </c>
      <c r="AW239" s="13" t="s">
        <v>30</v>
      </c>
      <c r="AX239" s="13" t="s">
        <v>67</v>
      </c>
      <c r="AY239" s="252" t="s">
        <v>211</v>
      </c>
    </row>
    <row r="240" spans="2:51" s="12" customFormat="1" ht="12">
      <c r="B240" s="232"/>
      <c r="C240" s="233"/>
      <c r="D240" s="228" t="s">
        <v>223</v>
      </c>
      <c r="E240" s="234" t="s">
        <v>1</v>
      </c>
      <c r="F240" s="235" t="s">
        <v>1391</v>
      </c>
      <c r="G240" s="233"/>
      <c r="H240" s="234" t="s">
        <v>1</v>
      </c>
      <c r="I240" s="236"/>
      <c r="J240" s="233"/>
      <c r="K240" s="233"/>
      <c r="L240" s="237"/>
      <c r="M240" s="238"/>
      <c r="N240" s="239"/>
      <c r="O240" s="239"/>
      <c r="P240" s="239"/>
      <c r="Q240" s="239"/>
      <c r="R240" s="239"/>
      <c r="S240" s="239"/>
      <c r="T240" s="240"/>
      <c r="AT240" s="241" t="s">
        <v>223</v>
      </c>
      <c r="AU240" s="241" t="s">
        <v>76</v>
      </c>
      <c r="AV240" s="12" t="s">
        <v>74</v>
      </c>
      <c r="AW240" s="12" t="s">
        <v>30</v>
      </c>
      <c r="AX240" s="12" t="s">
        <v>67</v>
      </c>
      <c r="AY240" s="241" t="s">
        <v>211</v>
      </c>
    </row>
    <row r="241" spans="2:51" s="13" customFormat="1" ht="12">
      <c r="B241" s="242"/>
      <c r="C241" s="243"/>
      <c r="D241" s="228" t="s">
        <v>223</v>
      </c>
      <c r="E241" s="244" t="s">
        <v>1</v>
      </c>
      <c r="F241" s="245" t="s">
        <v>1728</v>
      </c>
      <c r="G241" s="243"/>
      <c r="H241" s="246">
        <v>1.5</v>
      </c>
      <c r="I241" s="247"/>
      <c r="J241" s="243"/>
      <c r="K241" s="243"/>
      <c r="L241" s="248"/>
      <c r="M241" s="249"/>
      <c r="N241" s="250"/>
      <c r="O241" s="250"/>
      <c r="P241" s="250"/>
      <c r="Q241" s="250"/>
      <c r="R241" s="250"/>
      <c r="S241" s="250"/>
      <c r="T241" s="251"/>
      <c r="AT241" s="252" t="s">
        <v>223</v>
      </c>
      <c r="AU241" s="252" t="s">
        <v>76</v>
      </c>
      <c r="AV241" s="13" t="s">
        <v>76</v>
      </c>
      <c r="AW241" s="13" t="s">
        <v>30</v>
      </c>
      <c r="AX241" s="13" t="s">
        <v>67</v>
      </c>
      <c r="AY241" s="252" t="s">
        <v>211</v>
      </c>
    </row>
    <row r="242" spans="2:51" s="12" customFormat="1" ht="12">
      <c r="B242" s="232"/>
      <c r="C242" s="233"/>
      <c r="D242" s="228" t="s">
        <v>223</v>
      </c>
      <c r="E242" s="234" t="s">
        <v>1</v>
      </c>
      <c r="F242" s="235" t="s">
        <v>931</v>
      </c>
      <c r="G242" s="233"/>
      <c r="H242" s="234" t="s">
        <v>1</v>
      </c>
      <c r="I242" s="236"/>
      <c r="J242" s="233"/>
      <c r="K242" s="233"/>
      <c r="L242" s="237"/>
      <c r="M242" s="238"/>
      <c r="N242" s="239"/>
      <c r="O242" s="239"/>
      <c r="P242" s="239"/>
      <c r="Q242" s="239"/>
      <c r="R242" s="239"/>
      <c r="S242" s="239"/>
      <c r="T242" s="240"/>
      <c r="AT242" s="241" t="s">
        <v>223</v>
      </c>
      <c r="AU242" s="241" t="s">
        <v>76</v>
      </c>
      <c r="AV242" s="12" t="s">
        <v>74</v>
      </c>
      <c r="AW242" s="12" t="s">
        <v>30</v>
      </c>
      <c r="AX242" s="12" t="s">
        <v>67</v>
      </c>
      <c r="AY242" s="241" t="s">
        <v>211</v>
      </c>
    </row>
    <row r="243" spans="2:51" s="13" customFormat="1" ht="12">
      <c r="B243" s="242"/>
      <c r="C243" s="243"/>
      <c r="D243" s="228" t="s">
        <v>223</v>
      </c>
      <c r="E243" s="244" t="s">
        <v>1</v>
      </c>
      <c r="F243" s="245" t="s">
        <v>1388</v>
      </c>
      <c r="G243" s="243"/>
      <c r="H243" s="246">
        <v>2.5</v>
      </c>
      <c r="I243" s="247"/>
      <c r="J243" s="243"/>
      <c r="K243" s="243"/>
      <c r="L243" s="248"/>
      <c r="M243" s="249"/>
      <c r="N243" s="250"/>
      <c r="O243" s="250"/>
      <c r="P243" s="250"/>
      <c r="Q243" s="250"/>
      <c r="R243" s="250"/>
      <c r="S243" s="250"/>
      <c r="T243" s="251"/>
      <c r="AT243" s="252" t="s">
        <v>223</v>
      </c>
      <c r="AU243" s="252" t="s">
        <v>76</v>
      </c>
      <c r="AV243" s="13" t="s">
        <v>76</v>
      </c>
      <c r="AW243" s="13" t="s">
        <v>30</v>
      </c>
      <c r="AX243" s="13" t="s">
        <v>67</v>
      </c>
      <c r="AY243" s="252" t="s">
        <v>211</v>
      </c>
    </row>
    <row r="244" spans="2:51" s="14" customFormat="1" ht="12">
      <c r="B244" s="253"/>
      <c r="C244" s="254"/>
      <c r="D244" s="228" t="s">
        <v>223</v>
      </c>
      <c r="E244" s="255" t="s">
        <v>1</v>
      </c>
      <c r="F244" s="256" t="s">
        <v>227</v>
      </c>
      <c r="G244" s="254"/>
      <c r="H244" s="257">
        <v>7</v>
      </c>
      <c r="I244" s="258"/>
      <c r="J244" s="254"/>
      <c r="K244" s="254"/>
      <c r="L244" s="259"/>
      <c r="M244" s="260"/>
      <c r="N244" s="261"/>
      <c r="O244" s="261"/>
      <c r="P244" s="261"/>
      <c r="Q244" s="261"/>
      <c r="R244" s="261"/>
      <c r="S244" s="261"/>
      <c r="T244" s="262"/>
      <c r="AT244" s="263" t="s">
        <v>223</v>
      </c>
      <c r="AU244" s="263" t="s">
        <v>76</v>
      </c>
      <c r="AV244" s="14" t="s">
        <v>218</v>
      </c>
      <c r="AW244" s="14" t="s">
        <v>30</v>
      </c>
      <c r="AX244" s="14" t="s">
        <v>74</v>
      </c>
      <c r="AY244" s="263" t="s">
        <v>211</v>
      </c>
    </row>
    <row r="245" spans="2:65" s="1" customFormat="1" ht="16.5" customHeight="1">
      <c r="B245" s="38"/>
      <c r="C245" s="216" t="s">
        <v>285</v>
      </c>
      <c r="D245" s="216" t="s">
        <v>213</v>
      </c>
      <c r="E245" s="217" t="s">
        <v>383</v>
      </c>
      <c r="F245" s="218" t="s">
        <v>384</v>
      </c>
      <c r="G245" s="219" t="s">
        <v>216</v>
      </c>
      <c r="H245" s="220">
        <v>32.366</v>
      </c>
      <c r="I245" s="221"/>
      <c r="J245" s="222">
        <f>ROUND(I245*H245,2)</f>
        <v>0</v>
      </c>
      <c r="K245" s="218" t="s">
        <v>217</v>
      </c>
      <c r="L245" s="43"/>
      <c r="M245" s="223" t="s">
        <v>1</v>
      </c>
      <c r="N245" s="224" t="s">
        <v>38</v>
      </c>
      <c r="O245" s="79"/>
      <c r="P245" s="225">
        <f>O245*H245</f>
        <v>0</v>
      </c>
      <c r="Q245" s="225">
        <v>0.0417442</v>
      </c>
      <c r="R245" s="225">
        <f>Q245*H245</f>
        <v>1.3510927772</v>
      </c>
      <c r="S245" s="225">
        <v>0</v>
      </c>
      <c r="T245" s="226">
        <f>S245*H245</f>
        <v>0</v>
      </c>
      <c r="AR245" s="17" t="s">
        <v>218</v>
      </c>
      <c r="AT245" s="17" t="s">
        <v>213</v>
      </c>
      <c r="AU245" s="17" t="s">
        <v>76</v>
      </c>
      <c r="AY245" s="17" t="s">
        <v>211</v>
      </c>
      <c r="BE245" s="227">
        <f>IF(N245="základní",J245,0)</f>
        <v>0</v>
      </c>
      <c r="BF245" s="227">
        <f>IF(N245="snížená",J245,0)</f>
        <v>0</v>
      </c>
      <c r="BG245" s="227">
        <f>IF(N245="zákl. přenesená",J245,0)</f>
        <v>0</v>
      </c>
      <c r="BH245" s="227">
        <f>IF(N245="sníž. přenesená",J245,0)</f>
        <v>0</v>
      </c>
      <c r="BI245" s="227">
        <f>IF(N245="nulová",J245,0)</f>
        <v>0</v>
      </c>
      <c r="BJ245" s="17" t="s">
        <v>74</v>
      </c>
      <c r="BK245" s="227">
        <f>ROUND(I245*H245,2)</f>
        <v>0</v>
      </c>
      <c r="BL245" s="17" t="s">
        <v>218</v>
      </c>
      <c r="BM245" s="17" t="s">
        <v>1729</v>
      </c>
    </row>
    <row r="246" spans="2:47" s="1" customFormat="1" ht="12">
      <c r="B246" s="38"/>
      <c r="C246" s="39"/>
      <c r="D246" s="228" t="s">
        <v>219</v>
      </c>
      <c r="E246" s="39"/>
      <c r="F246" s="229" t="s">
        <v>386</v>
      </c>
      <c r="G246" s="39"/>
      <c r="H246" s="39"/>
      <c r="I246" s="143"/>
      <c r="J246" s="39"/>
      <c r="K246" s="39"/>
      <c r="L246" s="43"/>
      <c r="M246" s="230"/>
      <c r="N246" s="79"/>
      <c r="O246" s="79"/>
      <c r="P246" s="79"/>
      <c r="Q246" s="79"/>
      <c r="R246" s="79"/>
      <c r="S246" s="79"/>
      <c r="T246" s="80"/>
      <c r="AT246" s="17" t="s">
        <v>219</v>
      </c>
      <c r="AU246" s="17" t="s">
        <v>76</v>
      </c>
    </row>
    <row r="247" spans="2:47" s="1" customFormat="1" ht="12">
      <c r="B247" s="38"/>
      <c r="C247" s="39"/>
      <c r="D247" s="228" t="s">
        <v>221</v>
      </c>
      <c r="E247" s="39"/>
      <c r="F247" s="231" t="s">
        <v>387</v>
      </c>
      <c r="G247" s="39"/>
      <c r="H247" s="39"/>
      <c r="I247" s="143"/>
      <c r="J247" s="39"/>
      <c r="K247" s="39"/>
      <c r="L247" s="43"/>
      <c r="M247" s="230"/>
      <c r="N247" s="79"/>
      <c r="O247" s="79"/>
      <c r="P247" s="79"/>
      <c r="Q247" s="79"/>
      <c r="R247" s="79"/>
      <c r="S247" s="79"/>
      <c r="T247" s="80"/>
      <c r="AT247" s="17" t="s">
        <v>221</v>
      </c>
      <c r="AU247" s="17" t="s">
        <v>76</v>
      </c>
    </row>
    <row r="248" spans="2:51" s="12" customFormat="1" ht="12">
      <c r="B248" s="232"/>
      <c r="C248" s="233"/>
      <c r="D248" s="228" t="s">
        <v>223</v>
      </c>
      <c r="E248" s="234" t="s">
        <v>1</v>
      </c>
      <c r="F248" s="235" t="s">
        <v>379</v>
      </c>
      <c r="G248" s="233"/>
      <c r="H248" s="234" t="s">
        <v>1</v>
      </c>
      <c r="I248" s="236"/>
      <c r="J248" s="233"/>
      <c r="K248" s="233"/>
      <c r="L248" s="237"/>
      <c r="M248" s="238"/>
      <c r="N248" s="239"/>
      <c r="O248" s="239"/>
      <c r="P248" s="239"/>
      <c r="Q248" s="239"/>
      <c r="R248" s="239"/>
      <c r="S248" s="239"/>
      <c r="T248" s="240"/>
      <c r="AT248" s="241" t="s">
        <v>223</v>
      </c>
      <c r="AU248" s="241" t="s">
        <v>76</v>
      </c>
      <c r="AV248" s="12" t="s">
        <v>74</v>
      </c>
      <c r="AW248" s="12" t="s">
        <v>30</v>
      </c>
      <c r="AX248" s="12" t="s">
        <v>67</v>
      </c>
      <c r="AY248" s="241" t="s">
        <v>211</v>
      </c>
    </row>
    <row r="249" spans="2:51" s="12" customFormat="1" ht="12">
      <c r="B249" s="232"/>
      <c r="C249" s="233"/>
      <c r="D249" s="228" t="s">
        <v>223</v>
      </c>
      <c r="E249" s="234" t="s">
        <v>1</v>
      </c>
      <c r="F249" s="235" t="s">
        <v>949</v>
      </c>
      <c r="G249" s="233"/>
      <c r="H249" s="234" t="s">
        <v>1</v>
      </c>
      <c r="I249" s="236"/>
      <c r="J249" s="233"/>
      <c r="K249" s="233"/>
      <c r="L249" s="237"/>
      <c r="M249" s="238"/>
      <c r="N249" s="239"/>
      <c r="O249" s="239"/>
      <c r="P249" s="239"/>
      <c r="Q249" s="239"/>
      <c r="R249" s="239"/>
      <c r="S249" s="239"/>
      <c r="T249" s="240"/>
      <c r="AT249" s="241" t="s">
        <v>223</v>
      </c>
      <c r="AU249" s="241" t="s">
        <v>76</v>
      </c>
      <c r="AV249" s="12" t="s">
        <v>74</v>
      </c>
      <c r="AW249" s="12" t="s">
        <v>30</v>
      </c>
      <c r="AX249" s="12" t="s">
        <v>67</v>
      </c>
      <c r="AY249" s="241" t="s">
        <v>211</v>
      </c>
    </row>
    <row r="250" spans="2:51" s="13" customFormat="1" ht="12">
      <c r="B250" s="242"/>
      <c r="C250" s="243"/>
      <c r="D250" s="228" t="s">
        <v>223</v>
      </c>
      <c r="E250" s="244" t="s">
        <v>1</v>
      </c>
      <c r="F250" s="245" t="s">
        <v>1730</v>
      </c>
      <c r="G250" s="243"/>
      <c r="H250" s="246">
        <v>9.871</v>
      </c>
      <c r="I250" s="247"/>
      <c r="J250" s="243"/>
      <c r="K250" s="243"/>
      <c r="L250" s="248"/>
      <c r="M250" s="249"/>
      <c r="N250" s="250"/>
      <c r="O250" s="250"/>
      <c r="P250" s="250"/>
      <c r="Q250" s="250"/>
      <c r="R250" s="250"/>
      <c r="S250" s="250"/>
      <c r="T250" s="251"/>
      <c r="AT250" s="252" t="s">
        <v>223</v>
      </c>
      <c r="AU250" s="252" t="s">
        <v>76</v>
      </c>
      <c r="AV250" s="13" t="s">
        <v>76</v>
      </c>
      <c r="AW250" s="13" t="s">
        <v>30</v>
      </c>
      <c r="AX250" s="13" t="s">
        <v>67</v>
      </c>
      <c r="AY250" s="252" t="s">
        <v>211</v>
      </c>
    </row>
    <row r="251" spans="2:51" s="12" customFormat="1" ht="12">
      <c r="B251" s="232"/>
      <c r="C251" s="233"/>
      <c r="D251" s="228" t="s">
        <v>223</v>
      </c>
      <c r="E251" s="234" t="s">
        <v>1</v>
      </c>
      <c r="F251" s="235" t="s">
        <v>1190</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3" customFormat="1" ht="12">
      <c r="B252" s="242"/>
      <c r="C252" s="243"/>
      <c r="D252" s="228" t="s">
        <v>223</v>
      </c>
      <c r="E252" s="244" t="s">
        <v>1</v>
      </c>
      <c r="F252" s="245" t="s">
        <v>1731</v>
      </c>
      <c r="G252" s="243"/>
      <c r="H252" s="246">
        <v>4.795</v>
      </c>
      <c r="I252" s="247"/>
      <c r="J252" s="243"/>
      <c r="K252" s="243"/>
      <c r="L252" s="248"/>
      <c r="M252" s="249"/>
      <c r="N252" s="250"/>
      <c r="O252" s="250"/>
      <c r="P252" s="250"/>
      <c r="Q252" s="250"/>
      <c r="R252" s="250"/>
      <c r="S252" s="250"/>
      <c r="T252" s="251"/>
      <c r="AT252" s="252" t="s">
        <v>223</v>
      </c>
      <c r="AU252" s="252" t="s">
        <v>76</v>
      </c>
      <c r="AV252" s="13" t="s">
        <v>76</v>
      </c>
      <c r="AW252" s="13" t="s">
        <v>30</v>
      </c>
      <c r="AX252" s="13" t="s">
        <v>67</v>
      </c>
      <c r="AY252" s="252" t="s">
        <v>211</v>
      </c>
    </row>
    <row r="253" spans="2:51" s="12" customFormat="1" ht="12">
      <c r="B253" s="232"/>
      <c r="C253" s="233"/>
      <c r="D253" s="228" t="s">
        <v>223</v>
      </c>
      <c r="E253" s="234" t="s">
        <v>1</v>
      </c>
      <c r="F253" s="235" t="s">
        <v>931</v>
      </c>
      <c r="G253" s="233"/>
      <c r="H253" s="234" t="s">
        <v>1</v>
      </c>
      <c r="I253" s="236"/>
      <c r="J253" s="233"/>
      <c r="K253" s="233"/>
      <c r="L253" s="237"/>
      <c r="M253" s="238"/>
      <c r="N253" s="239"/>
      <c r="O253" s="239"/>
      <c r="P253" s="239"/>
      <c r="Q253" s="239"/>
      <c r="R253" s="239"/>
      <c r="S253" s="239"/>
      <c r="T253" s="240"/>
      <c r="AT253" s="241" t="s">
        <v>223</v>
      </c>
      <c r="AU253" s="241" t="s">
        <v>76</v>
      </c>
      <c r="AV253" s="12" t="s">
        <v>74</v>
      </c>
      <c r="AW253" s="12" t="s">
        <v>30</v>
      </c>
      <c r="AX253" s="12" t="s">
        <v>67</v>
      </c>
      <c r="AY253" s="241" t="s">
        <v>211</v>
      </c>
    </row>
    <row r="254" spans="2:51" s="13" customFormat="1" ht="12">
      <c r="B254" s="242"/>
      <c r="C254" s="243"/>
      <c r="D254" s="228" t="s">
        <v>223</v>
      </c>
      <c r="E254" s="244" t="s">
        <v>1</v>
      </c>
      <c r="F254" s="245" t="s">
        <v>930</v>
      </c>
      <c r="G254" s="243"/>
      <c r="H254" s="246">
        <v>12.39</v>
      </c>
      <c r="I254" s="247"/>
      <c r="J254" s="243"/>
      <c r="K254" s="243"/>
      <c r="L254" s="248"/>
      <c r="M254" s="249"/>
      <c r="N254" s="250"/>
      <c r="O254" s="250"/>
      <c r="P254" s="250"/>
      <c r="Q254" s="250"/>
      <c r="R254" s="250"/>
      <c r="S254" s="250"/>
      <c r="T254" s="251"/>
      <c r="AT254" s="252" t="s">
        <v>223</v>
      </c>
      <c r="AU254" s="252" t="s">
        <v>76</v>
      </c>
      <c r="AV254" s="13" t="s">
        <v>76</v>
      </c>
      <c r="AW254" s="13" t="s">
        <v>30</v>
      </c>
      <c r="AX254" s="13" t="s">
        <v>67</v>
      </c>
      <c r="AY254" s="252" t="s">
        <v>211</v>
      </c>
    </row>
    <row r="255" spans="2:51" s="12" customFormat="1" ht="12">
      <c r="B255" s="232"/>
      <c r="C255" s="233"/>
      <c r="D255" s="228" t="s">
        <v>223</v>
      </c>
      <c r="E255" s="234" t="s">
        <v>1</v>
      </c>
      <c r="F255" s="235" t="s">
        <v>1391</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3" customFormat="1" ht="12">
      <c r="B256" s="242"/>
      <c r="C256" s="243"/>
      <c r="D256" s="228" t="s">
        <v>223</v>
      </c>
      <c r="E256" s="244" t="s">
        <v>1</v>
      </c>
      <c r="F256" s="245" t="s">
        <v>1732</v>
      </c>
      <c r="G256" s="243"/>
      <c r="H256" s="246">
        <v>5.31</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4" customFormat="1" ht="12">
      <c r="B257" s="253"/>
      <c r="C257" s="254"/>
      <c r="D257" s="228" t="s">
        <v>223</v>
      </c>
      <c r="E257" s="255" t="s">
        <v>1</v>
      </c>
      <c r="F257" s="256" t="s">
        <v>227</v>
      </c>
      <c r="G257" s="254"/>
      <c r="H257" s="257">
        <v>32.366</v>
      </c>
      <c r="I257" s="258"/>
      <c r="J257" s="254"/>
      <c r="K257" s="254"/>
      <c r="L257" s="259"/>
      <c r="M257" s="260"/>
      <c r="N257" s="261"/>
      <c r="O257" s="261"/>
      <c r="P257" s="261"/>
      <c r="Q257" s="261"/>
      <c r="R257" s="261"/>
      <c r="S257" s="261"/>
      <c r="T257" s="262"/>
      <c r="AT257" s="263" t="s">
        <v>223</v>
      </c>
      <c r="AU257" s="263" t="s">
        <v>76</v>
      </c>
      <c r="AV257" s="14" t="s">
        <v>218</v>
      </c>
      <c r="AW257" s="14" t="s">
        <v>30</v>
      </c>
      <c r="AX257" s="14" t="s">
        <v>74</v>
      </c>
      <c r="AY257" s="263" t="s">
        <v>211</v>
      </c>
    </row>
    <row r="258" spans="2:65" s="1" customFormat="1" ht="16.5" customHeight="1">
      <c r="B258" s="38"/>
      <c r="C258" s="216" t="s">
        <v>373</v>
      </c>
      <c r="D258" s="216" t="s">
        <v>213</v>
      </c>
      <c r="E258" s="217" t="s">
        <v>390</v>
      </c>
      <c r="F258" s="218" t="s">
        <v>391</v>
      </c>
      <c r="G258" s="219" t="s">
        <v>216</v>
      </c>
      <c r="H258" s="220">
        <v>32.366</v>
      </c>
      <c r="I258" s="221"/>
      <c r="J258" s="222">
        <f>ROUND(I258*H258,2)</f>
        <v>0</v>
      </c>
      <c r="K258" s="218" t="s">
        <v>217</v>
      </c>
      <c r="L258" s="43"/>
      <c r="M258" s="223" t="s">
        <v>1</v>
      </c>
      <c r="N258" s="224" t="s">
        <v>38</v>
      </c>
      <c r="O258" s="79"/>
      <c r="P258" s="225">
        <f>O258*H258</f>
        <v>0</v>
      </c>
      <c r="Q258" s="225">
        <v>1.5E-05</v>
      </c>
      <c r="R258" s="225">
        <f>Q258*H258</f>
        <v>0.00048549</v>
      </c>
      <c r="S258" s="225">
        <v>0</v>
      </c>
      <c r="T258" s="226">
        <f>S258*H258</f>
        <v>0</v>
      </c>
      <c r="AR258" s="17" t="s">
        <v>218</v>
      </c>
      <c r="AT258" s="17" t="s">
        <v>213</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1733</v>
      </c>
    </row>
    <row r="259" spans="2:47" s="1" customFormat="1" ht="12">
      <c r="B259" s="38"/>
      <c r="C259" s="39"/>
      <c r="D259" s="228" t="s">
        <v>219</v>
      </c>
      <c r="E259" s="39"/>
      <c r="F259" s="229" t="s">
        <v>393</v>
      </c>
      <c r="G259" s="39"/>
      <c r="H259" s="39"/>
      <c r="I259" s="143"/>
      <c r="J259" s="39"/>
      <c r="K259" s="39"/>
      <c r="L259" s="43"/>
      <c r="M259" s="230"/>
      <c r="N259" s="79"/>
      <c r="O259" s="79"/>
      <c r="P259" s="79"/>
      <c r="Q259" s="79"/>
      <c r="R259" s="79"/>
      <c r="S259" s="79"/>
      <c r="T259" s="80"/>
      <c r="AT259" s="17" t="s">
        <v>219</v>
      </c>
      <c r="AU259" s="17" t="s">
        <v>76</v>
      </c>
    </row>
    <row r="260" spans="2:47" s="1" customFormat="1" ht="12">
      <c r="B260" s="38"/>
      <c r="C260" s="39"/>
      <c r="D260" s="228" t="s">
        <v>221</v>
      </c>
      <c r="E260" s="39"/>
      <c r="F260" s="231" t="s">
        <v>387</v>
      </c>
      <c r="G260" s="39"/>
      <c r="H260" s="39"/>
      <c r="I260" s="143"/>
      <c r="J260" s="39"/>
      <c r="K260" s="39"/>
      <c r="L260" s="43"/>
      <c r="M260" s="230"/>
      <c r="N260" s="79"/>
      <c r="O260" s="79"/>
      <c r="P260" s="79"/>
      <c r="Q260" s="79"/>
      <c r="R260" s="79"/>
      <c r="S260" s="79"/>
      <c r="T260" s="80"/>
      <c r="AT260" s="17" t="s">
        <v>221</v>
      </c>
      <c r="AU260" s="17" t="s">
        <v>76</v>
      </c>
    </row>
    <row r="261" spans="2:65" s="1" customFormat="1" ht="16.5" customHeight="1">
      <c r="B261" s="38"/>
      <c r="C261" s="216" t="s">
        <v>292</v>
      </c>
      <c r="D261" s="216" t="s">
        <v>213</v>
      </c>
      <c r="E261" s="217" t="s">
        <v>934</v>
      </c>
      <c r="F261" s="218" t="s">
        <v>935</v>
      </c>
      <c r="G261" s="219" t="s">
        <v>323</v>
      </c>
      <c r="H261" s="220">
        <v>1.078</v>
      </c>
      <c r="I261" s="221"/>
      <c r="J261" s="222">
        <f>ROUND(I261*H261,2)</f>
        <v>0</v>
      </c>
      <c r="K261" s="218" t="s">
        <v>217</v>
      </c>
      <c r="L261" s="43"/>
      <c r="M261" s="223" t="s">
        <v>1</v>
      </c>
      <c r="N261" s="224" t="s">
        <v>38</v>
      </c>
      <c r="O261" s="79"/>
      <c r="P261" s="225">
        <f>O261*H261</f>
        <v>0</v>
      </c>
      <c r="Q261" s="225">
        <v>1.0487652</v>
      </c>
      <c r="R261" s="225">
        <f>Q261*H261</f>
        <v>1.1305688856000002</v>
      </c>
      <c r="S261" s="225">
        <v>0</v>
      </c>
      <c r="T261" s="226">
        <f>S261*H261</f>
        <v>0</v>
      </c>
      <c r="AR261" s="17" t="s">
        <v>218</v>
      </c>
      <c r="AT261" s="17" t="s">
        <v>213</v>
      </c>
      <c r="AU261" s="17" t="s">
        <v>76</v>
      </c>
      <c r="AY261" s="17" t="s">
        <v>211</v>
      </c>
      <c r="BE261" s="227">
        <f>IF(N261="základní",J261,0)</f>
        <v>0</v>
      </c>
      <c r="BF261" s="227">
        <f>IF(N261="snížená",J261,0)</f>
        <v>0</v>
      </c>
      <c r="BG261" s="227">
        <f>IF(N261="zákl. přenesená",J261,0)</f>
        <v>0</v>
      </c>
      <c r="BH261" s="227">
        <f>IF(N261="sníž. přenesená",J261,0)</f>
        <v>0</v>
      </c>
      <c r="BI261" s="227">
        <f>IF(N261="nulová",J261,0)</f>
        <v>0</v>
      </c>
      <c r="BJ261" s="17" t="s">
        <v>74</v>
      </c>
      <c r="BK261" s="227">
        <f>ROUND(I261*H261,2)</f>
        <v>0</v>
      </c>
      <c r="BL261" s="17" t="s">
        <v>218</v>
      </c>
      <c r="BM261" s="17" t="s">
        <v>1734</v>
      </c>
    </row>
    <row r="262" spans="2:47" s="1" customFormat="1" ht="12">
      <c r="B262" s="38"/>
      <c r="C262" s="39"/>
      <c r="D262" s="228" t="s">
        <v>219</v>
      </c>
      <c r="E262" s="39"/>
      <c r="F262" s="229" t="s">
        <v>937</v>
      </c>
      <c r="G262" s="39"/>
      <c r="H262" s="39"/>
      <c r="I262" s="143"/>
      <c r="J262" s="39"/>
      <c r="K262" s="39"/>
      <c r="L262" s="43"/>
      <c r="M262" s="230"/>
      <c r="N262" s="79"/>
      <c r="O262" s="79"/>
      <c r="P262" s="79"/>
      <c r="Q262" s="79"/>
      <c r="R262" s="79"/>
      <c r="S262" s="79"/>
      <c r="T262" s="80"/>
      <c r="AT262" s="17" t="s">
        <v>219</v>
      </c>
      <c r="AU262" s="17" t="s">
        <v>76</v>
      </c>
    </row>
    <row r="263" spans="2:47" s="1" customFormat="1" ht="12">
      <c r="B263" s="38"/>
      <c r="C263" s="39"/>
      <c r="D263" s="228" t="s">
        <v>221</v>
      </c>
      <c r="E263" s="39"/>
      <c r="F263" s="231" t="s">
        <v>938</v>
      </c>
      <c r="G263" s="39"/>
      <c r="H263" s="39"/>
      <c r="I263" s="143"/>
      <c r="J263" s="39"/>
      <c r="K263" s="39"/>
      <c r="L263" s="43"/>
      <c r="M263" s="230"/>
      <c r="N263" s="79"/>
      <c r="O263" s="79"/>
      <c r="P263" s="79"/>
      <c r="Q263" s="79"/>
      <c r="R263" s="79"/>
      <c r="S263" s="79"/>
      <c r="T263" s="80"/>
      <c r="AT263" s="17" t="s">
        <v>221</v>
      </c>
      <c r="AU263" s="17" t="s">
        <v>76</v>
      </c>
    </row>
    <row r="264" spans="2:51" s="12" customFormat="1" ht="12">
      <c r="B264" s="232"/>
      <c r="C264" s="233"/>
      <c r="D264" s="228" t="s">
        <v>223</v>
      </c>
      <c r="E264" s="234" t="s">
        <v>1</v>
      </c>
      <c r="F264" s="235" t="s">
        <v>1735</v>
      </c>
      <c r="G264" s="233"/>
      <c r="H264" s="234" t="s">
        <v>1</v>
      </c>
      <c r="I264" s="236"/>
      <c r="J264" s="233"/>
      <c r="K264" s="233"/>
      <c r="L264" s="237"/>
      <c r="M264" s="238"/>
      <c r="N264" s="239"/>
      <c r="O264" s="239"/>
      <c r="P264" s="239"/>
      <c r="Q264" s="239"/>
      <c r="R264" s="239"/>
      <c r="S264" s="239"/>
      <c r="T264" s="240"/>
      <c r="AT264" s="241" t="s">
        <v>223</v>
      </c>
      <c r="AU264" s="241" t="s">
        <v>76</v>
      </c>
      <c r="AV264" s="12" t="s">
        <v>74</v>
      </c>
      <c r="AW264" s="12" t="s">
        <v>30</v>
      </c>
      <c r="AX264" s="12" t="s">
        <v>67</v>
      </c>
      <c r="AY264" s="241" t="s">
        <v>211</v>
      </c>
    </row>
    <row r="265" spans="2:51" s="13" customFormat="1" ht="12">
      <c r="B265" s="242"/>
      <c r="C265" s="243"/>
      <c r="D265" s="228" t="s">
        <v>223</v>
      </c>
      <c r="E265" s="244" t="s">
        <v>1</v>
      </c>
      <c r="F265" s="245" t="s">
        <v>1736</v>
      </c>
      <c r="G265" s="243"/>
      <c r="H265" s="246">
        <v>1.078</v>
      </c>
      <c r="I265" s="247"/>
      <c r="J265" s="243"/>
      <c r="K265" s="243"/>
      <c r="L265" s="248"/>
      <c r="M265" s="249"/>
      <c r="N265" s="250"/>
      <c r="O265" s="250"/>
      <c r="P265" s="250"/>
      <c r="Q265" s="250"/>
      <c r="R265" s="250"/>
      <c r="S265" s="250"/>
      <c r="T265" s="251"/>
      <c r="AT265" s="252" t="s">
        <v>223</v>
      </c>
      <c r="AU265" s="252" t="s">
        <v>76</v>
      </c>
      <c r="AV265" s="13" t="s">
        <v>76</v>
      </c>
      <c r="AW265" s="13" t="s">
        <v>30</v>
      </c>
      <c r="AX265" s="13" t="s">
        <v>67</v>
      </c>
      <c r="AY265" s="252" t="s">
        <v>211</v>
      </c>
    </row>
    <row r="266" spans="2:51" s="14" customFormat="1" ht="12">
      <c r="B266" s="253"/>
      <c r="C266" s="254"/>
      <c r="D266" s="228" t="s">
        <v>223</v>
      </c>
      <c r="E266" s="255" t="s">
        <v>1</v>
      </c>
      <c r="F266" s="256" t="s">
        <v>227</v>
      </c>
      <c r="G266" s="254"/>
      <c r="H266" s="257">
        <v>1.078</v>
      </c>
      <c r="I266" s="258"/>
      <c r="J266" s="254"/>
      <c r="K266" s="254"/>
      <c r="L266" s="259"/>
      <c r="M266" s="260"/>
      <c r="N266" s="261"/>
      <c r="O266" s="261"/>
      <c r="P266" s="261"/>
      <c r="Q266" s="261"/>
      <c r="R266" s="261"/>
      <c r="S266" s="261"/>
      <c r="T266" s="262"/>
      <c r="AT266" s="263" t="s">
        <v>223</v>
      </c>
      <c r="AU266" s="263" t="s">
        <v>76</v>
      </c>
      <c r="AV266" s="14" t="s">
        <v>218</v>
      </c>
      <c r="AW266" s="14" t="s">
        <v>30</v>
      </c>
      <c r="AX266" s="14" t="s">
        <v>74</v>
      </c>
      <c r="AY266" s="263" t="s">
        <v>211</v>
      </c>
    </row>
    <row r="267" spans="2:65" s="1" customFormat="1" ht="16.5" customHeight="1">
      <c r="B267" s="38"/>
      <c r="C267" s="216" t="s">
        <v>389</v>
      </c>
      <c r="D267" s="216" t="s">
        <v>213</v>
      </c>
      <c r="E267" s="217" t="s">
        <v>944</v>
      </c>
      <c r="F267" s="218" t="s">
        <v>945</v>
      </c>
      <c r="G267" s="219" t="s">
        <v>230</v>
      </c>
      <c r="H267" s="220">
        <v>14.467</v>
      </c>
      <c r="I267" s="221"/>
      <c r="J267" s="222">
        <f>ROUND(I267*H267,2)</f>
        <v>0</v>
      </c>
      <c r="K267" s="218" t="s">
        <v>217</v>
      </c>
      <c r="L267" s="43"/>
      <c r="M267" s="223" t="s">
        <v>1</v>
      </c>
      <c r="N267" s="224" t="s">
        <v>38</v>
      </c>
      <c r="O267" s="79"/>
      <c r="P267" s="225">
        <f>O267*H267</f>
        <v>0</v>
      </c>
      <c r="Q267" s="225">
        <v>0</v>
      </c>
      <c r="R267" s="225">
        <f>Q267*H267</f>
        <v>0</v>
      </c>
      <c r="S267" s="225">
        <v>0</v>
      </c>
      <c r="T267" s="226">
        <f>S267*H267</f>
        <v>0</v>
      </c>
      <c r="AR267" s="17" t="s">
        <v>218</v>
      </c>
      <c r="AT267" s="17" t="s">
        <v>213</v>
      </c>
      <c r="AU267" s="17" t="s">
        <v>76</v>
      </c>
      <c r="AY267" s="17" t="s">
        <v>211</v>
      </c>
      <c r="BE267" s="227">
        <f>IF(N267="základní",J267,0)</f>
        <v>0</v>
      </c>
      <c r="BF267" s="227">
        <f>IF(N267="snížená",J267,0)</f>
        <v>0</v>
      </c>
      <c r="BG267" s="227">
        <f>IF(N267="zákl. přenesená",J267,0)</f>
        <v>0</v>
      </c>
      <c r="BH267" s="227">
        <f>IF(N267="sníž. přenesená",J267,0)</f>
        <v>0</v>
      </c>
      <c r="BI267" s="227">
        <f>IF(N267="nulová",J267,0)</f>
        <v>0</v>
      </c>
      <c r="BJ267" s="17" t="s">
        <v>74</v>
      </c>
      <c r="BK267" s="227">
        <f>ROUND(I267*H267,2)</f>
        <v>0</v>
      </c>
      <c r="BL267" s="17" t="s">
        <v>218</v>
      </c>
      <c r="BM267" s="17" t="s">
        <v>1737</v>
      </c>
    </row>
    <row r="268" spans="2:47" s="1" customFormat="1" ht="12">
      <c r="B268" s="38"/>
      <c r="C268" s="39"/>
      <c r="D268" s="228" t="s">
        <v>219</v>
      </c>
      <c r="E268" s="39"/>
      <c r="F268" s="229" t="s">
        <v>947</v>
      </c>
      <c r="G268" s="39"/>
      <c r="H268" s="39"/>
      <c r="I268" s="143"/>
      <c r="J268" s="39"/>
      <c r="K268" s="39"/>
      <c r="L268" s="43"/>
      <c r="M268" s="230"/>
      <c r="N268" s="79"/>
      <c r="O268" s="79"/>
      <c r="P268" s="79"/>
      <c r="Q268" s="79"/>
      <c r="R268" s="79"/>
      <c r="S268" s="79"/>
      <c r="T268" s="80"/>
      <c r="AT268" s="17" t="s">
        <v>219</v>
      </c>
      <c r="AU268" s="17" t="s">
        <v>76</v>
      </c>
    </row>
    <row r="269" spans="2:47" s="1" customFormat="1" ht="12">
      <c r="B269" s="38"/>
      <c r="C269" s="39"/>
      <c r="D269" s="228" t="s">
        <v>221</v>
      </c>
      <c r="E269" s="39"/>
      <c r="F269" s="231" t="s">
        <v>948</v>
      </c>
      <c r="G269" s="39"/>
      <c r="H269" s="39"/>
      <c r="I269" s="143"/>
      <c r="J269" s="39"/>
      <c r="K269" s="39"/>
      <c r="L269" s="43"/>
      <c r="M269" s="230"/>
      <c r="N269" s="79"/>
      <c r="O269" s="79"/>
      <c r="P269" s="79"/>
      <c r="Q269" s="79"/>
      <c r="R269" s="79"/>
      <c r="S269" s="79"/>
      <c r="T269" s="80"/>
      <c r="AT269" s="17" t="s">
        <v>221</v>
      </c>
      <c r="AU269" s="17" t="s">
        <v>76</v>
      </c>
    </row>
    <row r="270" spans="2:51" s="12" customFormat="1" ht="12">
      <c r="B270" s="232"/>
      <c r="C270" s="233"/>
      <c r="D270" s="228" t="s">
        <v>223</v>
      </c>
      <c r="E270" s="234" t="s">
        <v>1</v>
      </c>
      <c r="F270" s="235" t="s">
        <v>939</v>
      </c>
      <c r="G270" s="233"/>
      <c r="H270" s="234" t="s">
        <v>1</v>
      </c>
      <c r="I270" s="236"/>
      <c r="J270" s="233"/>
      <c r="K270" s="233"/>
      <c r="L270" s="237"/>
      <c r="M270" s="238"/>
      <c r="N270" s="239"/>
      <c r="O270" s="239"/>
      <c r="P270" s="239"/>
      <c r="Q270" s="239"/>
      <c r="R270" s="239"/>
      <c r="S270" s="239"/>
      <c r="T270" s="240"/>
      <c r="AT270" s="241" t="s">
        <v>223</v>
      </c>
      <c r="AU270" s="241" t="s">
        <v>76</v>
      </c>
      <c r="AV270" s="12" t="s">
        <v>74</v>
      </c>
      <c r="AW270" s="12" t="s">
        <v>30</v>
      </c>
      <c r="AX270" s="12" t="s">
        <v>67</v>
      </c>
      <c r="AY270" s="241" t="s">
        <v>211</v>
      </c>
    </row>
    <row r="271" spans="2:51" s="12" customFormat="1" ht="12">
      <c r="B271" s="232"/>
      <c r="C271" s="233"/>
      <c r="D271" s="228" t="s">
        <v>223</v>
      </c>
      <c r="E271" s="234" t="s">
        <v>1</v>
      </c>
      <c r="F271" s="235" t="s">
        <v>1738</v>
      </c>
      <c r="G271" s="233"/>
      <c r="H271" s="234" t="s">
        <v>1</v>
      </c>
      <c r="I271" s="236"/>
      <c r="J271" s="233"/>
      <c r="K271" s="233"/>
      <c r="L271" s="237"/>
      <c r="M271" s="238"/>
      <c r="N271" s="239"/>
      <c r="O271" s="239"/>
      <c r="P271" s="239"/>
      <c r="Q271" s="239"/>
      <c r="R271" s="239"/>
      <c r="S271" s="239"/>
      <c r="T271" s="240"/>
      <c r="AT271" s="241" t="s">
        <v>223</v>
      </c>
      <c r="AU271" s="241" t="s">
        <v>76</v>
      </c>
      <c r="AV271" s="12" t="s">
        <v>74</v>
      </c>
      <c r="AW271" s="12" t="s">
        <v>30</v>
      </c>
      <c r="AX271" s="12" t="s">
        <v>67</v>
      </c>
      <c r="AY271" s="241" t="s">
        <v>211</v>
      </c>
    </row>
    <row r="272" spans="2:51" s="13" customFormat="1" ht="12">
      <c r="B272" s="242"/>
      <c r="C272" s="243"/>
      <c r="D272" s="228" t="s">
        <v>223</v>
      </c>
      <c r="E272" s="244" t="s">
        <v>1</v>
      </c>
      <c r="F272" s="245" t="s">
        <v>1739</v>
      </c>
      <c r="G272" s="243"/>
      <c r="H272" s="246">
        <v>10.8</v>
      </c>
      <c r="I272" s="247"/>
      <c r="J272" s="243"/>
      <c r="K272" s="243"/>
      <c r="L272" s="248"/>
      <c r="M272" s="249"/>
      <c r="N272" s="250"/>
      <c r="O272" s="250"/>
      <c r="P272" s="250"/>
      <c r="Q272" s="250"/>
      <c r="R272" s="250"/>
      <c r="S272" s="250"/>
      <c r="T272" s="251"/>
      <c r="AT272" s="252" t="s">
        <v>223</v>
      </c>
      <c r="AU272" s="252" t="s">
        <v>76</v>
      </c>
      <c r="AV272" s="13" t="s">
        <v>76</v>
      </c>
      <c r="AW272" s="13" t="s">
        <v>30</v>
      </c>
      <c r="AX272" s="13" t="s">
        <v>67</v>
      </c>
      <c r="AY272" s="252" t="s">
        <v>211</v>
      </c>
    </row>
    <row r="273" spans="2:51" s="12" customFormat="1" ht="12">
      <c r="B273" s="232"/>
      <c r="C273" s="233"/>
      <c r="D273" s="228" t="s">
        <v>223</v>
      </c>
      <c r="E273" s="234" t="s">
        <v>1</v>
      </c>
      <c r="F273" s="235" t="s">
        <v>1740</v>
      </c>
      <c r="G273" s="233"/>
      <c r="H273" s="234" t="s">
        <v>1</v>
      </c>
      <c r="I273" s="236"/>
      <c r="J273" s="233"/>
      <c r="K273" s="233"/>
      <c r="L273" s="237"/>
      <c r="M273" s="238"/>
      <c r="N273" s="239"/>
      <c r="O273" s="239"/>
      <c r="P273" s="239"/>
      <c r="Q273" s="239"/>
      <c r="R273" s="239"/>
      <c r="S273" s="239"/>
      <c r="T273" s="240"/>
      <c r="AT273" s="241" t="s">
        <v>223</v>
      </c>
      <c r="AU273" s="241" t="s">
        <v>76</v>
      </c>
      <c r="AV273" s="12" t="s">
        <v>74</v>
      </c>
      <c r="AW273" s="12" t="s">
        <v>30</v>
      </c>
      <c r="AX273" s="12" t="s">
        <v>67</v>
      </c>
      <c r="AY273" s="241" t="s">
        <v>211</v>
      </c>
    </row>
    <row r="274" spans="2:51" s="13" customFormat="1" ht="12">
      <c r="B274" s="242"/>
      <c r="C274" s="243"/>
      <c r="D274" s="228" t="s">
        <v>223</v>
      </c>
      <c r="E274" s="244" t="s">
        <v>1</v>
      </c>
      <c r="F274" s="245" t="s">
        <v>1741</v>
      </c>
      <c r="G274" s="243"/>
      <c r="H274" s="246">
        <v>3.667</v>
      </c>
      <c r="I274" s="247"/>
      <c r="J274" s="243"/>
      <c r="K274" s="243"/>
      <c r="L274" s="248"/>
      <c r="M274" s="249"/>
      <c r="N274" s="250"/>
      <c r="O274" s="250"/>
      <c r="P274" s="250"/>
      <c r="Q274" s="250"/>
      <c r="R274" s="250"/>
      <c r="S274" s="250"/>
      <c r="T274" s="251"/>
      <c r="AT274" s="252" t="s">
        <v>223</v>
      </c>
      <c r="AU274" s="252" t="s">
        <v>76</v>
      </c>
      <c r="AV274" s="13" t="s">
        <v>76</v>
      </c>
      <c r="AW274" s="13" t="s">
        <v>30</v>
      </c>
      <c r="AX274" s="13" t="s">
        <v>67</v>
      </c>
      <c r="AY274" s="252" t="s">
        <v>211</v>
      </c>
    </row>
    <row r="275" spans="2:51" s="14" customFormat="1" ht="12">
      <c r="B275" s="253"/>
      <c r="C275" s="254"/>
      <c r="D275" s="228" t="s">
        <v>223</v>
      </c>
      <c r="E275" s="255" t="s">
        <v>1</v>
      </c>
      <c r="F275" s="256" t="s">
        <v>227</v>
      </c>
      <c r="G275" s="254"/>
      <c r="H275" s="257">
        <v>14.467</v>
      </c>
      <c r="I275" s="258"/>
      <c r="J275" s="254"/>
      <c r="K275" s="254"/>
      <c r="L275" s="259"/>
      <c r="M275" s="260"/>
      <c r="N275" s="261"/>
      <c r="O275" s="261"/>
      <c r="P275" s="261"/>
      <c r="Q275" s="261"/>
      <c r="R275" s="261"/>
      <c r="S275" s="261"/>
      <c r="T275" s="262"/>
      <c r="AT275" s="263" t="s">
        <v>223</v>
      </c>
      <c r="AU275" s="263" t="s">
        <v>76</v>
      </c>
      <c r="AV275" s="14" t="s">
        <v>218</v>
      </c>
      <c r="AW275" s="14" t="s">
        <v>30</v>
      </c>
      <c r="AX275" s="14" t="s">
        <v>74</v>
      </c>
      <c r="AY275" s="263" t="s">
        <v>211</v>
      </c>
    </row>
    <row r="276" spans="2:65" s="1" customFormat="1" ht="16.5" customHeight="1">
      <c r="B276" s="38"/>
      <c r="C276" s="216" t="s">
        <v>298</v>
      </c>
      <c r="D276" s="216" t="s">
        <v>213</v>
      </c>
      <c r="E276" s="217" t="s">
        <v>951</v>
      </c>
      <c r="F276" s="218" t="s">
        <v>952</v>
      </c>
      <c r="G276" s="219" t="s">
        <v>216</v>
      </c>
      <c r="H276" s="220">
        <v>29.124</v>
      </c>
      <c r="I276" s="221"/>
      <c r="J276" s="222">
        <f>ROUND(I276*H276,2)</f>
        <v>0</v>
      </c>
      <c r="K276" s="218" t="s">
        <v>217</v>
      </c>
      <c r="L276" s="43"/>
      <c r="M276" s="223" t="s">
        <v>1</v>
      </c>
      <c r="N276" s="224" t="s">
        <v>38</v>
      </c>
      <c r="O276" s="79"/>
      <c r="P276" s="225">
        <f>O276*H276</f>
        <v>0</v>
      </c>
      <c r="Q276" s="225">
        <v>0.0018247</v>
      </c>
      <c r="R276" s="225">
        <f>Q276*H276</f>
        <v>0.0531425628</v>
      </c>
      <c r="S276" s="225">
        <v>0</v>
      </c>
      <c r="T276" s="226">
        <f>S276*H276</f>
        <v>0</v>
      </c>
      <c r="AR276" s="17" t="s">
        <v>218</v>
      </c>
      <c r="AT276" s="17" t="s">
        <v>213</v>
      </c>
      <c r="AU276" s="17" t="s">
        <v>76</v>
      </c>
      <c r="AY276" s="17" t="s">
        <v>211</v>
      </c>
      <c r="BE276" s="227">
        <f>IF(N276="základní",J276,0)</f>
        <v>0</v>
      </c>
      <c r="BF276" s="227">
        <f>IF(N276="snížená",J276,0)</f>
        <v>0</v>
      </c>
      <c r="BG276" s="227">
        <f>IF(N276="zákl. přenesená",J276,0)</f>
        <v>0</v>
      </c>
      <c r="BH276" s="227">
        <f>IF(N276="sníž. přenesená",J276,0)</f>
        <v>0</v>
      </c>
      <c r="BI276" s="227">
        <f>IF(N276="nulová",J276,0)</f>
        <v>0</v>
      </c>
      <c r="BJ276" s="17" t="s">
        <v>74</v>
      </c>
      <c r="BK276" s="227">
        <f>ROUND(I276*H276,2)</f>
        <v>0</v>
      </c>
      <c r="BL276" s="17" t="s">
        <v>218</v>
      </c>
      <c r="BM276" s="17" t="s">
        <v>1742</v>
      </c>
    </row>
    <row r="277" spans="2:47" s="1" customFormat="1" ht="12">
      <c r="B277" s="38"/>
      <c r="C277" s="39"/>
      <c r="D277" s="228" t="s">
        <v>219</v>
      </c>
      <c r="E277" s="39"/>
      <c r="F277" s="229" t="s">
        <v>954</v>
      </c>
      <c r="G277" s="39"/>
      <c r="H277" s="39"/>
      <c r="I277" s="143"/>
      <c r="J277" s="39"/>
      <c r="K277" s="39"/>
      <c r="L277" s="43"/>
      <c r="M277" s="230"/>
      <c r="N277" s="79"/>
      <c r="O277" s="79"/>
      <c r="P277" s="79"/>
      <c r="Q277" s="79"/>
      <c r="R277" s="79"/>
      <c r="S277" s="79"/>
      <c r="T277" s="80"/>
      <c r="AT277" s="17" t="s">
        <v>219</v>
      </c>
      <c r="AU277" s="17" t="s">
        <v>76</v>
      </c>
    </row>
    <row r="278" spans="2:47" s="1" customFormat="1" ht="12">
      <c r="B278" s="38"/>
      <c r="C278" s="39"/>
      <c r="D278" s="228" t="s">
        <v>221</v>
      </c>
      <c r="E278" s="39"/>
      <c r="F278" s="231" t="s">
        <v>955</v>
      </c>
      <c r="G278" s="39"/>
      <c r="H278" s="39"/>
      <c r="I278" s="143"/>
      <c r="J278" s="39"/>
      <c r="K278" s="39"/>
      <c r="L278" s="43"/>
      <c r="M278" s="230"/>
      <c r="N278" s="79"/>
      <c r="O278" s="79"/>
      <c r="P278" s="79"/>
      <c r="Q278" s="79"/>
      <c r="R278" s="79"/>
      <c r="S278" s="79"/>
      <c r="T278" s="80"/>
      <c r="AT278" s="17" t="s">
        <v>221</v>
      </c>
      <c r="AU278" s="17" t="s">
        <v>76</v>
      </c>
    </row>
    <row r="279" spans="2:51" s="12" customFormat="1" ht="12">
      <c r="B279" s="232"/>
      <c r="C279" s="233"/>
      <c r="D279" s="228" t="s">
        <v>223</v>
      </c>
      <c r="E279" s="234" t="s">
        <v>1</v>
      </c>
      <c r="F279" s="235" t="s">
        <v>939</v>
      </c>
      <c r="G279" s="233"/>
      <c r="H279" s="234" t="s">
        <v>1</v>
      </c>
      <c r="I279" s="236"/>
      <c r="J279" s="233"/>
      <c r="K279" s="233"/>
      <c r="L279" s="237"/>
      <c r="M279" s="238"/>
      <c r="N279" s="239"/>
      <c r="O279" s="239"/>
      <c r="P279" s="239"/>
      <c r="Q279" s="239"/>
      <c r="R279" s="239"/>
      <c r="S279" s="239"/>
      <c r="T279" s="240"/>
      <c r="AT279" s="241" t="s">
        <v>223</v>
      </c>
      <c r="AU279" s="241" t="s">
        <v>76</v>
      </c>
      <c r="AV279" s="12" t="s">
        <v>74</v>
      </c>
      <c r="AW279" s="12" t="s">
        <v>30</v>
      </c>
      <c r="AX279" s="12" t="s">
        <v>67</v>
      </c>
      <c r="AY279" s="241" t="s">
        <v>211</v>
      </c>
    </row>
    <row r="280" spans="2:51" s="12" customFormat="1" ht="12">
      <c r="B280" s="232"/>
      <c r="C280" s="233"/>
      <c r="D280" s="228" t="s">
        <v>223</v>
      </c>
      <c r="E280" s="234" t="s">
        <v>1</v>
      </c>
      <c r="F280" s="235" t="s">
        <v>1738</v>
      </c>
      <c r="G280" s="233"/>
      <c r="H280" s="234" t="s">
        <v>1</v>
      </c>
      <c r="I280" s="236"/>
      <c r="J280" s="233"/>
      <c r="K280" s="233"/>
      <c r="L280" s="237"/>
      <c r="M280" s="238"/>
      <c r="N280" s="239"/>
      <c r="O280" s="239"/>
      <c r="P280" s="239"/>
      <c r="Q280" s="239"/>
      <c r="R280" s="239"/>
      <c r="S280" s="239"/>
      <c r="T280" s="240"/>
      <c r="AT280" s="241" t="s">
        <v>223</v>
      </c>
      <c r="AU280" s="241" t="s">
        <v>76</v>
      </c>
      <c r="AV280" s="12" t="s">
        <v>74</v>
      </c>
      <c r="AW280" s="12" t="s">
        <v>30</v>
      </c>
      <c r="AX280" s="12" t="s">
        <v>67</v>
      </c>
      <c r="AY280" s="241" t="s">
        <v>211</v>
      </c>
    </row>
    <row r="281" spans="2:51" s="13" customFormat="1" ht="12">
      <c r="B281" s="242"/>
      <c r="C281" s="243"/>
      <c r="D281" s="228" t="s">
        <v>223</v>
      </c>
      <c r="E281" s="244" t="s">
        <v>1</v>
      </c>
      <c r="F281" s="245" t="s">
        <v>1743</v>
      </c>
      <c r="G281" s="243"/>
      <c r="H281" s="246">
        <v>21.45</v>
      </c>
      <c r="I281" s="247"/>
      <c r="J281" s="243"/>
      <c r="K281" s="243"/>
      <c r="L281" s="248"/>
      <c r="M281" s="249"/>
      <c r="N281" s="250"/>
      <c r="O281" s="250"/>
      <c r="P281" s="250"/>
      <c r="Q281" s="250"/>
      <c r="R281" s="250"/>
      <c r="S281" s="250"/>
      <c r="T281" s="251"/>
      <c r="AT281" s="252" t="s">
        <v>223</v>
      </c>
      <c r="AU281" s="252" t="s">
        <v>76</v>
      </c>
      <c r="AV281" s="13" t="s">
        <v>76</v>
      </c>
      <c r="AW281" s="13" t="s">
        <v>30</v>
      </c>
      <c r="AX281" s="13" t="s">
        <v>67</v>
      </c>
      <c r="AY281" s="252" t="s">
        <v>211</v>
      </c>
    </row>
    <row r="282" spans="2:51" s="12" customFormat="1" ht="12">
      <c r="B282" s="232"/>
      <c r="C282" s="233"/>
      <c r="D282" s="228" t="s">
        <v>223</v>
      </c>
      <c r="E282" s="234" t="s">
        <v>1</v>
      </c>
      <c r="F282" s="235" t="s">
        <v>1740</v>
      </c>
      <c r="G282" s="233"/>
      <c r="H282" s="234" t="s">
        <v>1</v>
      </c>
      <c r="I282" s="236"/>
      <c r="J282" s="233"/>
      <c r="K282" s="233"/>
      <c r="L282" s="237"/>
      <c r="M282" s="238"/>
      <c r="N282" s="239"/>
      <c r="O282" s="239"/>
      <c r="P282" s="239"/>
      <c r="Q282" s="239"/>
      <c r="R282" s="239"/>
      <c r="S282" s="239"/>
      <c r="T282" s="240"/>
      <c r="AT282" s="241" t="s">
        <v>223</v>
      </c>
      <c r="AU282" s="241" t="s">
        <v>76</v>
      </c>
      <c r="AV282" s="12" t="s">
        <v>74</v>
      </c>
      <c r="AW282" s="12" t="s">
        <v>30</v>
      </c>
      <c r="AX282" s="12" t="s">
        <v>67</v>
      </c>
      <c r="AY282" s="241" t="s">
        <v>211</v>
      </c>
    </row>
    <row r="283" spans="2:51" s="13" customFormat="1" ht="12">
      <c r="B283" s="242"/>
      <c r="C283" s="243"/>
      <c r="D283" s="228" t="s">
        <v>223</v>
      </c>
      <c r="E283" s="244" t="s">
        <v>1</v>
      </c>
      <c r="F283" s="245" t="s">
        <v>1744</v>
      </c>
      <c r="G283" s="243"/>
      <c r="H283" s="246">
        <v>7.674</v>
      </c>
      <c r="I283" s="247"/>
      <c r="J283" s="243"/>
      <c r="K283" s="243"/>
      <c r="L283" s="248"/>
      <c r="M283" s="249"/>
      <c r="N283" s="250"/>
      <c r="O283" s="250"/>
      <c r="P283" s="250"/>
      <c r="Q283" s="250"/>
      <c r="R283" s="250"/>
      <c r="S283" s="250"/>
      <c r="T283" s="251"/>
      <c r="AT283" s="252" t="s">
        <v>223</v>
      </c>
      <c r="AU283" s="252" t="s">
        <v>76</v>
      </c>
      <c r="AV283" s="13" t="s">
        <v>76</v>
      </c>
      <c r="AW283" s="13" t="s">
        <v>30</v>
      </c>
      <c r="AX283" s="13" t="s">
        <v>67</v>
      </c>
      <c r="AY283" s="252" t="s">
        <v>211</v>
      </c>
    </row>
    <row r="284" spans="2:51" s="14" customFormat="1" ht="12">
      <c r="B284" s="253"/>
      <c r="C284" s="254"/>
      <c r="D284" s="228" t="s">
        <v>223</v>
      </c>
      <c r="E284" s="255" t="s">
        <v>1</v>
      </c>
      <c r="F284" s="256" t="s">
        <v>227</v>
      </c>
      <c r="G284" s="254"/>
      <c r="H284" s="257">
        <v>29.124</v>
      </c>
      <c r="I284" s="258"/>
      <c r="J284" s="254"/>
      <c r="K284" s="254"/>
      <c r="L284" s="259"/>
      <c r="M284" s="260"/>
      <c r="N284" s="261"/>
      <c r="O284" s="261"/>
      <c r="P284" s="261"/>
      <c r="Q284" s="261"/>
      <c r="R284" s="261"/>
      <c r="S284" s="261"/>
      <c r="T284" s="262"/>
      <c r="AT284" s="263" t="s">
        <v>223</v>
      </c>
      <c r="AU284" s="263" t="s">
        <v>76</v>
      </c>
      <c r="AV284" s="14" t="s">
        <v>218</v>
      </c>
      <c r="AW284" s="14" t="s">
        <v>30</v>
      </c>
      <c r="AX284" s="14" t="s">
        <v>74</v>
      </c>
      <c r="AY284" s="263" t="s">
        <v>211</v>
      </c>
    </row>
    <row r="285" spans="2:65" s="1" customFormat="1" ht="16.5" customHeight="1">
      <c r="B285" s="38"/>
      <c r="C285" s="216" t="s">
        <v>402</v>
      </c>
      <c r="D285" s="216" t="s">
        <v>213</v>
      </c>
      <c r="E285" s="217" t="s">
        <v>957</v>
      </c>
      <c r="F285" s="218" t="s">
        <v>958</v>
      </c>
      <c r="G285" s="219" t="s">
        <v>216</v>
      </c>
      <c r="H285" s="220">
        <v>29.124</v>
      </c>
      <c r="I285" s="221"/>
      <c r="J285" s="222">
        <f>ROUND(I285*H285,2)</f>
        <v>0</v>
      </c>
      <c r="K285" s="218" t="s">
        <v>217</v>
      </c>
      <c r="L285" s="43"/>
      <c r="M285" s="223" t="s">
        <v>1</v>
      </c>
      <c r="N285" s="224" t="s">
        <v>38</v>
      </c>
      <c r="O285" s="79"/>
      <c r="P285" s="225">
        <f>O285*H285</f>
        <v>0</v>
      </c>
      <c r="Q285" s="225">
        <v>3.6E-05</v>
      </c>
      <c r="R285" s="225">
        <f>Q285*H285</f>
        <v>0.001048464</v>
      </c>
      <c r="S285" s="225">
        <v>0</v>
      </c>
      <c r="T285" s="226">
        <f>S285*H285</f>
        <v>0</v>
      </c>
      <c r="AR285" s="17" t="s">
        <v>218</v>
      </c>
      <c r="AT285" s="17" t="s">
        <v>213</v>
      </c>
      <c r="AU285" s="17" t="s">
        <v>76</v>
      </c>
      <c r="AY285" s="17" t="s">
        <v>211</v>
      </c>
      <c r="BE285" s="227">
        <f>IF(N285="základní",J285,0)</f>
        <v>0</v>
      </c>
      <c r="BF285" s="227">
        <f>IF(N285="snížená",J285,0)</f>
        <v>0</v>
      </c>
      <c r="BG285" s="227">
        <f>IF(N285="zákl. přenesená",J285,0)</f>
        <v>0</v>
      </c>
      <c r="BH285" s="227">
        <f>IF(N285="sníž. přenesená",J285,0)</f>
        <v>0</v>
      </c>
      <c r="BI285" s="227">
        <f>IF(N285="nulová",J285,0)</f>
        <v>0</v>
      </c>
      <c r="BJ285" s="17" t="s">
        <v>74</v>
      </c>
      <c r="BK285" s="227">
        <f>ROUND(I285*H285,2)</f>
        <v>0</v>
      </c>
      <c r="BL285" s="17" t="s">
        <v>218</v>
      </c>
      <c r="BM285" s="17" t="s">
        <v>1745</v>
      </c>
    </row>
    <row r="286" spans="2:47" s="1" customFormat="1" ht="12">
      <c r="B286" s="38"/>
      <c r="C286" s="39"/>
      <c r="D286" s="228" t="s">
        <v>219</v>
      </c>
      <c r="E286" s="39"/>
      <c r="F286" s="229" t="s">
        <v>960</v>
      </c>
      <c r="G286" s="39"/>
      <c r="H286" s="39"/>
      <c r="I286" s="143"/>
      <c r="J286" s="39"/>
      <c r="K286" s="39"/>
      <c r="L286" s="43"/>
      <c r="M286" s="230"/>
      <c r="N286" s="79"/>
      <c r="O286" s="79"/>
      <c r="P286" s="79"/>
      <c r="Q286" s="79"/>
      <c r="R286" s="79"/>
      <c r="S286" s="79"/>
      <c r="T286" s="80"/>
      <c r="AT286" s="17" t="s">
        <v>219</v>
      </c>
      <c r="AU286" s="17" t="s">
        <v>76</v>
      </c>
    </row>
    <row r="287" spans="2:47" s="1" customFormat="1" ht="12">
      <c r="B287" s="38"/>
      <c r="C287" s="39"/>
      <c r="D287" s="228" t="s">
        <v>221</v>
      </c>
      <c r="E287" s="39"/>
      <c r="F287" s="231" t="s">
        <v>955</v>
      </c>
      <c r="G287" s="39"/>
      <c r="H287" s="39"/>
      <c r="I287" s="143"/>
      <c r="J287" s="39"/>
      <c r="K287" s="39"/>
      <c r="L287" s="43"/>
      <c r="M287" s="230"/>
      <c r="N287" s="79"/>
      <c r="O287" s="79"/>
      <c r="P287" s="79"/>
      <c r="Q287" s="79"/>
      <c r="R287" s="79"/>
      <c r="S287" s="79"/>
      <c r="T287" s="80"/>
      <c r="AT287" s="17" t="s">
        <v>221</v>
      </c>
      <c r="AU287" s="17" t="s">
        <v>76</v>
      </c>
    </row>
    <row r="288" spans="2:65" s="1" customFormat="1" ht="16.5" customHeight="1">
      <c r="B288" s="38"/>
      <c r="C288" s="216" t="s">
        <v>304</v>
      </c>
      <c r="D288" s="216" t="s">
        <v>213</v>
      </c>
      <c r="E288" s="217" t="s">
        <v>1207</v>
      </c>
      <c r="F288" s="218" t="s">
        <v>1208</v>
      </c>
      <c r="G288" s="219" t="s">
        <v>323</v>
      </c>
      <c r="H288" s="220">
        <v>1.455</v>
      </c>
      <c r="I288" s="221"/>
      <c r="J288" s="222">
        <f>ROUND(I288*H288,2)</f>
        <v>0</v>
      </c>
      <c r="K288" s="218" t="s">
        <v>217</v>
      </c>
      <c r="L288" s="43"/>
      <c r="M288" s="223" t="s">
        <v>1</v>
      </c>
      <c r="N288" s="224" t="s">
        <v>38</v>
      </c>
      <c r="O288" s="79"/>
      <c r="P288" s="225">
        <f>O288*H288</f>
        <v>0</v>
      </c>
      <c r="Q288" s="225">
        <v>1.038302</v>
      </c>
      <c r="R288" s="225">
        <f>Q288*H288</f>
        <v>1.5107294100000002</v>
      </c>
      <c r="S288" s="225">
        <v>0</v>
      </c>
      <c r="T288" s="226">
        <f>S288*H288</f>
        <v>0</v>
      </c>
      <c r="AR288" s="17" t="s">
        <v>218</v>
      </c>
      <c r="AT288" s="17" t="s">
        <v>213</v>
      </c>
      <c r="AU288" s="17" t="s">
        <v>76</v>
      </c>
      <c r="AY288" s="17" t="s">
        <v>211</v>
      </c>
      <c r="BE288" s="227">
        <f>IF(N288="základní",J288,0)</f>
        <v>0</v>
      </c>
      <c r="BF288" s="227">
        <f>IF(N288="snížená",J288,0)</f>
        <v>0</v>
      </c>
      <c r="BG288" s="227">
        <f>IF(N288="zákl. přenesená",J288,0)</f>
        <v>0</v>
      </c>
      <c r="BH288" s="227">
        <f>IF(N288="sníž. přenesená",J288,0)</f>
        <v>0</v>
      </c>
      <c r="BI288" s="227">
        <f>IF(N288="nulová",J288,0)</f>
        <v>0</v>
      </c>
      <c r="BJ288" s="17" t="s">
        <v>74</v>
      </c>
      <c r="BK288" s="227">
        <f>ROUND(I288*H288,2)</f>
        <v>0</v>
      </c>
      <c r="BL288" s="17" t="s">
        <v>218</v>
      </c>
      <c r="BM288" s="17" t="s">
        <v>1746</v>
      </c>
    </row>
    <row r="289" spans="2:47" s="1" customFormat="1" ht="12">
      <c r="B289" s="38"/>
      <c r="C289" s="39"/>
      <c r="D289" s="228" t="s">
        <v>219</v>
      </c>
      <c r="E289" s="39"/>
      <c r="F289" s="229" t="s">
        <v>1210</v>
      </c>
      <c r="G289" s="39"/>
      <c r="H289" s="39"/>
      <c r="I289" s="143"/>
      <c r="J289" s="39"/>
      <c r="K289" s="39"/>
      <c r="L289" s="43"/>
      <c r="M289" s="230"/>
      <c r="N289" s="79"/>
      <c r="O289" s="79"/>
      <c r="P289" s="79"/>
      <c r="Q289" s="79"/>
      <c r="R289" s="79"/>
      <c r="S289" s="79"/>
      <c r="T289" s="80"/>
      <c r="AT289" s="17" t="s">
        <v>219</v>
      </c>
      <c r="AU289" s="17" t="s">
        <v>76</v>
      </c>
    </row>
    <row r="290" spans="2:47" s="1" customFormat="1" ht="12">
      <c r="B290" s="38"/>
      <c r="C290" s="39"/>
      <c r="D290" s="228" t="s">
        <v>221</v>
      </c>
      <c r="E290" s="39"/>
      <c r="F290" s="231" t="s">
        <v>423</v>
      </c>
      <c r="G290" s="39"/>
      <c r="H290" s="39"/>
      <c r="I290" s="143"/>
      <c r="J290" s="39"/>
      <c r="K290" s="39"/>
      <c r="L290" s="43"/>
      <c r="M290" s="230"/>
      <c r="N290" s="79"/>
      <c r="O290" s="79"/>
      <c r="P290" s="79"/>
      <c r="Q290" s="79"/>
      <c r="R290" s="79"/>
      <c r="S290" s="79"/>
      <c r="T290" s="80"/>
      <c r="AT290" s="17" t="s">
        <v>221</v>
      </c>
      <c r="AU290" s="17" t="s">
        <v>76</v>
      </c>
    </row>
    <row r="291" spans="2:51" s="12" customFormat="1" ht="12">
      <c r="B291" s="232"/>
      <c r="C291" s="233"/>
      <c r="D291" s="228" t="s">
        <v>223</v>
      </c>
      <c r="E291" s="234" t="s">
        <v>1</v>
      </c>
      <c r="F291" s="235" t="s">
        <v>1747</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1748</v>
      </c>
      <c r="G292" s="243"/>
      <c r="H292" s="246">
        <v>1.455</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4" customFormat="1" ht="12">
      <c r="B293" s="253"/>
      <c r="C293" s="254"/>
      <c r="D293" s="228" t="s">
        <v>223</v>
      </c>
      <c r="E293" s="255" t="s">
        <v>1</v>
      </c>
      <c r="F293" s="256" t="s">
        <v>227</v>
      </c>
      <c r="G293" s="254"/>
      <c r="H293" s="257">
        <v>1.455</v>
      </c>
      <c r="I293" s="258"/>
      <c r="J293" s="254"/>
      <c r="K293" s="254"/>
      <c r="L293" s="259"/>
      <c r="M293" s="260"/>
      <c r="N293" s="261"/>
      <c r="O293" s="261"/>
      <c r="P293" s="261"/>
      <c r="Q293" s="261"/>
      <c r="R293" s="261"/>
      <c r="S293" s="261"/>
      <c r="T293" s="262"/>
      <c r="AT293" s="263" t="s">
        <v>223</v>
      </c>
      <c r="AU293" s="263" t="s">
        <v>76</v>
      </c>
      <c r="AV293" s="14" t="s">
        <v>218</v>
      </c>
      <c r="AW293" s="14" t="s">
        <v>30</v>
      </c>
      <c r="AX293" s="14" t="s">
        <v>74</v>
      </c>
      <c r="AY293" s="263" t="s">
        <v>211</v>
      </c>
    </row>
    <row r="294" spans="2:63" s="11" customFormat="1" ht="22.8" customHeight="1">
      <c r="B294" s="200"/>
      <c r="C294" s="201"/>
      <c r="D294" s="202" t="s">
        <v>66</v>
      </c>
      <c r="E294" s="214" t="s">
        <v>218</v>
      </c>
      <c r="F294" s="214" t="s">
        <v>427</v>
      </c>
      <c r="G294" s="201"/>
      <c r="H294" s="201"/>
      <c r="I294" s="204"/>
      <c r="J294" s="215">
        <f>BK294</f>
        <v>0</v>
      </c>
      <c r="K294" s="201"/>
      <c r="L294" s="206"/>
      <c r="M294" s="207"/>
      <c r="N294" s="208"/>
      <c r="O294" s="208"/>
      <c r="P294" s="209">
        <f>SUM(P295:P341)</f>
        <v>0</v>
      </c>
      <c r="Q294" s="208"/>
      <c r="R294" s="209">
        <f>SUM(R295:R341)</f>
        <v>47.336926764</v>
      </c>
      <c r="S294" s="208"/>
      <c r="T294" s="210">
        <f>SUM(T295:T341)</f>
        <v>0</v>
      </c>
      <c r="AR294" s="211" t="s">
        <v>74</v>
      </c>
      <c r="AT294" s="212" t="s">
        <v>66</v>
      </c>
      <c r="AU294" s="212" t="s">
        <v>74</v>
      </c>
      <c r="AY294" s="211" t="s">
        <v>211</v>
      </c>
      <c r="BK294" s="213">
        <f>SUM(BK295:BK341)</f>
        <v>0</v>
      </c>
    </row>
    <row r="295" spans="2:65" s="1" customFormat="1" ht="16.5" customHeight="1">
      <c r="B295" s="38"/>
      <c r="C295" s="216" t="s">
        <v>418</v>
      </c>
      <c r="D295" s="216" t="s">
        <v>213</v>
      </c>
      <c r="E295" s="217" t="s">
        <v>436</v>
      </c>
      <c r="F295" s="218" t="s">
        <v>437</v>
      </c>
      <c r="G295" s="219" t="s">
        <v>216</v>
      </c>
      <c r="H295" s="220">
        <v>1.488</v>
      </c>
      <c r="I295" s="221"/>
      <c r="J295" s="222">
        <f>ROUND(I295*H295,2)</f>
        <v>0</v>
      </c>
      <c r="K295" s="218" t="s">
        <v>217</v>
      </c>
      <c r="L295" s="43"/>
      <c r="M295" s="223" t="s">
        <v>1</v>
      </c>
      <c r="N295" s="224" t="s">
        <v>38</v>
      </c>
      <c r="O295" s="79"/>
      <c r="P295" s="225">
        <f>O295*H295</f>
        <v>0</v>
      </c>
      <c r="Q295" s="225">
        <v>0.02102</v>
      </c>
      <c r="R295" s="225">
        <f>Q295*H295</f>
        <v>0.03127776</v>
      </c>
      <c r="S295" s="225">
        <v>0</v>
      </c>
      <c r="T295" s="226">
        <f>S295*H295</f>
        <v>0</v>
      </c>
      <c r="AR295" s="17" t="s">
        <v>218</v>
      </c>
      <c r="AT295" s="17" t="s">
        <v>213</v>
      </c>
      <c r="AU295" s="17" t="s">
        <v>76</v>
      </c>
      <c r="AY295" s="17" t="s">
        <v>211</v>
      </c>
      <c r="BE295" s="227">
        <f>IF(N295="základní",J295,0)</f>
        <v>0</v>
      </c>
      <c r="BF295" s="227">
        <f>IF(N295="snížená",J295,0)</f>
        <v>0</v>
      </c>
      <c r="BG295" s="227">
        <f>IF(N295="zákl. přenesená",J295,0)</f>
        <v>0</v>
      </c>
      <c r="BH295" s="227">
        <f>IF(N295="sníž. přenesená",J295,0)</f>
        <v>0</v>
      </c>
      <c r="BI295" s="227">
        <f>IF(N295="nulová",J295,0)</f>
        <v>0</v>
      </c>
      <c r="BJ295" s="17" t="s">
        <v>74</v>
      </c>
      <c r="BK295" s="227">
        <f>ROUND(I295*H295,2)</f>
        <v>0</v>
      </c>
      <c r="BL295" s="17" t="s">
        <v>218</v>
      </c>
      <c r="BM295" s="17" t="s">
        <v>1749</v>
      </c>
    </row>
    <row r="296" spans="2:47" s="1" customFormat="1" ht="12">
      <c r="B296" s="38"/>
      <c r="C296" s="39"/>
      <c r="D296" s="228" t="s">
        <v>219</v>
      </c>
      <c r="E296" s="39"/>
      <c r="F296" s="229" t="s">
        <v>439</v>
      </c>
      <c r="G296" s="39"/>
      <c r="H296" s="39"/>
      <c r="I296" s="143"/>
      <c r="J296" s="39"/>
      <c r="K296" s="39"/>
      <c r="L296" s="43"/>
      <c r="M296" s="230"/>
      <c r="N296" s="79"/>
      <c r="O296" s="79"/>
      <c r="P296" s="79"/>
      <c r="Q296" s="79"/>
      <c r="R296" s="79"/>
      <c r="S296" s="79"/>
      <c r="T296" s="80"/>
      <c r="AT296" s="17" t="s">
        <v>219</v>
      </c>
      <c r="AU296" s="17" t="s">
        <v>76</v>
      </c>
    </row>
    <row r="297" spans="2:47" s="1" customFormat="1" ht="12">
      <c r="B297" s="38"/>
      <c r="C297" s="39"/>
      <c r="D297" s="228" t="s">
        <v>221</v>
      </c>
      <c r="E297" s="39"/>
      <c r="F297" s="231" t="s">
        <v>440</v>
      </c>
      <c r="G297" s="39"/>
      <c r="H297" s="39"/>
      <c r="I297" s="143"/>
      <c r="J297" s="39"/>
      <c r="K297" s="39"/>
      <c r="L297" s="43"/>
      <c r="M297" s="230"/>
      <c r="N297" s="79"/>
      <c r="O297" s="79"/>
      <c r="P297" s="79"/>
      <c r="Q297" s="79"/>
      <c r="R297" s="79"/>
      <c r="S297" s="79"/>
      <c r="T297" s="80"/>
      <c r="AT297" s="17" t="s">
        <v>221</v>
      </c>
      <c r="AU297" s="17" t="s">
        <v>76</v>
      </c>
    </row>
    <row r="298" spans="2:51" s="12" customFormat="1" ht="12">
      <c r="B298" s="232"/>
      <c r="C298" s="233"/>
      <c r="D298" s="228" t="s">
        <v>223</v>
      </c>
      <c r="E298" s="234" t="s">
        <v>1</v>
      </c>
      <c r="F298" s="235" t="s">
        <v>1750</v>
      </c>
      <c r="G298" s="233"/>
      <c r="H298" s="234" t="s">
        <v>1</v>
      </c>
      <c r="I298" s="236"/>
      <c r="J298" s="233"/>
      <c r="K298" s="233"/>
      <c r="L298" s="237"/>
      <c r="M298" s="238"/>
      <c r="N298" s="239"/>
      <c r="O298" s="239"/>
      <c r="P298" s="239"/>
      <c r="Q298" s="239"/>
      <c r="R298" s="239"/>
      <c r="S298" s="239"/>
      <c r="T298" s="240"/>
      <c r="AT298" s="241" t="s">
        <v>223</v>
      </c>
      <c r="AU298" s="241" t="s">
        <v>76</v>
      </c>
      <c r="AV298" s="12" t="s">
        <v>74</v>
      </c>
      <c r="AW298" s="12" t="s">
        <v>30</v>
      </c>
      <c r="AX298" s="12" t="s">
        <v>67</v>
      </c>
      <c r="AY298" s="241" t="s">
        <v>211</v>
      </c>
    </row>
    <row r="299" spans="2:51" s="13" customFormat="1" ht="12">
      <c r="B299" s="242"/>
      <c r="C299" s="243"/>
      <c r="D299" s="228" t="s">
        <v>223</v>
      </c>
      <c r="E299" s="244" t="s">
        <v>1</v>
      </c>
      <c r="F299" s="245" t="s">
        <v>1751</v>
      </c>
      <c r="G299" s="243"/>
      <c r="H299" s="246">
        <v>0.864</v>
      </c>
      <c r="I299" s="247"/>
      <c r="J299" s="243"/>
      <c r="K299" s="243"/>
      <c r="L299" s="248"/>
      <c r="M299" s="249"/>
      <c r="N299" s="250"/>
      <c r="O299" s="250"/>
      <c r="P299" s="250"/>
      <c r="Q299" s="250"/>
      <c r="R299" s="250"/>
      <c r="S299" s="250"/>
      <c r="T299" s="251"/>
      <c r="AT299" s="252" t="s">
        <v>223</v>
      </c>
      <c r="AU299" s="252" t="s">
        <v>76</v>
      </c>
      <c r="AV299" s="13" t="s">
        <v>76</v>
      </c>
      <c r="AW299" s="13" t="s">
        <v>30</v>
      </c>
      <c r="AX299" s="13" t="s">
        <v>67</v>
      </c>
      <c r="AY299" s="252" t="s">
        <v>211</v>
      </c>
    </row>
    <row r="300" spans="2:51" s="12" customFormat="1" ht="12">
      <c r="B300" s="232"/>
      <c r="C300" s="233"/>
      <c r="D300" s="228" t="s">
        <v>223</v>
      </c>
      <c r="E300" s="234" t="s">
        <v>1</v>
      </c>
      <c r="F300" s="235" t="s">
        <v>1752</v>
      </c>
      <c r="G300" s="233"/>
      <c r="H300" s="234" t="s">
        <v>1</v>
      </c>
      <c r="I300" s="236"/>
      <c r="J300" s="233"/>
      <c r="K300" s="233"/>
      <c r="L300" s="237"/>
      <c r="M300" s="238"/>
      <c r="N300" s="239"/>
      <c r="O300" s="239"/>
      <c r="P300" s="239"/>
      <c r="Q300" s="239"/>
      <c r="R300" s="239"/>
      <c r="S300" s="239"/>
      <c r="T300" s="240"/>
      <c r="AT300" s="241" t="s">
        <v>223</v>
      </c>
      <c r="AU300" s="241" t="s">
        <v>76</v>
      </c>
      <c r="AV300" s="12" t="s">
        <v>74</v>
      </c>
      <c r="AW300" s="12" t="s">
        <v>30</v>
      </c>
      <c r="AX300" s="12" t="s">
        <v>67</v>
      </c>
      <c r="AY300" s="241" t="s">
        <v>211</v>
      </c>
    </row>
    <row r="301" spans="2:51" s="13" customFormat="1" ht="12">
      <c r="B301" s="242"/>
      <c r="C301" s="243"/>
      <c r="D301" s="228" t="s">
        <v>223</v>
      </c>
      <c r="E301" s="244" t="s">
        <v>1</v>
      </c>
      <c r="F301" s="245" t="s">
        <v>1753</v>
      </c>
      <c r="G301" s="243"/>
      <c r="H301" s="246">
        <v>0.624</v>
      </c>
      <c r="I301" s="247"/>
      <c r="J301" s="243"/>
      <c r="K301" s="243"/>
      <c r="L301" s="248"/>
      <c r="M301" s="249"/>
      <c r="N301" s="250"/>
      <c r="O301" s="250"/>
      <c r="P301" s="250"/>
      <c r="Q301" s="250"/>
      <c r="R301" s="250"/>
      <c r="S301" s="250"/>
      <c r="T301" s="251"/>
      <c r="AT301" s="252" t="s">
        <v>223</v>
      </c>
      <c r="AU301" s="252" t="s">
        <v>76</v>
      </c>
      <c r="AV301" s="13" t="s">
        <v>76</v>
      </c>
      <c r="AW301" s="13" t="s">
        <v>30</v>
      </c>
      <c r="AX301" s="13" t="s">
        <v>67</v>
      </c>
      <c r="AY301" s="252" t="s">
        <v>211</v>
      </c>
    </row>
    <row r="302" spans="2:51" s="14" customFormat="1" ht="12">
      <c r="B302" s="253"/>
      <c r="C302" s="254"/>
      <c r="D302" s="228" t="s">
        <v>223</v>
      </c>
      <c r="E302" s="255" t="s">
        <v>1</v>
      </c>
      <c r="F302" s="256" t="s">
        <v>227</v>
      </c>
      <c r="G302" s="254"/>
      <c r="H302" s="257">
        <v>1.488</v>
      </c>
      <c r="I302" s="258"/>
      <c r="J302" s="254"/>
      <c r="K302" s="254"/>
      <c r="L302" s="259"/>
      <c r="M302" s="260"/>
      <c r="N302" s="261"/>
      <c r="O302" s="261"/>
      <c r="P302" s="261"/>
      <c r="Q302" s="261"/>
      <c r="R302" s="261"/>
      <c r="S302" s="261"/>
      <c r="T302" s="262"/>
      <c r="AT302" s="263" t="s">
        <v>223</v>
      </c>
      <c r="AU302" s="263" t="s">
        <v>76</v>
      </c>
      <c r="AV302" s="14" t="s">
        <v>218</v>
      </c>
      <c r="AW302" s="14" t="s">
        <v>30</v>
      </c>
      <c r="AX302" s="14" t="s">
        <v>74</v>
      </c>
      <c r="AY302" s="263" t="s">
        <v>211</v>
      </c>
    </row>
    <row r="303" spans="2:65" s="1" customFormat="1" ht="16.5" customHeight="1">
      <c r="B303" s="38"/>
      <c r="C303" s="216" t="s">
        <v>311</v>
      </c>
      <c r="D303" s="216" t="s">
        <v>213</v>
      </c>
      <c r="E303" s="217" t="s">
        <v>443</v>
      </c>
      <c r="F303" s="218" t="s">
        <v>444</v>
      </c>
      <c r="G303" s="219" t="s">
        <v>216</v>
      </c>
      <c r="H303" s="220">
        <v>1.488</v>
      </c>
      <c r="I303" s="221"/>
      <c r="J303" s="222">
        <f>ROUND(I303*H303,2)</f>
        <v>0</v>
      </c>
      <c r="K303" s="218" t="s">
        <v>217</v>
      </c>
      <c r="L303" s="43"/>
      <c r="M303" s="223" t="s">
        <v>1</v>
      </c>
      <c r="N303" s="224" t="s">
        <v>38</v>
      </c>
      <c r="O303" s="79"/>
      <c r="P303" s="225">
        <f>O303*H303</f>
        <v>0</v>
      </c>
      <c r="Q303" s="225">
        <v>0.02102</v>
      </c>
      <c r="R303" s="225">
        <f>Q303*H303</f>
        <v>0.03127776</v>
      </c>
      <c r="S303" s="225">
        <v>0</v>
      </c>
      <c r="T303" s="226">
        <f>S303*H303</f>
        <v>0</v>
      </c>
      <c r="AR303" s="17" t="s">
        <v>218</v>
      </c>
      <c r="AT303" s="17" t="s">
        <v>213</v>
      </c>
      <c r="AU303" s="17" t="s">
        <v>76</v>
      </c>
      <c r="AY303" s="17" t="s">
        <v>211</v>
      </c>
      <c r="BE303" s="227">
        <f>IF(N303="základní",J303,0)</f>
        <v>0</v>
      </c>
      <c r="BF303" s="227">
        <f>IF(N303="snížená",J303,0)</f>
        <v>0</v>
      </c>
      <c r="BG303" s="227">
        <f>IF(N303="zákl. přenesená",J303,0)</f>
        <v>0</v>
      </c>
      <c r="BH303" s="227">
        <f>IF(N303="sníž. přenesená",J303,0)</f>
        <v>0</v>
      </c>
      <c r="BI303" s="227">
        <f>IF(N303="nulová",J303,0)</f>
        <v>0</v>
      </c>
      <c r="BJ303" s="17" t="s">
        <v>74</v>
      </c>
      <c r="BK303" s="227">
        <f>ROUND(I303*H303,2)</f>
        <v>0</v>
      </c>
      <c r="BL303" s="17" t="s">
        <v>218</v>
      </c>
      <c r="BM303" s="17" t="s">
        <v>1754</v>
      </c>
    </row>
    <row r="304" spans="2:47" s="1" customFormat="1" ht="12">
      <c r="B304" s="38"/>
      <c r="C304" s="39"/>
      <c r="D304" s="228" t="s">
        <v>219</v>
      </c>
      <c r="E304" s="39"/>
      <c r="F304" s="229" t="s">
        <v>446</v>
      </c>
      <c r="G304" s="39"/>
      <c r="H304" s="39"/>
      <c r="I304" s="143"/>
      <c r="J304" s="39"/>
      <c r="K304" s="39"/>
      <c r="L304" s="43"/>
      <c r="M304" s="230"/>
      <c r="N304" s="79"/>
      <c r="O304" s="79"/>
      <c r="P304" s="79"/>
      <c r="Q304" s="79"/>
      <c r="R304" s="79"/>
      <c r="S304" s="79"/>
      <c r="T304" s="80"/>
      <c r="AT304" s="17" t="s">
        <v>219</v>
      </c>
      <c r="AU304" s="17" t="s">
        <v>76</v>
      </c>
    </row>
    <row r="305" spans="2:47" s="1" customFormat="1" ht="12">
      <c r="B305" s="38"/>
      <c r="C305" s="39"/>
      <c r="D305" s="228" t="s">
        <v>221</v>
      </c>
      <c r="E305" s="39"/>
      <c r="F305" s="231" t="s">
        <v>440</v>
      </c>
      <c r="G305" s="39"/>
      <c r="H305" s="39"/>
      <c r="I305" s="143"/>
      <c r="J305" s="39"/>
      <c r="K305" s="39"/>
      <c r="L305" s="43"/>
      <c r="M305" s="230"/>
      <c r="N305" s="79"/>
      <c r="O305" s="79"/>
      <c r="P305" s="79"/>
      <c r="Q305" s="79"/>
      <c r="R305" s="79"/>
      <c r="S305" s="79"/>
      <c r="T305" s="80"/>
      <c r="AT305" s="17" t="s">
        <v>221</v>
      </c>
      <c r="AU305" s="17" t="s">
        <v>76</v>
      </c>
    </row>
    <row r="306" spans="2:65" s="1" customFormat="1" ht="16.5" customHeight="1">
      <c r="B306" s="38"/>
      <c r="C306" s="216" t="s">
        <v>435</v>
      </c>
      <c r="D306" s="216" t="s">
        <v>213</v>
      </c>
      <c r="E306" s="217" t="s">
        <v>449</v>
      </c>
      <c r="F306" s="218" t="s">
        <v>450</v>
      </c>
      <c r="G306" s="219" t="s">
        <v>216</v>
      </c>
      <c r="H306" s="220">
        <v>39.42</v>
      </c>
      <c r="I306" s="221"/>
      <c r="J306" s="222">
        <f>ROUND(I306*H306,2)</f>
        <v>0</v>
      </c>
      <c r="K306" s="218" t="s">
        <v>217</v>
      </c>
      <c r="L306" s="43"/>
      <c r="M306" s="223" t="s">
        <v>1</v>
      </c>
      <c r="N306" s="224" t="s">
        <v>38</v>
      </c>
      <c r="O306" s="79"/>
      <c r="P306" s="225">
        <f>O306*H306</f>
        <v>0</v>
      </c>
      <c r="Q306" s="225">
        <v>0.16192</v>
      </c>
      <c r="R306" s="225">
        <f>Q306*H306</f>
        <v>6.3828864</v>
      </c>
      <c r="S306" s="225">
        <v>0</v>
      </c>
      <c r="T306" s="226">
        <f>S306*H306</f>
        <v>0</v>
      </c>
      <c r="AR306" s="17" t="s">
        <v>218</v>
      </c>
      <c r="AT306" s="17" t="s">
        <v>213</v>
      </c>
      <c r="AU306" s="17" t="s">
        <v>76</v>
      </c>
      <c r="AY306" s="17" t="s">
        <v>211</v>
      </c>
      <c r="BE306" s="227">
        <f>IF(N306="základní",J306,0)</f>
        <v>0</v>
      </c>
      <c r="BF306" s="227">
        <f>IF(N306="snížená",J306,0)</f>
        <v>0</v>
      </c>
      <c r="BG306" s="227">
        <f>IF(N306="zákl. přenesená",J306,0)</f>
        <v>0</v>
      </c>
      <c r="BH306" s="227">
        <f>IF(N306="sníž. přenesená",J306,0)</f>
        <v>0</v>
      </c>
      <c r="BI306" s="227">
        <f>IF(N306="nulová",J306,0)</f>
        <v>0</v>
      </c>
      <c r="BJ306" s="17" t="s">
        <v>74</v>
      </c>
      <c r="BK306" s="227">
        <f>ROUND(I306*H306,2)</f>
        <v>0</v>
      </c>
      <c r="BL306" s="17" t="s">
        <v>218</v>
      </c>
      <c r="BM306" s="17" t="s">
        <v>1755</v>
      </c>
    </row>
    <row r="307" spans="2:47" s="1" customFormat="1" ht="12">
      <c r="B307" s="38"/>
      <c r="C307" s="39"/>
      <c r="D307" s="228" t="s">
        <v>219</v>
      </c>
      <c r="E307" s="39"/>
      <c r="F307" s="229" t="s">
        <v>452</v>
      </c>
      <c r="G307" s="39"/>
      <c r="H307" s="39"/>
      <c r="I307" s="143"/>
      <c r="J307" s="39"/>
      <c r="K307" s="39"/>
      <c r="L307" s="43"/>
      <c r="M307" s="230"/>
      <c r="N307" s="79"/>
      <c r="O307" s="79"/>
      <c r="P307" s="79"/>
      <c r="Q307" s="79"/>
      <c r="R307" s="79"/>
      <c r="S307" s="79"/>
      <c r="T307" s="80"/>
      <c r="AT307" s="17" t="s">
        <v>219</v>
      </c>
      <c r="AU307" s="17" t="s">
        <v>76</v>
      </c>
    </row>
    <row r="308" spans="2:47" s="1" customFormat="1" ht="12">
      <c r="B308" s="38"/>
      <c r="C308" s="39"/>
      <c r="D308" s="228" t="s">
        <v>221</v>
      </c>
      <c r="E308" s="39"/>
      <c r="F308" s="231" t="s">
        <v>453</v>
      </c>
      <c r="G308" s="39"/>
      <c r="H308" s="39"/>
      <c r="I308" s="143"/>
      <c r="J308" s="39"/>
      <c r="K308" s="39"/>
      <c r="L308" s="43"/>
      <c r="M308" s="230"/>
      <c r="N308" s="79"/>
      <c r="O308" s="79"/>
      <c r="P308" s="79"/>
      <c r="Q308" s="79"/>
      <c r="R308" s="79"/>
      <c r="S308" s="79"/>
      <c r="T308" s="80"/>
      <c r="AT308" s="17" t="s">
        <v>221</v>
      </c>
      <c r="AU308" s="17" t="s">
        <v>76</v>
      </c>
    </row>
    <row r="309" spans="2:51" s="12" customFormat="1" ht="12">
      <c r="B309" s="232"/>
      <c r="C309" s="233"/>
      <c r="D309" s="228" t="s">
        <v>223</v>
      </c>
      <c r="E309" s="234" t="s">
        <v>1</v>
      </c>
      <c r="F309" s="235" t="s">
        <v>966</v>
      </c>
      <c r="G309" s="233"/>
      <c r="H309" s="234" t="s">
        <v>1</v>
      </c>
      <c r="I309" s="236"/>
      <c r="J309" s="233"/>
      <c r="K309" s="233"/>
      <c r="L309" s="237"/>
      <c r="M309" s="238"/>
      <c r="N309" s="239"/>
      <c r="O309" s="239"/>
      <c r="P309" s="239"/>
      <c r="Q309" s="239"/>
      <c r="R309" s="239"/>
      <c r="S309" s="239"/>
      <c r="T309" s="240"/>
      <c r="AT309" s="241" t="s">
        <v>223</v>
      </c>
      <c r="AU309" s="241" t="s">
        <v>76</v>
      </c>
      <c r="AV309" s="12" t="s">
        <v>74</v>
      </c>
      <c r="AW309" s="12" t="s">
        <v>30</v>
      </c>
      <c r="AX309" s="12" t="s">
        <v>67</v>
      </c>
      <c r="AY309" s="241" t="s">
        <v>211</v>
      </c>
    </row>
    <row r="310" spans="2:51" s="12" customFormat="1" ht="12">
      <c r="B310" s="232"/>
      <c r="C310" s="233"/>
      <c r="D310" s="228" t="s">
        <v>223</v>
      </c>
      <c r="E310" s="234" t="s">
        <v>1</v>
      </c>
      <c r="F310" s="235" t="s">
        <v>1756</v>
      </c>
      <c r="G310" s="233"/>
      <c r="H310" s="234" t="s">
        <v>1</v>
      </c>
      <c r="I310" s="236"/>
      <c r="J310" s="233"/>
      <c r="K310" s="233"/>
      <c r="L310" s="237"/>
      <c r="M310" s="238"/>
      <c r="N310" s="239"/>
      <c r="O310" s="239"/>
      <c r="P310" s="239"/>
      <c r="Q310" s="239"/>
      <c r="R310" s="239"/>
      <c r="S310" s="239"/>
      <c r="T310" s="240"/>
      <c r="AT310" s="241" t="s">
        <v>223</v>
      </c>
      <c r="AU310" s="241" t="s">
        <v>76</v>
      </c>
      <c r="AV310" s="12" t="s">
        <v>74</v>
      </c>
      <c r="AW310" s="12" t="s">
        <v>30</v>
      </c>
      <c r="AX310" s="12" t="s">
        <v>67</v>
      </c>
      <c r="AY310" s="241" t="s">
        <v>211</v>
      </c>
    </row>
    <row r="311" spans="2:51" s="13" customFormat="1" ht="12">
      <c r="B311" s="242"/>
      <c r="C311" s="243"/>
      <c r="D311" s="228" t="s">
        <v>223</v>
      </c>
      <c r="E311" s="244" t="s">
        <v>1</v>
      </c>
      <c r="F311" s="245" t="s">
        <v>1757</v>
      </c>
      <c r="G311" s="243"/>
      <c r="H311" s="246">
        <v>7.97</v>
      </c>
      <c r="I311" s="247"/>
      <c r="J311" s="243"/>
      <c r="K311" s="243"/>
      <c r="L311" s="248"/>
      <c r="M311" s="249"/>
      <c r="N311" s="250"/>
      <c r="O311" s="250"/>
      <c r="P311" s="250"/>
      <c r="Q311" s="250"/>
      <c r="R311" s="250"/>
      <c r="S311" s="250"/>
      <c r="T311" s="251"/>
      <c r="AT311" s="252" t="s">
        <v>223</v>
      </c>
      <c r="AU311" s="252" t="s">
        <v>76</v>
      </c>
      <c r="AV311" s="13" t="s">
        <v>76</v>
      </c>
      <c r="AW311" s="13" t="s">
        <v>30</v>
      </c>
      <c r="AX311" s="13" t="s">
        <v>67</v>
      </c>
      <c r="AY311" s="252" t="s">
        <v>211</v>
      </c>
    </row>
    <row r="312" spans="2:51" s="12" customFormat="1" ht="12">
      <c r="B312" s="232"/>
      <c r="C312" s="233"/>
      <c r="D312" s="228" t="s">
        <v>223</v>
      </c>
      <c r="E312" s="234" t="s">
        <v>1</v>
      </c>
      <c r="F312" s="235" t="s">
        <v>968</v>
      </c>
      <c r="G312" s="233"/>
      <c r="H312" s="234" t="s">
        <v>1</v>
      </c>
      <c r="I312" s="236"/>
      <c r="J312" s="233"/>
      <c r="K312" s="233"/>
      <c r="L312" s="237"/>
      <c r="M312" s="238"/>
      <c r="N312" s="239"/>
      <c r="O312" s="239"/>
      <c r="P312" s="239"/>
      <c r="Q312" s="239"/>
      <c r="R312" s="239"/>
      <c r="S312" s="239"/>
      <c r="T312" s="240"/>
      <c r="AT312" s="241" t="s">
        <v>223</v>
      </c>
      <c r="AU312" s="241" t="s">
        <v>76</v>
      </c>
      <c r="AV312" s="12" t="s">
        <v>74</v>
      </c>
      <c r="AW312" s="12" t="s">
        <v>30</v>
      </c>
      <c r="AX312" s="12" t="s">
        <v>67</v>
      </c>
      <c r="AY312" s="241" t="s">
        <v>211</v>
      </c>
    </row>
    <row r="313" spans="2:51" s="13" customFormat="1" ht="12">
      <c r="B313" s="242"/>
      <c r="C313" s="243"/>
      <c r="D313" s="228" t="s">
        <v>223</v>
      </c>
      <c r="E313" s="244" t="s">
        <v>1</v>
      </c>
      <c r="F313" s="245" t="s">
        <v>1758</v>
      </c>
      <c r="G313" s="243"/>
      <c r="H313" s="246">
        <v>5.8</v>
      </c>
      <c r="I313" s="247"/>
      <c r="J313" s="243"/>
      <c r="K313" s="243"/>
      <c r="L313" s="248"/>
      <c r="M313" s="249"/>
      <c r="N313" s="250"/>
      <c r="O313" s="250"/>
      <c r="P313" s="250"/>
      <c r="Q313" s="250"/>
      <c r="R313" s="250"/>
      <c r="S313" s="250"/>
      <c r="T313" s="251"/>
      <c r="AT313" s="252" t="s">
        <v>223</v>
      </c>
      <c r="AU313" s="252" t="s">
        <v>76</v>
      </c>
      <c r="AV313" s="13" t="s">
        <v>76</v>
      </c>
      <c r="AW313" s="13" t="s">
        <v>30</v>
      </c>
      <c r="AX313" s="13" t="s">
        <v>67</v>
      </c>
      <c r="AY313" s="252" t="s">
        <v>211</v>
      </c>
    </row>
    <row r="314" spans="2:51" s="13" customFormat="1" ht="12">
      <c r="B314" s="242"/>
      <c r="C314" s="243"/>
      <c r="D314" s="228" t="s">
        <v>223</v>
      </c>
      <c r="E314" s="244" t="s">
        <v>1</v>
      </c>
      <c r="F314" s="245" t="s">
        <v>1758</v>
      </c>
      <c r="G314" s="243"/>
      <c r="H314" s="246">
        <v>5.8</v>
      </c>
      <c r="I314" s="247"/>
      <c r="J314" s="243"/>
      <c r="K314" s="243"/>
      <c r="L314" s="248"/>
      <c r="M314" s="249"/>
      <c r="N314" s="250"/>
      <c r="O314" s="250"/>
      <c r="P314" s="250"/>
      <c r="Q314" s="250"/>
      <c r="R314" s="250"/>
      <c r="S314" s="250"/>
      <c r="T314" s="251"/>
      <c r="AT314" s="252" t="s">
        <v>223</v>
      </c>
      <c r="AU314" s="252" t="s">
        <v>76</v>
      </c>
      <c r="AV314" s="13" t="s">
        <v>76</v>
      </c>
      <c r="AW314" s="13" t="s">
        <v>30</v>
      </c>
      <c r="AX314" s="13" t="s">
        <v>67</v>
      </c>
      <c r="AY314" s="252" t="s">
        <v>211</v>
      </c>
    </row>
    <row r="315" spans="2:51" s="12" customFormat="1" ht="12">
      <c r="B315" s="232"/>
      <c r="C315" s="233"/>
      <c r="D315" s="228" t="s">
        <v>223</v>
      </c>
      <c r="E315" s="234" t="s">
        <v>1</v>
      </c>
      <c r="F315" s="235" t="s">
        <v>971</v>
      </c>
      <c r="G315" s="233"/>
      <c r="H315" s="234" t="s">
        <v>1</v>
      </c>
      <c r="I315" s="236"/>
      <c r="J315" s="233"/>
      <c r="K315" s="233"/>
      <c r="L315" s="237"/>
      <c r="M315" s="238"/>
      <c r="N315" s="239"/>
      <c r="O315" s="239"/>
      <c r="P315" s="239"/>
      <c r="Q315" s="239"/>
      <c r="R315" s="239"/>
      <c r="S315" s="239"/>
      <c r="T315" s="240"/>
      <c r="AT315" s="241" t="s">
        <v>223</v>
      </c>
      <c r="AU315" s="241" t="s">
        <v>76</v>
      </c>
      <c r="AV315" s="12" t="s">
        <v>74</v>
      </c>
      <c r="AW315" s="12" t="s">
        <v>30</v>
      </c>
      <c r="AX315" s="12" t="s">
        <v>67</v>
      </c>
      <c r="AY315" s="241" t="s">
        <v>211</v>
      </c>
    </row>
    <row r="316" spans="2:51" s="12" customFormat="1" ht="12">
      <c r="B316" s="232"/>
      <c r="C316" s="233"/>
      <c r="D316" s="228" t="s">
        <v>223</v>
      </c>
      <c r="E316" s="234" t="s">
        <v>1</v>
      </c>
      <c r="F316" s="235" t="s">
        <v>1756</v>
      </c>
      <c r="G316" s="233"/>
      <c r="H316" s="234" t="s">
        <v>1</v>
      </c>
      <c r="I316" s="236"/>
      <c r="J316" s="233"/>
      <c r="K316" s="233"/>
      <c r="L316" s="237"/>
      <c r="M316" s="238"/>
      <c r="N316" s="239"/>
      <c r="O316" s="239"/>
      <c r="P316" s="239"/>
      <c r="Q316" s="239"/>
      <c r="R316" s="239"/>
      <c r="S316" s="239"/>
      <c r="T316" s="240"/>
      <c r="AT316" s="241" t="s">
        <v>223</v>
      </c>
      <c r="AU316" s="241" t="s">
        <v>76</v>
      </c>
      <c r="AV316" s="12" t="s">
        <v>74</v>
      </c>
      <c r="AW316" s="12" t="s">
        <v>30</v>
      </c>
      <c r="AX316" s="12" t="s">
        <v>67</v>
      </c>
      <c r="AY316" s="241" t="s">
        <v>211</v>
      </c>
    </row>
    <row r="317" spans="2:51" s="13" customFormat="1" ht="12">
      <c r="B317" s="242"/>
      <c r="C317" s="243"/>
      <c r="D317" s="228" t="s">
        <v>223</v>
      </c>
      <c r="E317" s="244" t="s">
        <v>1</v>
      </c>
      <c r="F317" s="245" t="s">
        <v>1759</v>
      </c>
      <c r="G317" s="243"/>
      <c r="H317" s="246">
        <v>14.45</v>
      </c>
      <c r="I317" s="247"/>
      <c r="J317" s="243"/>
      <c r="K317" s="243"/>
      <c r="L317" s="248"/>
      <c r="M317" s="249"/>
      <c r="N317" s="250"/>
      <c r="O317" s="250"/>
      <c r="P317" s="250"/>
      <c r="Q317" s="250"/>
      <c r="R317" s="250"/>
      <c r="S317" s="250"/>
      <c r="T317" s="251"/>
      <c r="AT317" s="252" t="s">
        <v>223</v>
      </c>
      <c r="AU317" s="252" t="s">
        <v>76</v>
      </c>
      <c r="AV317" s="13" t="s">
        <v>76</v>
      </c>
      <c r="AW317" s="13" t="s">
        <v>30</v>
      </c>
      <c r="AX317" s="13" t="s">
        <v>67</v>
      </c>
      <c r="AY317" s="252" t="s">
        <v>211</v>
      </c>
    </row>
    <row r="318" spans="2:51" s="12" customFormat="1" ht="12">
      <c r="B318" s="232"/>
      <c r="C318" s="233"/>
      <c r="D318" s="228" t="s">
        <v>223</v>
      </c>
      <c r="E318" s="234" t="s">
        <v>1</v>
      </c>
      <c r="F318" s="235" t="s">
        <v>1760</v>
      </c>
      <c r="G318" s="233"/>
      <c r="H318" s="234" t="s">
        <v>1</v>
      </c>
      <c r="I318" s="236"/>
      <c r="J318" s="233"/>
      <c r="K318" s="233"/>
      <c r="L318" s="237"/>
      <c r="M318" s="238"/>
      <c r="N318" s="239"/>
      <c r="O318" s="239"/>
      <c r="P318" s="239"/>
      <c r="Q318" s="239"/>
      <c r="R318" s="239"/>
      <c r="S318" s="239"/>
      <c r="T318" s="240"/>
      <c r="AT318" s="241" t="s">
        <v>223</v>
      </c>
      <c r="AU318" s="241" t="s">
        <v>76</v>
      </c>
      <c r="AV318" s="12" t="s">
        <v>74</v>
      </c>
      <c r="AW318" s="12" t="s">
        <v>30</v>
      </c>
      <c r="AX318" s="12" t="s">
        <v>67</v>
      </c>
      <c r="AY318" s="241" t="s">
        <v>211</v>
      </c>
    </row>
    <row r="319" spans="2:51" s="13" customFormat="1" ht="12">
      <c r="B319" s="242"/>
      <c r="C319" s="243"/>
      <c r="D319" s="228" t="s">
        <v>223</v>
      </c>
      <c r="E319" s="244" t="s">
        <v>1</v>
      </c>
      <c r="F319" s="245" t="s">
        <v>1761</v>
      </c>
      <c r="G319" s="243"/>
      <c r="H319" s="246">
        <v>5.4</v>
      </c>
      <c r="I319" s="247"/>
      <c r="J319" s="243"/>
      <c r="K319" s="243"/>
      <c r="L319" s="248"/>
      <c r="M319" s="249"/>
      <c r="N319" s="250"/>
      <c r="O319" s="250"/>
      <c r="P319" s="250"/>
      <c r="Q319" s="250"/>
      <c r="R319" s="250"/>
      <c r="S319" s="250"/>
      <c r="T319" s="251"/>
      <c r="AT319" s="252" t="s">
        <v>223</v>
      </c>
      <c r="AU319" s="252" t="s">
        <v>76</v>
      </c>
      <c r="AV319" s="13" t="s">
        <v>76</v>
      </c>
      <c r="AW319" s="13" t="s">
        <v>30</v>
      </c>
      <c r="AX319" s="13" t="s">
        <v>67</v>
      </c>
      <c r="AY319" s="252" t="s">
        <v>211</v>
      </c>
    </row>
    <row r="320" spans="2:51" s="14" customFormat="1" ht="12">
      <c r="B320" s="253"/>
      <c r="C320" s="254"/>
      <c r="D320" s="228" t="s">
        <v>223</v>
      </c>
      <c r="E320" s="255" t="s">
        <v>1</v>
      </c>
      <c r="F320" s="256" t="s">
        <v>227</v>
      </c>
      <c r="G320" s="254"/>
      <c r="H320" s="257">
        <v>39.42</v>
      </c>
      <c r="I320" s="258"/>
      <c r="J320" s="254"/>
      <c r="K320" s="254"/>
      <c r="L320" s="259"/>
      <c r="M320" s="260"/>
      <c r="N320" s="261"/>
      <c r="O320" s="261"/>
      <c r="P320" s="261"/>
      <c r="Q320" s="261"/>
      <c r="R320" s="261"/>
      <c r="S320" s="261"/>
      <c r="T320" s="262"/>
      <c r="AT320" s="263" t="s">
        <v>223</v>
      </c>
      <c r="AU320" s="263" t="s">
        <v>76</v>
      </c>
      <c r="AV320" s="14" t="s">
        <v>218</v>
      </c>
      <c r="AW320" s="14" t="s">
        <v>30</v>
      </c>
      <c r="AX320" s="14" t="s">
        <v>74</v>
      </c>
      <c r="AY320" s="263" t="s">
        <v>211</v>
      </c>
    </row>
    <row r="321" spans="2:65" s="1" customFormat="1" ht="16.5" customHeight="1">
      <c r="B321" s="38"/>
      <c r="C321" s="216" t="s">
        <v>317</v>
      </c>
      <c r="D321" s="216" t="s">
        <v>213</v>
      </c>
      <c r="E321" s="217" t="s">
        <v>471</v>
      </c>
      <c r="F321" s="218" t="s">
        <v>472</v>
      </c>
      <c r="G321" s="219" t="s">
        <v>323</v>
      </c>
      <c r="H321" s="220">
        <v>0.228</v>
      </c>
      <c r="I321" s="221"/>
      <c r="J321" s="222">
        <f>ROUND(I321*H321,2)</f>
        <v>0</v>
      </c>
      <c r="K321" s="218" t="s">
        <v>217</v>
      </c>
      <c r="L321" s="43"/>
      <c r="M321" s="223" t="s">
        <v>1</v>
      </c>
      <c r="N321" s="224" t="s">
        <v>38</v>
      </c>
      <c r="O321" s="79"/>
      <c r="P321" s="225">
        <f>O321*H321</f>
        <v>0</v>
      </c>
      <c r="Q321" s="225">
        <v>1.059738</v>
      </c>
      <c r="R321" s="225">
        <f>Q321*H321</f>
        <v>0.24162026400000003</v>
      </c>
      <c r="S321" s="225">
        <v>0</v>
      </c>
      <c r="T321" s="226">
        <f>S321*H321</f>
        <v>0</v>
      </c>
      <c r="AR321" s="17" t="s">
        <v>218</v>
      </c>
      <c r="AT321" s="17" t="s">
        <v>213</v>
      </c>
      <c r="AU321" s="17" t="s">
        <v>76</v>
      </c>
      <c r="AY321" s="17" t="s">
        <v>211</v>
      </c>
      <c r="BE321" s="227">
        <f>IF(N321="základní",J321,0)</f>
        <v>0</v>
      </c>
      <c r="BF321" s="227">
        <f>IF(N321="snížená",J321,0)</f>
        <v>0</v>
      </c>
      <c r="BG321" s="227">
        <f>IF(N321="zákl. přenesená",J321,0)</f>
        <v>0</v>
      </c>
      <c r="BH321" s="227">
        <f>IF(N321="sníž. přenesená",J321,0)</f>
        <v>0</v>
      </c>
      <c r="BI321" s="227">
        <f>IF(N321="nulová",J321,0)</f>
        <v>0</v>
      </c>
      <c r="BJ321" s="17" t="s">
        <v>74</v>
      </c>
      <c r="BK321" s="227">
        <f>ROUND(I321*H321,2)</f>
        <v>0</v>
      </c>
      <c r="BL321" s="17" t="s">
        <v>218</v>
      </c>
      <c r="BM321" s="17" t="s">
        <v>1762</v>
      </c>
    </row>
    <row r="322" spans="2:47" s="1" customFormat="1" ht="12">
      <c r="B322" s="38"/>
      <c r="C322" s="39"/>
      <c r="D322" s="228" t="s">
        <v>219</v>
      </c>
      <c r="E322" s="39"/>
      <c r="F322" s="229" t="s">
        <v>474</v>
      </c>
      <c r="G322" s="39"/>
      <c r="H322" s="39"/>
      <c r="I322" s="143"/>
      <c r="J322" s="39"/>
      <c r="K322" s="39"/>
      <c r="L322" s="43"/>
      <c r="M322" s="230"/>
      <c r="N322" s="79"/>
      <c r="O322" s="79"/>
      <c r="P322" s="79"/>
      <c r="Q322" s="79"/>
      <c r="R322" s="79"/>
      <c r="S322" s="79"/>
      <c r="T322" s="80"/>
      <c r="AT322" s="17" t="s">
        <v>219</v>
      </c>
      <c r="AU322" s="17" t="s">
        <v>76</v>
      </c>
    </row>
    <row r="323" spans="2:47" s="1" customFormat="1" ht="12">
      <c r="B323" s="38"/>
      <c r="C323" s="39"/>
      <c r="D323" s="228" t="s">
        <v>221</v>
      </c>
      <c r="E323" s="39"/>
      <c r="F323" s="231" t="s">
        <v>475</v>
      </c>
      <c r="G323" s="39"/>
      <c r="H323" s="39"/>
      <c r="I323" s="143"/>
      <c r="J323" s="39"/>
      <c r="K323" s="39"/>
      <c r="L323" s="43"/>
      <c r="M323" s="230"/>
      <c r="N323" s="79"/>
      <c r="O323" s="79"/>
      <c r="P323" s="79"/>
      <c r="Q323" s="79"/>
      <c r="R323" s="79"/>
      <c r="S323" s="79"/>
      <c r="T323" s="80"/>
      <c r="AT323" s="17" t="s">
        <v>221</v>
      </c>
      <c r="AU323" s="17" t="s">
        <v>76</v>
      </c>
    </row>
    <row r="324" spans="2:51" s="12" customFormat="1" ht="12">
      <c r="B324" s="232"/>
      <c r="C324" s="233"/>
      <c r="D324" s="228" t="s">
        <v>223</v>
      </c>
      <c r="E324" s="234" t="s">
        <v>1</v>
      </c>
      <c r="F324" s="235" t="s">
        <v>476</v>
      </c>
      <c r="G324" s="233"/>
      <c r="H324" s="234" t="s">
        <v>1</v>
      </c>
      <c r="I324" s="236"/>
      <c r="J324" s="233"/>
      <c r="K324" s="233"/>
      <c r="L324" s="237"/>
      <c r="M324" s="238"/>
      <c r="N324" s="239"/>
      <c r="O324" s="239"/>
      <c r="P324" s="239"/>
      <c r="Q324" s="239"/>
      <c r="R324" s="239"/>
      <c r="S324" s="239"/>
      <c r="T324" s="240"/>
      <c r="AT324" s="241" t="s">
        <v>223</v>
      </c>
      <c r="AU324" s="241" t="s">
        <v>76</v>
      </c>
      <c r="AV324" s="12" t="s">
        <v>74</v>
      </c>
      <c r="AW324" s="12" t="s">
        <v>30</v>
      </c>
      <c r="AX324" s="12" t="s">
        <v>67</v>
      </c>
      <c r="AY324" s="241" t="s">
        <v>211</v>
      </c>
    </row>
    <row r="325" spans="2:51" s="13" customFormat="1" ht="12">
      <c r="B325" s="242"/>
      <c r="C325" s="243"/>
      <c r="D325" s="228" t="s">
        <v>223</v>
      </c>
      <c r="E325" s="244" t="s">
        <v>1</v>
      </c>
      <c r="F325" s="245" t="s">
        <v>1763</v>
      </c>
      <c r="G325" s="243"/>
      <c r="H325" s="246">
        <v>0.228</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4" customFormat="1" ht="12">
      <c r="B326" s="253"/>
      <c r="C326" s="254"/>
      <c r="D326" s="228" t="s">
        <v>223</v>
      </c>
      <c r="E326" s="255" t="s">
        <v>1</v>
      </c>
      <c r="F326" s="256" t="s">
        <v>227</v>
      </c>
      <c r="G326" s="254"/>
      <c r="H326" s="257">
        <v>0.228</v>
      </c>
      <c r="I326" s="258"/>
      <c r="J326" s="254"/>
      <c r="K326" s="254"/>
      <c r="L326" s="259"/>
      <c r="M326" s="260"/>
      <c r="N326" s="261"/>
      <c r="O326" s="261"/>
      <c r="P326" s="261"/>
      <c r="Q326" s="261"/>
      <c r="R326" s="261"/>
      <c r="S326" s="261"/>
      <c r="T326" s="262"/>
      <c r="AT326" s="263" t="s">
        <v>223</v>
      </c>
      <c r="AU326" s="263" t="s">
        <v>76</v>
      </c>
      <c r="AV326" s="14" t="s">
        <v>218</v>
      </c>
      <c r="AW326" s="14" t="s">
        <v>30</v>
      </c>
      <c r="AX326" s="14" t="s">
        <v>74</v>
      </c>
      <c r="AY326" s="263" t="s">
        <v>211</v>
      </c>
    </row>
    <row r="327" spans="2:65" s="1" customFormat="1" ht="16.5" customHeight="1">
      <c r="B327" s="38"/>
      <c r="C327" s="216" t="s">
        <v>448</v>
      </c>
      <c r="D327" s="216" t="s">
        <v>213</v>
      </c>
      <c r="E327" s="217" t="s">
        <v>976</v>
      </c>
      <c r="F327" s="218" t="s">
        <v>977</v>
      </c>
      <c r="G327" s="219" t="s">
        <v>216</v>
      </c>
      <c r="H327" s="220">
        <v>39.42</v>
      </c>
      <c r="I327" s="221"/>
      <c r="J327" s="222">
        <f>ROUND(I327*H327,2)</f>
        <v>0</v>
      </c>
      <c r="K327" s="218" t="s">
        <v>217</v>
      </c>
      <c r="L327" s="43"/>
      <c r="M327" s="223" t="s">
        <v>1</v>
      </c>
      <c r="N327" s="224" t="s">
        <v>38</v>
      </c>
      <c r="O327" s="79"/>
      <c r="P327" s="225">
        <f>O327*H327</f>
        <v>0</v>
      </c>
      <c r="Q327" s="225">
        <v>1.031199</v>
      </c>
      <c r="R327" s="225">
        <f>Q327*H327</f>
        <v>40.64986458</v>
      </c>
      <c r="S327" s="225">
        <v>0</v>
      </c>
      <c r="T327" s="226">
        <f>S327*H327</f>
        <v>0</v>
      </c>
      <c r="AR327" s="17" t="s">
        <v>218</v>
      </c>
      <c r="AT327" s="17" t="s">
        <v>213</v>
      </c>
      <c r="AU327" s="17" t="s">
        <v>76</v>
      </c>
      <c r="AY327" s="17" t="s">
        <v>211</v>
      </c>
      <c r="BE327" s="227">
        <f>IF(N327="základní",J327,0)</f>
        <v>0</v>
      </c>
      <c r="BF327" s="227">
        <f>IF(N327="snížená",J327,0)</f>
        <v>0</v>
      </c>
      <c r="BG327" s="227">
        <f>IF(N327="zákl. přenesená",J327,0)</f>
        <v>0</v>
      </c>
      <c r="BH327" s="227">
        <f>IF(N327="sníž. přenesená",J327,0)</f>
        <v>0</v>
      </c>
      <c r="BI327" s="227">
        <f>IF(N327="nulová",J327,0)</f>
        <v>0</v>
      </c>
      <c r="BJ327" s="17" t="s">
        <v>74</v>
      </c>
      <c r="BK327" s="227">
        <f>ROUND(I327*H327,2)</f>
        <v>0</v>
      </c>
      <c r="BL327" s="17" t="s">
        <v>218</v>
      </c>
      <c r="BM327" s="17" t="s">
        <v>1764</v>
      </c>
    </row>
    <row r="328" spans="2:47" s="1" customFormat="1" ht="12">
      <c r="B328" s="38"/>
      <c r="C328" s="39"/>
      <c r="D328" s="228" t="s">
        <v>219</v>
      </c>
      <c r="E328" s="39"/>
      <c r="F328" s="229" t="s">
        <v>979</v>
      </c>
      <c r="G328" s="39"/>
      <c r="H328" s="39"/>
      <c r="I328" s="143"/>
      <c r="J328" s="39"/>
      <c r="K328" s="39"/>
      <c r="L328" s="43"/>
      <c r="M328" s="230"/>
      <c r="N328" s="79"/>
      <c r="O328" s="79"/>
      <c r="P328" s="79"/>
      <c r="Q328" s="79"/>
      <c r="R328" s="79"/>
      <c r="S328" s="79"/>
      <c r="T328" s="80"/>
      <c r="AT328" s="17" t="s">
        <v>219</v>
      </c>
      <c r="AU328" s="17" t="s">
        <v>76</v>
      </c>
    </row>
    <row r="329" spans="2:47" s="1" customFormat="1" ht="12">
      <c r="B329" s="38"/>
      <c r="C329" s="39"/>
      <c r="D329" s="228" t="s">
        <v>221</v>
      </c>
      <c r="E329" s="39"/>
      <c r="F329" s="231" t="s">
        <v>467</v>
      </c>
      <c r="G329" s="39"/>
      <c r="H329" s="39"/>
      <c r="I329" s="143"/>
      <c r="J329" s="39"/>
      <c r="K329" s="39"/>
      <c r="L329" s="43"/>
      <c r="M329" s="230"/>
      <c r="N329" s="79"/>
      <c r="O329" s="79"/>
      <c r="P329" s="79"/>
      <c r="Q329" s="79"/>
      <c r="R329" s="79"/>
      <c r="S329" s="79"/>
      <c r="T329" s="80"/>
      <c r="AT329" s="17" t="s">
        <v>221</v>
      </c>
      <c r="AU329" s="17" t="s">
        <v>76</v>
      </c>
    </row>
    <row r="330" spans="2:51" s="12" customFormat="1" ht="12">
      <c r="B330" s="232"/>
      <c r="C330" s="233"/>
      <c r="D330" s="228" t="s">
        <v>223</v>
      </c>
      <c r="E330" s="234" t="s">
        <v>1</v>
      </c>
      <c r="F330" s="235" t="s">
        <v>966</v>
      </c>
      <c r="G330" s="233"/>
      <c r="H330" s="234" t="s">
        <v>1</v>
      </c>
      <c r="I330" s="236"/>
      <c r="J330" s="233"/>
      <c r="K330" s="233"/>
      <c r="L330" s="237"/>
      <c r="M330" s="238"/>
      <c r="N330" s="239"/>
      <c r="O330" s="239"/>
      <c r="P330" s="239"/>
      <c r="Q330" s="239"/>
      <c r="R330" s="239"/>
      <c r="S330" s="239"/>
      <c r="T330" s="240"/>
      <c r="AT330" s="241" t="s">
        <v>223</v>
      </c>
      <c r="AU330" s="241" t="s">
        <v>76</v>
      </c>
      <c r="AV330" s="12" t="s">
        <v>74</v>
      </c>
      <c r="AW330" s="12" t="s">
        <v>30</v>
      </c>
      <c r="AX330" s="12" t="s">
        <v>67</v>
      </c>
      <c r="AY330" s="241" t="s">
        <v>211</v>
      </c>
    </row>
    <row r="331" spans="2:51" s="12" customFormat="1" ht="12">
      <c r="B331" s="232"/>
      <c r="C331" s="233"/>
      <c r="D331" s="228" t="s">
        <v>223</v>
      </c>
      <c r="E331" s="234" t="s">
        <v>1</v>
      </c>
      <c r="F331" s="235" t="s">
        <v>1756</v>
      </c>
      <c r="G331" s="233"/>
      <c r="H331" s="234" t="s">
        <v>1</v>
      </c>
      <c r="I331" s="236"/>
      <c r="J331" s="233"/>
      <c r="K331" s="233"/>
      <c r="L331" s="237"/>
      <c r="M331" s="238"/>
      <c r="N331" s="239"/>
      <c r="O331" s="239"/>
      <c r="P331" s="239"/>
      <c r="Q331" s="239"/>
      <c r="R331" s="239"/>
      <c r="S331" s="239"/>
      <c r="T331" s="240"/>
      <c r="AT331" s="241" t="s">
        <v>223</v>
      </c>
      <c r="AU331" s="241" t="s">
        <v>76</v>
      </c>
      <c r="AV331" s="12" t="s">
        <v>74</v>
      </c>
      <c r="AW331" s="12" t="s">
        <v>30</v>
      </c>
      <c r="AX331" s="12" t="s">
        <v>67</v>
      </c>
      <c r="AY331" s="241" t="s">
        <v>211</v>
      </c>
    </row>
    <row r="332" spans="2:51" s="13" customFormat="1" ht="12">
      <c r="B332" s="242"/>
      <c r="C332" s="243"/>
      <c r="D332" s="228" t="s">
        <v>223</v>
      </c>
      <c r="E332" s="244" t="s">
        <v>1</v>
      </c>
      <c r="F332" s="245" t="s">
        <v>1757</v>
      </c>
      <c r="G332" s="243"/>
      <c r="H332" s="246">
        <v>7.97</v>
      </c>
      <c r="I332" s="247"/>
      <c r="J332" s="243"/>
      <c r="K332" s="243"/>
      <c r="L332" s="248"/>
      <c r="M332" s="249"/>
      <c r="N332" s="250"/>
      <c r="O332" s="250"/>
      <c r="P332" s="250"/>
      <c r="Q332" s="250"/>
      <c r="R332" s="250"/>
      <c r="S332" s="250"/>
      <c r="T332" s="251"/>
      <c r="AT332" s="252" t="s">
        <v>223</v>
      </c>
      <c r="AU332" s="252" t="s">
        <v>76</v>
      </c>
      <c r="AV332" s="13" t="s">
        <v>76</v>
      </c>
      <c r="AW332" s="13" t="s">
        <v>30</v>
      </c>
      <c r="AX332" s="13" t="s">
        <v>67</v>
      </c>
      <c r="AY332" s="252" t="s">
        <v>211</v>
      </c>
    </row>
    <row r="333" spans="2:51" s="12" customFormat="1" ht="12">
      <c r="B333" s="232"/>
      <c r="C333" s="233"/>
      <c r="D333" s="228" t="s">
        <v>223</v>
      </c>
      <c r="E333" s="234" t="s">
        <v>1</v>
      </c>
      <c r="F333" s="235" t="s">
        <v>968</v>
      </c>
      <c r="G333" s="233"/>
      <c r="H333" s="234" t="s">
        <v>1</v>
      </c>
      <c r="I333" s="236"/>
      <c r="J333" s="233"/>
      <c r="K333" s="233"/>
      <c r="L333" s="237"/>
      <c r="M333" s="238"/>
      <c r="N333" s="239"/>
      <c r="O333" s="239"/>
      <c r="P333" s="239"/>
      <c r="Q333" s="239"/>
      <c r="R333" s="239"/>
      <c r="S333" s="239"/>
      <c r="T333" s="240"/>
      <c r="AT333" s="241" t="s">
        <v>223</v>
      </c>
      <c r="AU333" s="241" t="s">
        <v>76</v>
      </c>
      <c r="AV333" s="12" t="s">
        <v>74</v>
      </c>
      <c r="AW333" s="12" t="s">
        <v>30</v>
      </c>
      <c r="AX333" s="12" t="s">
        <v>67</v>
      </c>
      <c r="AY333" s="241" t="s">
        <v>211</v>
      </c>
    </row>
    <row r="334" spans="2:51" s="13" customFormat="1" ht="12">
      <c r="B334" s="242"/>
      <c r="C334" s="243"/>
      <c r="D334" s="228" t="s">
        <v>223</v>
      </c>
      <c r="E334" s="244" t="s">
        <v>1</v>
      </c>
      <c r="F334" s="245" t="s">
        <v>1758</v>
      </c>
      <c r="G334" s="243"/>
      <c r="H334" s="246">
        <v>5.8</v>
      </c>
      <c r="I334" s="247"/>
      <c r="J334" s="243"/>
      <c r="K334" s="243"/>
      <c r="L334" s="248"/>
      <c r="M334" s="249"/>
      <c r="N334" s="250"/>
      <c r="O334" s="250"/>
      <c r="P334" s="250"/>
      <c r="Q334" s="250"/>
      <c r="R334" s="250"/>
      <c r="S334" s="250"/>
      <c r="T334" s="251"/>
      <c r="AT334" s="252" t="s">
        <v>223</v>
      </c>
      <c r="AU334" s="252" t="s">
        <v>76</v>
      </c>
      <c r="AV334" s="13" t="s">
        <v>76</v>
      </c>
      <c r="AW334" s="13" t="s">
        <v>30</v>
      </c>
      <c r="AX334" s="13" t="s">
        <v>67</v>
      </c>
      <c r="AY334" s="252" t="s">
        <v>211</v>
      </c>
    </row>
    <row r="335" spans="2:51" s="13" customFormat="1" ht="12">
      <c r="B335" s="242"/>
      <c r="C335" s="243"/>
      <c r="D335" s="228" t="s">
        <v>223</v>
      </c>
      <c r="E335" s="244" t="s">
        <v>1</v>
      </c>
      <c r="F335" s="245" t="s">
        <v>1758</v>
      </c>
      <c r="G335" s="243"/>
      <c r="H335" s="246">
        <v>5.8</v>
      </c>
      <c r="I335" s="247"/>
      <c r="J335" s="243"/>
      <c r="K335" s="243"/>
      <c r="L335" s="248"/>
      <c r="M335" s="249"/>
      <c r="N335" s="250"/>
      <c r="O335" s="250"/>
      <c r="P335" s="250"/>
      <c r="Q335" s="250"/>
      <c r="R335" s="250"/>
      <c r="S335" s="250"/>
      <c r="T335" s="251"/>
      <c r="AT335" s="252" t="s">
        <v>223</v>
      </c>
      <c r="AU335" s="252" t="s">
        <v>76</v>
      </c>
      <c r="AV335" s="13" t="s">
        <v>76</v>
      </c>
      <c r="AW335" s="13" t="s">
        <v>30</v>
      </c>
      <c r="AX335" s="13" t="s">
        <v>67</v>
      </c>
      <c r="AY335" s="252" t="s">
        <v>211</v>
      </c>
    </row>
    <row r="336" spans="2:51" s="12" customFormat="1" ht="12">
      <c r="B336" s="232"/>
      <c r="C336" s="233"/>
      <c r="D336" s="228" t="s">
        <v>223</v>
      </c>
      <c r="E336" s="234" t="s">
        <v>1</v>
      </c>
      <c r="F336" s="235" t="s">
        <v>971</v>
      </c>
      <c r="G336" s="233"/>
      <c r="H336" s="234" t="s">
        <v>1</v>
      </c>
      <c r="I336" s="236"/>
      <c r="J336" s="233"/>
      <c r="K336" s="233"/>
      <c r="L336" s="237"/>
      <c r="M336" s="238"/>
      <c r="N336" s="239"/>
      <c r="O336" s="239"/>
      <c r="P336" s="239"/>
      <c r="Q336" s="239"/>
      <c r="R336" s="239"/>
      <c r="S336" s="239"/>
      <c r="T336" s="240"/>
      <c r="AT336" s="241" t="s">
        <v>223</v>
      </c>
      <c r="AU336" s="241" t="s">
        <v>76</v>
      </c>
      <c r="AV336" s="12" t="s">
        <v>74</v>
      </c>
      <c r="AW336" s="12" t="s">
        <v>30</v>
      </c>
      <c r="AX336" s="12" t="s">
        <v>67</v>
      </c>
      <c r="AY336" s="241" t="s">
        <v>211</v>
      </c>
    </row>
    <row r="337" spans="2:51" s="12" customFormat="1" ht="12">
      <c r="B337" s="232"/>
      <c r="C337" s="233"/>
      <c r="D337" s="228" t="s">
        <v>223</v>
      </c>
      <c r="E337" s="234" t="s">
        <v>1</v>
      </c>
      <c r="F337" s="235" t="s">
        <v>1756</v>
      </c>
      <c r="G337" s="233"/>
      <c r="H337" s="234" t="s">
        <v>1</v>
      </c>
      <c r="I337" s="236"/>
      <c r="J337" s="233"/>
      <c r="K337" s="233"/>
      <c r="L337" s="237"/>
      <c r="M337" s="238"/>
      <c r="N337" s="239"/>
      <c r="O337" s="239"/>
      <c r="P337" s="239"/>
      <c r="Q337" s="239"/>
      <c r="R337" s="239"/>
      <c r="S337" s="239"/>
      <c r="T337" s="240"/>
      <c r="AT337" s="241" t="s">
        <v>223</v>
      </c>
      <c r="AU337" s="241" t="s">
        <v>76</v>
      </c>
      <c r="AV337" s="12" t="s">
        <v>74</v>
      </c>
      <c r="AW337" s="12" t="s">
        <v>30</v>
      </c>
      <c r="AX337" s="12" t="s">
        <v>67</v>
      </c>
      <c r="AY337" s="241" t="s">
        <v>211</v>
      </c>
    </row>
    <row r="338" spans="2:51" s="13" customFormat="1" ht="12">
      <c r="B338" s="242"/>
      <c r="C338" s="243"/>
      <c r="D338" s="228" t="s">
        <v>223</v>
      </c>
      <c r="E338" s="244" t="s">
        <v>1</v>
      </c>
      <c r="F338" s="245" t="s">
        <v>1759</v>
      </c>
      <c r="G338" s="243"/>
      <c r="H338" s="246">
        <v>14.45</v>
      </c>
      <c r="I338" s="247"/>
      <c r="J338" s="243"/>
      <c r="K338" s="243"/>
      <c r="L338" s="248"/>
      <c r="M338" s="249"/>
      <c r="N338" s="250"/>
      <c r="O338" s="250"/>
      <c r="P338" s="250"/>
      <c r="Q338" s="250"/>
      <c r="R338" s="250"/>
      <c r="S338" s="250"/>
      <c r="T338" s="251"/>
      <c r="AT338" s="252" t="s">
        <v>223</v>
      </c>
      <c r="AU338" s="252" t="s">
        <v>76</v>
      </c>
      <c r="AV338" s="13" t="s">
        <v>76</v>
      </c>
      <c r="AW338" s="13" t="s">
        <v>30</v>
      </c>
      <c r="AX338" s="13" t="s">
        <v>67</v>
      </c>
      <c r="AY338" s="252" t="s">
        <v>211</v>
      </c>
    </row>
    <row r="339" spans="2:51" s="12" customFormat="1" ht="12">
      <c r="B339" s="232"/>
      <c r="C339" s="233"/>
      <c r="D339" s="228" t="s">
        <v>223</v>
      </c>
      <c r="E339" s="234" t="s">
        <v>1</v>
      </c>
      <c r="F339" s="235" t="s">
        <v>1760</v>
      </c>
      <c r="G339" s="233"/>
      <c r="H339" s="234" t="s">
        <v>1</v>
      </c>
      <c r="I339" s="236"/>
      <c r="J339" s="233"/>
      <c r="K339" s="233"/>
      <c r="L339" s="237"/>
      <c r="M339" s="238"/>
      <c r="N339" s="239"/>
      <c r="O339" s="239"/>
      <c r="P339" s="239"/>
      <c r="Q339" s="239"/>
      <c r="R339" s="239"/>
      <c r="S339" s="239"/>
      <c r="T339" s="240"/>
      <c r="AT339" s="241" t="s">
        <v>223</v>
      </c>
      <c r="AU339" s="241" t="s">
        <v>76</v>
      </c>
      <c r="AV339" s="12" t="s">
        <v>74</v>
      </c>
      <c r="AW339" s="12" t="s">
        <v>30</v>
      </c>
      <c r="AX339" s="12" t="s">
        <v>67</v>
      </c>
      <c r="AY339" s="241" t="s">
        <v>211</v>
      </c>
    </row>
    <row r="340" spans="2:51" s="13" customFormat="1" ht="12">
      <c r="B340" s="242"/>
      <c r="C340" s="243"/>
      <c r="D340" s="228" t="s">
        <v>223</v>
      </c>
      <c r="E340" s="244" t="s">
        <v>1</v>
      </c>
      <c r="F340" s="245" t="s">
        <v>1761</v>
      </c>
      <c r="G340" s="243"/>
      <c r="H340" s="246">
        <v>5.4</v>
      </c>
      <c r="I340" s="247"/>
      <c r="J340" s="243"/>
      <c r="K340" s="243"/>
      <c r="L340" s="248"/>
      <c r="M340" s="249"/>
      <c r="N340" s="250"/>
      <c r="O340" s="250"/>
      <c r="P340" s="250"/>
      <c r="Q340" s="250"/>
      <c r="R340" s="250"/>
      <c r="S340" s="250"/>
      <c r="T340" s="251"/>
      <c r="AT340" s="252" t="s">
        <v>223</v>
      </c>
      <c r="AU340" s="252" t="s">
        <v>76</v>
      </c>
      <c r="AV340" s="13" t="s">
        <v>76</v>
      </c>
      <c r="AW340" s="13" t="s">
        <v>30</v>
      </c>
      <c r="AX340" s="13" t="s">
        <v>67</v>
      </c>
      <c r="AY340" s="252" t="s">
        <v>211</v>
      </c>
    </row>
    <row r="341" spans="2:51" s="14" customFormat="1" ht="12">
      <c r="B341" s="253"/>
      <c r="C341" s="254"/>
      <c r="D341" s="228" t="s">
        <v>223</v>
      </c>
      <c r="E341" s="255" t="s">
        <v>1</v>
      </c>
      <c r="F341" s="256" t="s">
        <v>227</v>
      </c>
      <c r="G341" s="254"/>
      <c r="H341" s="257">
        <v>39.42</v>
      </c>
      <c r="I341" s="258"/>
      <c r="J341" s="254"/>
      <c r="K341" s="254"/>
      <c r="L341" s="259"/>
      <c r="M341" s="260"/>
      <c r="N341" s="261"/>
      <c r="O341" s="261"/>
      <c r="P341" s="261"/>
      <c r="Q341" s="261"/>
      <c r="R341" s="261"/>
      <c r="S341" s="261"/>
      <c r="T341" s="262"/>
      <c r="AT341" s="263" t="s">
        <v>223</v>
      </c>
      <c r="AU341" s="263" t="s">
        <v>76</v>
      </c>
      <c r="AV341" s="14" t="s">
        <v>218</v>
      </c>
      <c r="AW341" s="14" t="s">
        <v>30</v>
      </c>
      <c r="AX341" s="14" t="s">
        <v>74</v>
      </c>
      <c r="AY341" s="263" t="s">
        <v>211</v>
      </c>
    </row>
    <row r="342" spans="2:63" s="11" customFormat="1" ht="22.8" customHeight="1">
      <c r="B342" s="200"/>
      <c r="C342" s="201"/>
      <c r="D342" s="202" t="s">
        <v>66</v>
      </c>
      <c r="E342" s="214" t="s">
        <v>239</v>
      </c>
      <c r="F342" s="214" t="s">
        <v>480</v>
      </c>
      <c r="G342" s="201"/>
      <c r="H342" s="201"/>
      <c r="I342" s="204"/>
      <c r="J342" s="215">
        <f>BK342</f>
        <v>0</v>
      </c>
      <c r="K342" s="201"/>
      <c r="L342" s="206"/>
      <c r="M342" s="207"/>
      <c r="N342" s="208"/>
      <c r="O342" s="208"/>
      <c r="P342" s="209">
        <f>SUM(P343:P372)</f>
        <v>0</v>
      </c>
      <c r="Q342" s="208"/>
      <c r="R342" s="209">
        <f>SUM(R343:R372)</f>
        <v>3.5794500207</v>
      </c>
      <c r="S342" s="208"/>
      <c r="T342" s="210">
        <f>SUM(T343:T372)</f>
        <v>3.920325</v>
      </c>
      <c r="AR342" s="211" t="s">
        <v>74</v>
      </c>
      <c r="AT342" s="212" t="s">
        <v>66</v>
      </c>
      <c r="AU342" s="212" t="s">
        <v>74</v>
      </c>
      <c r="AY342" s="211" t="s">
        <v>211</v>
      </c>
      <c r="BK342" s="213">
        <f>SUM(BK343:BK372)</f>
        <v>0</v>
      </c>
    </row>
    <row r="343" spans="2:65" s="1" customFormat="1" ht="16.5" customHeight="1">
      <c r="B343" s="38"/>
      <c r="C343" s="216" t="s">
        <v>324</v>
      </c>
      <c r="D343" s="216" t="s">
        <v>213</v>
      </c>
      <c r="E343" s="217" t="s">
        <v>482</v>
      </c>
      <c r="F343" s="218" t="s">
        <v>483</v>
      </c>
      <c r="G343" s="219" t="s">
        <v>216</v>
      </c>
      <c r="H343" s="220">
        <v>52.271</v>
      </c>
      <c r="I343" s="221"/>
      <c r="J343" s="222">
        <f>ROUND(I343*H343,2)</f>
        <v>0</v>
      </c>
      <c r="K343" s="218" t="s">
        <v>217</v>
      </c>
      <c r="L343" s="43"/>
      <c r="M343" s="223" t="s">
        <v>1</v>
      </c>
      <c r="N343" s="224" t="s">
        <v>38</v>
      </c>
      <c r="O343" s="79"/>
      <c r="P343" s="225">
        <f>O343*H343</f>
        <v>0</v>
      </c>
      <c r="Q343" s="225">
        <v>0.0669617</v>
      </c>
      <c r="R343" s="225">
        <f>Q343*H343</f>
        <v>3.5001550207</v>
      </c>
      <c r="S343" s="225">
        <v>0.075</v>
      </c>
      <c r="T343" s="226">
        <f>S343*H343</f>
        <v>3.920325</v>
      </c>
      <c r="AR343" s="17" t="s">
        <v>218</v>
      </c>
      <c r="AT343" s="17" t="s">
        <v>213</v>
      </c>
      <c r="AU343" s="17" t="s">
        <v>76</v>
      </c>
      <c r="AY343" s="17" t="s">
        <v>211</v>
      </c>
      <c r="BE343" s="227">
        <f>IF(N343="základní",J343,0)</f>
        <v>0</v>
      </c>
      <c r="BF343" s="227">
        <f>IF(N343="snížená",J343,0)</f>
        <v>0</v>
      </c>
      <c r="BG343" s="227">
        <f>IF(N343="zákl. přenesená",J343,0)</f>
        <v>0</v>
      </c>
      <c r="BH343" s="227">
        <f>IF(N343="sníž. přenesená",J343,0)</f>
        <v>0</v>
      </c>
      <c r="BI343" s="227">
        <f>IF(N343="nulová",J343,0)</f>
        <v>0</v>
      </c>
      <c r="BJ343" s="17" t="s">
        <v>74</v>
      </c>
      <c r="BK343" s="227">
        <f>ROUND(I343*H343,2)</f>
        <v>0</v>
      </c>
      <c r="BL343" s="17" t="s">
        <v>218</v>
      </c>
      <c r="BM343" s="17" t="s">
        <v>1765</v>
      </c>
    </row>
    <row r="344" spans="2:47" s="1" customFormat="1" ht="12">
      <c r="B344" s="38"/>
      <c r="C344" s="39"/>
      <c r="D344" s="228" t="s">
        <v>219</v>
      </c>
      <c r="E344" s="39"/>
      <c r="F344" s="229" t="s">
        <v>485</v>
      </c>
      <c r="G344" s="39"/>
      <c r="H344" s="39"/>
      <c r="I344" s="143"/>
      <c r="J344" s="39"/>
      <c r="K344" s="39"/>
      <c r="L344" s="43"/>
      <c r="M344" s="230"/>
      <c r="N344" s="79"/>
      <c r="O344" s="79"/>
      <c r="P344" s="79"/>
      <c r="Q344" s="79"/>
      <c r="R344" s="79"/>
      <c r="S344" s="79"/>
      <c r="T344" s="80"/>
      <c r="AT344" s="17" t="s">
        <v>219</v>
      </c>
      <c r="AU344" s="17" t="s">
        <v>76</v>
      </c>
    </row>
    <row r="345" spans="2:47" s="1" customFormat="1" ht="12">
      <c r="B345" s="38"/>
      <c r="C345" s="39"/>
      <c r="D345" s="228" t="s">
        <v>221</v>
      </c>
      <c r="E345" s="39"/>
      <c r="F345" s="231" t="s">
        <v>486</v>
      </c>
      <c r="G345" s="39"/>
      <c r="H345" s="39"/>
      <c r="I345" s="143"/>
      <c r="J345" s="39"/>
      <c r="K345" s="39"/>
      <c r="L345" s="43"/>
      <c r="M345" s="230"/>
      <c r="N345" s="79"/>
      <c r="O345" s="79"/>
      <c r="P345" s="79"/>
      <c r="Q345" s="79"/>
      <c r="R345" s="79"/>
      <c r="S345" s="79"/>
      <c r="T345" s="80"/>
      <c r="AT345" s="17" t="s">
        <v>221</v>
      </c>
      <c r="AU345" s="17" t="s">
        <v>76</v>
      </c>
    </row>
    <row r="346" spans="2:47" s="1" customFormat="1" ht="12">
      <c r="B346" s="38"/>
      <c r="C346" s="39"/>
      <c r="D346" s="228" t="s">
        <v>250</v>
      </c>
      <c r="E346" s="39"/>
      <c r="F346" s="231" t="s">
        <v>983</v>
      </c>
      <c r="G346" s="39"/>
      <c r="H346" s="39"/>
      <c r="I346" s="143"/>
      <c r="J346" s="39"/>
      <c r="K346" s="39"/>
      <c r="L346" s="43"/>
      <c r="M346" s="230"/>
      <c r="N346" s="79"/>
      <c r="O346" s="79"/>
      <c r="P346" s="79"/>
      <c r="Q346" s="79"/>
      <c r="R346" s="79"/>
      <c r="S346" s="79"/>
      <c r="T346" s="80"/>
      <c r="AT346" s="17" t="s">
        <v>250</v>
      </c>
      <c r="AU346" s="17" t="s">
        <v>76</v>
      </c>
    </row>
    <row r="347" spans="2:51" s="13" customFormat="1" ht="12">
      <c r="B347" s="242"/>
      <c r="C347" s="243"/>
      <c r="D347" s="228" t="s">
        <v>223</v>
      </c>
      <c r="E347" s="244" t="s">
        <v>1</v>
      </c>
      <c r="F347" s="245" t="s">
        <v>1766</v>
      </c>
      <c r="G347" s="243"/>
      <c r="H347" s="246">
        <v>7.373</v>
      </c>
      <c r="I347" s="247"/>
      <c r="J347" s="243"/>
      <c r="K347" s="243"/>
      <c r="L347" s="248"/>
      <c r="M347" s="249"/>
      <c r="N347" s="250"/>
      <c r="O347" s="250"/>
      <c r="P347" s="250"/>
      <c r="Q347" s="250"/>
      <c r="R347" s="250"/>
      <c r="S347" s="250"/>
      <c r="T347" s="251"/>
      <c r="AT347" s="252" t="s">
        <v>223</v>
      </c>
      <c r="AU347" s="252" t="s">
        <v>76</v>
      </c>
      <c r="AV347" s="13" t="s">
        <v>76</v>
      </c>
      <c r="AW347" s="13" t="s">
        <v>30</v>
      </c>
      <c r="AX347" s="13" t="s">
        <v>67</v>
      </c>
      <c r="AY347" s="252" t="s">
        <v>211</v>
      </c>
    </row>
    <row r="348" spans="2:51" s="12" customFormat="1" ht="12">
      <c r="B348" s="232"/>
      <c r="C348" s="233"/>
      <c r="D348" s="228" t="s">
        <v>223</v>
      </c>
      <c r="E348" s="234" t="s">
        <v>1</v>
      </c>
      <c r="F348" s="235" t="s">
        <v>491</v>
      </c>
      <c r="G348" s="233"/>
      <c r="H348" s="234" t="s">
        <v>1</v>
      </c>
      <c r="I348" s="236"/>
      <c r="J348" s="233"/>
      <c r="K348" s="233"/>
      <c r="L348" s="237"/>
      <c r="M348" s="238"/>
      <c r="N348" s="239"/>
      <c r="O348" s="239"/>
      <c r="P348" s="239"/>
      <c r="Q348" s="239"/>
      <c r="R348" s="239"/>
      <c r="S348" s="239"/>
      <c r="T348" s="240"/>
      <c r="AT348" s="241" t="s">
        <v>223</v>
      </c>
      <c r="AU348" s="241" t="s">
        <v>76</v>
      </c>
      <c r="AV348" s="12" t="s">
        <v>74</v>
      </c>
      <c r="AW348" s="12" t="s">
        <v>30</v>
      </c>
      <c r="AX348" s="12" t="s">
        <v>67</v>
      </c>
      <c r="AY348" s="241" t="s">
        <v>211</v>
      </c>
    </row>
    <row r="349" spans="2:51" s="12" customFormat="1" ht="12">
      <c r="B349" s="232"/>
      <c r="C349" s="233"/>
      <c r="D349" s="228" t="s">
        <v>223</v>
      </c>
      <c r="E349" s="234" t="s">
        <v>1</v>
      </c>
      <c r="F349" s="235" t="s">
        <v>495</v>
      </c>
      <c r="G349" s="233"/>
      <c r="H349" s="234" t="s">
        <v>1</v>
      </c>
      <c r="I349" s="236"/>
      <c r="J349" s="233"/>
      <c r="K349" s="233"/>
      <c r="L349" s="237"/>
      <c r="M349" s="238"/>
      <c r="N349" s="239"/>
      <c r="O349" s="239"/>
      <c r="P349" s="239"/>
      <c r="Q349" s="239"/>
      <c r="R349" s="239"/>
      <c r="S349" s="239"/>
      <c r="T349" s="240"/>
      <c r="AT349" s="241" t="s">
        <v>223</v>
      </c>
      <c r="AU349" s="241" t="s">
        <v>76</v>
      </c>
      <c r="AV349" s="12" t="s">
        <v>74</v>
      </c>
      <c r="AW349" s="12" t="s">
        <v>30</v>
      </c>
      <c r="AX349" s="12" t="s">
        <v>67</v>
      </c>
      <c r="AY349" s="241" t="s">
        <v>211</v>
      </c>
    </row>
    <row r="350" spans="2:51" s="12" customFormat="1" ht="12">
      <c r="B350" s="232"/>
      <c r="C350" s="233"/>
      <c r="D350" s="228" t="s">
        <v>223</v>
      </c>
      <c r="E350" s="234" t="s">
        <v>1</v>
      </c>
      <c r="F350" s="235" t="s">
        <v>489</v>
      </c>
      <c r="G350" s="233"/>
      <c r="H350" s="234" t="s">
        <v>1</v>
      </c>
      <c r="I350" s="236"/>
      <c r="J350" s="233"/>
      <c r="K350" s="233"/>
      <c r="L350" s="237"/>
      <c r="M350" s="238"/>
      <c r="N350" s="239"/>
      <c r="O350" s="239"/>
      <c r="P350" s="239"/>
      <c r="Q350" s="239"/>
      <c r="R350" s="239"/>
      <c r="S350" s="239"/>
      <c r="T350" s="240"/>
      <c r="AT350" s="241" t="s">
        <v>223</v>
      </c>
      <c r="AU350" s="241" t="s">
        <v>76</v>
      </c>
      <c r="AV350" s="12" t="s">
        <v>74</v>
      </c>
      <c r="AW350" s="12" t="s">
        <v>30</v>
      </c>
      <c r="AX350" s="12" t="s">
        <v>67</v>
      </c>
      <c r="AY350" s="241" t="s">
        <v>211</v>
      </c>
    </row>
    <row r="351" spans="2:51" s="13" customFormat="1" ht="12">
      <c r="B351" s="242"/>
      <c r="C351" s="243"/>
      <c r="D351" s="228" t="s">
        <v>223</v>
      </c>
      <c r="E351" s="244" t="s">
        <v>1</v>
      </c>
      <c r="F351" s="245" t="s">
        <v>1767</v>
      </c>
      <c r="G351" s="243"/>
      <c r="H351" s="246">
        <v>11.837</v>
      </c>
      <c r="I351" s="247"/>
      <c r="J351" s="243"/>
      <c r="K351" s="243"/>
      <c r="L351" s="248"/>
      <c r="M351" s="249"/>
      <c r="N351" s="250"/>
      <c r="O351" s="250"/>
      <c r="P351" s="250"/>
      <c r="Q351" s="250"/>
      <c r="R351" s="250"/>
      <c r="S351" s="250"/>
      <c r="T351" s="251"/>
      <c r="AT351" s="252" t="s">
        <v>223</v>
      </c>
      <c r="AU351" s="252" t="s">
        <v>76</v>
      </c>
      <c r="AV351" s="13" t="s">
        <v>76</v>
      </c>
      <c r="AW351" s="13" t="s">
        <v>30</v>
      </c>
      <c r="AX351" s="13" t="s">
        <v>67</v>
      </c>
      <c r="AY351" s="252" t="s">
        <v>211</v>
      </c>
    </row>
    <row r="352" spans="2:51" s="12" customFormat="1" ht="12">
      <c r="B352" s="232"/>
      <c r="C352" s="233"/>
      <c r="D352" s="228" t="s">
        <v>223</v>
      </c>
      <c r="E352" s="234" t="s">
        <v>1</v>
      </c>
      <c r="F352" s="235" t="s">
        <v>1768</v>
      </c>
      <c r="G352" s="233"/>
      <c r="H352" s="234" t="s">
        <v>1</v>
      </c>
      <c r="I352" s="236"/>
      <c r="J352" s="233"/>
      <c r="K352" s="233"/>
      <c r="L352" s="237"/>
      <c r="M352" s="238"/>
      <c r="N352" s="239"/>
      <c r="O352" s="239"/>
      <c r="P352" s="239"/>
      <c r="Q352" s="239"/>
      <c r="R352" s="239"/>
      <c r="S352" s="239"/>
      <c r="T352" s="240"/>
      <c r="AT352" s="241" t="s">
        <v>223</v>
      </c>
      <c r="AU352" s="241" t="s">
        <v>76</v>
      </c>
      <c r="AV352" s="12" t="s">
        <v>74</v>
      </c>
      <c r="AW352" s="12" t="s">
        <v>30</v>
      </c>
      <c r="AX352" s="12" t="s">
        <v>67</v>
      </c>
      <c r="AY352" s="241" t="s">
        <v>211</v>
      </c>
    </row>
    <row r="353" spans="2:51" s="13" customFormat="1" ht="12">
      <c r="B353" s="242"/>
      <c r="C353" s="243"/>
      <c r="D353" s="228" t="s">
        <v>223</v>
      </c>
      <c r="E353" s="244" t="s">
        <v>1</v>
      </c>
      <c r="F353" s="245" t="s">
        <v>1769</v>
      </c>
      <c r="G353" s="243"/>
      <c r="H353" s="246">
        <v>3.975</v>
      </c>
      <c r="I353" s="247"/>
      <c r="J353" s="243"/>
      <c r="K353" s="243"/>
      <c r="L353" s="248"/>
      <c r="M353" s="249"/>
      <c r="N353" s="250"/>
      <c r="O353" s="250"/>
      <c r="P353" s="250"/>
      <c r="Q353" s="250"/>
      <c r="R353" s="250"/>
      <c r="S353" s="250"/>
      <c r="T353" s="251"/>
      <c r="AT353" s="252" t="s">
        <v>223</v>
      </c>
      <c r="AU353" s="252" t="s">
        <v>76</v>
      </c>
      <c r="AV353" s="13" t="s">
        <v>76</v>
      </c>
      <c r="AW353" s="13" t="s">
        <v>30</v>
      </c>
      <c r="AX353" s="13" t="s">
        <v>67</v>
      </c>
      <c r="AY353" s="252" t="s">
        <v>211</v>
      </c>
    </row>
    <row r="354" spans="2:51" s="12" customFormat="1" ht="12">
      <c r="B354" s="232"/>
      <c r="C354" s="233"/>
      <c r="D354" s="228" t="s">
        <v>223</v>
      </c>
      <c r="E354" s="234" t="s">
        <v>1</v>
      </c>
      <c r="F354" s="235" t="s">
        <v>1770</v>
      </c>
      <c r="G354" s="233"/>
      <c r="H354" s="234" t="s">
        <v>1</v>
      </c>
      <c r="I354" s="236"/>
      <c r="J354" s="233"/>
      <c r="K354" s="233"/>
      <c r="L354" s="237"/>
      <c r="M354" s="238"/>
      <c r="N354" s="239"/>
      <c r="O354" s="239"/>
      <c r="P354" s="239"/>
      <c r="Q354" s="239"/>
      <c r="R354" s="239"/>
      <c r="S354" s="239"/>
      <c r="T354" s="240"/>
      <c r="AT354" s="241" t="s">
        <v>223</v>
      </c>
      <c r="AU354" s="241" t="s">
        <v>76</v>
      </c>
      <c r="AV354" s="12" t="s">
        <v>74</v>
      </c>
      <c r="AW354" s="12" t="s">
        <v>30</v>
      </c>
      <c r="AX354" s="12" t="s">
        <v>67</v>
      </c>
      <c r="AY354" s="241" t="s">
        <v>211</v>
      </c>
    </row>
    <row r="355" spans="2:51" s="13" customFormat="1" ht="12">
      <c r="B355" s="242"/>
      <c r="C355" s="243"/>
      <c r="D355" s="228" t="s">
        <v>223</v>
      </c>
      <c r="E355" s="244" t="s">
        <v>1</v>
      </c>
      <c r="F355" s="245" t="s">
        <v>1771</v>
      </c>
      <c r="G355" s="243"/>
      <c r="H355" s="246">
        <v>1.152</v>
      </c>
      <c r="I355" s="247"/>
      <c r="J355" s="243"/>
      <c r="K355" s="243"/>
      <c r="L355" s="248"/>
      <c r="M355" s="249"/>
      <c r="N355" s="250"/>
      <c r="O355" s="250"/>
      <c r="P355" s="250"/>
      <c r="Q355" s="250"/>
      <c r="R355" s="250"/>
      <c r="S355" s="250"/>
      <c r="T355" s="251"/>
      <c r="AT355" s="252" t="s">
        <v>223</v>
      </c>
      <c r="AU355" s="252" t="s">
        <v>76</v>
      </c>
      <c r="AV355" s="13" t="s">
        <v>76</v>
      </c>
      <c r="AW355" s="13" t="s">
        <v>30</v>
      </c>
      <c r="AX355" s="13" t="s">
        <v>67</v>
      </c>
      <c r="AY355" s="252" t="s">
        <v>211</v>
      </c>
    </row>
    <row r="356" spans="2:51" s="12" customFormat="1" ht="12">
      <c r="B356" s="232"/>
      <c r="C356" s="233"/>
      <c r="D356" s="228" t="s">
        <v>223</v>
      </c>
      <c r="E356" s="234" t="s">
        <v>1</v>
      </c>
      <c r="F356" s="235" t="s">
        <v>499</v>
      </c>
      <c r="G356" s="233"/>
      <c r="H356" s="234" t="s">
        <v>1</v>
      </c>
      <c r="I356" s="236"/>
      <c r="J356" s="233"/>
      <c r="K356" s="233"/>
      <c r="L356" s="237"/>
      <c r="M356" s="238"/>
      <c r="N356" s="239"/>
      <c r="O356" s="239"/>
      <c r="P356" s="239"/>
      <c r="Q356" s="239"/>
      <c r="R356" s="239"/>
      <c r="S356" s="239"/>
      <c r="T356" s="240"/>
      <c r="AT356" s="241" t="s">
        <v>223</v>
      </c>
      <c r="AU356" s="241" t="s">
        <v>76</v>
      </c>
      <c r="AV356" s="12" t="s">
        <v>74</v>
      </c>
      <c r="AW356" s="12" t="s">
        <v>30</v>
      </c>
      <c r="AX356" s="12" t="s">
        <v>67</v>
      </c>
      <c r="AY356" s="241" t="s">
        <v>211</v>
      </c>
    </row>
    <row r="357" spans="2:51" s="12" customFormat="1" ht="12">
      <c r="B357" s="232"/>
      <c r="C357" s="233"/>
      <c r="D357" s="228" t="s">
        <v>223</v>
      </c>
      <c r="E357" s="234" t="s">
        <v>1</v>
      </c>
      <c r="F357" s="235" t="s">
        <v>489</v>
      </c>
      <c r="G357" s="233"/>
      <c r="H357" s="234" t="s">
        <v>1</v>
      </c>
      <c r="I357" s="236"/>
      <c r="J357" s="233"/>
      <c r="K357" s="233"/>
      <c r="L357" s="237"/>
      <c r="M357" s="238"/>
      <c r="N357" s="239"/>
      <c r="O357" s="239"/>
      <c r="P357" s="239"/>
      <c r="Q357" s="239"/>
      <c r="R357" s="239"/>
      <c r="S357" s="239"/>
      <c r="T357" s="240"/>
      <c r="AT357" s="241" t="s">
        <v>223</v>
      </c>
      <c r="AU357" s="241" t="s">
        <v>76</v>
      </c>
      <c r="AV357" s="12" t="s">
        <v>74</v>
      </c>
      <c r="AW357" s="12" t="s">
        <v>30</v>
      </c>
      <c r="AX357" s="12" t="s">
        <v>67</v>
      </c>
      <c r="AY357" s="241" t="s">
        <v>211</v>
      </c>
    </row>
    <row r="358" spans="2:51" s="13" customFormat="1" ht="12">
      <c r="B358" s="242"/>
      <c r="C358" s="243"/>
      <c r="D358" s="228" t="s">
        <v>223</v>
      </c>
      <c r="E358" s="244" t="s">
        <v>1</v>
      </c>
      <c r="F358" s="245" t="s">
        <v>1772</v>
      </c>
      <c r="G358" s="243"/>
      <c r="H358" s="246">
        <v>5.705</v>
      </c>
      <c r="I358" s="247"/>
      <c r="J358" s="243"/>
      <c r="K358" s="243"/>
      <c r="L358" s="248"/>
      <c r="M358" s="249"/>
      <c r="N358" s="250"/>
      <c r="O358" s="250"/>
      <c r="P358" s="250"/>
      <c r="Q358" s="250"/>
      <c r="R358" s="250"/>
      <c r="S358" s="250"/>
      <c r="T358" s="251"/>
      <c r="AT358" s="252" t="s">
        <v>223</v>
      </c>
      <c r="AU358" s="252" t="s">
        <v>76</v>
      </c>
      <c r="AV358" s="13" t="s">
        <v>76</v>
      </c>
      <c r="AW358" s="13" t="s">
        <v>30</v>
      </c>
      <c r="AX358" s="13" t="s">
        <v>67</v>
      </c>
      <c r="AY358" s="252" t="s">
        <v>211</v>
      </c>
    </row>
    <row r="359" spans="2:51" s="12" customFormat="1" ht="12">
      <c r="B359" s="232"/>
      <c r="C359" s="233"/>
      <c r="D359" s="228" t="s">
        <v>223</v>
      </c>
      <c r="E359" s="234" t="s">
        <v>1</v>
      </c>
      <c r="F359" s="235" t="s">
        <v>491</v>
      </c>
      <c r="G359" s="233"/>
      <c r="H359" s="234" t="s">
        <v>1</v>
      </c>
      <c r="I359" s="236"/>
      <c r="J359" s="233"/>
      <c r="K359" s="233"/>
      <c r="L359" s="237"/>
      <c r="M359" s="238"/>
      <c r="N359" s="239"/>
      <c r="O359" s="239"/>
      <c r="P359" s="239"/>
      <c r="Q359" s="239"/>
      <c r="R359" s="239"/>
      <c r="S359" s="239"/>
      <c r="T359" s="240"/>
      <c r="AT359" s="241" t="s">
        <v>223</v>
      </c>
      <c r="AU359" s="241" t="s">
        <v>76</v>
      </c>
      <c r="AV359" s="12" t="s">
        <v>74</v>
      </c>
      <c r="AW359" s="12" t="s">
        <v>30</v>
      </c>
      <c r="AX359" s="12" t="s">
        <v>67</v>
      </c>
      <c r="AY359" s="241" t="s">
        <v>211</v>
      </c>
    </row>
    <row r="360" spans="2:51" s="13" customFormat="1" ht="12">
      <c r="B360" s="242"/>
      <c r="C360" s="243"/>
      <c r="D360" s="228" t="s">
        <v>223</v>
      </c>
      <c r="E360" s="244" t="s">
        <v>1</v>
      </c>
      <c r="F360" s="245" t="s">
        <v>497</v>
      </c>
      <c r="G360" s="243"/>
      <c r="H360" s="246">
        <v>1.988</v>
      </c>
      <c r="I360" s="247"/>
      <c r="J360" s="243"/>
      <c r="K360" s="243"/>
      <c r="L360" s="248"/>
      <c r="M360" s="249"/>
      <c r="N360" s="250"/>
      <c r="O360" s="250"/>
      <c r="P360" s="250"/>
      <c r="Q360" s="250"/>
      <c r="R360" s="250"/>
      <c r="S360" s="250"/>
      <c r="T360" s="251"/>
      <c r="AT360" s="252" t="s">
        <v>223</v>
      </c>
      <c r="AU360" s="252" t="s">
        <v>76</v>
      </c>
      <c r="AV360" s="13" t="s">
        <v>76</v>
      </c>
      <c r="AW360" s="13" t="s">
        <v>30</v>
      </c>
      <c r="AX360" s="13" t="s">
        <v>67</v>
      </c>
      <c r="AY360" s="252" t="s">
        <v>211</v>
      </c>
    </row>
    <row r="361" spans="2:51" s="12" customFormat="1" ht="12">
      <c r="B361" s="232"/>
      <c r="C361" s="233"/>
      <c r="D361" s="228" t="s">
        <v>223</v>
      </c>
      <c r="E361" s="234" t="s">
        <v>1</v>
      </c>
      <c r="F361" s="235" t="s">
        <v>1773</v>
      </c>
      <c r="G361" s="233"/>
      <c r="H361" s="234" t="s">
        <v>1</v>
      </c>
      <c r="I361" s="236"/>
      <c r="J361" s="233"/>
      <c r="K361" s="233"/>
      <c r="L361" s="237"/>
      <c r="M361" s="238"/>
      <c r="N361" s="239"/>
      <c r="O361" s="239"/>
      <c r="P361" s="239"/>
      <c r="Q361" s="239"/>
      <c r="R361" s="239"/>
      <c r="S361" s="239"/>
      <c r="T361" s="240"/>
      <c r="AT361" s="241" t="s">
        <v>223</v>
      </c>
      <c r="AU361" s="241" t="s">
        <v>76</v>
      </c>
      <c r="AV361" s="12" t="s">
        <v>74</v>
      </c>
      <c r="AW361" s="12" t="s">
        <v>30</v>
      </c>
      <c r="AX361" s="12" t="s">
        <v>67</v>
      </c>
      <c r="AY361" s="241" t="s">
        <v>211</v>
      </c>
    </row>
    <row r="362" spans="2:51" s="13" customFormat="1" ht="12">
      <c r="B362" s="242"/>
      <c r="C362" s="243"/>
      <c r="D362" s="228" t="s">
        <v>223</v>
      </c>
      <c r="E362" s="244" t="s">
        <v>1</v>
      </c>
      <c r="F362" s="245" t="s">
        <v>498</v>
      </c>
      <c r="G362" s="243"/>
      <c r="H362" s="246">
        <v>0.576</v>
      </c>
      <c r="I362" s="247"/>
      <c r="J362" s="243"/>
      <c r="K362" s="243"/>
      <c r="L362" s="248"/>
      <c r="M362" s="249"/>
      <c r="N362" s="250"/>
      <c r="O362" s="250"/>
      <c r="P362" s="250"/>
      <c r="Q362" s="250"/>
      <c r="R362" s="250"/>
      <c r="S362" s="250"/>
      <c r="T362" s="251"/>
      <c r="AT362" s="252" t="s">
        <v>223</v>
      </c>
      <c r="AU362" s="252" t="s">
        <v>76</v>
      </c>
      <c r="AV362" s="13" t="s">
        <v>76</v>
      </c>
      <c r="AW362" s="13" t="s">
        <v>30</v>
      </c>
      <c r="AX362" s="13" t="s">
        <v>67</v>
      </c>
      <c r="AY362" s="252" t="s">
        <v>211</v>
      </c>
    </row>
    <row r="363" spans="2:51" s="12" customFormat="1" ht="12">
      <c r="B363" s="232"/>
      <c r="C363" s="233"/>
      <c r="D363" s="228" t="s">
        <v>223</v>
      </c>
      <c r="E363" s="234" t="s">
        <v>1</v>
      </c>
      <c r="F363" s="235" t="s">
        <v>1774</v>
      </c>
      <c r="G363" s="233"/>
      <c r="H363" s="234" t="s">
        <v>1</v>
      </c>
      <c r="I363" s="236"/>
      <c r="J363" s="233"/>
      <c r="K363" s="233"/>
      <c r="L363" s="237"/>
      <c r="M363" s="238"/>
      <c r="N363" s="239"/>
      <c r="O363" s="239"/>
      <c r="P363" s="239"/>
      <c r="Q363" s="239"/>
      <c r="R363" s="239"/>
      <c r="S363" s="239"/>
      <c r="T363" s="240"/>
      <c r="AT363" s="241" t="s">
        <v>223</v>
      </c>
      <c r="AU363" s="241" t="s">
        <v>76</v>
      </c>
      <c r="AV363" s="12" t="s">
        <v>74</v>
      </c>
      <c r="AW363" s="12" t="s">
        <v>30</v>
      </c>
      <c r="AX363" s="12" t="s">
        <v>67</v>
      </c>
      <c r="AY363" s="241" t="s">
        <v>211</v>
      </c>
    </row>
    <row r="364" spans="2:51" s="13" customFormat="1" ht="12">
      <c r="B364" s="242"/>
      <c r="C364" s="243"/>
      <c r="D364" s="228" t="s">
        <v>223</v>
      </c>
      <c r="E364" s="244" t="s">
        <v>1</v>
      </c>
      <c r="F364" s="245" t="s">
        <v>1775</v>
      </c>
      <c r="G364" s="243"/>
      <c r="H364" s="246">
        <v>14.028</v>
      </c>
      <c r="I364" s="247"/>
      <c r="J364" s="243"/>
      <c r="K364" s="243"/>
      <c r="L364" s="248"/>
      <c r="M364" s="249"/>
      <c r="N364" s="250"/>
      <c r="O364" s="250"/>
      <c r="P364" s="250"/>
      <c r="Q364" s="250"/>
      <c r="R364" s="250"/>
      <c r="S364" s="250"/>
      <c r="T364" s="251"/>
      <c r="AT364" s="252" t="s">
        <v>223</v>
      </c>
      <c r="AU364" s="252" t="s">
        <v>76</v>
      </c>
      <c r="AV364" s="13" t="s">
        <v>76</v>
      </c>
      <c r="AW364" s="13" t="s">
        <v>30</v>
      </c>
      <c r="AX364" s="13" t="s">
        <v>67</v>
      </c>
      <c r="AY364" s="252" t="s">
        <v>211</v>
      </c>
    </row>
    <row r="365" spans="2:51" s="12" customFormat="1" ht="12">
      <c r="B365" s="232"/>
      <c r="C365" s="233"/>
      <c r="D365" s="228" t="s">
        <v>223</v>
      </c>
      <c r="E365" s="234" t="s">
        <v>1</v>
      </c>
      <c r="F365" s="235" t="s">
        <v>1776</v>
      </c>
      <c r="G365" s="233"/>
      <c r="H365" s="234" t="s">
        <v>1</v>
      </c>
      <c r="I365" s="236"/>
      <c r="J365" s="233"/>
      <c r="K365" s="233"/>
      <c r="L365" s="237"/>
      <c r="M365" s="238"/>
      <c r="N365" s="239"/>
      <c r="O365" s="239"/>
      <c r="P365" s="239"/>
      <c r="Q365" s="239"/>
      <c r="R365" s="239"/>
      <c r="S365" s="239"/>
      <c r="T365" s="240"/>
      <c r="AT365" s="241" t="s">
        <v>223</v>
      </c>
      <c r="AU365" s="241" t="s">
        <v>76</v>
      </c>
      <c r="AV365" s="12" t="s">
        <v>74</v>
      </c>
      <c r="AW365" s="12" t="s">
        <v>30</v>
      </c>
      <c r="AX365" s="12" t="s">
        <v>67</v>
      </c>
      <c r="AY365" s="241" t="s">
        <v>211</v>
      </c>
    </row>
    <row r="366" spans="2:51" s="13" customFormat="1" ht="12">
      <c r="B366" s="242"/>
      <c r="C366" s="243"/>
      <c r="D366" s="228" t="s">
        <v>223</v>
      </c>
      <c r="E366" s="244" t="s">
        <v>1</v>
      </c>
      <c r="F366" s="245" t="s">
        <v>1777</v>
      </c>
      <c r="G366" s="243"/>
      <c r="H366" s="246">
        <v>4.389</v>
      </c>
      <c r="I366" s="247"/>
      <c r="J366" s="243"/>
      <c r="K366" s="243"/>
      <c r="L366" s="248"/>
      <c r="M366" s="249"/>
      <c r="N366" s="250"/>
      <c r="O366" s="250"/>
      <c r="P366" s="250"/>
      <c r="Q366" s="250"/>
      <c r="R366" s="250"/>
      <c r="S366" s="250"/>
      <c r="T366" s="251"/>
      <c r="AT366" s="252" t="s">
        <v>223</v>
      </c>
      <c r="AU366" s="252" t="s">
        <v>76</v>
      </c>
      <c r="AV366" s="13" t="s">
        <v>76</v>
      </c>
      <c r="AW366" s="13" t="s">
        <v>30</v>
      </c>
      <c r="AX366" s="13" t="s">
        <v>67</v>
      </c>
      <c r="AY366" s="252" t="s">
        <v>211</v>
      </c>
    </row>
    <row r="367" spans="2:51" s="12" customFormat="1" ht="12">
      <c r="B367" s="232"/>
      <c r="C367" s="233"/>
      <c r="D367" s="228" t="s">
        <v>223</v>
      </c>
      <c r="E367" s="234" t="s">
        <v>1</v>
      </c>
      <c r="F367" s="235" t="s">
        <v>1778</v>
      </c>
      <c r="G367" s="233"/>
      <c r="H367" s="234" t="s">
        <v>1</v>
      </c>
      <c r="I367" s="236"/>
      <c r="J367" s="233"/>
      <c r="K367" s="233"/>
      <c r="L367" s="237"/>
      <c r="M367" s="238"/>
      <c r="N367" s="239"/>
      <c r="O367" s="239"/>
      <c r="P367" s="239"/>
      <c r="Q367" s="239"/>
      <c r="R367" s="239"/>
      <c r="S367" s="239"/>
      <c r="T367" s="240"/>
      <c r="AT367" s="241" t="s">
        <v>223</v>
      </c>
      <c r="AU367" s="241" t="s">
        <v>76</v>
      </c>
      <c r="AV367" s="12" t="s">
        <v>74</v>
      </c>
      <c r="AW367" s="12" t="s">
        <v>30</v>
      </c>
      <c r="AX367" s="12" t="s">
        <v>67</v>
      </c>
      <c r="AY367" s="241" t="s">
        <v>211</v>
      </c>
    </row>
    <row r="368" spans="2:51" s="13" customFormat="1" ht="12">
      <c r="B368" s="242"/>
      <c r="C368" s="243"/>
      <c r="D368" s="228" t="s">
        <v>223</v>
      </c>
      <c r="E368" s="244" t="s">
        <v>1</v>
      </c>
      <c r="F368" s="245" t="s">
        <v>1779</v>
      </c>
      <c r="G368" s="243"/>
      <c r="H368" s="246">
        <v>1.248</v>
      </c>
      <c r="I368" s="247"/>
      <c r="J368" s="243"/>
      <c r="K368" s="243"/>
      <c r="L368" s="248"/>
      <c r="M368" s="249"/>
      <c r="N368" s="250"/>
      <c r="O368" s="250"/>
      <c r="P368" s="250"/>
      <c r="Q368" s="250"/>
      <c r="R368" s="250"/>
      <c r="S368" s="250"/>
      <c r="T368" s="251"/>
      <c r="AT368" s="252" t="s">
        <v>223</v>
      </c>
      <c r="AU368" s="252" t="s">
        <v>76</v>
      </c>
      <c r="AV368" s="13" t="s">
        <v>76</v>
      </c>
      <c r="AW368" s="13" t="s">
        <v>30</v>
      </c>
      <c r="AX368" s="13" t="s">
        <v>67</v>
      </c>
      <c r="AY368" s="252" t="s">
        <v>211</v>
      </c>
    </row>
    <row r="369" spans="2:51" s="14" customFormat="1" ht="12">
      <c r="B369" s="253"/>
      <c r="C369" s="254"/>
      <c r="D369" s="228" t="s">
        <v>223</v>
      </c>
      <c r="E369" s="255" t="s">
        <v>1</v>
      </c>
      <c r="F369" s="256" t="s">
        <v>227</v>
      </c>
      <c r="G369" s="254"/>
      <c r="H369" s="257">
        <v>52.271</v>
      </c>
      <c r="I369" s="258"/>
      <c r="J369" s="254"/>
      <c r="K369" s="254"/>
      <c r="L369" s="259"/>
      <c r="M369" s="260"/>
      <c r="N369" s="261"/>
      <c r="O369" s="261"/>
      <c r="P369" s="261"/>
      <c r="Q369" s="261"/>
      <c r="R369" s="261"/>
      <c r="S369" s="261"/>
      <c r="T369" s="262"/>
      <c r="AT369" s="263" t="s">
        <v>223</v>
      </c>
      <c r="AU369" s="263" t="s">
        <v>76</v>
      </c>
      <c r="AV369" s="14" t="s">
        <v>218</v>
      </c>
      <c r="AW369" s="14" t="s">
        <v>30</v>
      </c>
      <c r="AX369" s="14" t="s">
        <v>74</v>
      </c>
      <c r="AY369" s="263" t="s">
        <v>211</v>
      </c>
    </row>
    <row r="370" spans="2:65" s="1" customFormat="1" ht="16.5" customHeight="1">
      <c r="B370" s="38"/>
      <c r="C370" s="264" t="s">
        <v>462</v>
      </c>
      <c r="D370" s="264" t="s">
        <v>337</v>
      </c>
      <c r="E370" s="265" t="s">
        <v>501</v>
      </c>
      <c r="F370" s="266" t="s">
        <v>502</v>
      </c>
      <c r="G370" s="267" t="s">
        <v>350</v>
      </c>
      <c r="H370" s="268">
        <v>79.295</v>
      </c>
      <c r="I370" s="269"/>
      <c r="J370" s="270">
        <f>ROUND(I370*H370,2)</f>
        <v>0</v>
      </c>
      <c r="K370" s="266" t="s">
        <v>217</v>
      </c>
      <c r="L370" s="271"/>
      <c r="M370" s="272" t="s">
        <v>1</v>
      </c>
      <c r="N370" s="273" t="s">
        <v>38</v>
      </c>
      <c r="O370" s="79"/>
      <c r="P370" s="225">
        <f>O370*H370</f>
        <v>0</v>
      </c>
      <c r="Q370" s="225">
        <v>0.001</v>
      </c>
      <c r="R370" s="225">
        <f>Q370*H370</f>
        <v>0.079295</v>
      </c>
      <c r="S370" s="225">
        <v>0</v>
      </c>
      <c r="T370" s="226">
        <f>S370*H370</f>
        <v>0</v>
      </c>
      <c r="AR370" s="17" t="s">
        <v>247</v>
      </c>
      <c r="AT370" s="17" t="s">
        <v>337</v>
      </c>
      <c r="AU370" s="17" t="s">
        <v>76</v>
      </c>
      <c r="AY370" s="17" t="s">
        <v>211</v>
      </c>
      <c r="BE370" s="227">
        <f>IF(N370="základní",J370,0)</f>
        <v>0</v>
      </c>
      <c r="BF370" s="227">
        <f>IF(N370="snížená",J370,0)</f>
        <v>0</v>
      </c>
      <c r="BG370" s="227">
        <f>IF(N370="zákl. přenesená",J370,0)</f>
        <v>0</v>
      </c>
      <c r="BH370" s="227">
        <f>IF(N370="sníž. přenesená",J370,0)</f>
        <v>0</v>
      </c>
      <c r="BI370" s="227">
        <f>IF(N370="nulová",J370,0)</f>
        <v>0</v>
      </c>
      <c r="BJ370" s="17" t="s">
        <v>74</v>
      </c>
      <c r="BK370" s="227">
        <f>ROUND(I370*H370,2)</f>
        <v>0</v>
      </c>
      <c r="BL370" s="17" t="s">
        <v>218</v>
      </c>
      <c r="BM370" s="17" t="s">
        <v>1780</v>
      </c>
    </row>
    <row r="371" spans="2:47" s="1" customFormat="1" ht="12">
      <c r="B371" s="38"/>
      <c r="C371" s="39"/>
      <c r="D371" s="228" t="s">
        <v>219</v>
      </c>
      <c r="E371" s="39"/>
      <c r="F371" s="229" t="s">
        <v>502</v>
      </c>
      <c r="G371" s="39"/>
      <c r="H371" s="39"/>
      <c r="I371" s="143"/>
      <c r="J371" s="39"/>
      <c r="K371" s="39"/>
      <c r="L371" s="43"/>
      <c r="M371" s="230"/>
      <c r="N371" s="79"/>
      <c r="O371" s="79"/>
      <c r="P371" s="79"/>
      <c r="Q371" s="79"/>
      <c r="R371" s="79"/>
      <c r="S371" s="79"/>
      <c r="T371" s="80"/>
      <c r="AT371" s="17" t="s">
        <v>219</v>
      </c>
      <c r="AU371" s="17" t="s">
        <v>76</v>
      </c>
    </row>
    <row r="372" spans="2:51" s="13" customFormat="1" ht="12">
      <c r="B372" s="242"/>
      <c r="C372" s="243"/>
      <c r="D372" s="228" t="s">
        <v>223</v>
      </c>
      <c r="E372" s="244" t="s">
        <v>1</v>
      </c>
      <c r="F372" s="245" t="s">
        <v>1781</v>
      </c>
      <c r="G372" s="243"/>
      <c r="H372" s="246">
        <v>79.295</v>
      </c>
      <c r="I372" s="247"/>
      <c r="J372" s="243"/>
      <c r="K372" s="243"/>
      <c r="L372" s="248"/>
      <c r="M372" s="249"/>
      <c r="N372" s="250"/>
      <c r="O372" s="250"/>
      <c r="P372" s="250"/>
      <c r="Q372" s="250"/>
      <c r="R372" s="250"/>
      <c r="S372" s="250"/>
      <c r="T372" s="251"/>
      <c r="AT372" s="252" t="s">
        <v>223</v>
      </c>
      <c r="AU372" s="252" t="s">
        <v>76</v>
      </c>
      <c r="AV372" s="13" t="s">
        <v>76</v>
      </c>
      <c r="AW372" s="13" t="s">
        <v>30</v>
      </c>
      <c r="AX372" s="13" t="s">
        <v>74</v>
      </c>
      <c r="AY372" s="252" t="s">
        <v>211</v>
      </c>
    </row>
    <row r="373" spans="2:63" s="11" customFormat="1" ht="22.8" customHeight="1">
      <c r="B373" s="200"/>
      <c r="C373" s="201"/>
      <c r="D373" s="202" t="s">
        <v>66</v>
      </c>
      <c r="E373" s="214" t="s">
        <v>282</v>
      </c>
      <c r="F373" s="214" t="s">
        <v>505</v>
      </c>
      <c r="G373" s="201"/>
      <c r="H373" s="201"/>
      <c r="I373" s="204"/>
      <c r="J373" s="215">
        <f>BK373</f>
        <v>0</v>
      </c>
      <c r="K373" s="201"/>
      <c r="L373" s="206"/>
      <c r="M373" s="207"/>
      <c r="N373" s="208"/>
      <c r="O373" s="208"/>
      <c r="P373" s="209">
        <f>SUM(P374:P570)</f>
        <v>0</v>
      </c>
      <c r="Q373" s="208"/>
      <c r="R373" s="209">
        <f>SUM(R374:R570)</f>
        <v>22.277689662399997</v>
      </c>
      <c r="S373" s="208"/>
      <c r="T373" s="210">
        <f>SUM(T374:T570)</f>
        <v>68.4626936</v>
      </c>
      <c r="AR373" s="211" t="s">
        <v>74</v>
      </c>
      <c r="AT373" s="212" t="s">
        <v>66</v>
      </c>
      <c r="AU373" s="212" t="s">
        <v>74</v>
      </c>
      <c r="AY373" s="211" t="s">
        <v>211</v>
      </c>
      <c r="BK373" s="213">
        <f>SUM(BK374:BK570)</f>
        <v>0</v>
      </c>
    </row>
    <row r="374" spans="2:65" s="1" customFormat="1" ht="16.5" customHeight="1">
      <c r="B374" s="38"/>
      <c r="C374" s="216" t="s">
        <v>331</v>
      </c>
      <c r="D374" s="216" t="s">
        <v>213</v>
      </c>
      <c r="E374" s="217" t="s">
        <v>507</v>
      </c>
      <c r="F374" s="218" t="s">
        <v>508</v>
      </c>
      <c r="G374" s="219" t="s">
        <v>246</v>
      </c>
      <c r="H374" s="220">
        <v>9.942</v>
      </c>
      <c r="I374" s="221"/>
      <c r="J374" s="222">
        <f>ROUND(I374*H374,2)</f>
        <v>0</v>
      </c>
      <c r="K374" s="218" t="s">
        <v>217</v>
      </c>
      <c r="L374" s="43"/>
      <c r="M374" s="223" t="s">
        <v>1</v>
      </c>
      <c r="N374" s="224" t="s">
        <v>38</v>
      </c>
      <c r="O374" s="79"/>
      <c r="P374" s="225">
        <f>O374*H374</f>
        <v>0</v>
      </c>
      <c r="Q374" s="225">
        <v>0.0001932</v>
      </c>
      <c r="R374" s="225">
        <f>Q374*H374</f>
        <v>0.0019207944000000001</v>
      </c>
      <c r="S374" s="225">
        <v>0</v>
      </c>
      <c r="T374" s="226">
        <f>S374*H374</f>
        <v>0</v>
      </c>
      <c r="AR374" s="17" t="s">
        <v>218</v>
      </c>
      <c r="AT374" s="17" t="s">
        <v>213</v>
      </c>
      <c r="AU374" s="17" t="s">
        <v>76</v>
      </c>
      <c r="AY374" s="17" t="s">
        <v>211</v>
      </c>
      <c r="BE374" s="227">
        <f>IF(N374="základní",J374,0)</f>
        <v>0</v>
      </c>
      <c r="BF374" s="227">
        <f>IF(N374="snížená",J374,0)</f>
        <v>0</v>
      </c>
      <c r="BG374" s="227">
        <f>IF(N374="zákl. přenesená",J374,0)</f>
        <v>0</v>
      </c>
      <c r="BH374" s="227">
        <f>IF(N374="sníž. přenesená",J374,0)</f>
        <v>0</v>
      </c>
      <c r="BI374" s="227">
        <f>IF(N374="nulová",J374,0)</f>
        <v>0</v>
      </c>
      <c r="BJ374" s="17" t="s">
        <v>74</v>
      </c>
      <c r="BK374" s="227">
        <f>ROUND(I374*H374,2)</f>
        <v>0</v>
      </c>
      <c r="BL374" s="17" t="s">
        <v>218</v>
      </c>
      <c r="BM374" s="17" t="s">
        <v>1782</v>
      </c>
    </row>
    <row r="375" spans="2:47" s="1" customFormat="1" ht="12">
      <c r="B375" s="38"/>
      <c r="C375" s="39"/>
      <c r="D375" s="228" t="s">
        <v>219</v>
      </c>
      <c r="E375" s="39"/>
      <c r="F375" s="229" t="s">
        <v>510</v>
      </c>
      <c r="G375" s="39"/>
      <c r="H375" s="39"/>
      <c r="I375" s="143"/>
      <c r="J375" s="39"/>
      <c r="K375" s="39"/>
      <c r="L375" s="43"/>
      <c r="M375" s="230"/>
      <c r="N375" s="79"/>
      <c r="O375" s="79"/>
      <c r="P375" s="79"/>
      <c r="Q375" s="79"/>
      <c r="R375" s="79"/>
      <c r="S375" s="79"/>
      <c r="T375" s="80"/>
      <c r="AT375" s="17" t="s">
        <v>219</v>
      </c>
      <c r="AU375" s="17" t="s">
        <v>76</v>
      </c>
    </row>
    <row r="376" spans="2:47" s="1" customFormat="1" ht="12">
      <c r="B376" s="38"/>
      <c r="C376" s="39"/>
      <c r="D376" s="228" t="s">
        <v>221</v>
      </c>
      <c r="E376" s="39"/>
      <c r="F376" s="231" t="s">
        <v>511</v>
      </c>
      <c r="G376" s="39"/>
      <c r="H376" s="39"/>
      <c r="I376" s="143"/>
      <c r="J376" s="39"/>
      <c r="K376" s="39"/>
      <c r="L376" s="43"/>
      <c r="M376" s="230"/>
      <c r="N376" s="79"/>
      <c r="O376" s="79"/>
      <c r="P376" s="79"/>
      <c r="Q376" s="79"/>
      <c r="R376" s="79"/>
      <c r="S376" s="79"/>
      <c r="T376" s="80"/>
      <c r="AT376" s="17" t="s">
        <v>221</v>
      </c>
      <c r="AU376" s="17" t="s">
        <v>76</v>
      </c>
    </row>
    <row r="377" spans="2:51" s="12" customFormat="1" ht="12">
      <c r="B377" s="232"/>
      <c r="C377" s="233"/>
      <c r="D377" s="228" t="s">
        <v>223</v>
      </c>
      <c r="E377" s="234" t="s">
        <v>1</v>
      </c>
      <c r="F377" s="235" t="s">
        <v>996</v>
      </c>
      <c r="G377" s="233"/>
      <c r="H377" s="234" t="s">
        <v>1</v>
      </c>
      <c r="I377" s="236"/>
      <c r="J377" s="233"/>
      <c r="K377" s="233"/>
      <c r="L377" s="237"/>
      <c r="M377" s="238"/>
      <c r="N377" s="239"/>
      <c r="O377" s="239"/>
      <c r="P377" s="239"/>
      <c r="Q377" s="239"/>
      <c r="R377" s="239"/>
      <c r="S377" s="239"/>
      <c r="T377" s="240"/>
      <c r="AT377" s="241" t="s">
        <v>223</v>
      </c>
      <c r="AU377" s="241" t="s">
        <v>76</v>
      </c>
      <c r="AV377" s="12" t="s">
        <v>74</v>
      </c>
      <c r="AW377" s="12" t="s">
        <v>30</v>
      </c>
      <c r="AX377" s="12" t="s">
        <v>67</v>
      </c>
      <c r="AY377" s="241" t="s">
        <v>211</v>
      </c>
    </row>
    <row r="378" spans="2:51" s="13" customFormat="1" ht="12">
      <c r="B378" s="242"/>
      <c r="C378" s="243"/>
      <c r="D378" s="228" t="s">
        <v>223</v>
      </c>
      <c r="E378" s="244" t="s">
        <v>1</v>
      </c>
      <c r="F378" s="245" t="s">
        <v>1783</v>
      </c>
      <c r="G378" s="243"/>
      <c r="H378" s="246">
        <v>6.612</v>
      </c>
      <c r="I378" s="247"/>
      <c r="J378" s="243"/>
      <c r="K378" s="243"/>
      <c r="L378" s="248"/>
      <c r="M378" s="249"/>
      <c r="N378" s="250"/>
      <c r="O378" s="250"/>
      <c r="P378" s="250"/>
      <c r="Q378" s="250"/>
      <c r="R378" s="250"/>
      <c r="S378" s="250"/>
      <c r="T378" s="251"/>
      <c r="AT378" s="252" t="s">
        <v>223</v>
      </c>
      <c r="AU378" s="252" t="s">
        <v>76</v>
      </c>
      <c r="AV378" s="13" t="s">
        <v>76</v>
      </c>
      <c r="AW378" s="13" t="s">
        <v>30</v>
      </c>
      <c r="AX378" s="13" t="s">
        <v>67</v>
      </c>
      <c r="AY378" s="252" t="s">
        <v>211</v>
      </c>
    </row>
    <row r="379" spans="2:51" s="12" customFormat="1" ht="12">
      <c r="B379" s="232"/>
      <c r="C379" s="233"/>
      <c r="D379" s="228" t="s">
        <v>223</v>
      </c>
      <c r="E379" s="234" t="s">
        <v>1</v>
      </c>
      <c r="F379" s="235" t="s">
        <v>1784</v>
      </c>
      <c r="G379" s="233"/>
      <c r="H379" s="234" t="s">
        <v>1</v>
      </c>
      <c r="I379" s="236"/>
      <c r="J379" s="233"/>
      <c r="K379" s="233"/>
      <c r="L379" s="237"/>
      <c r="M379" s="238"/>
      <c r="N379" s="239"/>
      <c r="O379" s="239"/>
      <c r="P379" s="239"/>
      <c r="Q379" s="239"/>
      <c r="R379" s="239"/>
      <c r="S379" s="239"/>
      <c r="T379" s="240"/>
      <c r="AT379" s="241" t="s">
        <v>223</v>
      </c>
      <c r="AU379" s="241" t="s">
        <v>76</v>
      </c>
      <c r="AV379" s="12" t="s">
        <v>74</v>
      </c>
      <c r="AW379" s="12" t="s">
        <v>30</v>
      </c>
      <c r="AX379" s="12" t="s">
        <v>67</v>
      </c>
      <c r="AY379" s="241" t="s">
        <v>211</v>
      </c>
    </row>
    <row r="380" spans="2:51" s="13" customFormat="1" ht="12">
      <c r="B380" s="242"/>
      <c r="C380" s="243"/>
      <c r="D380" s="228" t="s">
        <v>223</v>
      </c>
      <c r="E380" s="244" t="s">
        <v>1</v>
      </c>
      <c r="F380" s="245" t="s">
        <v>1785</v>
      </c>
      <c r="G380" s="243"/>
      <c r="H380" s="246">
        <v>3.33</v>
      </c>
      <c r="I380" s="247"/>
      <c r="J380" s="243"/>
      <c r="K380" s="243"/>
      <c r="L380" s="248"/>
      <c r="M380" s="249"/>
      <c r="N380" s="250"/>
      <c r="O380" s="250"/>
      <c r="P380" s="250"/>
      <c r="Q380" s="250"/>
      <c r="R380" s="250"/>
      <c r="S380" s="250"/>
      <c r="T380" s="251"/>
      <c r="AT380" s="252" t="s">
        <v>223</v>
      </c>
      <c r="AU380" s="252" t="s">
        <v>76</v>
      </c>
      <c r="AV380" s="13" t="s">
        <v>76</v>
      </c>
      <c r="AW380" s="13" t="s">
        <v>30</v>
      </c>
      <c r="AX380" s="13" t="s">
        <v>67</v>
      </c>
      <c r="AY380" s="252" t="s">
        <v>211</v>
      </c>
    </row>
    <row r="381" spans="2:51" s="14" customFormat="1" ht="12">
      <c r="B381" s="253"/>
      <c r="C381" s="254"/>
      <c r="D381" s="228" t="s">
        <v>223</v>
      </c>
      <c r="E381" s="255" t="s">
        <v>1</v>
      </c>
      <c r="F381" s="256" t="s">
        <v>227</v>
      </c>
      <c r="G381" s="254"/>
      <c r="H381" s="257">
        <v>9.942</v>
      </c>
      <c r="I381" s="258"/>
      <c r="J381" s="254"/>
      <c r="K381" s="254"/>
      <c r="L381" s="259"/>
      <c r="M381" s="260"/>
      <c r="N381" s="261"/>
      <c r="O381" s="261"/>
      <c r="P381" s="261"/>
      <c r="Q381" s="261"/>
      <c r="R381" s="261"/>
      <c r="S381" s="261"/>
      <c r="T381" s="262"/>
      <c r="AT381" s="263" t="s">
        <v>223</v>
      </c>
      <c r="AU381" s="263" t="s">
        <v>76</v>
      </c>
      <c r="AV381" s="14" t="s">
        <v>218</v>
      </c>
      <c r="AW381" s="14" t="s">
        <v>30</v>
      </c>
      <c r="AX381" s="14" t="s">
        <v>74</v>
      </c>
      <c r="AY381" s="263" t="s">
        <v>211</v>
      </c>
    </row>
    <row r="382" spans="2:65" s="1" customFormat="1" ht="16.5" customHeight="1">
      <c r="B382" s="38"/>
      <c r="C382" s="216" t="s">
        <v>481</v>
      </c>
      <c r="D382" s="216" t="s">
        <v>213</v>
      </c>
      <c r="E382" s="217" t="s">
        <v>515</v>
      </c>
      <c r="F382" s="218" t="s">
        <v>516</v>
      </c>
      <c r="G382" s="219" t="s">
        <v>246</v>
      </c>
      <c r="H382" s="220">
        <v>38.04</v>
      </c>
      <c r="I382" s="221"/>
      <c r="J382" s="222">
        <f>ROUND(I382*H382,2)</f>
        <v>0</v>
      </c>
      <c r="K382" s="218" t="s">
        <v>217</v>
      </c>
      <c r="L382" s="43"/>
      <c r="M382" s="223" t="s">
        <v>1</v>
      </c>
      <c r="N382" s="224" t="s">
        <v>38</v>
      </c>
      <c r="O382" s="79"/>
      <c r="P382" s="225">
        <f>O382*H382</f>
        <v>0</v>
      </c>
      <c r="Q382" s="225">
        <v>0.00117</v>
      </c>
      <c r="R382" s="225">
        <f>Q382*H382</f>
        <v>0.0445068</v>
      </c>
      <c r="S382" s="225">
        <v>0</v>
      </c>
      <c r="T382" s="226">
        <f>S382*H382</f>
        <v>0</v>
      </c>
      <c r="AR382" s="17" t="s">
        <v>218</v>
      </c>
      <c r="AT382" s="17" t="s">
        <v>213</v>
      </c>
      <c r="AU382" s="17" t="s">
        <v>76</v>
      </c>
      <c r="AY382" s="17" t="s">
        <v>211</v>
      </c>
      <c r="BE382" s="227">
        <f>IF(N382="základní",J382,0)</f>
        <v>0</v>
      </c>
      <c r="BF382" s="227">
        <f>IF(N382="snížená",J382,0)</f>
        <v>0</v>
      </c>
      <c r="BG382" s="227">
        <f>IF(N382="zákl. přenesená",J382,0)</f>
        <v>0</v>
      </c>
      <c r="BH382" s="227">
        <f>IF(N382="sníž. přenesená",J382,0)</f>
        <v>0</v>
      </c>
      <c r="BI382" s="227">
        <f>IF(N382="nulová",J382,0)</f>
        <v>0</v>
      </c>
      <c r="BJ382" s="17" t="s">
        <v>74</v>
      </c>
      <c r="BK382" s="227">
        <f>ROUND(I382*H382,2)</f>
        <v>0</v>
      </c>
      <c r="BL382" s="17" t="s">
        <v>218</v>
      </c>
      <c r="BM382" s="17" t="s">
        <v>1786</v>
      </c>
    </row>
    <row r="383" spans="2:47" s="1" customFormat="1" ht="12">
      <c r="B383" s="38"/>
      <c r="C383" s="39"/>
      <c r="D383" s="228" t="s">
        <v>219</v>
      </c>
      <c r="E383" s="39"/>
      <c r="F383" s="229" t="s">
        <v>518</v>
      </c>
      <c r="G383" s="39"/>
      <c r="H383" s="39"/>
      <c r="I383" s="143"/>
      <c r="J383" s="39"/>
      <c r="K383" s="39"/>
      <c r="L383" s="43"/>
      <c r="M383" s="230"/>
      <c r="N383" s="79"/>
      <c r="O383" s="79"/>
      <c r="P383" s="79"/>
      <c r="Q383" s="79"/>
      <c r="R383" s="79"/>
      <c r="S383" s="79"/>
      <c r="T383" s="80"/>
      <c r="AT383" s="17" t="s">
        <v>219</v>
      </c>
      <c r="AU383" s="17" t="s">
        <v>76</v>
      </c>
    </row>
    <row r="384" spans="2:47" s="1" customFormat="1" ht="12">
      <c r="B384" s="38"/>
      <c r="C384" s="39"/>
      <c r="D384" s="228" t="s">
        <v>221</v>
      </c>
      <c r="E384" s="39"/>
      <c r="F384" s="231" t="s">
        <v>519</v>
      </c>
      <c r="G384" s="39"/>
      <c r="H384" s="39"/>
      <c r="I384" s="143"/>
      <c r="J384" s="39"/>
      <c r="K384" s="39"/>
      <c r="L384" s="43"/>
      <c r="M384" s="230"/>
      <c r="N384" s="79"/>
      <c r="O384" s="79"/>
      <c r="P384" s="79"/>
      <c r="Q384" s="79"/>
      <c r="R384" s="79"/>
      <c r="S384" s="79"/>
      <c r="T384" s="80"/>
      <c r="AT384" s="17" t="s">
        <v>221</v>
      </c>
      <c r="AU384" s="17" t="s">
        <v>76</v>
      </c>
    </row>
    <row r="385" spans="2:51" s="12" customFormat="1" ht="12">
      <c r="B385" s="232"/>
      <c r="C385" s="233"/>
      <c r="D385" s="228" t="s">
        <v>223</v>
      </c>
      <c r="E385" s="234" t="s">
        <v>1</v>
      </c>
      <c r="F385" s="235" t="s">
        <v>1787</v>
      </c>
      <c r="G385" s="233"/>
      <c r="H385" s="234" t="s">
        <v>1</v>
      </c>
      <c r="I385" s="236"/>
      <c r="J385" s="233"/>
      <c r="K385" s="233"/>
      <c r="L385" s="237"/>
      <c r="M385" s="238"/>
      <c r="N385" s="239"/>
      <c r="O385" s="239"/>
      <c r="P385" s="239"/>
      <c r="Q385" s="239"/>
      <c r="R385" s="239"/>
      <c r="S385" s="239"/>
      <c r="T385" s="240"/>
      <c r="AT385" s="241" t="s">
        <v>223</v>
      </c>
      <c r="AU385" s="241" t="s">
        <v>76</v>
      </c>
      <c r="AV385" s="12" t="s">
        <v>74</v>
      </c>
      <c r="AW385" s="12" t="s">
        <v>30</v>
      </c>
      <c r="AX385" s="12" t="s">
        <v>67</v>
      </c>
      <c r="AY385" s="241" t="s">
        <v>211</v>
      </c>
    </row>
    <row r="386" spans="2:51" s="12" customFormat="1" ht="12">
      <c r="B386" s="232"/>
      <c r="C386" s="233"/>
      <c r="D386" s="228" t="s">
        <v>223</v>
      </c>
      <c r="E386" s="234" t="s">
        <v>1</v>
      </c>
      <c r="F386" s="235" t="s">
        <v>1788</v>
      </c>
      <c r="G386" s="233"/>
      <c r="H386" s="234" t="s">
        <v>1</v>
      </c>
      <c r="I386" s="236"/>
      <c r="J386" s="233"/>
      <c r="K386" s="233"/>
      <c r="L386" s="237"/>
      <c r="M386" s="238"/>
      <c r="N386" s="239"/>
      <c r="O386" s="239"/>
      <c r="P386" s="239"/>
      <c r="Q386" s="239"/>
      <c r="R386" s="239"/>
      <c r="S386" s="239"/>
      <c r="T386" s="240"/>
      <c r="AT386" s="241" t="s">
        <v>223</v>
      </c>
      <c r="AU386" s="241" t="s">
        <v>76</v>
      </c>
      <c r="AV386" s="12" t="s">
        <v>74</v>
      </c>
      <c r="AW386" s="12" t="s">
        <v>30</v>
      </c>
      <c r="AX386" s="12" t="s">
        <v>67</v>
      </c>
      <c r="AY386" s="241" t="s">
        <v>211</v>
      </c>
    </row>
    <row r="387" spans="2:51" s="13" customFormat="1" ht="12">
      <c r="B387" s="242"/>
      <c r="C387" s="243"/>
      <c r="D387" s="228" t="s">
        <v>223</v>
      </c>
      <c r="E387" s="244" t="s">
        <v>1</v>
      </c>
      <c r="F387" s="245" t="s">
        <v>1789</v>
      </c>
      <c r="G387" s="243"/>
      <c r="H387" s="246">
        <v>6.94</v>
      </c>
      <c r="I387" s="247"/>
      <c r="J387" s="243"/>
      <c r="K387" s="243"/>
      <c r="L387" s="248"/>
      <c r="M387" s="249"/>
      <c r="N387" s="250"/>
      <c r="O387" s="250"/>
      <c r="P387" s="250"/>
      <c r="Q387" s="250"/>
      <c r="R387" s="250"/>
      <c r="S387" s="250"/>
      <c r="T387" s="251"/>
      <c r="AT387" s="252" t="s">
        <v>223</v>
      </c>
      <c r="AU387" s="252" t="s">
        <v>76</v>
      </c>
      <c r="AV387" s="13" t="s">
        <v>76</v>
      </c>
      <c r="AW387" s="13" t="s">
        <v>30</v>
      </c>
      <c r="AX387" s="13" t="s">
        <v>67</v>
      </c>
      <c r="AY387" s="252" t="s">
        <v>211</v>
      </c>
    </row>
    <row r="388" spans="2:51" s="12" customFormat="1" ht="12">
      <c r="B388" s="232"/>
      <c r="C388" s="233"/>
      <c r="D388" s="228" t="s">
        <v>223</v>
      </c>
      <c r="E388" s="234" t="s">
        <v>1</v>
      </c>
      <c r="F388" s="235" t="s">
        <v>1790</v>
      </c>
      <c r="G388" s="233"/>
      <c r="H388" s="234" t="s">
        <v>1</v>
      </c>
      <c r="I388" s="236"/>
      <c r="J388" s="233"/>
      <c r="K388" s="233"/>
      <c r="L388" s="237"/>
      <c r="M388" s="238"/>
      <c r="N388" s="239"/>
      <c r="O388" s="239"/>
      <c r="P388" s="239"/>
      <c r="Q388" s="239"/>
      <c r="R388" s="239"/>
      <c r="S388" s="239"/>
      <c r="T388" s="240"/>
      <c r="AT388" s="241" t="s">
        <v>223</v>
      </c>
      <c r="AU388" s="241" t="s">
        <v>76</v>
      </c>
      <c r="AV388" s="12" t="s">
        <v>74</v>
      </c>
      <c r="AW388" s="12" t="s">
        <v>30</v>
      </c>
      <c r="AX388" s="12" t="s">
        <v>67</v>
      </c>
      <c r="AY388" s="241" t="s">
        <v>211</v>
      </c>
    </row>
    <row r="389" spans="2:51" s="13" customFormat="1" ht="12">
      <c r="B389" s="242"/>
      <c r="C389" s="243"/>
      <c r="D389" s="228" t="s">
        <v>223</v>
      </c>
      <c r="E389" s="244" t="s">
        <v>1</v>
      </c>
      <c r="F389" s="245" t="s">
        <v>1791</v>
      </c>
      <c r="G389" s="243"/>
      <c r="H389" s="246">
        <v>14.4</v>
      </c>
      <c r="I389" s="247"/>
      <c r="J389" s="243"/>
      <c r="K389" s="243"/>
      <c r="L389" s="248"/>
      <c r="M389" s="249"/>
      <c r="N389" s="250"/>
      <c r="O389" s="250"/>
      <c r="P389" s="250"/>
      <c r="Q389" s="250"/>
      <c r="R389" s="250"/>
      <c r="S389" s="250"/>
      <c r="T389" s="251"/>
      <c r="AT389" s="252" t="s">
        <v>223</v>
      </c>
      <c r="AU389" s="252" t="s">
        <v>76</v>
      </c>
      <c r="AV389" s="13" t="s">
        <v>76</v>
      </c>
      <c r="AW389" s="13" t="s">
        <v>30</v>
      </c>
      <c r="AX389" s="13" t="s">
        <v>67</v>
      </c>
      <c r="AY389" s="252" t="s">
        <v>211</v>
      </c>
    </row>
    <row r="390" spans="2:51" s="12" customFormat="1" ht="12">
      <c r="B390" s="232"/>
      <c r="C390" s="233"/>
      <c r="D390" s="228" t="s">
        <v>223</v>
      </c>
      <c r="E390" s="234" t="s">
        <v>1</v>
      </c>
      <c r="F390" s="235" t="s">
        <v>1792</v>
      </c>
      <c r="G390" s="233"/>
      <c r="H390" s="234" t="s">
        <v>1</v>
      </c>
      <c r="I390" s="236"/>
      <c r="J390" s="233"/>
      <c r="K390" s="233"/>
      <c r="L390" s="237"/>
      <c r="M390" s="238"/>
      <c r="N390" s="239"/>
      <c r="O390" s="239"/>
      <c r="P390" s="239"/>
      <c r="Q390" s="239"/>
      <c r="R390" s="239"/>
      <c r="S390" s="239"/>
      <c r="T390" s="240"/>
      <c r="AT390" s="241" t="s">
        <v>223</v>
      </c>
      <c r="AU390" s="241" t="s">
        <v>76</v>
      </c>
      <c r="AV390" s="12" t="s">
        <v>74</v>
      </c>
      <c r="AW390" s="12" t="s">
        <v>30</v>
      </c>
      <c r="AX390" s="12" t="s">
        <v>67</v>
      </c>
      <c r="AY390" s="241" t="s">
        <v>211</v>
      </c>
    </row>
    <row r="391" spans="2:51" s="13" customFormat="1" ht="12">
      <c r="B391" s="242"/>
      <c r="C391" s="243"/>
      <c r="D391" s="228" t="s">
        <v>223</v>
      </c>
      <c r="E391" s="244" t="s">
        <v>1</v>
      </c>
      <c r="F391" s="245" t="s">
        <v>1793</v>
      </c>
      <c r="G391" s="243"/>
      <c r="H391" s="246">
        <v>16.7</v>
      </c>
      <c r="I391" s="247"/>
      <c r="J391" s="243"/>
      <c r="K391" s="243"/>
      <c r="L391" s="248"/>
      <c r="M391" s="249"/>
      <c r="N391" s="250"/>
      <c r="O391" s="250"/>
      <c r="P391" s="250"/>
      <c r="Q391" s="250"/>
      <c r="R391" s="250"/>
      <c r="S391" s="250"/>
      <c r="T391" s="251"/>
      <c r="AT391" s="252" t="s">
        <v>223</v>
      </c>
      <c r="AU391" s="252" t="s">
        <v>76</v>
      </c>
      <c r="AV391" s="13" t="s">
        <v>76</v>
      </c>
      <c r="AW391" s="13" t="s">
        <v>30</v>
      </c>
      <c r="AX391" s="13" t="s">
        <v>67</v>
      </c>
      <c r="AY391" s="252" t="s">
        <v>211</v>
      </c>
    </row>
    <row r="392" spans="2:51" s="14" customFormat="1" ht="12">
      <c r="B392" s="253"/>
      <c r="C392" s="254"/>
      <c r="D392" s="228" t="s">
        <v>223</v>
      </c>
      <c r="E392" s="255" t="s">
        <v>1</v>
      </c>
      <c r="F392" s="256" t="s">
        <v>227</v>
      </c>
      <c r="G392" s="254"/>
      <c r="H392" s="257">
        <v>38.04</v>
      </c>
      <c r="I392" s="258"/>
      <c r="J392" s="254"/>
      <c r="K392" s="254"/>
      <c r="L392" s="259"/>
      <c r="M392" s="260"/>
      <c r="N392" s="261"/>
      <c r="O392" s="261"/>
      <c r="P392" s="261"/>
      <c r="Q392" s="261"/>
      <c r="R392" s="261"/>
      <c r="S392" s="261"/>
      <c r="T392" s="262"/>
      <c r="AT392" s="263" t="s">
        <v>223</v>
      </c>
      <c r="AU392" s="263" t="s">
        <v>76</v>
      </c>
      <c r="AV392" s="14" t="s">
        <v>218</v>
      </c>
      <c r="AW392" s="14" t="s">
        <v>30</v>
      </c>
      <c r="AX392" s="14" t="s">
        <v>74</v>
      </c>
      <c r="AY392" s="263" t="s">
        <v>211</v>
      </c>
    </row>
    <row r="393" spans="2:65" s="1" customFormat="1" ht="16.5" customHeight="1">
      <c r="B393" s="38"/>
      <c r="C393" s="216" t="s">
        <v>340</v>
      </c>
      <c r="D393" s="216" t="s">
        <v>213</v>
      </c>
      <c r="E393" s="217" t="s">
        <v>525</v>
      </c>
      <c r="F393" s="218" t="s">
        <v>526</v>
      </c>
      <c r="G393" s="219" t="s">
        <v>246</v>
      </c>
      <c r="H393" s="220">
        <v>38.04</v>
      </c>
      <c r="I393" s="221"/>
      <c r="J393" s="222">
        <f>ROUND(I393*H393,2)</f>
        <v>0</v>
      </c>
      <c r="K393" s="218" t="s">
        <v>217</v>
      </c>
      <c r="L393" s="43"/>
      <c r="M393" s="223" t="s">
        <v>1</v>
      </c>
      <c r="N393" s="224" t="s">
        <v>38</v>
      </c>
      <c r="O393" s="79"/>
      <c r="P393" s="225">
        <f>O393*H393</f>
        <v>0</v>
      </c>
      <c r="Q393" s="225">
        <v>0.000664</v>
      </c>
      <c r="R393" s="225">
        <f>Q393*H393</f>
        <v>0.02525856</v>
      </c>
      <c r="S393" s="225">
        <v>0</v>
      </c>
      <c r="T393" s="226">
        <f>S393*H393</f>
        <v>0</v>
      </c>
      <c r="AR393" s="17" t="s">
        <v>218</v>
      </c>
      <c r="AT393" s="17" t="s">
        <v>213</v>
      </c>
      <c r="AU393" s="17" t="s">
        <v>76</v>
      </c>
      <c r="AY393" s="17" t="s">
        <v>211</v>
      </c>
      <c r="BE393" s="227">
        <f>IF(N393="základní",J393,0)</f>
        <v>0</v>
      </c>
      <c r="BF393" s="227">
        <f>IF(N393="snížená",J393,0)</f>
        <v>0</v>
      </c>
      <c r="BG393" s="227">
        <f>IF(N393="zákl. přenesená",J393,0)</f>
        <v>0</v>
      </c>
      <c r="BH393" s="227">
        <f>IF(N393="sníž. přenesená",J393,0)</f>
        <v>0</v>
      </c>
      <c r="BI393" s="227">
        <f>IF(N393="nulová",J393,0)</f>
        <v>0</v>
      </c>
      <c r="BJ393" s="17" t="s">
        <v>74</v>
      </c>
      <c r="BK393" s="227">
        <f>ROUND(I393*H393,2)</f>
        <v>0</v>
      </c>
      <c r="BL393" s="17" t="s">
        <v>218</v>
      </c>
      <c r="BM393" s="17" t="s">
        <v>1794</v>
      </c>
    </row>
    <row r="394" spans="2:47" s="1" customFormat="1" ht="12">
      <c r="B394" s="38"/>
      <c r="C394" s="39"/>
      <c r="D394" s="228" t="s">
        <v>219</v>
      </c>
      <c r="E394" s="39"/>
      <c r="F394" s="229" t="s">
        <v>528</v>
      </c>
      <c r="G394" s="39"/>
      <c r="H394" s="39"/>
      <c r="I394" s="143"/>
      <c r="J394" s="39"/>
      <c r="K394" s="39"/>
      <c r="L394" s="43"/>
      <c r="M394" s="230"/>
      <c r="N394" s="79"/>
      <c r="O394" s="79"/>
      <c r="P394" s="79"/>
      <c r="Q394" s="79"/>
      <c r="R394" s="79"/>
      <c r="S394" s="79"/>
      <c r="T394" s="80"/>
      <c r="AT394" s="17" t="s">
        <v>219</v>
      </c>
      <c r="AU394" s="17" t="s">
        <v>76</v>
      </c>
    </row>
    <row r="395" spans="2:47" s="1" customFormat="1" ht="12">
      <c r="B395" s="38"/>
      <c r="C395" s="39"/>
      <c r="D395" s="228" t="s">
        <v>221</v>
      </c>
      <c r="E395" s="39"/>
      <c r="F395" s="231" t="s">
        <v>519</v>
      </c>
      <c r="G395" s="39"/>
      <c r="H395" s="39"/>
      <c r="I395" s="143"/>
      <c r="J395" s="39"/>
      <c r="K395" s="39"/>
      <c r="L395" s="43"/>
      <c r="M395" s="230"/>
      <c r="N395" s="79"/>
      <c r="O395" s="79"/>
      <c r="P395" s="79"/>
      <c r="Q395" s="79"/>
      <c r="R395" s="79"/>
      <c r="S395" s="79"/>
      <c r="T395" s="80"/>
      <c r="AT395" s="17" t="s">
        <v>221</v>
      </c>
      <c r="AU395" s="17" t="s">
        <v>76</v>
      </c>
    </row>
    <row r="396" spans="2:65" s="1" customFormat="1" ht="16.5" customHeight="1">
      <c r="B396" s="38"/>
      <c r="C396" s="264" t="s">
        <v>506</v>
      </c>
      <c r="D396" s="264" t="s">
        <v>337</v>
      </c>
      <c r="E396" s="265" t="s">
        <v>531</v>
      </c>
      <c r="F396" s="266" t="s">
        <v>532</v>
      </c>
      <c r="G396" s="267" t="s">
        <v>323</v>
      </c>
      <c r="H396" s="268">
        <v>0.959</v>
      </c>
      <c r="I396" s="269"/>
      <c r="J396" s="270">
        <f>ROUND(I396*H396,2)</f>
        <v>0</v>
      </c>
      <c r="K396" s="266" t="s">
        <v>217</v>
      </c>
      <c r="L396" s="271"/>
      <c r="M396" s="272" t="s">
        <v>1</v>
      </c>
      <c r="N396" s="273" t="s">
        <v>38</v>
      </c>
      <c r="O396" s="79"/>
      <c r="P396" s="225">
        <f>O396*H396</f>
        <v>0</v>
      </c>
      <c r="Q396" s="225">
        <v>1</v>
      </c>
      <c r="R396" s="225">
        <f>Q396*H396</f>
        <v>0.959</v>
      </c>
      <c r="S396" s="225">
        <v>0</v>
      </c>
      <c r="T396" s="226">
        <f>S396*H396</f>
        <v>0</v>
      </c>
      <c r="AR396" s="17" t="s">
        <v>247</v>
      </c>
      <c r="AT396" s="17" t="s">
        <v>337</v>
      </c>
      <c r="AU396" s="17" t="s">
        <v>76</v>
      </c>
      <c r="AY396" s="17" t="s">
        <v>211</v>
      </c>
      <c r="BE396" s="227">
        <f>IF(N396="základní",J396,0)</f>
        <v>0</v>
      </c>
      <c r="BF396" s="227">
        <f>IF(N396="snížená",J396,0)</f>
        <v>0</v>
      </c>
      <c r="BG396" s="227">
        <f>IF(N396="zákl. přenesená",J396,0)</f>
        <v>0</v>
      </c>
      <c r="BH396" s="227">
        <f>IF(N396="sníž. přenesená",J396,0)</f>
        <v>0</v>
      </c>
      <c r="BI396" s="227">
        <f>IF(N396="nulová",J396,0)</f>
        <v>0</v>
      </c>
      <c r="BJ396" s="17" t="s">
        <v>74</v>
      </c>
      <c r="BK396" s="227">
        <f>ROUND(I396*H396,2)</f>
        <v>0</v>
      </c>
      <c r="BL396" s="17" t="s">
        <v>218</v>
      </c>
      <c r="BM396" s="17" t="s">
        <v>1795</v>
      </c>
    </row>
    <row r="397" spans="2:47" s="1" customFormat="1" ht="12">
      <c r="B397" s="38"/>
      <c r="C397" s="39"/>
      <c r="D397" s="228" t="s">
        <v>219</v>
      </c>
      <c r="E397" s="39"/>
      <c r="F397" s="229" t="s">
        <v>532</v>
      </c>
      <c r="G397" s="39"/>
      <c r="H397" s="39"/>
      <c r="I397" s="143"/>
      <c r="J397" s="39"/>
      <c r="K397" s="39"/>
      <c r="L397" s="43"/>
      <c r="M397" s="230"/>
      <c r="N397" s="79"/>
      <c r="O397" s="79"/>
      <c r="P397" s="79"/>
      <c r="Q397" s="79"/>
      <c r="R397" s="79"/>
      <c r="S397" s="79"/>
      <c r="T397" s="80"/>
      <c r="AT397" s="17" t="s">
        <v>219</v>
      </c>
      <c r="AU397" s="17" t="s">
        <v>76</v>
      </c>
    </row>
    <row r="398" spans="2:51" s="12" customFormat="1" ht="12">
      <c r="B398" s="232"/>
      <c r="C398" s="233"/>
      <c r="D398" s="228" t="s">
        <v>223</v>
      </c>
      <c r="E398" s="234" t="s">
        <v>1</v>
      </c>
      <c r="F398" s="235" t="s">
        <v>495</v>
      </c>
      <c r="G398" s="233"/>
      <c r="H398" s="234" t="s">
        <v>1</v>
      </c>
      <c r="I398" s="236"/>
      <c r="J398" s="233"/>
      <c r="K398" s="233"/>
      <c r="L398" s="237"/>
      <c r="M398" s="238"/>
      <c r="N398" s="239"/>
      <c r="O398" s="239"/>
      <c r="P398" s="239"/>
      <c r="Q398" s="239"/>
      <c r="R398" s="239"/>
      <c r="S398" s="239"/>
      <c r="T398" s="240"/>
      <c r="AT398" s="241" t="s">
        <v>223</v>
      </c>
      <c r="AU398" s="241" t="s">
        <v>76</v>
      </c>
      <c r="AV398" s="12" t="s">
        <v>74</v>
      </c>
      <c r="AW398" s="12" t="s">
        <v>30</v>
      </c>
      <c r="AX398" s="12" t="s">
        <v>67</v>
      </c>
      <c r="AY398" s="241" t="s">
        <v>211</v>
      </c>
    </row>
    <row r="399" spans="2:51" s="13" customFormat="1" ht="12">
      <c r="B399" s="242"/>
      <c r="C399" s="243"/>
      <c r="D399" s="228" t="s">
        <v>223</v>
      </c>
      <c r="E399" s="244" t="s">
        <v>1</v>
      </c>
      <c r="F399" s="245" t="s">
        <v>1796</v>
      </c>
      <c r="G399" s="243"/>
      <c r="H399" s="246">
        <v>0.363</v>
      </c>
      <c r="I399" s="247"/>
      <c r="J399" s="243"/>
      <c r="K399" s="243"/>
      <c r="L399" s="248"/>
      <c r="M399" s="249"/>
      <c r="N399" s="250"/>
      <c r="O399" s="250"/>
      <c r="P399" s="250"/>
      <c r="Q399" s="250"/>
      <c r="R399" s="250"/>
      <c r="S399" s="250"/>
      <c r="T399" s="251"/>
      <c r="AT399" s="252" t="s">
        <v>223</v>
      </c>
      <c r="AU399" s="252" t="s">
        <v>76</v>
      </c>
      <c r="AV399" s="13" t="s">
        <v>76</v>
      </c>
      <c r="AW399" s="13" t="s">
        <v>30</v>
      </c>
      <c r="AX399" s="13" t="s">
        <v>67</v>
      </c>
      <c r="AY399" s="252" t="s">
        <v>211</v>
      </c>
    </row>
    <row r="400" spans="2:51" s="12" customFormat="1" ht="12">
      <c r="B400" s="232"/>
      <c r="C400" s="233"/>
      <c r="D400" s="228" t="s">
        <v>223</v>
      </c>
      <c r="E400" s="234" t="s">
        <v>1</v>
      </c>
      <c r="F400" s="235" t="s">
        <v>499</v>
      </c>
      <c r="G400" s="233"/>
      <c r="H400" s="234" t="s">
        <v>1</v>
      </c>
      <c r="I400" s="236"/>
      <c r="J400" s="233"/>
      <c r="K400" s="233"/>
      <c r="L400" s="237"/>
      <c r="M400" s="238"/>
      <c r="N400" s="239"/>
      <c r="O400" s="239"/>
      <c r="P400" s="239"/>
      <c r="Q400" s="239"/>
      <c r="R400" s="239"/>
      <c r="S400" s="239"/>
      <c r="T400" s="240"/>
      <c r="AT400" s="241" t="s">
        <v>223</v>
      </c>
      <c r="AU400" s="241" t="s">
        <v>76</v>
      </c>
      <c r="AV400" s="12" t="s">
        <v>74</v>
      </c>
      <c r="AW400" s="12" t="s">
        <v>30</v>
      </c>
      <c r="AX400" s="12" t="s">
        <v>67</v>
      </c>
      <c r="AY400" s="241" t="s">
        <v>211</v>
      </c>
    </row>
    <row r="401" spans="2:51" s="13" customFormat="1" ht="12">
      <c r="B401" s="242"/>
      <c r="C401" s="243"/>
      <c r="D401" s="228" t="s">
        <v>223</v>
      </c>
      <c r="E401" s="244" t="s">
        <v>1</v>
      </c>
      <c r="F401" s="245" t="s">
        <v>1797</v>
      </c>
      <c r="G401" s="243"/>
      <c r="H401" s="246">
        <v>0.175</v>
      </c>
      <c r="I401" s="247"/>
      <c r="J401" s="243"/>
      <c r="K401" s="243"/>
      <c r="L401" s="248"/>
      <c r="M401" s="249"/>
      <c r="N401" s="250"/>
      <c r="O401" s="250"/>
      <c r="P401" s="250"/>
      <c r="Q401" s="250"/>
      <c r="R401" s="250"/>
      <c r="S401" s="250"/>
      <c r="T401" s="251"/>
      <c r="AT401" s="252" t="s">
        <v>223</v>
      </c>
      <c r="AU401" s="252" t="s">
        <v>76</v>
      </c>
      <c r="AV401" s="13" t="s">
        <v>76</v>
      </c>
      <c r="AW401" s="13" t="s">
        <v>30</v>
      </c>
      <c r="AX401" s="13" t="s">
        <v>67</v>
      </c>
      <c r="AY401" s="252" t="s">
        <v>211</v>
      </c>
    </row>
    <row r="402" spans="2:51" s="12" customFormat="1" ht="12">
      <c r="B402" s="232"/>
      <c r="C402" s="233"/>
      <c r="D402" s="228" t="s">
        <v>223</v>
      </c>
      <c r="E402" s="234" t="s">
        <v>1</v>
      </c>
      <c r="F402" s="235" t="s">
        <v>1798</v>
      </c>
      <c r="G402" s="233"/>
      <c r="H402" s="234" t="s">
        <v>1</v>
      </c>
      <c r="I402" s="236"/>
      <c r="J402" s="233"/>
      <c r="K402" s="233"/>
      <c r="L402" s="237"/>
      <c r="M402" s="238"/>
      <c r="N402" s="239"/>
      <c r="O402" s="239"/>
      <c r="P402" s="239"/>
      <c r="Q402" s="239"/>
      <c r="R402" s="239"/>
      <c r="S402" s="239"/>
      <c r="T402" s="240"/>
      <c r="AT402" s="241" t="s">
        <v>223</v>
      </c>
      <c r="AU402" s="241" t="s">
        <v>76</v>
      </c>
      <c r="AV402" s="12" t="s">
        <v>74</v>
      </c>
      <c r="AW402" s="12" t="s">
        <v>30</v>
      </c>
      <c r="AX402" s="12" t="s">
        <v>67</v>
      </c>
      <c r="AY402" s="241" t="s">
        <v>211</v>
      </c>
    </row>
    <row r="403" spans="2:51" s="13" customFormat="1" ht="12">
      <c r="B403" s="242"/>
      <c r="C403" s="243"/>
      <c r="D403" s="228" t="s">
        <v>223</v>
      </c>
      <c r="E403" s="244" t="s">
        <v>1</v>
      </c>
      <c r="F403" s="245" t="s">
        <v>1799</v>
      </c>
      <c r="G403" s="243"/>
      <c r="H403" s="246">
        <v>0.421</v>
      </c>
      <c r="I403" s="247"/>
      <c r="J403" s="243"/>
      <c r="K403" s="243"/>
      <c r="L403" s="248"/>
      <c r="M403" s="249"/>
      <c r="N403" s="250"/>
      <c r="O403" s="250"/>
      <c r="P403" s="250"/>
      <c r="Q403" s="250"/>
      <c r="R403" s="250"/>
      <c r="S403" s="250"/>
      <c r="T403" s="251"/>
      <c r="AT403" s="252" t="s">
        <v>223</v>
      </c>
      <c r="AU403" s="252" t="s">
        <v>76</v>
      </c>
      <c r="AV403" s="13" t="s">
        <v>76</v>
      </c>
      <c r="AW403" s="13" t="s">
        <v>30</v>
      </c>
      <c r="AX403" s="13" t="s">
        <v>67</v>
      </c>
      <c r="AY403" s="252" t="s">
        <v>211</v>
      </c>
    </row>
    <row r="404" spans="2:51" s="14" customFormat="1" ht="12">
      <c r="B404" s="253"/>
      <c r="C404" s="254"/>
      <c r="D404" s="228" t="s">
        <v>223</v>
      </c>
      <c r="E404" s="255" t="s">
        <v>1</v>
      </c>
      <c r="F404" s="256" t="s">
        <v>227</v>
      </c>
      <c r="G404" s="254"/>
      <c r="H404" s="257">
        <v>0.959</v>
      </c>
      <c r="I404" s="258"/>
      <c r="J404" s="254"/>
      <c r="K404" s="254"/>
      <c r="L404" s="259"/>
      <c r="M404" s="260"/>
      <c r="N404" s="261"/>
      <c r="O404" s="261"/>
      <c r="P404" s="261"/>
      <c r="Q404" s="261"/>
      <c r="R404" s="261"/>
      <c r="S404" s="261"/>
      <c r="T404" s="262"/>
      <c r="AT404" s="263" t="s">
        <v>223</v>
      </c>
      <c r="AU404" s="263" t="s">
        <v>76</v>
      </c>
      <c r="AV404" s="14" t="s">
        <v>218</v>
      </c>
      <c r="AW404" s="14" t="s">
        <v>30</v>
      </c>
      <c r="AX404" s="14" t="s">
        <v>74</v>
      </c>
      <c r="AY404" s="263" t="s">
        <v>211</v>
      </c>
    </row>
    <row r="405" spans="2:65" s="1" customFormat="1" ht="16.5" customHeight="1">
      <c r="B405" s="38"/>
      <c r="C405" s="264" t="s">
        <v>344</v>
      </c>
      <c r="D405" s="264" t="s">
        <v>337</v>
      </c>
      <c r="E405" s="265" t="s">
        <v>538</v>
      </c>
      <c r="F405" s="266" t="s">
        <v>539</v>
      </c>
      <c r="G405" s="267" t="s">
        <v>323</v>
      </c>
      <c r="H405" s="268">
        <v>0.315</v>
      </c>
      <c r="I405" s="269"/>
      <c r="J405" s="270">
        <f>ROUND(I405*H405,2)</f>
        <v>0</v>
      </c>
      <c r="K405" s="266" t="s">
        <v>217</v>
      </c>
      <c r="L405" s="271"/>
      <c r="M405" s="272" t="s">
        <v>1</v>
      </c>
      <c r="N405" s="273" t="s">
        <v>38</v>
      </c>
      <c r="O405" s="79"/>
      <c r="P405" s="225">
        <f>O405*H405</f>
        <v>0</v>
      </c>
      <c r="Q405" s="225">
        <v>1</v>
      </c>
      <c r="R405" s="225">
        <f>Q405*H405</f>
        <v>0.315</v>
      </c>
      <c r="S405" s="225">
        <v>0</v>
      </c>
      <c r="T405" s="226">
        <f>S405*H405</f>
        <v>0</v>
      </c>
      <c r="AR405" s="17" t="s">
        <v>247</v>
      </c>
      <c r="AT405" s="17" t="s">
        <v>337</v>
      </c>
      <c r="AU405" s="17" t="s">
        <v>76</v>
      </c>
      <c r="AY405" s="17" t="s">
        <v>211</v>
      </c>
      <c r="BE405" s="227">
        <f>IF(N405="základní",J405,0)</f>
        <v>0</v>
      </c>
      <c r="BF405" s="227">
        <f>IF(N405="snížená",J405,0)</f>
        <v>0</v>
      </c>
      <c r="BG405" s="227">
        <f>IF(N405="zákl. přenesená",J405,0)</f>
        <v>0</v>
      </c>
      <c r="BH405" s="227">
        <f>IF(N405="sníž. přenesená",J405,0)</f>
        <v>0</v>
      </c>
      <c r="BI405" s="227">
        <f>IF(N405="nulová",J405,0)</f>
        <v>0</v>
      </c>
      <c r="BJ405" s="17" t="s">
        <v>74</v>
      </c>
      <c r="BK405" s="227">
        <f>ROUND(I405*H405,2)</f>
        <v>0</v>
      </c>
      <c r="BL405" s="17" t="s">
        <v>218</v>
      </c>
      <c r="BM405" s="17" t="s">
        <v>1800</v>
      </c>
    </row>
    <row r="406" spans="2:47" s="1" customFormat="1" ht="12">
      <c r="B406" s="38"/>
      <c r="C406" s="39"/>
      <c r="D406" s="228" t="s">
        <v>219</v>
      </c>
      <c r="E406" s="39"/>
      <c r="F406" s="229" t="s">
        <v>539</v>
      </c>
      <c r="G406" s="39"/>
      <c r="H406" s="39"/>
      <c r="I406" s="143"/>
      <c r="J406" s="39"/>
      <c r="K406" s="39"/>
      <c r="L406" s="43"/>
      <c r="M406" s="230"/>
      <c r="N406" s="79"/>
      <c r="O406" s="79"/>
      <c r="P406" s="79"/>
      <c r="Q406" s="79"/>
      <c r="R406" s="79"/>
      <c r="S406" s="79"/>
      <c r="T406" s="80"/>
      <c r="AT406" s="17" t="s">
        <v>219</v>
      </c>
      <c r="AU406" s="17" t="s">
        <v>76</v>
      </c>
    </row>
    <row r="407" spans="2:51" s="12" customFormat="1" ht="12">
      <c r="B407" s="232"/>
      <c r="C407" s="233"/>
      <c r="D407" s="228" t="s">
        <v>223</v>
      </c>
      <c r="E407" s="234" t="s">
        <v>1</v>
      </c>
      <c r="F407" s="235" t="s">
        <v>495</v>
      </c>
      <c r="G407" s="233"/>
      <c r="H407" s="234" t="s">
        <v>1</v>
      </c>
      <c r="I407" s="236"/>
      <c r="J407" s="233"/>
      <c r="K407" s="233"/>
      <c r="L407" s="237"/>
      <c r="M407" s="238"/>
      <c r="N407" s="239"/>
      <c r="O407" s="239"/>
      <c r="P407" s="239"/>
      <c r="Q407" s="239"/>
      <c r="R407" s="239"/>
      <c r="S407" s="239"/>
      <c r="T407" s="240"/>
      <c r="AT407" s="241" t="s">
        <v>223</v>
      </c>
      <c r="AU407" s="241" t="s">
        <v>76</v>
      </c>
      <c r="AV407" s="12" t="s">
        <v>74</v>
      </c>
      <c r="AW407" s="12" t="s">
        <v>30</v>
      </c>
      <c r="AX407" s="12" t="s">
        <v>67</v>
      </c>
      <c r="AY407" s="241" t="s">
        <v>211</v>
      </c>
    </row>
    <row r="408" spans="2:51" s="13" customFormat="1" ht="12">
      <c r="B408" s="242"/>
      <c r="C408" s="243"/>
      <c r="D408" s="228" t="s">
        <v>223</v>
      </c>
      <c r="E408" s="244" t="s">
        <v>1</v>
      </c>
      <c r="F408" s="245" t="s">
        <v>1801</v>
      </c>
      <c r="G408" s="243"/>
      <c r="H408" s="246">
        <v>0.122</v>
      </c>
      <c r="I408" s="247"/>
      <c r="J408" s="243"/>
      <c r="K408" s="243"/>
      <c r="L408" s="248"/>
      <c r="M408" s="249"/>
      <c r="N408" s="250"/>
      <c r="O408" s="250"/>
      <c r="P408" s="250"/>
      <c r="Q408" s="250"/>
      <c r="R408" s="250"/>
      <c r="S408" s="250"/>
      <c r="T408" s="251"/>
      <c r="AT408" s="252" t="s">
        <v>223</v>
      </c>
      <c r="AU408" s="252" t="s">
        <v>76</v>
      </c>
      <c r="AV408" s="13" t="s">
        <v>76</v>
      </c>
      <c r="AW408" s="13" t="s">
        <v>30</v>
      </c>
      <c r="AX408" s="13" t="s">
        <v>67</v>
      </c>
      <c r="AY408" s="252" t="s">
        <v>211</v>
      </c>
    </row>
    <row r="409" spans="2:51" s="12" customFormat="1" ht="12">
      <c r="B409" s="232"/>
      <c r="C409" s="233"/>
      <c r="D409" s="228" t="s">
        <v>223</v>
      </c>
      <c r="E409" s="234" t="s">
        <v>1</v>
      </c>
      <c r="F409" s="235" t="s">
        <v>499</v>
      </c>
      <c r="G409" s="233"/>
      <c r="H409" s="234" t="s">
        <v>1</v>
      </c>
      <c r="I409" s="236"/>
      <c r="J409" s="233"/>
      <c r="K409" s="233"/>
      <c r="L409" s="237"/>
      <c r="M409" s="238"/>
      <c r="N409" s="239"/>
      <c r="O409" s="239"/>
      <c r="P409" s="239"/>
      <c r="Q409" s="239"/>
      <c r="R409" s="239"/>
      <c r="S409" s="239"/>
      <c r="T409" s="240"/>
      <c r="AT409" s="241" t="s">
        <v>223</v>
      </c>
      <c r="AU409" s="241" t="s">
        <v>76</v>
      </c>
      <c r="AV409" s="12" t="s">
        <v>74</v>
      </c>
      <c r="AW409" s="12" t="s">
        <v>30</v>
      </c>
      <c r="AX409" s="12" t="s">
        <v>67</v>
      </c>
      <c r="AY409" s="241" t="s">
        <v>211</v>
      </c>
    </row>
    <row r="410" spans="2:51" s="13" customFormat="1" ht="12">
      <c r="B410" s="242"/>
      <c r="C410" s="243"/>
      <c r="D410" s="228" t="s">
        <v>223</v>
      </c>
      <c r="E410" s="244" t="s">
        <v>1</v>
      </c>
      <c r="F410" s="245" t="s">
        <v>1802</v>
      </c>
      <c r="G410" s="243"/>
      <c r="H410" s="246">
        <v>0.061</v>
      </c>
      <c r="I410" s="247"/>
      <c r="J410" s="243"/>
      <c r="K410" s="243"/>
      <c r="L410" s="248"/>
      <c r="M410" s="249"/>
      <c r="N410" s="250"/>
      <c r="O410" s="250"/>
      <c r="P410" s="250"/>
      <c r="Q410" s="250"/>
      <c r="R410" s="250"/>
      <c r="S410" s="250"/>
      <c r="T410" s="251"/>
      <c r="AT410" s="252" t="s">
        <v>223</v>
      </c>
      <c r="AU410" s="252" t="s">
        <v>76</v>
      </c>
      <c r="AV410" s="13" t="s">
        <v>76</v>
      </c>
      <c r="AW410" s="13" t="s">
        <v>30</v>
      </c>
      <c r="AX410" s="13" t="s">
        <v>67</v>
      </c>
      <c r="AY410" s="252" t="s">
        <v>211</v>
      </c>
    </row>
    <row r="411" spans="2:51" s="12" customFormat="1" ht="12">
      <c r="B411" s="232"/>
      <c r="C411" s="233"/>
      <c r="D411" s="228" t="s">
        <v>223</v>
      </c>
      <c r="E411" s="234" t="s">
        <v>1</v>
      </c>
      <c r="F411" s="235" t="s">
        <v>1803</v>
      </c>
      <c r="G411" s="233"/>
      <c r="H411" s="234" t="s">
        <v>1</v>
      </c>
      <c r="I411" s="236"/>
      <c r="J411" s="233"/>
      <c r="K411" s="233"/>
      <c r="L411" s="237"/>
      <c r="M411" s="238"/>
      <c r="N411" s="239"/>
      <c r="O411" s="239"/>
      <c r="P411" s="239"/>
      <c r="Q411" s="239"/>
      <c r="R411" s="239"/>
      <c r="S411" s="239"/>
      <c r="T411" s="240"/>
      <c r="AT411" s="241" t="s">
        <v>223</v>
      </c>
      <c r="AU411" s="241" t="s">
        <v>76</v>
      </c>
      <c r="AV411" s="12" t="s">
        <v>74</v>
      </c>
      <c r="AW411" s="12" t="s">
        <v>30</v>
      </c>
      <c r="AX411" s="12" t="s">
        <v>67</v>
      </c>
      <c r="AY411" s="241" t="s">
        <v>211</v>
      </c>
    </row>
    <row r="412" spans="2:51" s="13" customFormat="1" ht="12">
      <c r="B412" s="242"/>
      <c r="C412" s="243"/>
      <c r="D412" s="228" t="s">
        <v>223</v>
      </c>
      <c r="E412" s="244" t="s">
        <v>1</v>
      </c>
      <c r="F412" s="245" t="s">
        <v>1804</v>
      </c>
      <c r="G412" s="243"/>
      <c r="H412" s="246">
        <v>0.132</v>
      </c>
      <c r="I412" s="247"/>
      <c r="J412" s="243"/>
      <c r="K412" s="243"/>
      <c r="L412" s="248"/>
      <c r="M412" s="249"/>
      <c r="N412" s="250"/>
      <c r="O412" s="250"/>
      <c r="P412" s="250"/>
      <c r="Q412" s="250"/>
      <c r="R412" s="250"/>
      <c r="S412" s="250"/>
      <c r="T412" s="251"/>
      <c r="AT412" s="252" t="s">
        <v>223</v>
      </c>
      <c r="AU412" s="252" t="s">
        <v>76</v>
      </c>
      <c r="AV412" s="13" t="s">
        <v>76</v>
      </c>
      <c r="AW412" s="13" t="s">
        <v>30</v>
      </c>
      <c r="AX412" s="13" t="s">
        <v>67</v>
      </c>
      <c r="AY412" s="252" t="s">
        <v>211</v>
      </c>
    </row>
    <row r="413" spans="2:51" s="14" customFormat="1" ht="12">
      <c r="B413" s="253"/>
      <c r="C413" s="254"/>
      <c r="D413" s="228" t="s">
        <v>223</v>
      </c>
      <c r="E413" s="255" t="s">
        <v>1</v>
      </c>
      <c r="F413" s="256" t="s">
        <v>227</v>
      </c>
      <c r="G413" s="254"/>
      <c r="H413" s="257">
        <v>0.315</v>
      </c>
      <c r="I413" s="258"/>
      <c r="J413" s="254"/>
      <c r="K413" s="254"/>
      <c r="L413" s="259"/>
      <c r="M413" s="260"/>
      <c r="N413" s="261"/>
      <c r="O413" s="261"/>
      <c r="P413" s="261"/>
      <c r="Q413" s="261"/>
      <c r="R413" s="261"/>
      <c r="S413" s="261"/>
      <c r="T413" s="262"/>
      <c r="AT413" s="263" t="s">
        <v>223</v>
      </c>
      <c r="AU413" s="263" t="s">
        <v>76</v>
      </c>
      <c r="AV413" s="14" t="s">
        <v>218</v>
      </c>
      <c r="AW413" s="14" t="s">
        <v>30</v>
      </c>
      <c r="AX413" s="14" t="s">
        <v>74</v>
      </c>
      <c r="AY413" s="263" t="s">
        <v>211</v>
      </c>
    </row>
    <row r="414" spans="2:65" s="1" customFormat="1" ht="16.5" customHeight="1">
      <c r="B414" s="38"/>
      <c r="C414" s="264" t="s">
        <v>524</v>
      </c>
      <c r="D414" s="264" t="s">
        <v>337</v>
      </c>
      <c r="E414" s="265" t="s">
        <v>543</v>
      </c>
      <c r="F414" s="266" t="s">
        <v>544</v>
      </c>
      <c r="G414" s="267" t="s">
        <v>323</v>
      </c>
      <c r="H414" s="268">
        <v>0.186</v>
      </c>
      <c r="I414" s="269"/>
      <c r="J414" s="270">
        <f>ROUND(I414*H414,2)</f>
        <v>0</v>
      </c>
      <c r="K414" s="266" t="s">
        <v>1</v>
      </c>
      <c r="L414" s="271"/>
      <c r="M414" s="272" t="s">
        <v>1</v>
      </c>
      <c r="N414" s="273" t="s">
        <v>38</v>
      </c>
      <c r="O414" s="79"/>
      <c r="P414" s="225">
        <f>O414*H414</f>
        <v>0</v>
      </c>
      <c r="Q414" s="225">
        <v>0</v>
      </c>
      <c r="R414" s="225">
        <f>Q414*H414</f>
        <v>0</v>
      </c>
      <c r="S414" s="225">
        <v>0</v>
      </c>
      <c r="T414" s="226">
        <f>S414*H414</f>
        <v>0</v>
      </c>
      <c r="AR414" s="17" t="s">
        <v>247</v>
      </c>
      <c r="AT414" s="17" t="s">
        <v>337</v>
      </c>
      <c r="AU414" s="17" t="s">
        <v>76</v>
      </c>
      <c r="AY414" s="17" t="s">
        <v>211</v>
      </c>
      <c r="BE414" s="227">
        <f>IF(N414="základní",J414,0)</f>
        <v>0</v>
      </c>
      <c r="BF414" s="227">
        <f>IF(N414="snížená",J414,0)</f>
        <v>0</v>
      </c>
      <c r="BG414" s="227">
        <f>IF(N414="zákl. přenesená",J414,0)</f>
        <v>0</v>
      </c>
      <c r="BH414" s="227">
        <f>IF(N414="sníž. přenesená",J414,0)</f>
        <v>0</v>
      </c>
      <c r="BI414" s="227">
        <f>IF(N414="nulová",J414,0)</f>
        <v>0</v>
      </c>
      <c r="BJ414" s="17" t="s">
        <v>74</v>
      </c>
      <c r="BK414" s="227">
        <f>ROUND(I414*H414,2)</f>
        <v>0</v>
      </c>
      <c r="BL414" s="17" t="s">
        <v>218</v>
      </c>
      <c r="BM414" s="17" t="s">
        <v>1805</v>
      </c>
    </row>
    <row r="415" spans="2:47" s="1" customFormat="1" ht="12">
      <c r="B415" s="38"/>
      <c r="C415" s="39"/>
      <c r="D415" s="228" t="s">
        <v>219</v>
      </c>
      <c r="E415" s="39"/>
      <c r="F415" s="229" t="s">
        <v>546</v>
      </c>
      <c r="G415" s="39"/>
      <c r="H415" s="39"/>
      <c r="I415" s="143"/>
      <c r="J415" s="39"/>
      <c r="K415" s="39"/>
      <c r="L415" s="43"/>
      <c r="M415" s="230"/>
      <c r="N415" s="79"/>
      <c r="O415" s="79"/>
      <c r="P415" s="79"/>
      <c r="Q415" s="79"/>
      <c r="R415" s="79"/>
      <c r="S415" s="79"/>
      <c r="T415" s="80"/>
      <c r="AT415" s="17" t="s">
        <v>219</v>
      </c>
      <c r="AU415" s="17" t="s">
        <v>76</v>
      </c>
    </row>
    <row r="416" spans="2:51" s="12" customFormat="1" ht="12">
      <c r="B416" s="232"/>
      <c r="C416" s="233"/>
      <c r="D416" s="228" t="s">
        <v>223</v>
      </c>
      <c r="E416" s="234" t="s">
        <v>1</v>
      </c>
      <c r="F416" s="235" t="s">
        <v>495</v>
      </c>
      <c r="G416" s="233"/>
      <c r="H416" s="234" t="s">
        <v>1</v>
      </c>
      <c r="I416" s="236"/>
      <c r="J416" s="233"/>
      <c r="K416" s="233"/>
      <c r="L416" s="237"/>
      <c r="M416" s="238"/>
      <c r="N416" s="239"/>
      <c r="O416" s="239"/>
      <c r="P416" s="239"/>
      <c r="Q416" s="239"/>
      <c r="R416" s="239"/>
      <c r="S416" s="239"/>
      <c r="T416" s="240"/>
      <c r="AT416" s="241" t="s">
        <v>223</v>
      </c>
      <c r="AU416" s="241" t="s">
        <v>76</v>
      </c>
      <c r="AV416" s="12" t="s">
        <v>74</v>
      </c>
      <c r="AW416" s="12" t="s">
        <v>30</v>
      </c>
      <c r="AX416" s="12" t="s">
        <v>67</v>
      </c>
      <c r="AY416" s="241" t="s">
        <v>211</v>
      </c>
    </row>
    <row r="417" spans="2:51" s="13" customFormat="1" ht="12">
      <c r="B417" s="242"/>
      <c r="C417" s="243"/>
      <c r="D417" s="228" t="s">
        <v>223</v>
      </c>
      <c r="E417" s="244" t="s">
        <v>1</v>
      </c>
      <c r="F417" s="245" t="s">
        <v>1806</v>
      </c>
      <c r="G417" s="243"/>
      <c r="H417" s="246">
        <v>0.072</v>
      </c>
      <c r="I417" s="247"/>
      <c r="J417" s="243"/>
      <c r="K417" s="243"/>
      <c r="L417" s="248"/>
      <c r="M417" s="249"/>
      <c r="N417" s="250"/>
      <c r="O417" s="250"/>
      <c r="P417" s="250"/>
      <c r="Q417" s="250"/>
      <c r="R417" s="250"/>
      <c r="S417" s="250"/>
      <c r="T417" s="251"/>
      <c r="AT417" s="252" t="s">
        <v>223</v>
      </c>
      <c r="AU417" s="252" t="s">
        <v>76</v>
      </c>
      <c r="AV417" s="13" t="s">
        <v>76</v>
      </c>
      <c r="AW417" s="13" t="s">
        <v>30</v>
      </c>
      <c r="AX417" s="13" t="s">
        <v>67</v>
      </c>
      <c r="AY417" s="252" t="s">
        <v>211</v>
      </c>
    </row>
    <row r="418" spans="2:51" s="12" customFormat="1" ht="12">
      <c r="B418" s="232"/>
      <c r="C418" s="233"/>
      <c r="D418" s="228" t="s">
        <v>223</v>
      </c>
      <c r="E418" s="234" t="s">
        <v>1</v>
      </c>
      <c r="F418" s="235" t="s">
        <v>499</v>
      </c>
      <c r="G418" s="233"/>
      <c r="H418" s="234" t="s">
        <v>1</v>
      </c>
      <c r="I418" s="236"/>
      <c r="J418" s="233"/>
      <c r="K418" s="233"/>
      <c r="L418" s="237"/>
      <c r="M418" s="238"/>
      <c r="N418" s="239"/>
      <c r="O418" s="239"/>
      <c r="P418" s="239"/>
      <c r="Q418" s="239"/>
      <c r="R418" s="239"/>
      <c r="S418" s="239"/>
      <c r="T418" s="240"/>
      <c r="AT418" s="241" t="s">
        <v>223</v>
      </c>
      <c r="AU418" s="241" t="s">
        <v>76</v>
      </c>
      <c r="AV418" s="12" t="s">
        <v>74</v>
      </c>
      <c r="AW418" s="12" t="s">
        <v>30</v>
      </c>
      <c r="AX418" s="12" t="s">
        <v>67</v>
      </c>
      <c r="AY418" s="241" t="s">
        <v>211</v>
      </c>
    </row>
    <row r="419" spans="2:51" s="13" customFormat="1" ht="12">
      <c r="B419" s="242"/>
      <c r="C419" s="243"/>
      <c r="D419" s="228" t="s">
        <v>223</v>
      </c>
      <c r="E419" s="244" t="s">
        <v>1</v>
      </c>
      <c r="F419" s="245" t="s">
        <v>1807</v>
      </c>
      <c r="G419" s="243"/>
      <c r="H419" s="246">
        <v>0.036</v>
      </c>
      <c r="I419" s="247"/>
      <c r="J419" s="243"/>
      <c r="K419" s="243"/>
      <c r="L419" s="248"/>
      <c r="M419" s="249"/>
      <c r="N419" s="250"/>
      <c r="O419" s="250"/>
      <c r="P419" s="250"/>
      <c r="Q419" s="250"/>
      <c r="R419" s="250"/>
      <c r="S419" s="250"/>
      <c r="T419" s="251"/>
      <c r="AT419" s="252" t="s">
        <v>223</v>
      </c>
      <c r="AU419" s="252" t="s">
        <v>76</v>
      </c>
      <c r="AV419" s="13" t="s">
        <v>76</v>
      </c>
      <c r="AW419" s="13" t="s">
        <v>30</v>
      </c>
      <c r="AX419" s="13" t="s">
        <v>67</v>
      </c>
      <c r="AY419" s="252" t="s">
        <v>211</v>
      </c>
    </row>
    <row r="420" spans="2:51" s="12" customFormat="1" ht="12">
      <c r="B420" s="232"/>
      <c r="C420" s="233"/>
      <c r="D420" s="228" t="s">
        <v>223</v>
      </c>
      <c r="E420" s="234" t="s">
        <v>1</v>
      </c>
      <c r="F420" s="235" t="s">
        <v>1808</v>
      </c>
      <c r="G420" s="233"/>
      <c r="H420" s="234" t="s">
        <v>1</v>
      </c>
      <c r="I420" s="236"/>
      <c r="J420" s="233"/>
      <c r="K420" s="233"/>
      <c r="L420" s="237"/>
      <c r="M420" s="238"/>
      <c r="N420" s="239"/>
      <c r="O420" s="239"/>
      <c r="P420" s="239"/>
      <c r="Q420" s="239"/>
      <c r="R420" s="239"/>
      <c r="S420" s="239"/>
      <c r="T420" s="240"/>
      <c r="AT420" s="241" t="s">
        <v>223</v>
      </c>
      <c r="AU420" s="241" t="s">
        <v>76</v>
      </c>
      <c r="AV420" s="12" t="s">
        <v>74</v>
      </c>
      <c r="AW420" s="12" t="s">
        <v>30</v>
      </c>
      <c r="AX420" s="12" t="s">
        <v>67</v>
      </c>
      <c r="AY420" s="241" t="s">
        <v>211</v>
      </c>
    </row>
    <row r="421" spans="2:51" s="13" customFormat="1" ht="12">
      <c r="B421" s="242"/>
      <c r="C421" s="243"/>
      <c r="D421" s="228" t="s">
        <v>223</v>
      </c>
      <c r="E421" s="244" t="s">
        <v>1</v>
      </c>
      <c r="F421" s="245" t="s">
        <v>1809</v>
      </c>
      <c r="G421" s="243"/>
      <c r="H421" s="246">
        <v>0.078</v>
      </c>
      <c r="I421" s="247"/>
      <c r="J421" s="243"/>
      <c r="K421" s="243"/>
      <c r="L421" s="248"/>
      <c r="M421" s="249"/>
      <c r="N421" s="250"/>
      <c r="O421" s="250"/>
      <c r="P421" s="250"/>
      <c r="Q421" s="250"/>
      <c r="R421" s="250"/>
      <c r="S421" s="250"/>
      <c r="T421" s="251"/>
      <c r="AT421" s="252" t="s">
        <v>223</v>
      </c>
      <c r="AU421" s="252" t="s">
        <v>76</v>
      </c>
      <c r="AV421" s="13" t="s">
        <v>76</v>
      </c>
      <c r="AW421" s="13" t="s">
        <v>30</v>
      </c>
      <c r="AX421" s="13" t="s">
        <v>67</v>
      </c>
      <c r="AY421" s="252" t="s">
        <v>211</v>
      </c>
    </row>
    <row r="422" spans="2:51" s="14" customFormat="1" ht="12">
      <c r="B422" s="253"/>
      <c r="C422" s="254"/>
      <c r="D422" s="228" t="s">
        <v>223</v>
      </c>
      <c r="E422" s="255" t="s">
        <v>1</v>
      </c>
      <c r="F422" s="256" t="s">
        <v>227</v>
      </c>
      <c r="G422" s="254"/>
      <c r="H422" s="257">
        <v>0.186</v>
      </c>
      <c r="I422" s="258"/>
      <c r="J422" s="254"/>
      <c r="K422" s="254"/>
      <c r="L422" s="259"/>
      <c r="M422" s="260"/>
      <c r="N422" s="261"/>
      <c r="O422" s="261"/>
      <c r="P422" s="261"/>
      <c r="Q422" s="261"/>
      <c r="R422" s="261"/>
      <c r="S422" s="261"/>
      <c r="T422" s="262"/>
      <c r="AT422" s="263" t="s">
        <v>223</v>
      </c>
      <c r="AU422" s="263" t="s">
        <v>76</v>
      </c>
      <c r="AV422" s="14" t="s">
        <v>218</v>
      </c>
      <c r="AW422" s="14" t="s">
        <v>30</v>
      </c>
      <c r="AX422" s="14" t="s">
        <v>74</v>
      </c>
      <c r="AY422" s="263" t="s">
        <v>211</v>
      </c>
    </row>
    <row r="423" spans="2:65" s="1" customFormat="1" ht="16.5" customHeight="1">
      <c r="B423" s="38"/>
      <c r="C423" s="216" t="s">
        <v>351</v>
      </c>
      <c r="D423" s="216" t="s">
        <v>213</v>
      </c>
      <c r="E423" s="217" t="s">
        <v>550</v>
      </c>
      <c r="F423" s="218" t="s">
        <v>551</v>
      </c>
      <c r="G423" s="219" t="s">
        <v>216</v>
      </c>
      <c r="H423" s="220">
        <v>4.12</v>
      </c>
      <c r="I423" s="221"/>
      <c r="J423" s="222">
        <f>ROUND(I423*H423,2)</f>
        <v>0</v>
      </c>
      <c r="K423" s="218" t="s">
        <v>217</v>
      </c>
      <c r="L423" s="43"/>
      <c r="M423" s="223" t="s">
        <v>1</v>
      </c>
      <c r="N423" s="224" t="s">
        <v>38</v>
      </c>
      <c r="O423" s="79"/>
      <c r="P423" s="225">
        <f>O423*H423</f>
        <v>0</v>
      </c>
      <c r="Q423" s="225">
        <v>0.00063</v>
      </c>
      <c r="R423" s="225">
        <f>Q423*H423</f>
        <v>0.0025956</v>
      </c>
      <c r="S423" s="225">
        <v>0</v>
      </c>
      <c r="T423" s="226">
        <f>S423*H423</f>
        <v>0</v>
      </c>
      <c r="AR423" s="17" t="s">
        <v>218</v>
      </c>
      <c r="AT423" s="17" t="s">
        <v>213</v>
      </c>
      <c r="AU423" s="17" t="s">
        <v>76</v>
      </c>
      <c r="AY423" s="17" t="s">
        <v>211</v>
      </c>
      <c r="BE423" s="227">
        <f>IF(N423="základní",J423,0)</f>
        <v>0</v>
      </c>
      <c r="BF423" s="227">
        <f>IF(N423="snížená",J423,0)</f>
        <v>0</v>
      </c>
      <c r="BG423" s="227">
        <f>IF(N423="zákl. přenesená",J423,0)</f>
        <v>0</v>
      </c>
      <c r="BH423" s="227">
        <f>IF(N423="sníž. přenesená",J423,0)</f>
        <v>0</v>
      </c>
      <c r="BI423" s="227">
        <f>IF(N423="nulová",J423,0)</f>
        <v>0</v>
      </c>
      <c r="BJ423" s="17" t="s">
        <v>74</v>
      </c>
      <c r="BK423" s="227">
        <f>ROUND(I423*H423,2)</f>
        <v>0</v>
      </c>
      <c r="BL423" s="17" t="s">
        <v>218</v>
      </c>
      <c r="BM423" s="17" t="s">
        <v>1810</v>
      </c>
    </row>
    <row r="424" spans="2:47" s="1" customFormat="1" ht="12">
      <c r="B424" s="38"/>
      <c r="C424" s="39"/>
      <c r="D424" s="228" t="s">
        <v>219</v>
      </c>
      <c r="E424" s="39"/>
      <c r="F424" s="229" t="s">
        <v>553</v>
      </c>
      <c r="G424" s="39"/>
      <c r="H424" s="39"/>
      <c r="I424" s="143"/>
      <c r="J424" s="39"/>
      <c r="K424" s="39"/>
      <c r="L424" s="43"/>
      <c r="M424" s="230"/>
      <c r="N424" s="79"/>
      <c r="O424" s="79"/>
      <c r="P424" s="79"/>
      <c r="Q424" s="79"/>
      <c r="R424" s="79"/>
      <c r="S424" s="79"/>
      <c r="T424" s="80"/>
      <c r="AT424" s="17" t="s">
        <v>219</v>
      </c>
      <c r="AU424" s="17" t="s">
        <v>76</v>
      </c>
    </row>
    <row r="425" spans="2:47" s="1" customFormat="1" ht="12">
      <c r="B425" s="38"/>
      <c r="C425" s="39"/>
      <c r="D425" s="228" t="s">
        <v>221</v>
      </c>
      <c r="E425" s="39"/>
      <c r="F425" s="231" t="s">
        <v>554</v>
      </c>
      <c r="G425" s="39"/>
      <c r="H425" s="39"/>
      <c r="I425" s="143"/>
      <c r="J425" s="39"/>
      <c r="K425" s="39"/>
      <c r="L425" s="43"/>
      <c r="M425" s="230"/>
      <c r="N425" s="79"/>
      <c r="O425" s="79"/>
      <c r="P425" s="79"/>
      <c r="Q425" s="79"/>
      <c r="R425" s="79"/>
      <c r="S425" s="79"/>
      <c r="T425" s="80"/>
      <c r="AT425" s="17" t="s">
        <v>221</v>
      </c>
      <c r="AU425" s="17" t="s">
        <v>76</v>
      </c>
    </row>
    <row r="426" spans="2:51" s="12" customFormat="1" ht="12">
      <c r="B426" s="232"/>
      <c r="C426" s="233"/>
      <c r="D426" s="228" t="s">
        <v>223</v>
      </c>
      <c r="E426" s="234" t="s">
        <v>1</v>
      </c>
      <c r="F426" s="235" t="s">
        <v>996</v>
      </c>
      <c r="G426" s="233"/>
      <c r="H426" s="234" t="s">
        <v>1</v>
      </c>
      <c r="I426" s="236"/>
      <c r="J426" s="233"/>
      <c r="K426" s="233"/>
      <c r="L426" s="237"/>
      <c r="M426" s="238"/>
      <c r="N426" s="239"/>
      <c r="O426" s="239"/>
      <c r="P426" s="239"/>
      <c r="Q426" s="239"/>
      <c r="R426" s="239"/>
      <c r="S426" s="239"/>
      <c r="T426" s="240"/>
      <c r="AT426" s="241" t="s">
        <v>223</v>
      </c>
      <c r="AU426" s="241" t="s">
        <v>76</v>
      </c>
      <c r="AV426" s="12" t="s">
        <v>74</v>
      </c>
      <c r="AW426" s="12" t="s">
        <v>30</v>
      </c>
      <c r="AX426" s="12" t="s">
        <v>67</v>
      </c>
      <c r="AY426" s="241" t="s">
        <v>211</v>
      </c>
    </row>
    <row r="427" spans="2:51" s="13" customFormat="1" ht="12">
      <c r="B427" s="242"/>
      <c r="C427" s="243"/>
      <c r="D427" s="228" t="s">
        <v>223</v>
      </c>
      <c r="E427" s="244" t="s">
        <v>1</v>
      </c>
      <c r="F427" s="245" t="s">
        <v>1811</v>
      </c>
      <c r="G427" s="243"/>
      <c r="H427" s="246">
        <v>0.72</v>
      </c>
      <c r="I427" s="247"/>
      <c r="J427" s="243"/>
      <c r="K427" s="243"/>
      <c r="L427" s="248"/>
      <c r="M427" s="249"/>
      <c r="N427" s="250"/>
      <c r="O427" s="250"/>
      <c r="P427" s="250"/>
      <c r="Q427" s="250"/>
      <c r="R427" s="250"/>
      <c r="S427" s="250"/>
      <c r="T427" s="251"/>
      <c r="AT427" s="252" t="s">
        <v>223</v>
      </c>
      <c r="AU427" s="252" t="s">
        <v>76</v>
      </c>
      <c r="AV427" s="13" t="s">
        <v>76</v>
      </c>
      <c r="AW427" s="13" t="s">
        <v>30</v>
      </c>
      <c r="AX427" s="13" t="s">
        <v>67</v>
      </c>
      <c r="AY427" s="252" t="s">
        <v>211</v>
      </c>
    </row>
    <row r="428" spans="2:51" s="12" customFormat="1" ht="12">
      <c r="B428" s="232"/>
      <c r="C428" s="233"/>
      <c r="D428" s="228" t="s">
        <v>223</v>
      </c>
      <c r="E428" s="234" t="s">
        <v>1</v>
      </c>
      <c r="F428" s="235" t="s">
        <v>1812</v>
      </c>
      <c r="G428" s="233"/>
      <c r="H428" s="234" t="s">
        <v>1</v>
      </c>
      <c r="I428" s="236"/>
      <c r="J428" s="233"/>
      <c r="K428" s="233"/>
      <c r="L428" s="237"/>
      <c r="M428" s="238"/>
      <c r="N428" s="239"/>
      <c r="O428" s="239"/>
      <c r="P428" s="239"/>
      <c r="Q428" s="239"/>
      <c r="R428" s="239"/>
      <c r="S428" s="239"/>
      <c r="T428" s="240"/>
      <c r="AT428" s="241" t="s">
        <v>223</v>
      </c>
      <c r="AU428" s="241" t="s">
        <v>76</v>
      </c>
      <c r="AV428" s="12" t="s">
        <v>74</v>
      </c>
      <c r="AW428" s="12" t="s">
        <v>30</v>
      </c>
      <c r="AX428" s="12" t="s">
        <v>67</v>
      </c>
      <c r="AY428" s="241" t="s">
        <v>211</v>
      </c>
    </row>
    <row r="429" spans="2:51" s="13" customFormat="1" ht="12">
      <c r="B429" s="242"/>
      <c r="C429" s="243"/>
      <c r="D429" s="228" t="s">
        <v>223</v>
      </c>
      <c r="E429" s="244" t="s">
        <v>1</v>
      </c>
      <c r="F429" s="245" t="s">
        <v>1813</v>
      </c>
      <c r="G429" s="243"/>
      <c r="H429" s="246">
        <v>3.4</v>
      </c>
      <c r="I429" s="247"/>
      <c r="J429" s="243"/>
      <c r="K429" s="243"/>
      <c r="L429" s="248"/>
      <c r="M429" s="249"/>
      <c r="N429" s="250"/>
      <c r="O429" s="250"/>
      <c r="P429" s="250"/>
      <c r="Q429" s="250"/>
      <c r="R429" s="250"/>
      <c r="S429" s="250"/>
      <c r="T429" s="251"/>
      <c r="AT429" s="252" t="s">
        <v>223</v>
      </c>
      <c r="AU429" s="252" t="s">
        <v>76</v>
      </c>
      <c r="AV429" s="13" t="s">
        <v>76</v>
      </c>
      <c r="AW429" s="13" t="s">
        <v>30</v>
      </c>
      <c r="AX429" s="13" t="s">
        <v>67</v>
      </c>
      <c r="AY429" s="252" t="s">
        <v>211</v>
      </c>
    </row>
    <row r="430" spans="2:51" s="14" customFormat="1" ht="12">
      <c r="B430" s="253"/>
      <c r="C430" s="254"/>
      <c r="D430" s="228" t="s">
        <v>223</v>
      </c>
      <c r="E430" s="255" t="s">
        <v>1</v>
      </c>
      <c r="F430" s="256" t="s">
        <v>227</v>
      </c>
      <c r="G430" s="254"/>
      <c r="H430" s="257">
        <v>4.12</v>
      </c>
      <c r="I430" s="258"/>
      <c r="J430" s="254"/>
      <c r="K430" s="254"/>
      <c r="L430" s="259"/>
      <c r="M430" s="260"/>
      <c r="N430" s="261"/>
      <c r="O430" s="261"/>
      <c r="P430" s="261"/>
      <c r="Q430" s="261"/>
      <c r="R430" s="261"/>
      <c r="S430" s="261"/>
      <c r="T430" s="262"/>
      <c r="AT430" s="263" t="s">
        <v>223</v>
      </c>
      <c r="AU430" s="263" t="s">
        <v>76</v>
      </c>
      <c r="AV430" s="14" t="s">
        <v>218</v>
      </c>
      <c r="AW430" s="14" t="s">
        <v>30</v>
      </c>
      <c r="AX430" s="14" t="s">
        <v>74</v>
      </c>
      <c r="AY430" s="263" t="s">
        <v>211</v>
      </c>
    </row>
    <row r="431" spans="2:65" s="1" customFormat="1" ht="16.5" customHeight="1">
      <c r="B431" s="38"/>
      <c r="C431" s="216" t="s">
        <v>537</v>
      </c>
      <c r="D431" s="216" t="s">
        <v>213</v>
      </c>
      <c r="E431" s="217" t="s">
        <v>557</v>
      </c>
      <c r="F431" s="218" t="s">
        <v>558</v>
      </c>
      <c r="G431" s="219" t="s">
        <v>559</v>
      </c>
      <c r="H431" s="220">
        <v>2</v>
      </c>
      <c r="I431" s="221"/>
      <c r="J431" s="222">
        <f>ROUND(I431*H431,2)</f>
        <v>0</v>
      </c>
      <c r="K431" s="218" t="s">
        <v>217</v>
      </c>
      <c r="L431" s="43"/>
      <c r="M431" s="223" t="s">
        <v>1</v>
      </c>
      <c r="N431" s="224" t="s">
        <v>38</v>
      </c>
      <c r="O431" s="79"/>
      <c r="P431" s="225">
        <f>O431*H431</f>
        <v>0</v>
      </c>
      <c r="Q431" s="225">
        <v>0.006485</v>
      </c>
      <c r="R431" s="225">
        <f>Q431*H431</f>
        <v>0.01297</v>
      </c>
      <c r="S431" s="225">
        <v>0</v>
      </c>
      <c r="T431" s="226">
        <f>S431*H431</f>
        <v>0</v>
      </c>
      <c r="AR431" s="17" t="s">
        <v>218</v>
      </c>
      <c r="AT431" s="17" t="s">
        <v>213</v>
      </c>
      <c r="AU431" s="17" t="s">
        <v>76</v>
      </c>
      <c r="AY431" s="17" t="s">
        <v>211</v>
      </c>
      <c r="BE431" s="227">
        <f>IF(N431="základní",J431,0)</f>
        <v>0</v>
      </c>
      <c r="BF431" s="227">
        <f>IF(N431="snížená",J431,0)</f>
        <v>0</v>
      </c>
      <c r="BG431" s="227">
        <f>IF(N431="zákl. přenesená",J431,0)</f>
        <v>0</v>
      </c>
      <c r="BH431" s="227">
        <f>IF(N431="sníž. přenesená",J431,0)</f>
        <v>0</v>
      </c>
      <c r="BI431" s="227">
        <f>IF(N431="nulová",J431,0)</f>
        <v>0</v>
      </c>
      <c r="BJ431" s="17" t="s">
        <v>74</v>
      </c>
      <c r="BK431" s="227">
        <f>ROUND(I431*H431,2)</f>
        <v>0</v>
      </c>
      <c r="BL431" s="17" t="s">
        <v>218</v>
      </c>
      <c r="BM431" s="17" t="s">
        <v>1814</v>
      </c>
    </row>
    <row r="432" spans="2:47" s="1" customFormat="1" ht="12">
      <c r="B432" s="38"/>
      <c r="C432" s="39"/>
      <c r="D432" s="228" t="s">
        <v>219</v>
      </c>
      <c r="E432" s="39"/>
      <c r="F432" s="229" t="s">
        <v>561</v>
      </c>
      <c r="G432" s="39"/>
      <c r="H432" s="39"/>
      <c r="I432" s="143"/>
      <c r="J432" s="39"/>
      <c r="K432" s="39"/>
      <c r="L432" s="43"/>
      <c r="M432" s="230"/>
      <c r="N432" s="79"/>
      <c r="O432" s="79"/>
      <c r="P432" s="79"/>
      <c r="Q432" s="79"/>
      <c r="R432" s="79"/>
      <c r="S432" s="79"/>
      <c r="T432" s="80"/>
      <c r="AT432" s="17" t="s">
        <v>219</v>
      </c>
      <c r="AU432" s="17" t="s">
        <v>76</v>
      </c>
    </row>
    <row r="433" spans="2:47" s="1" customFormat="1" ht="12">
      <c r="B433" s="38"/>
      <c r="C433" s="39"/>
      <c r="D433" s="228" t="s">
        <v>250</v>
      </c>
      <c r="E433" s="39"/>
      <c r="F433" s="231" t="s">
        <v>1025</v>
      </c>
      <c r="G433" s="39"/>
      <c r="H433" s="39"/>
      <c r="I433" s="143"/>
      <c r="J433" s="39"/>
      <c r="K433" s="39"/>
      <c r="L433" s="43"/>
      <c r="M433" s="230"/>
      <c r="N433" s="79"/>
      <c r="O433" s="79"/>
      <c r="P433" s="79"/>
      <c r="Q433" s="79"/>
      <c r="R433" s="79"/>
      <c r="S433" s="79"/>
      <c r="T433" s="80"/>
      <c r="AT433" s="17" t="s">
        <v>250</v>
      </c>
      <c r="AU433" s="17" t="s">
        <v>76</v>
      </c>
    </row>
    <row r="434" spans="2:51" s="12" customFormat="1" ht="12">
      <c r="B434" s="232"/>
      <c r="C434" s="233"/>
      <c r="D434" s="228" t="s">
        <v>223</v>
      </c>
      <c r="E434" s="234" t="s">
        <v>1</v>
      </c>
      <c r="F434" s="235" t="s">
        <v>1258</v>
      </c>
      <c r="G434" s="233"/>
      <c r="H434" s="234" t="s">
        <v>1</v>
      </c>
      <c r="I434" s="236"/>
      <c r="J434" s="233"/>
      <c r="K434" s="233"/>
      <c r="L434" s="237"/>
      <c r="M434" s="238"/>
      <c r="N434" s="239"/>
      <c r="O434" s="239"/>
      <c r="P434" s="239"/>
      <c r="Q434" s="239"/>
      <c r="R434" s="239"/>
      <c r="S434" s="239"/>
      <c r="T434" s="240"/>
      <c r="AT434" s="241" t="s">
        <v>223</v>
      </c>
      <c r="AU434" s="241" t="s">
        <v>76</v>
      </c>
      <c r="AV434" s="12" t="s">
        <v>74</v>
      </c>
      <c r="AW434" s="12" t="s">
        <v>30</v>
      </c>
      <c r="AX434" s="12" t="s">
        <v>67</v>
      </c>
      <c r="AY434" s="241" t="s">
        <v>211</v>
      </c>
    </row>
    <row r="435" spans="2:51" s="13" customFormat="1" ht="12">
      <c r="B435" s="242"/>
      <c r="C435" s="243"/>
      <c r="D435" s="228" t="s">
        <v>223</v>
      </c>
      <c r="E435" s="244" t="s">
        <v>1</v>
      </c>
      <c r="F435" s="245" t="s">
        <v>76</v>
      </c>
      <c r="G435" s="243"/>
      <c r="H435" s="246">
        <v>2</v>
      </c>
      <c r="I435" s="247"/>
      <c r="J435" s="243"/>
      <c r="K435" s="243"/>
      <c r="L435" s="248"/>
      <c r="M435" s="249"/>
      <c r="N435" s="250"/>
      <c r="O435" s="250"/>
      <c r="P435" s="250"/>
      <c r="Q435" s="250"/>
      <c r="R435" s="250"/>
      <c r="S435" s="250"/>
      <c r="T435" s="251"/>
      <c r="AT435" s="252" t="s">
        <v>223</v>
      </c>
      <c r="AU435" s="252" t="s">
        <v>76</v>
      </c>
      <c r="AV435" s="13" t="s">
        <v>76</v>
      </c>
      <c r="AW435" s="13" t="s">
        <v>30</v>
      </c>
      <c r="AX435" s="13" t="s">
        <v>74</v>
      </c>
      <c r="AY435" s="252" t="s">
        <v>211</v>
      </c>
    </row>
    <row r="436" spans="2:65" s="1" customFormat="1" ht="16.5" customHeight="1">
      <c r="B436" s="38"/>
      <c r="C436" s="216" t="s">
        <v>356</v>
      </c>
      <c r="D436" s="216" t="s">
        <v>213</v>
      </c>
      <c r="E436" s="217" t="s">
        <v>564</v>
      </c>
      <c r="F436" s="218" t="s">
        <v>565</v>
      </c>
      <c r="G436" s="219" t="s">
        <v>216</v>
      </c>
      <c r="H436" s="220">
        <v>294</v>
      </c>
      <c r="I436" s="221"/>
      <c r="J436" s="222">
        <f>ROUND(I436*H436,2)</f>
        <v>0</v>
      </c>
      <c r="K436" s="218" t="s">
        <v>217</v>
      </c>
      <c r="L436" s="43"/>
      <c r="M436" s="223" t="s">
        <v>1</v>
      </c>
      <c r="N436" s="224" t="s">
        <v>38</v>
      </c>
      <c r="O436" s="79"/>
      <c r="P436" s="225">
        <f>O436*H436</f>
        <v>0</v>
      </c>
      <c r="Q436" s="225">
        <v>0</v>
      </c>
      <c r="R436" s="225">
        <f>Q436*H436</f>
        <v>0</v>
      </c>
      <c r="S436" s="225">
        <v>0.0005</v>
      </c>
      <c r="T436" s="226">
        <f>S436*H436</f>
        <v>0.147</v>
      </c>
      <c r="AR436" s="17" t="s">
        <v>218</v>
      </c>
      <c r="AT436" s="17" t="s">
        <v>213</v>
      </c>
      <c r="AU436" s="17" t="s">
        <v>76</v>
      </c>
      <c r="AY436" s="17" t="s">
        <v>211</v>
      </c>
      <c r="BE436" s="227">
        <f>IF(N436="základní",J436,0)</f>
        <v>0</v>
      </c>
      <c r="BF436" s="227">
        <f>IF(N436="snížená",J436,0)</f>
        <v>0</v>
      </c>
      <c r="BG436" s="227">
        <f>IF(N436="zákl. přenesená",J436,0)</f>
        <v>0</v>
      </c>
      <c r="BH436" s="227">
        <f>IF(N436="sníž. přenesená",J436,0)</f>
        <v>0</v>
      </c>
      <c r="BI436" s="227">
        <f>IF(N436="nulová",J436,0)</f>
        <v>0</v>
      </c>
      <c r="BJ436" s="17" t="s">
        <v>74</v>
      </c>
      <c r="BK436" s="227">
        <f>ROUND(I436*H436,2)</f>
        <v>0</v>
      </c>
      <c r="BL436" s="17" t="s">
        <v>218</v>
      </c>
      <c r="BM436" s="17" t="s">
        <v>1815</v>
      </c>
    </row>
    <row r="437" spans="2:47" s="1" customFormat="1" ht="12">
      <c r="B437" s="38"/>
      <c r="C437" s="39"/>
      <c r="D437" s="228" t="s">
        <v>219</v>
      </c>
      <c r="E437" s="39"/>
      <c r="F437" s="229" t="s">
        <v>567</v>
      </c>
      <c r="G437" s="39"/>
      <c r="H437" s="39"/>
      <c r="I437" s="143"/>
      <c r="J437" s="39"/>
      <c r="K437" s="39"/>
      <c r="L437" s="43"/>
      <c r="M437" s="230"/>
      <c r="N437" s="79"/>
      <c r="O437" s="79"/>
      <c r="P437" s="79"/>
      <c r="Q437" s="79"/>
      <c r="R437" s="79"/>
      <c r="S437" s="79"/>
      <c r="T437" s="80"/>
      <c r="AT437" s="17" t="s">
        <v>219</v>
      </c>
      <c r="AU437" s="17" t="s">
        <v>76</v>
      </c>
    </row>
    <row r="438" spans="2:51" s="12" customFormat="1" ht="12">
      <c r="B438" s="232"/>
      <c r="C438" s="233"/>
      <c r="D438" s="228" t="s">
        <v>223</v>
      </c>
      <c r="E438" s="234" t="s">
        <v>1</v>
      </c>
      <c r="F438" s="235" t="s">
        <v>224</v>
      </c>
      <c r="G438" s="233"/>
      <c r="H438" s="234" t="s">
        <v>1</v>
      </c>
      <c r="I438" s="236"/>
      <c r="J438" s="233"/>
      <c r="K438" s="233"/>
      <c r="L438" s="237"/>
      <c r="M438" s="238"/>
      <c r="N438" s="239"/>
      <c r="O438" s="239"/>
      <c r="P438" s="239"/>
      <c r="Q438" s="239"/>
      <c r="R438" s="239"/>
      <c r="S438" s="239"/>
      <c r="T438" s="240"/>
      <c r="AT438" s="241" t="s">
        <v>223</v>
      </c>
      <c r="AU438" s="241" t="s">
        <v>76</v>
      </c>
      <c r="AV438" s="12" t="s">
        <v>74</v>
      </c>
      <c r="AW438" s="12" t="s">
        <v>30</v>
      </c>
      <c r="AX438" s="12" t="s">
        <v>67</v>
      </c>
      <c r="AY438" s="241" t="s">
        <v>211</v>
      </c>
    </row>
    <row r="439" spans="2:51" s="12" customFormat="1" ht="12">
      <c r="B439" s="232"/>
      <c r="C439" s="233"/>
      <c r="D439" s="228" t="s">
        <v>223</v>
      </c>
      <c r="E439" s="234" t="s">
        <v>1</v>
      </c>
      <c r="F439" s="235" t="s">
        <v>888</v>
      </c>
      <c r="G439" s="233"/>
      <c r="H439" s="234" t="s">
        <v>1</v>
      </c>
      <c r="I439" s="236"/>
      <c r="J439" s="233"/>
      <c r="K439" s="233"/>
      <c r="L439" s="237"/>
      <c r="M439" s="238"/>
      <c r="N439" s="239"/>
      <c r="O439" s="239"/>
      <c r="P439" s="239"/>
      <c r="Q439" s="239"/>
      <c r="R439" s="239"/>
      <c r="S439" s="239"/>
      <c r="T439" s="240"/>
      <c r="AT439" s="241" t="s">
        <v>223</v>
      </c>
      <c r="AU439" s="241" t="s">
        <v>76</v>
      </c>
      <c r="AV439" s="12" t="s">
        <v>74</v>
      </c>
      <c r="AW439" s="12" t="s">
        <v>30</v>
      </c>
      <c r="AX439" s="12" t="s">
        <v>67</v>
      </c>
      <c r="AY439" s="241" t="s">
        <v>211</v>
      </c>
    </row>
    <row r="440" spans="2:51" s="13" customFormat="1" ht="12">
      <c r="B440" s="242"/>
      <c r="C440" s="243"/>
      <c r="D440" s="228" t="s">
        <v>223</v>
      </c>
      <c r="E440" s="244" t="s">
        <v>1</v>
      </c>
      <c r="F440" s="245" t="s">
        <v>1479</v>
      </c>
      <c r="G440" s="243"/>
      <c r="H440" s="246">
        <v>189</v>
      </c>
      <c r="I440" s="247"/>
      <c r="J440" s="243"/>
      <c r="K440" s="243"/>
      <c r="L440" s="248"/>
      <c r="M440" s="249"/>
      <c r="N440" s="250"/>
      <c r="O440" s="250"/>
      <c r="P440" s="250"/>
      <c r="Q440" s="250"/>
      <c r="R440" s="250"/>
      <c r="S440" s="250"/>
      <c r="T440" s="251"/>
      <c r="AT440" s="252" t="s">
        <v>223</v>
      </c>
      <c r="AU440" s="252" t="s">
        <v>76</v>
      </c>
      <c r="AV440" s="13" t="s">
        <v>76</v>
      </c>
      <c r="AW440" s="13" t="s">
        <v>30</v>
      </c>
      <c r="AX440" s="13" t="s">
        <v>67</v>
      </c>
      <c r="AY440" s="252" t="s">
        <v>211</v>
      </c>
    </row>
    <row r="441" spans="2:51" s="12" customFormat="1" ht="12">
      <c r="B441" s="232"/>
      <c r="C441" s="233"/>
      <c r="D441" s="228" t="s">
        <v>223</v>
      </c>
      <c r="E441" s="234" t="s">
        <v>1</v>
      </c>
      <c r="F441" s="235" t="s">
        <v>883</v>
      </c>
      <c r="G441" s="233"/>
      <c r="H441" s="234" t="s">
        <v>1</v>
      </c>
      <c r="I441" s="236"/>
      <c r="J441" s="233"/>
      <c r="K441" s="233"/>
      <c r="L441" s="237"/>
      <c r="M441" s="238"/>
      <c r="N441" s="239"/>
      <c r="O441" s="239"/>
      <c r="P441" s="239"/>
      <c r="Q441" s="239"/>
      <c r="R441" s="239"/>
      <c r="S441" s="239"/>
      <c r="T441" s="240"/>
      <c r="AT441" s="241" t="s">
        <v>223</v>
      </c>
      <c r="AU441" s="241" t="s">
        <v>76</v>
      </c>
      <c r="AV441" s="12" t="s">
        <v>74</v>
      </c>
      <c r="AW441" s="12" t="s">
        <v>30</v>
      </c>
      <c r="AX441" s="12" t="s">
        <v>67</v>
      </c>
      <c r="AY441" s="241" t="s">
        <v>211</v>
      </c>
    </row>
    <row r="442" spans="2:51" s="13" customFormat="1" ht="12">
      <c r="B442" s="242"/>
      <c r="C442" s="243"/>
      <c r="D442" s="228" t="s">
        <v>223</v>
      </c>
      <c r="E442" s="244" t="s">
        <v>1</v>
      </c>
      <c r="F442" s="245" t="s">
        <v>1666</v>
      </c>
      <c r="G442" s="243"/>
      <c r="H442" s="246">
        <v>105</v>
      </c>
      <c r="I442" s="247"/>
      <c r="J442" s="243"/>
      <c r="K442" s="243"/>
      <c r="L442" s="248"/>
      <c r="M442" s="249"/>
      <c r="N442" s="250"/>
      <c r="O442" s="250"/>
      <c r="P442" s="250"/>
      <c r="Q442" s="250"/>
      <c r="R442" s="250"/>
      <c r="S442" s="250"/>
      <c r="T442" s="251"/>
      <c r="AT442" s="252" t="s">
        <v>223</v>
      </c>
      <c r="AU442" s="252" t="s">
        <v>76</v>
      </c>
      <c r="AV442" s="13" t="s">
        <v>76</v>
      </c>
      <c r="AW442" s="13" t="s">
        <v>30</v>
      </c>
      <c r="AX442" s="13" t="s">
        <v>67</v>
      </c>
      <c r="AY442" s="252" t="s">
        <v>211</v>
      </c>
    </row>
    <row r="443" spans="2:51" s="14" customFormat="1" ht="12">
      <c r="B443" s="253"/>
      <c r="C443" s="254"/>
      <c r="D443" s="228" t="s">
        <v>223</v>
      </c>
      <c r="E443" s="255" t="s">
        <v>1</v>
      </c>
      <c r="F443" s="256" t="s">
        <v>227</v>
      </c>
      <c r="G443" s="254"/>
      <c r="H443" s="257">
        <v>294</v>
      </c>
      <c r="I443" s="258"/>
      <c r="J443" s="254"/>
      <c r="K443" s="254"/>
      <c r="L443" s="259"/>
      <c r="M443" s="260"/>
      <c r="N443" s="261"/>
      <c r="O443" s="261"/>
      <c r="P443" s="261"/>
      <c r="Q443" s="261"/>
      <c r="R443" s="261"/>
      <c r="S443" s="261"/>
      <c r="T443" s="262"/>
      <c r="AT443" s="263" t="s">
        <v>223</v>
      </c>
      <c r="AU443" s="263" t="s">
        <v>76</v>
      </c>
      <c r="AV443" s="14" t="s">
        <v>218</v>
      </c>
      <c r="AW443" s="14" t="s">
        <v>30</v>
      </c>
      <c r="AX443" s="14" t="s">
        <v>74</v>
      </c>
      <c r="AY443" s="263" t="s">
        <v>211</v>
      </c>
    </row>
    <row r="444" spans="2:65" s="1" customFormat="1" ht="16.5" customHeight="1">
      <c r="B444" s="38"/>
      <c r="C444" s="216" t="s">
        <v>549</v>
      </c>
      <c r="D444" s="216" t="s">
        <v>213</v>
      </c>
      <c r="E444" s="217" t="s">
        <v>1260</v>
      </c>
      <c r="F444" s="218" t="s">
        <v>1261</v>
      </c>
      <c r="G444" s="219" t="s">
        <v>230</v>
      </c>
      <c r="H444" s="220">
        <v>19.206</v>
      </c>
      <c r="I444" s="221"/>
      <c r="J444" s="222">
        <f>ROUND(I444*H444,2)</f>
        <v>0</v>
      </c>
      <c r="K444" s="218" t="s">
        <v>217</v>
      </c>
      <c r="L444" s="43"/>
      <c r="M444" s="223" t="s">
        <v>1</v>
      </c>
      <c r="N444" s="224" t="s">
        <v>38</v>
      </c>
      <c r="O444" s="79"/>
      <c r="P444" s="225">
        <f>O444*H444</f>
        <v>0</v>
      </c>
      <c r="Q444" s="225">
        <v>0</v>
      </c>
      <c r="R444" s="225">
        <f>Q444*H444</f>
        <v>0</v>
      </c>
      <c r="S444" s="225">
        <v>1.8</v>
      </c>
      <c r="T444" s="226">
        <f>S444*H444</f>
        <v>34.5708</v>
      </c>
      <c r="AR444" s="17" t="s">
        <v>218</v>
      </c>
      <c r="AT444" s="17" t="s">
        <v>213</v>
      </c>
      <c r="AU444" s="17" t="s">
        <v>76</v>
      </c>
      <c r="AY444" s="17" t="s">
        <v>211</v>
      </c>
      <c r="BE444" s="227">
        <f>IF(N444="základní",J444,0)</f>
        <v>0</v>
      </c>
      <c r="BF444" s="227">
        <f>IF(N444="snížená",J444,0)</f>
        <v>0</v>
      </c>
      <c r="BG444" s="227">
        <f>IF(N444="zákl. přenesená",J444,0)</f>
        <v>0</v>
      </c>
      <c r="BH444" s="227">
        <f>IF(N444="sníž. přenesená",J444,0)</f>
        <v>0</v>
      </c>
      <c r="BI444" s="227">
        <f>IF(N444="nulová",J444,0)</f>
        <v>0</v>
      </c>
      <c r="BJ444" s="17" t="s">
        <v>74</v>
      </c>
      <c r="BK444" s="227">
        <f>ROUND(I444*H444,2)</f>
        <v>0</v>
      </c>
      <c r="BL444" s="17" t="s">
        <v>218</v>
      </c>
      <c r="BM444" s="17" t="s">
        <v>1816</v>
      </c>
    </row>
    <row r="445" spans="2:47" s="1" customFormat="1" ht="12">
      <c r="B445" s="38"/>
      <c r="C445" s="39"/>
      <c r="D445" s="228" t="s">
        <v>219</v>
      </c>
      <c r="E445" s="39"/>
      <c r="F445" s="229" t="s">
        <v>1261</v>
      </c>
      <c r="G445" s="39"/>
      <c r="H445" s="39"/>
      <c r="I445" s="143"/>
      <c r="J445" s="39"/>
      <c r="K445" s="39"/>
      <c r="L445" s="43"/>
      <c r="M445" s="230"/>
      <c r="N445" s="79"/>
      <c r="O445" s="79"/>
      <c r="P445" s="79"/>
      <c r="Q445" s="79"/>
      <c r="R445" s="79"/>
      <c r="S445" s="79"/>
      <c r="T445" s="80"/>
      <c r="AT445" s="17" t="s">
        <v>219</v>
      </c>
      <c r="AU445" s="17" t="s">
        <v>76</v>
      </c>
    </row>
    <row r="446" spans="2:51" s="12" customFormat="1" ht="12">
      <c r="B446" s="232"/>
      <c r="C446" s="233"/>
      <c r="D446" s="228" t="s">
        <v>223</v>
      </c>
      <c r="E446" s="234" t="s">
        <v>1</v>
      </c>
      <c r="F446" s="235" t="s">
        <v>1581</v>
      </c>
      <c r="G446" s="233"/>
      <c r="H446" s="234" t="s">
        <v>1</v>
      </c>
      <c r="I446" s="236"/>
      <c r="J446" s="233"/>
      <c r="K446" s="233"/>
      <c r="L446" s="237"/>
      <c r="M446" s="238"/>
      <c r="N446" s="239"/>
      <c r="O446" s="239"/>
      <c r="P446" s="239"/>
      <c r="Q446" s="239"/>
      <c r="R446" s="239"/>
      <c r="S446" s="239"/>
      <c r="T446" s="240"/>
      <c r="AT446" s="241" t="s">
        <v>223</v>
      </c>
      <c r="AU446" s="241" t="s">
        <v>76</v>
      </c>
      <c r="AV446" s="12" t="s">
        <v>74</v>
      </c>
      <c r="AW446" s="12" t="s">
        <v>30</v>
      </c>
      <c r="AX446" s="12" t="s">
        <v>67</v>
      </c>
      <c r="AY446" s="241" t="s">
        <v>211</v>
      </c>
    </row>
    <row r="447" spans="2:51" s="13" customFormat="1" ht="12">
      <c r="B447" s="242"/>
      <c r="C447" s="243"/>
      <c r="D447" s="228" t="s">
        <v>223</v>
      </c>
      <c r="E447" s="244" t="s">
        <v>1</v>
      </c>
      <c r="F447" s="245" t="s">
        <v>1817</v>
      </c>
      <c r="G447" s="243"/>
      <c r="H447" s="246">
        <v>13.58</v>
      </c>
      <c r="I447" s="247"/>
      <c r="J447" s="243"/>
      <c r="K447" s="243"/>
      <c r="L447" s="248"/>
      <c r="M447" s="249"/>
      <c r="N447" s="250"/>
      <c r="O447" s="250"/>
      <c r="P447" s="250"/>
      <c r="Q447" s="250"/>
      <c r="R447" s="250"/>
      <c r="S447" s="250"/>
      <c r="T447" s="251"/>
      <c r="AT447" s="252" t="s">
        <v>223</v>
      </c>
      <c r="AU447" s="252" t="s">
        <v>76</v>
      </c>
      <c r="AV447" s="13" t="s">
        <v>76</v>
      </c>
      <c r="AW447" s="13" t="s">
        <v>30</v>
      </c>
      <c r="AX447" s="13" t="s">
        <v>67</v>
      </c>
      <c r="AY447" s="252" t="s">
        <v>211</v>
      </c>
    </row>
    <row r="448" spans="2:51" s="13" customFormat="1" ht="12">
      <c r="B448" s="242"/>
      <c r="C448" s="243"/>
      <c r="D448" s="228" t="s">
        <v>223</v>
      </c>
      <c r="E448" s="244" t="s">
        <v>1</v>
      </c>
      <c r="F448" s="245" t="s">
        <v>1818</v>
      </c>
      <c r="G448" s="243"/>
      <c r="H448" s="246">
        <v>5.626</v>
      </c>
      <c r="I448" s="247"/>
      <c r="J448" s="243"/>
      <c r="K448" s="243"/>
      <c r="L448" s="248"/>
      <c r="M448" s="249"/>
      <c r="N448" s="250"/>
      <c r="O448" s="250"/>
      <c r="P448" s="250"/>
      <c r="Q448" s="250"/>
      <c r="R448" s="250"/>
      <c r="S448" s="250"/>
      <c r="T448" s="251"/>
      <c r="AT448" s="252" t="s">
        <v>223</v>
      </c>
      <c r="AU448" s="252" t="s">
        <v>76</v>
      </c>
      <c r="AV448" s="13" t="s">
        <v>76</v>
      </c>
      <c r="AW448" s="13" t="s">
        <v>30</v>
      </c>
      <c r="AX448" s="13" t="s">
        <v>67</v>
      </c>
      <c r="AY448" s="252" t="s">
        <v>211</v>
      </c>
    </row>
    <row r="449" spans="2:51" s="14" customFormat="1" ht="12">
      <c r="B449" s="253"/>
      <c r="C449" s="254"/>
      <c r="D449" s="228" t="s">
        <v>223</v>
      </c>
      <c r="E449" s="255" t="s">
        <v>1</v>
      </c>
      <c r="F449" s="256" t="s">
        <v>227</v>
      </c>
      <c r="G449" s="254"/>
      <c r="H449" s="257">
        <v>19.206</v>
      </c>
      <c r="I449" s="258"/>
      <c r="J449" s="254"/>
      <c r="K449" s="254"/>
      <c r="L449" s="259"/>
      <c r="M449" s="260"/>
      <c r="N449" s="261"/>
      <c r="O449" s="261"/>
      <c r="P449" s="261"/>
      <c r="Q449" s="261"/>
      <c r="R449" s="261"/>
      <c r="S449" s="261"/>
      <c r="T449" s="262"/>
      <c r="AT449" s="263" t="s">
        <v>223</v>
      </c>
      <c r="AU449" s="263" t="s">
        <v>76</v>
      </c>
      <c r="AV449" s="14" t="s">
        <v>218</v>
      </c>
      <c r="AW449" s="14" t="s">
        <v>30</v>
      </c>
      <c r="AX449" s="14" t="s">
        <v>74</v>
      </c>
      <c r="AY449" s="263" t="s">
        <v>211</v>
      </c>
    </row>
    <row r="450" spans="2:65" s="1" customFormat="1" ht="16.5" customHeight="1">
      <c r="B450" s="38"/>
      <c r="C450" s="216" t="s">
        <v>361</v>
      </c>
      <c r="D450" s="216" t="s">
        <v>213</v>
      </c>
      <c r="E450" s="217" t="s">
        <v>569</v>
      </c>
      <c r="F450" s="218" t="s">
        <v>570</v>
      </c>
      <c r="G450" s="219" t="s">
        <v>216</v>
      </c>
      <c r="H450" s="220">
        <v>130.3</v>
      </c>
      <c r="I450" s="221"/>
      <c r="J450" s="222">
        <f>ROUND(I450*H450,2)</f>
        <v>0</v>
      </c>
      <c r="K450" s="218" t="s">
        <v>217</v>
      </c>
      <c r="L450" s="43"/>
      <c r="M450" s="223" t="s">
        <v>1</v>
      </c>
      <c r="N450" s="224" t="s">
        <v>38</v>
      </c>
      <c r="O450" s="79"/>
      <c r="P450" s="225">
        <f>O450*H450</f>
        <v>0</v>
      </c>
      <c r="Q450" s="225">
        <v>0</v>
      </c>
      <c r="R450" s="225">
        <f>Q450*H450</f>
        <v>0</v>
      </c>
      <c r="S450" s="225">
        <v>0</v>
      </c>
      <c r="T450" s="226">
        <f>S450*H450</f>
        <v>0</v>
      </c>
      <c r="AR450" s="17" t="s">
        <v>218</v>
      </c>
      <c r="AT450" s="17" t="s">
        <v>213</v>
      </c>
      <c r="AU450" s="17" t="s">
        <v>76</v>
      </c>
      <c r="AY450" s="17" t="s">
        <v>211</v>
      </c>
      <c r="BE450" s="227">
        <f>IF(N450="základní",J450,0)</f>
        <v>0</v>
      </c>
      <c r="BF450" s="227">
        <f>IF(N450="snížená",J450,0)</f>
        <v>0</v>
      </c>
      <c r="BG450" s="227">
        <f>IF(N450="zákl. přenesená",J450,0)</f>
        <v>0</v>
      </c>
      <c r="BH450" s="227">
        <f>IF(N450="sníž. přenesená",J450,0)</f>
        <v>0</v>
      </c>
      <c r="BI450" s="227">
        <f>IF(N450="nulová",J450,0)</f>
        <v>0</v>
      </c>
      <c r="BJ450" s="17" t="s">
        <v>74</v>
      </c>
      <c r="BK450" s="227">
        <f>ROUND(I450*H450,2)</f>
        <v>0</v>
      </c>
      <c r="BL450" s="17" t="s">
        <v>218</v>
      </c>
      <c r="BM450" s="17" t="s">
        <v>1819</v>
      </c>
    </row>
    <row r="451" spans="2:47" s="1" customFormat="1" ht="12">
      <c r="B451" s="38"/>
      <c r="C451" s="39"/>
      <c r="D451" s="228" t="s">
        <v>219</v>
      </c>
      <c r="E451" s="39"/>
      <c r="F451" s="229" t="s">
        <v>572</v>
      </c>
      <c r="G451" s="39"/>
      <c r="H451" s="39"/>
      <c r="I451" s="143"/>
      <c r="J451" s="39"/>
      <c r="K451" s="39"/>
      <c r="L451" s="43"/>
      <c r="M451" s="230"/>
      <c r="N451" s="79"/>
      <c r="O451" s="79"/>
      <c r="P451" s="79"/>
      <c r="Q451" s="79"/>
      <c r="R451" s="79"/>
      <c r="S451" s="79"/>
      <c r="T451" s="80"/>
      <c r="AT451" s="17" t="s">
        <v>219</v>
      </c>
      <c r="AU451" s="17" t="s">
        <v>76</v>
      </c>
    </row>
    <row r="452" spans="2:47" s="1" customFormat="1" ht="12">
      <c r="B452" s="38"/>
      <c r="C452" s="39"/>
      <c r="D452" s="228" t="s">
        <v>221</v>
      </c>
      <c r="E452" s="39"/>
      <c r="F452" s="231" t="s">
        <v>573</v>
      </c>
      <c r="G452" s="39"/>
      <c r="H452" s="39"/>
      <c r="I452" s="143"/>
      <c r="J452" s="39"/>
      <c r="K452" s="39"/>
      <c r="L452" s="43"/>
      <c r="M452" s="230"/>
      <c r="N452" s="79"/>
      <c r="O452" s="79"/>
      <c r="P452" s="79"/>
      <c r="Q452" s="79"/>
      <c r="R452" s="79"/>
      <c r="S452" s="79"/>
      <c r="T452" s="80"/>
      <c r="AT452" s="17" t="s">
        <v>221</v>
      </c>
      <c r="AU452" s="17" t="s">
        <v>76</v>
      </c>
    </row>
    <row r="453" spans="2:51" s="12" customFormat="1" ht="12">
      <c r="B453" s="232"/>
      <c r="C453" s="233"/>
      <c r="D453" s="228" t="s">
        <v>223</v>
      </c>
      <c r="E453" s="234" t="s">
        <v>1</v>
      </c>
      <c r="F453" s="235" t="s">
        <v>1268</v>
      </c>
      <c r="G453" s="233"/>
      <c r="H453" s="234" t="s">
        <v>1</v>
      </c>
      <c r="I453" s="236"/>
      <c r="J453" s="233"/>
      <c r="K453" s="233"/>
      <c r="L453" s="237"/>
      <c r="M453" s="238"/>
      <c r="N453" s="239"/>
      <c r="O453" s="239"/>
      <c r="P453" s="239"/>
      <c r="Q453" s="239"/>
      <c r="R453" s="239"/>
      <c r="S453" s="239"/>
      <c r="T453" s="240"/>
      <c r="AT453" s="241" t="s">
        <v>223</v>
      </c>
      <c r="AU453" s="241" t="s">
        <v>76</v>
      </c>
      <c r="AV453" s="12" t="s">
        <v>74</v>
      </c>
      <c r="AW453" s="12" t="s">
        <v>30</v>
      </c>
      <c r="AX453" s="12" t="s">
        <v>67</v>
      </c>
      <c r="AY453" s="241" t="s">
        <v>211</v>
      </c>
    </row>
    <row r="454" spans="2:51" s="13" customFormat="1" ht="12">
      <c r="B454" s="242"/>
      <c r="C454" s="243"/>
      <c r="D454" s="228" t="s">
        <v>223</v>
      </c>
      <c r="E454" s="244" t="s">
        <v>1</v>
      </c>
      <c r="F454" s="245" t="s">
        <v>1820</v>
      </c>
      <c r="G454" s="243"/>
      <c r="H454" s="246">
        <v>31.5</v>
      </c>
      <c r="I454" s="247"/>
      <c r="J454" s="243"/>
      <c r="K454" s="243"/>
      <c r="L454" s="248"/>
      <c r="M454" s="249"/>
      <c r="N454" s="250"/>
      <c r="O454" s="250"/>
      <c r="P454" s="250"/>
      <c r="Q454" s="250"/>
      <c r="R454" s="250"/>
      <c r="S454" s="250"/>
      <c r="T454" s="251"/>
      <c r="AT454" s="252" t="s">
        <v>223</v>
      </c>
      <c r="AU454" s="252" t="s">
        <v>76</v>
      </c>
      <c r="AV454" s="13" t="s">
        <v>76</v>
      </c>
      <c r="AW454" s="13" t="s">
        <v>30</v>
      </c>
      <c r="AX454" s="13" t="s">
        <v>67</v>
      </c>
      <c r="AY454" s="252" t="s">
        <v>211</v>
      </c>
    </row>
    <row r="455" spans="2:51" s="13" customFormat="1" ht="12">
      <c r="B455" s="242"/>
      <c r="C455" s="243"/>
      <c r="D455" s="228" t="s">
        <v>223</v>
      </c>
      <c r="E455" s="244" t="s">
        <v>1</v>
      </c>
      <c r="F455" s="245" t="s">
        <v>1821</v>
      </c>
      <c r="G455" s="243"/>
      <c r="H455" s="246">
        <v>70</v>
      </c>
      <c r="I455" s="247"/>
      <c r="J455" s="243"/>
      <c r="K455" s="243"/>
      <c r="L455" s="248"/>
      <c r="M455" s="249"/>
      <c r="N455" s="250"/>
      <c r="O455" s="250"/>
      <c r="P455" s="250"/>
      <c r="Q455" s="250"/>
      <c r="R455" s="250"/>
      <c r="S455" s="250"/>
      <c r="T455" s="251"/>
      <c r="AT455" s="252" t="s">
        <v>223</v>
      </c>
      <c r="AU455" s="252" t="s">
        <v>76</v>
      </c>
      <c r="AV455" s="13" t="s">
        <v>76</v>
      </c>
      <c r="AW455" s="13" t="s">
        <v>30</v>
      </c>
      <c r="AX455" s="13" t="s">
        <v>67</v>
      </c>
      <c r="AY455" s="252" t="s">
        <v>211</v>
      </c>
    </row>
    <row r="456" spans="2:51" s="12" customFormat="1" ht="12">
      <c r="B456" s="232"/>
      <c r="C456" s="233"/>
      <c r="D456" s="228" t="s">
        <v>223</v>
      </c>
      <c r="E456" s="234" t="s">
        <v>1</v>
      </c>
      <c r="F456" s="235" t="s">
        <v>907</v>
      </c>
      <c r="G456" s="233"/>
      <c r="H456" s="234" t="s">
        <v>1</v>
      </c>
      <c r="I456" s="236"/>
      <c r="J456" s="233"/>
      <c r="K456" s="233"/>
      <c r="L456" s="237"/>
      <c r="M456" s="238"/>
      <c r="N456" s="239"/>
      <c r="O456" s="239"/>
      <c r="P456" s="239"/>
      <c r="Q456" s="239"/>
      <c r="R456" s="239"/>
      <c r="S456" s="239"/>
      <c r="T456" s="240"/>
      <c r="AT456" s="241" t="s">
        <v>223</v>
      </c>
      <c r="AU456" s="241" t="s">
        <v>76</v>
      </c>
      <c r="AV456" s="12" t="s">
        <v>74</v>
      </c>
      <c r="AW456" s="12" t="s">
        <v>30</v>
      </c>
      <c r="AX456" s="12" t="s">
        <v>67</v>
      </c>
      <c r="AY456" s="241" t="s">
        <v>211</v>
      </c>
    </row>
    <row r="457" spans="2:51" s="13" customFormat="1" ht="12">
      <c r="B457" s="242"/>
      <c r="C457" s="243"/>
      <c r="D457" s="228" t="s">
        <v>223</v>
      </c>
      <c r="E457" s="244" t="s">
        <v>1</v>
      </c>
      <c r="F457" s="245" t="s">
        <v>1822</v>
      </c>
      <c r="G457" s="243"/>
      <c r="H457" s="246">
        <v>28.8</v>
      </c>
      <c r="I457" s="247"/>
      <c r="J457" s="243"/>
      <c r="K457" s="243"/>
      <c r="L457" s="248"/>
      <c r="M457" s="249"/>
      <c r="N457" s="250"/>
      <c r="O457" s="250"/>
      <c r="P457" s="250"/>
      <c r="Q457" s="250"/>
      <c r="R457" s="250"/>
      <c r="S457" s="250"/>
      <c r="T457" s="251"/>
      <c r="AT457" s="252" t="s">
        <v>223</v>
      </c>
      <c r="AU457" s="252" t="s">
        <v>76</v>
      </c>
      <c r="AV457" s="13" t="s">
        <v>76</v>
      </c>
      <c r="AW457" s="13" t="s">
        <v>30</v>
      </c>
      <c r="AX457" s="13" t="s">
        <v>67</v>
      </c>
      <c r="AY457" s="252" t="s">
        <v>211</v>
      </c>
    </row>
    <row r="458" spans="2:51" s="14" customFormat="1" ht="12">
      <c r="B458" s="253"/>
      <c r="C458" s="254"/>
      <c r="D458" s="228" t="s">
        <v>223</v>
      </c>
      <c r="E458" s="255" t="s">
        <v>1</v>
      </c>
      <c r="F458" s="256" t="s">
        <v>227</v>
      </c>
      <c r="G458" s="254"/>
      <c r="H458" s="257">
        <v>130.3</v>
      </c>
      <c r="I458" s="258"/>
      <c r="J458" s="254"/>
      <c r="K458" s="254"/>
      <c r="L458" s="259"/>
      <c r="M458" s="260"/>
      <c r="N458" s="261"/>
      <c r="O458" s="261"/>
      <c r="P458" s="261"/>
      <c r="Q458" s="261"/>
      <c r="R458" s="261"/>
      <c r="S458" s="261"/>
      <c r="T458" s="262"/>
      <c r="AT458" s="263" t="s">
        <v>223</v>
      </c>
      <c r="AU458" s="263" t="s">
        <v>76</v>
      </c>
      <c r="AV458" s="14" t="s">
        <v>218</v>
      </c>
      <c r="AW458" s="14" t="s">
        <v>30</v>
      </c>
      <c r="AX458" s="14" t="s">
        <v>74</v>
      </c>
      <c r="AY458" s="263" t="s">
        <v>211</v>
      </c>
    </row>
    <row r="459" spans="2:65" s="1" customFormat="1" ht="16.5" customHeight="1">
      <c r="B459" s="38"/>
      <c r="C459" s="216" t="s">
        <v>563</v>
      </c>
      <c r="D459" s="216" t="s">
        <v>213</v>
      </c>
      <c r="E459" s="217" t="s">
        <v>577</v>
      </c>
      <c r="F459" s="218" t="s">
        <v>578</v>
      </c>
      <c r="G459" s="219" t="s">
        <v>216</v>
      </c>
      <c r="H459" s="220">
        <v>3909</v>
      </c>
      <c r="I459" s="221"/>
      <c r="J459" s="222">
        <f>ROUND(I459*H459,2)</f>
        <v>0</v>
      </c>
      <c r="K459" s="218" t="s">
        <v>217</v>
      </c>
      <c r="L459" s="43"/>
      <c r="M459" s="223" t="s">
        <v>1</v>
      </c>
      <c r="N459" s="224" t="s">
        <v>38</v>
      </c>
      <c r="O459" s="79"/>
      <c r="P459" s="225">
        <f>O459*H459</f>
        <v>0</v>
      </c>
      <c r="Q459" s="225">
        <v>0</v>
      </c>
      <c r="R459" s="225">
        <f>Q459*H459</f>
        <v>0</v>
      </c>
      <c r="S459" s="225">
        <v>0</v>
      </c>
      <c r="T459" s="226">
        <f>S459*H459</f>
        <v>0</v>
      </c>
      <c r="AR459" s="17" t="s">
        <v>218</v>
      </c>
      <c r="AT459" s="17" t="s">
        <v>213</v>
      </c>
      <c r="AU459" s="17" t="s">
        <v>76</v>
      </c>
      <c r="AY459" s="17" t="s">
        <v>211</v>
      </c>
      <c r="BE459" s="227">
        <f>IF(N459="základní",J459,0)</f>
        <v>0</v>
      </c>
      <c r="BF459" s="227">
        <f>IF(N459="snížená",J459,0)</f>
        <v>0</v>
      </c>
      <c r="BG459" s="227">
        <f>IF(N459="zákl. přenesená",J459,0)</f>
        <v>0</v>
      </c>
      <c r="BH459" s="227">
        <f>IF(N459="sníž. přenesená",J459,0)</f>
        <v>0</v>
      </c>
      <c r="BI459" s="227">
        <f>IF(N459="nulová",J459,0)</f>
        <v>0</v>
      </c>
      <c r="BJ459" s="17" t="s">
        <v>74</v>
      </c>
      <c r="BK459" s="227">
        <f>ROUND(I459*H459,2)</f>
        <v>0</v>
      </c>
      <c r="BL459" s="17" t="s">
        <v>218</v>
      </c>
      <c r="BM459" s="17" t="s">
        <v>1823</v>
      </c>
    </row>
    <row r="460" spans="2:47" s="1" customFormat="1" ht="12">
      <c r="B460" s="38"/>
      <c r="C460" s="39"/>
      <c r="D460" s="228" t="s">
        <v>219</v>
      </c>
      <c r="E460" s="39"/>
      <c r="F460" s="229" t="s">
        <v>580</v>
      </c>
      <c r="G460" s="39"/>
      <c r="H460" s="39"/>
      <c r="I460" s="143"/>
      <c r="J460" s="39"/>
      <c r="K460" s="39"/>
      <c r="L460" s="43"/>
      <c r="M460" s="230"/>
      <c r="N460" s="79"/>
      <c r="O460" s="79"/>
      <c r="P460" s="79"/>
      <c r="Q460" s="79"/>
      <c r="R460" s="79"/>
      <c r="S460" s="79"/>
      <c r="T460" s="80"/>
      <c r="AT460" s="17" t="s">
        <v>219</v>
      </c>
      <c r="AU460" s="17" t="s">
        <v>76</v>
      </c>
    </row>
    <row r="461" spans="2:47" s="1" customFormat="1" ht="12">
      <c r="B461" s="38"/>
      <c r="C461" s="39"/>
      <c r="D461" s="228" t="s">
        <v>221</v>
      </c>
      <c r="E461" s="39"/>
      <c r="F461" s="231" t="s">
        <v>573</v>
      </c>
      <c r="G461" s="39"/>
      <c r="H461" s="39"/>
      <c r="I461" s="143"/>
      <c r="J461" s="39"/>
      <c r="K461" s="39"/>
      <c r="L461" s="43"/>
      <c r="M461" s="230"/>
      <c r="N461" s="79"/>
      <c r="O461" s="79"/>
      <c r="P461" s="79"/>
      <c r="Q461" s="79"/>
      <c r="R461" s="79"/>
      <c r="S461" s="79"/>
      <c r="T461" s="80"/>
      <c r="AT461" s="17" t="s">
        <v>221</v>
      </c>
      <c r="AU461" s="17" t="s">
        <v>76</v>
      </c>
    </row>
    <row r="462" spans="2:51" s="13" customFormat="1" ht="12">
      <c r="B462" s="242"/>
      <c r="C462" s="243"/>
      <c r="D462" s="228" t="s">
        <v>223</v>
      </c>
      <c r="E462" s="244" t="s">
        <v>1</v>
      </c>
      <c r="F462" s="245" t="s">
        <v>1824</v>
      </c>
      <c r="G462" s="243"/>
      <c r="H462" s="246">
        <v>3909</v>
      </c>
      <c r="I462" s="247"/>
      <c r="J462" s="243"/>
      <c r="K462" s="243"/>
      <c r="L462" s="248"/>
      <c r="M462" s="249"/>
      <c r="N462" s="250"/>
      <c r="O462" s="250"/>
      <c r="P462" s="250"/>
      <c r="Q462" s="250"/>
      <c r="R462" s="250"/>
      <c r="S462" s="250"/>
      <c r="T462" s="251"/>
      <c r="AT462" s="252" t="s">
        <v>223</v>
      </c>
      <c r="AU462" s="252" t="s">
        <v>76</v>
      </c>
      <c r="AV462" s="13" t="s">
        <v>76</v>
      </c>
      <c r="AW462" s="13" t="s">
        <v>30</v>
      </c>
      <c r="AX462" s="13" t="s">
        <v>67</v>
      </c>
      <c r="AY462" s="252" t="s">
        <v>211</v>
      </c>
    </row>
    <row r="463" spans="2:51" s="14" customFormat="1" ht="12">
      <c r="B463" s="253"/>
      <c r="C463" s="254"/>
      <c r="D463" s="228" t="s">
        <v>223</v>
      </c>
      <c r="E463" s="255" t="s">
        <v>1</v>
      </c>
      <c r="F463" s="256" t="s">
        <v>227</v>
      </c>
      <c r="G463" s="254"/>
      <c r="H463" s="257">
        <v>3909</v>
      </c>
      <c r="I463" s="258"/>
      <c r="J463" s="254"/>
      <c r="K463" s="254"/>
      <c r="L463" s="259"/>
      <c r="M463" s="260"/>
      <c r="N463" s="261"/>
      <c r="O463" s="261"/>
      <c r="P463" s="261"/>
      <c r="Q463" s="261"/>
      <c r="R463" s="261"/>
      <c r="S463" s="261"/>
      <c r="T463" s="262"/>
      <c r="AT463" s="263" t="s">
        <v>223</v>
      </c>
      <c r="AU463" s="263" t="s">
        <v>76</v>
      </c>
      <c r="AV463" s="14" t="s">
        <v>218</v>
      </c>
      <c r="AW463" s="14" t="s">
        <v>30</v>
      </c>
      <c r="AX463" s="14" t="s">
        <v>74</v>
      </c>
      <c r="AY463" s="263" t="s">
        <v>211</v>
      </c>
    </row>
    <row r="464" spans="2:65" s="1" customFormat="1" ht="16.5" customHeight="1">
      <c r="B464" s="38"/>
      <c r="C464" s="216" t="s">
        <v>376</v>
      </c>
      <c r="D464" s="216" t="s">
        <v>213</v>
      </c>
      <c r="E464" s="217" t="s">
        <v>582</v>
      </c>
      <c r="F464" s="218" t="s">
        <v>583</v>
      </c>
      <c r="G464" s="219" t="s">
        <v>216</v>
      </c>
      <c r="H464" s="220">
        <v>130.3</v>
      </c>
      <c r="I464" s="221"/>
      <c r="J464" s="222">
        <f>ROUND(I464*H464,2)</f>
        <v>0</v>
      </c>
      <c r="K464" s="218" t="s">
        <v>217</v>
      </c>
      <c r="L464" s="43"/>
      <c r="M464" s="223" t="s">
        <v>1</v>
      </c>
      <c r="N464" s="224" t="s">
        <v>38</v>
      </c>
      <c r="O464" s="79"/>
      <c r="P464" s="225">
        <f>O464*H464</f>
        <v>0</v>
      </c>
      <c r="Q464" s="225">
        <v>0</v>
      </c>
      <c r="R464" s="225">
        <f>Q464*H464</f>
        <v>0</v>
      </c>
      <c r="S464" s="225">
        <v>0</v>
      </c>
      <c r="T464" s="226">
        <f>S464*H464</f>
        <v>0</v>
      </c>
      <c r="AR464" s="17" t="s">
        <v>218</v>
      </c>
      <c r="AT464" s="17" t="s">
        <v>213</v>
      </c>
      <c r="AU464" s="17" t="s">
        <v>76</v>
      </c>
      <c r="AY464" s="17" t="s">
        <v>211</v>
      </c>
      <c r="BE464" s="227">
        <f>IF(N464="základní",J464,0)</f>
        <v>0</v>
      </c>
      <c r="BF464" s="227">
        <f>IF(N464="snížená",J464,0)</f>
        <v>0</v>
      </c>
      <c r="BG464" s="227">
        <f>IF(N464="zákl. přenesená",J464,0)</f>
        <v>0</v>
      </c>
      <c r="BH464" s="227">
        <f>IF(N464="sníž. přenesená",J464,0)</f>
        <v>0</v>
      </c>
      <c r="BI464" s="227">
        <f>IF(N464="nulová",J464,0)</f>
        <v>0</v>
      </c>
      <c r="BJ464" s="17" t="s">
        <v>74</v>
      </c>
      <c r="BK464" s="227">
        <f>ROUND(I464*H464,2)</f>
        <v>0</v>
      </c>
      <c r="BL464" s="17" t="s">
        <v>218</v>
      </c>
      <c r="BM464" s="17" t="s">
        <v>1825</v>
      </c>
    </row>
    <row r="465" spans="2:47" s="1" customFormat="1" ht="12">
      <c r="B465" s="38"/>
      <c r="C465" s="39"/>
      <c r="D465" s="228" t="s">
        <v>219</v>
      </c>
      <c r="E465" s="39"/>
      <c r="F465" s="229" t="s">
        <v>585</v>
      </c>
      <c r="G465" s="39"/>
      <c r="H465" s="39"/>
      <c r="I465" s="143"/>
      <c r="J465" s="39"/>
      <c r="K465" s="39"/>
      <c r="L465" s="43"/>
      <c r="M465" s="230"/>
      <c r="N465" s="79"/>
      <c r="O465" s="79"/>
      <c r="P465" s="79"/>
      <c r="Q465" s="79"/>
      <c r="R465" s="79"/>
      <c r="S465" s="79"/>
      <c r="T465" s="80"/>
      <c r="AT465" s="17" t="s">
        <v>219</v>
      </c>
      <c r="AU465" s="17" t="s">
        <v>76</v>
      </c>
    </row>
    <row r="466" spans="2:47" s="1" customFormat="1" ht="12">
      <c r="B466" s="38"/>
      <c r="C466" s="39"/>
      <c r="D466" s="228" t="s">
        <v>221</v>
      </c>
      <c r="E466" s="39"/>
      <c r="F466" s="231" t="s">
        <v>586</v>
      </c>
      <c r="G466" s="39"/>
      <c r="H466" s="39"/>
      <c r="I466" s="143"/>
      <c r="J466" s="39"/>
      <c r="K466" s="39"/>
      <c r="L466" s="43"/>
      <c r="M466" s="230"/>
      <c r="N466" s="79"/>
      <c r="O466" s="79"/>
      <c r="P466" s="79"/>
      <c r="Q466" s="79"/>
      <c r="R466" s="79"/>
      <c r="S466" s="79"/>
      <c r="T466" s="80"/>
      <c r="AT466" s="17" t="s">
        <v>221</v>
      </c>
      <c r="AU466" s="17" t="s">
        <v>76</v>
      </c>
    </row>
    <row r="467" spans="2:51" s="13" customFormat="1" ht="12">
      <c r="B467" s="242"/>
      <c r="C467" s="243"/>
      <c r="D467" s="228" t="s">
        <v>223</v>
      </c>
      <c r="E467" s="244" t="s">
        <v>1</v>
      </c>
      <c r="F467" s="245" t="s">
        <v>1826</v>
      </c>
      <c r="G467" s="243"/>
      <c r="H467" s="246">
        <v>130.3</v>
      </c>
      <c r="I467" s="247"/>
      <c r="J467" s="243"/>
      <c r="K467" s="243"/>
      <c r="L467" s="248"/>
      <c r="M467" s="249"/>
      <c r="N467" s="250"/>
      <c r="O467" s="250"/>
      <c r="P467" s="250"/>
      <c r="Q467" s="250"/>
      <c r="R467" s="250"/>
      <c r="S467" s="250"/>
      <c r="T467" s="251"/>
      <c r="AT467" s="252" t="s">
        <v>223</v>
      </c>
      <c r="AU467" s="252" t="s">
        <v>76</v>
      </c>
      <c r="AV467" s="13" t="s">
        <v>76</v>
      </c>
      <c r="AW467" s="13" t="s">
        <v>30</v>
      </c>
      <c r="AX467" s="13" t="s">
        <v>74</v>
      </c>
      <c r="AY467" s="252" t="s">
        <v>211</v>
      </c>
    </row>
    <row r="468" spans="2:65" s="1" customFormat="1" ht="16.5" customHeight="1">
      <c r="B468" s="38"/>
      <c r="C468" s="216" t="s">
        <v>576</v>
      </c>
      <c r="D468" s="216" t="s">
        <v>213</v>
      </c>
      <c r="E468" s="217" t="s">
        <v>589</v>
      </c>
      <c r="F468" s="218" t="s">
        <v>590</v>
      </c>
      <c r="G468" s="219" t="s">
        <v>230</v>
      </c>
      <c r="H468" s="220">
        <v>163.175</v>
      </c>
      <c r="I468" s="221"/>
      <c r="J468" s="222">
        <f>ROUND(I468*H468,2)</f>
        <v>0</v>
      </c>
      <c r="K468" s="218" t="s">
        <v>217</v>
      </c>
      <c r="L468" s="43"/>
      <c r="M468" s="223" t="s">
        <v>1</v>
      </c>
      <c r="N468" s="224" t="s">
        <v>38</v>
      </c>
      <c r="O468" s="79"/>
      <c r="P468" s="225">
        <f>O468*H468</f>
        <v>0</v>
      </c>
      <c r="Q468" s="225">
        <v>0</v>
      </c>
      <c r="R468" s="225">
        <f>Q468*H468</f>
        <v>0</v>
      </c>
      <c r="S468" s="225">
        <v>0</v>
      </c>
      <c r="T468" s="226">
        <f>S468*H468</f>
        <v>0</v>
      </c>
      <c r="AR468" s="17" t="s">
        <v>218</v>
      </c>
      <c r="AT468" s="17" t="s">
        <v>213</v>
      </c>
      <c r="AU468" s="17" t="s">
        <v>76</v>
      </c>
      <c r="AY468" s="17" t="s">
        <v>211</v>
      </c>
      <c r="BE468" s="227">
        <f>IF(N468="základní",J468,0)</f>
        <v>0</v>
      </c>
      <c r="BF468" s="227">
        <f>IF(N468="snížená",J468,0)</f>
        <v>0</v>
      </c>
      <c r="BG468" s="227">
        <f>IF(N468="zákl. přenesená",J468,0)</f>
        <v>0</v>
      </c>
      <c r="BH468" s="227">
        <f>IF(N468="sníž. přenesená",J468,0)</f>
        <v>0</v>
      </c>
      <c r="BI468" s="227">
        <f>IF(N468="nulová",J468,0)</f>
        <v>0</v>
      </c>
      <c r="BJ468" s="17" t="s">
        <v>74</v>
      </c>
      <c r="BK468" s="227">
        <f>ROUND(I468*H468,2)</f>
        <v>0</v>
      </c>
      <c r="BL468" s="17" t="s">
        <v>218</v>
      </c>
      <c r="BM468" s="17" t="s">
        <v>1827</v>
      </c>
    </row>
    <row r="469" spans="2:47" s="1" customFormat="1" ht="12">
      <c r="B469" s="38"/>
      <c r="C469" s="39"/>
      <c r="D469" s="228" t="s">
        <v>219</v>
      </c>
      <c r="E469" s="39"/>
      <c r="F469" s="229" t="s">
        <v>592</v>
      </c>
      <c r="G469" s="39"/>
      <c r="H469" s="39"/>
      <c r="I469" s="143"/>
      <c r="J469" s="39"/>
      <c r="K469" s="39"/>
      <c r="L469" s="43"/>
      <c r="M469" s="230"/>
      <c r="N469" s="79"/>
      <c r="O469" s="79"/>
      <c r="P469" s="79"/>
      <c r="Q469" s="79"/>
      <c r="R469" s="79"/>
      <c r="S469" s="79"/>
      <c r="T469" s="80"/>
      <c r="AT469" s="17" t="s">
        <v>219</v>
      </c>
      <c r="AU469" s="17" t="s">
        <v>76</v>
      </c>
    </row>
    <row r="470" spans="2:47" s="1" customFormat="1" ht="12">
      <c r="B470" s="38"/>
      <c r="C470" s="39"/>
      <c r="D470" s="228" t="s">
        <v>221</v>
      </c>
      <c r="E470" s="39"/>
      <c r="F470" s="231" t="s">
        <v>593</v>
      </c>
      <c r="G470" s="39"/>
      <c r="H470" s="39"/>
      <c r="I470" s="143"/>
      <c r="J470" s="39"/>
      <c r="K470" s="39"/>
      <c r="L470" s="43"/>
      <c r="M470" s="230"/>
      <c r="N470" s="79"/>
      <c r="O470" s="79"/>
      <c r="P470" s="79"/>
      <c r="Q470" s="79"/>
      <c r="R470" s="79"/>
      <c r="S470" s="79"/>
      <c r="T470" s="80"/>
      <c r="AT470" s="17" t="s">
        <v>221</v>
      </c>
      <c r="AU470" s="17" t="s">
        <v>76</v>
      </c>
    </row>
    <row r="471" spans="2:51" s="12" customFormat="1" ht="12">
      <c r="B471" s="232"/>
      <c r="C471" s="233"/>
      <c r="D471" s="228" t="s">
        <v>223</v>
      </c>
      <c r="E471" s="234" t="s">
        <v>1</v>
      </c>
      <c r="F471" s="235" t="s">
        <v>594</v>
      </c>
      <c r="G471" s="233"/>
      <c r="H471" s="234" t="s">
        <v>1</v>
      </c>
      <c r="I471" s="236"/>
      <c r="J471" s="233"/>
      <c r="K471" s="233"/>
      <c r="L471" s="237"/>
      <c r="M471" s="238"/>
      <c r="N471" s="239"/>
      <c r="O471" s="239"/>
      <c r="P471" s="239"/>
      <c r="Q471" s="239"/>
      <c r="R471" s="239"/>
      <c r="S471" s="239"/>
      <c r="T471" s="240"/>
      <c r="AT471" s="241" t="s">
        <v>223</v>
      </c>
      <c r="AU471" s="241" t="s">
        <v>76</v>
      </c>
      <c r="AV471" s="12" t="s">
        <v>74</v>
      </c>
      <c r="AW471" s="12" t="s">
        <v>30</v>
      </c>
      <c r="AX471" s="12" t="s">
        <v>67</v>
      </c>
      <c r="AY471" s="241" t="s">
        <v>211</v>
      </c>
    </row>
    <row r="472" spans="2:51" s="13" customFormat="1" ht="12">
      <c r="B472" s="242"/>
      <c r="C472" s="243"/>
      <c r="D472" s="228" t="s">
        <v>223</v>
      </c>
      <c r="E472" s="244" t="s">
        <v>1</v>
      </c>
      <c r="F472" s="245" t="s">
        <v>1828</v>
      </c>
      <c r="G472" s="243"/>
      <c r="H472" s="246">
        <v>163.175</v>
      </c>
      <c r="I472" s="247"/>
      <c r="J472" s="243"/>
      <c r="K472" s="243"/>
      <c r="L472" s="248"/>
      <c r="M472" s="249"/>
      <c r="N472" s="250"/>
      <c r="O472" s="250"/>
      <c r="P472" s="250"/>
      <c r="Q472" s="250"/>
      <c r="R472" s="250"/>
      <c r="S472" s="250"/>
      <c r="T472" s="251"/>
      <c r="AT472" s="252" t="s">
        <v>223</v>
      </c>
      <c r="AU472" s="252" t="s">
        <v>76</v>
      </c>
      <c r="AV472" s="13" t="s">
        <v>76</v>
      </c>
      <c r="AW472" s="13" t="s">
        <v>30</v>
      </c>
      <c r="AX472" s="13" t="s">
        <v>67</v>
      </c>
      <c r="AY472" s="252" t="s">
        <v>211</v>
      </c>
    </row>
    <row r="473" spans="2:51" s="14" customFormat="1" ht="12">
      <c r="B473" s="253"/>
      <c r="C473" s="254"/>
      <c r="D473" s="228" t="s">
        <v>223</v>
      </c>
      <c r="E473" s="255" t="s">
        <v>1</v>
      </c>
      <c r="F473" s="256" t="s">
        <v>227</v>
      </c>
      <c r="G473" s="254"/>
      <c r="H473" s="257">
        <v>163.175</v>
      </c>
      <c r="I473" s="258"/>
      <c r="J473" s="254"/>
      <c r="K473" s="254"/>
      <c r="L473" s="259"/>
      <c r="M473" s="260"/>
      <c r="N473" s="261"/>
      <c r="O473" s="261"/>
      <c r="P473" s="261"/>
      <c r="Q473" s="261"/>
      <c r="R473" s="261"/>
      <c r="S473" s="261"/>
      <c r="T473" s="262"/>
      <c r="AT473" s="263" t="s">
        <v>223</v>
      </c>
      <c r="AU473" s="263" t="s">
        <v>76</v>
      </c>
      <c r="AV473" s="14" t="s">
        <v>218</v>
      </c>
      <c r="AW473" s="14" t="s">
        <v>30</v>
      </c>
      <c r="AX473" s="14" t="s">
        <v>74</v>
      </c>
      <c r="AY473" s="263" t="s">
        <v>211</v>
      </c>
    </row>
    <row r="474" spans="2:65" s="1" customFormat="1" ht="16.5" customHeight="1">
      <c r="B474" s="38"/>
      <c r="C474" s="216" t="s">
        <v>385</v>
      </c>
      <c r="D474" s="216" t="s">
        <v>213</v>
      </c>
      <c r="E474" s="217" t="s">
        <v>596</v>
      </c>
      <c r="F474" s="218" t="s">
        <v>597</v>
      </c>
      <c r="G474" s="219" t="s">
        <v>230</v>
      </c>
      <c r="H474" s="220">
        <v>4895.25</v>
      </c>
      <c r="I474" s="221"/>
      <c r="J474" s="222">
        <f>ROUND(I474*H474,2)</f>
        <v>0</v>
      </c>
      <c r="K474" s="218" t="s">
        <v>217</v>
      </c>
      <c r="L474" s="43"/>
      <c r="M474" s="223" t="s">
        <v>1</v>
      </c>
      <c r="N474" s="224" t="s">
        <v>38</v>
      </c>
      <c r="O474" s="79"/>
      <c r="P474" s="225">
        <f>O474*H474</f>
        <v>0</v>
      </c>
      <c r="Q474" s="225">
        <v>0</v>
      </c>
      <c r="R474" s="225">
        <f>Q474*H474</f>
        <v>0</v>
      </c>
      <c r="S474" s="225">
        <v>0</v>
      </c>
      <c r="T474" s="226">
        <f>S474*H474</f>
        <v>0</v>
      </c>
      <c r="AR474" s="17" t="s">
        <v>218</v>
      </c>
      <c r="AT474" s="17" t="s">
        <v>213</v>
      </c>
      <c r="AU474" s="17" t="s">
        <v>76</v>
      </c>
      <c r="AY474" s="17" t="s">
        <v>211</v>
      </c>
      <c r="BE474" s="227">
        <f>IF(N474="základní",J474,0)</f>
        <v>0</v>
      </c>
      <c r="BF474" s="227">
        <f>IF(N474="snížená",J474,0)</f>
        <v>0</v>
      </c>
      <c r="BG474" s="227">
        <f>IF(N474="zákl. přenesená",J474,0)</f>
        <v>0</v>
      </c>
      <c r="BH474" s="227">
        <f>IF(N474="sníž. přenesená",J474,0)</f>
        <v>0</v>
      </c>
      <c r="BI474" s="227">
        <f>IF(N474="nulová",J474,0)</f>
        <v>0</v>
      </c>
      <c r="BJ474" s="17" t="s">
        <v>74</v>
      </c>
      <c r="BK474" s="227">
        <f>ROUND(I474*H474,2)</f>
        <v>0</v>
      </c>
      <c r="BL474" s="17" t="s">
        <v>218</v>
      </c>
      <c r="BM474" s="17" t="s">
        <v>1829</v>
      </c>
    </row>
    <row r="475" spans="2:47" s="1" customFormat="1" ht="12">
      <c r="B475" s="38"/>
      <c r="C475" s="39"/>
      <c r="D475" s="228" t="s">
        <v>219</v>
      </c>
      <c r="E475" s="39"/>
      <c r="F475" s="229" t="s">
        <v>599</v>
      </c>
      <c r="G475" s="39"/>
      <c r="H475" s="39"/>
      <c r="I475" s="143"/>
      <c r="J475" s="39"/>
      <c r="K475" s="39"/>
      <c r="L475" s="43"/>
      <c r="M475" s="230"/>
      <c r="N475" s="79"/>
      <c r="O475" s="79"/>
      <c r="P475" s="79"/>
      <c r="Q475" s="79"/>
      <c r="R475" s="79"/>
      <c r="S475" s="79"/>
      <c r="T475" s="80"/>
      <c r="AT475" s="17" t="s">
        <v>219</v>
      </c>
      <c r="AU475" s="17" t="s">
        <v>76</v>
      </c>
    </row>
    <row r="476" spans="2:47" s="1" customFormat="1" ht="12">
      <c r="B476" s="38"/>
      <c r="C476" s="39"/>
      <c r="D476" s="228" t="s">
        <v>221</v>
      </c>
      <c r="E476" s="39"/>
      <c r="F476" s="231" t="s">
        <v>593</v>
      </c>
      <c r="G476" s="39"/>
      <c r="H476" s="39"/>
      <c r="I476" s="143"/>
      <c r="J476" s="39"/>
      <c r="K476" s="39"/>
      <c r="L476" s="43"/>
      <c r="M476" s="230"/>
      <c r="N476" s="79"/>
      <c r="O476" s="79"/>
      <c r="P476" s="79"/>
      <c r="Q476" s="79"/>
      <c r="R476" s="79"/>
      <c r="S476" s="79"/>
      <c r="T476" s="80"/>
      <c r="AT476" s="17" t="s">
        <v>221</v>
      </c>
      <c r="AU476" s="17" t="s">
        <v>76</v>
      </c>
    </row>
    <row r="477" spans="2:51" s="13" customFormat="1" ht="12">
      <c r="B477" s="242"/>
      <c r="C477" s="243"/>
      <c r="D477" s="228" t="s">
        <v>223</v>
      </c>
      <c r="E477" s="244" t="s">
        <v>1</v>
      </c>
      <c r="F477" s="245" t="s">
        <v>1830</v>
      </c>
      <c r="G477" s="243"/>
      <c r="H477" s="246">
        <v>4895.25</v>
      </c>
      <c r="I477" s="247"/>
      <c r="J477" s="243"/>
      <c r="K477" s="243"/>
      <c r="L477" s="248"/>
      <c r="M477" s="249"/>
      <c r="N477" s="250"/>
      <c r="O477" s="250"/>
      <c r="P477" s="250"/>
      <c r="Q477" s="250"/>
      <c r="R477" s="250"/>
      <c r="S477" s="250"/>
      <c r="T477" s="251"/>
      <c r="AT477" s="252" t="s">
        <v>223</v>
      </c>
      <c r="AU477" s="252" t="s">
        <v>76</v>
      </c>
      <c r="AV477" s="13" t="s">
        <v>76</v>
      </c>
      <c r="AW477" s="13" t="s">
        <v>30</v>
      </c>
      <c r="AX477" s="13" t="s">
        <v>74</v>
      </c>
      <c r="AY477" s="252" t="s">
        <v>211</v>
      </c>
    </row>
    <row r="478" spans="2:65" s="1" customFormat="1" ht="16.5" customHeight="1">
      <c r="B478" s="38"/>
      <c r="C478" s="216" t="s">
        <v>588</v>
      </c>
      <c r="D478" s="216" t="s">
        <v>213</v>
      </c>
      <c r="E478" s="217" t="s">
        <v>602</v>
      </c>
      <c r="F478" s="218" t="s">
        <v>603</v>
      </c>
      <c r="G478" s="219" t="s">
        <v>230</v>
      </c>
      <c r="H478" s="220">
        <v>163.175</v>
      </c>
      <c r="I478" s="221"/>
      <c r="J478" s="222">
        <f>ROUND(I478*H478,2)</f>
        <v>0</v>
      </c>
      <c r="K478" s="218" t="s">
        <v>217</v>
      </c>
      <c r="L478" s="43"/>
      <c r="M478" s="223" t="s">
        <v>1</v>
      </c>
      <c r="N478" s="224" t="s">
        <v>38</v>
      </c>
      <c r="O478" s="79"/>
      <c r="P478" s="225">
        <f>O478*H478</f>
        <v>0</v>
      </c>
      <c r="Q478" s="225">
        <v>0</v>
      </c>
      <c r="R478" s="225">
        <f>Q478*H478</f>
        <v>0</v>
      </c>
      <c r="S478" s="225">
        <v>0</v>
      </c>
      <c r="T478" s="226">
        <f>S478*H478</f>
        <v>0</v>
      </c>
      <c r="AR478" s="17" t="s">
        <v>218</v>
      </c>
      <c r="AT478" s="17" t="s">
        <v>213</v>
      </c>
      <c r="AU478" s="17" t="s">
        <v>76</v>
      </c>
      <c r="AY478" s="17" t="s">
        <v>211</v>
      </c>
      <c r="BE478" s="227">
        <f>IF(N478="základní",J478,0)</f>
        <v>0</v>
      </c>
      <c r="BF478" s="227">
        <f>IF(N478="snížená",J478,0)</f>
        <v>0</v>
      </c>
      <c r="BG478" s="227">
        <f>IF(N478="zákl. přenesená",J478,0)</f>
        <v>0</v>
      </c>
      <c r="BH478" s="227">
        <f>IF(N478="sníž. přenesená",J478,0)</f>
        <v>0</v>
      </c>
      <c r="BI478" s="227">
        <f>IF(N478="nulová",J478,0)</f>
        <v>0</v>
      </c>
      <c r="BJ478" s="17" t="s">
        <v>74</v>
      </c>
      <c r="BK478" s="227">
        <f>ROUND(I478*H478,2)</f>
        <v>0</v>
      </c>
      <c r="BL478" s="17" t="s">
        <v>218</v>
      </c>
      <c r="BM478" s="17" t="s">
        <v>1831</v>
      </c>
    </row>
    <row r="479" spans="2:47" s="1" customFormat="1" ht="12">
      <c r="B479" s="38"/>
      <c r="C479" s="39"/>
      <c r="D479" s="228" t="s">
        <v>219</v>
      </c>
      <c r="E479" s="39"/>
      <c r="F479" s="229" t="s">
        <v>605</v>
      </c>
      <c r="G479" s="39"/>
      <c r="H479" s="39"/>
      <c r="I479" s="143"/>
      <c r="J479" s="39"/>
      <c r="K479" s="39"/>
      <c r="L479" s="43"/>
      <c r="M479" s="230"/>
      <c r="N479" s="79"/>
      <c r="O479" s="79"/>
      <c r="P479" s="79"/>
      <c r="Q479" s="79"/>
      <c r="R479" s="79"/>
      <c r="S479" s="79"/>
      <c r="T479" s="80"/>
      <c r="AT479" s="17" t="s">
        <v>219</v>
      </c>
      <c r="AU479" s="17" t="s">
        <v>76</v>
      </c>
    </row>
    <row r="480" spans="2:47" s="1" customFormat="1" ht="12">
      <c r="B480" s="38"/>
      <c r="C480" s="39"/>
      <c r="D480" s="228" t="s">
        <v>221</v>
      </c>
      <c r="E480" s="39"/>
      <c r="F480" s="231" t="s">
        <v>606</v>
      </c>
      <c r="G480" s="39"/>
      <c r="H480" s="39"/>
      <c r="I480" s="143"/>
      <c r="J480" s="39"/>
      <c r="K480" s="39"/>
      <c r="L480" s="43"/>
      <c r="M480" s="230"/>
      <c r="N480" s="79"/>
      <c r="O480" s="79"/>
      <c r="P480" s="79"/>
      <c r="Q480" s="79"/>
      <c r="R480" s="79"/>
      <c r="S480" s="79"/>
      <c r="T480" s="80"/>
      <c r="AT480" s="17" t="s">
        <v>221</v>
      </c>
      <c r="AU480" s="17" t="s">
        <v>76</v>
      </c>
    </row>
    <row r="481" spans="2:65" s="1" customFormat="1" ht="16.5" customHeight="1">
      <c r="B481" s="38"/>
      <c r="C481" s="216" t="s">
        <v>392</v>
      </c>
      <c r="D481" s="216" t="s">
        <v>213</v>
      </c>
      <c r="E481" s="217" t="s">
        <v>1041</v>
      </c>
      <c r="F481" s="218" t="s">
        <v>1042</v>
      </c>
      <c r="G481" s="219" t="s">
        <v>246</v>
      </c>
      <c r="H481" s="220">
        <v>3.9</v>
      </c>
      <c r="I481" s="221"/>
      <c r="J481" s="222">
        <f>ROUND(I481*H481,2)</f>
        <v>0</v>
      </c>
      <c r="K481" s="218" t="s">
        <v>217</v>
      </c>
      <c r="L481" s="43"/>
      <c r="M481" s="223" t="s">
        <v>1</v>
      </c>
      <c r="N481" s="224" t="s">
        <v>38</v>
      </c>
      <c r="O481" s="79"/>
      <c r="P481" s="225">
        <f>O481*H481</f>
        <v>0</v>
      </c>
      <c r="Q481" s="225">
        <v>0</v>
      </c>
      <c r="R481" s="225">
        <f>Q481*H481</f>
        <v>0</v>
      </c>
      <c r="S481" s="225">
        <v>0.0005</v>
      </c>
      <c r="T481" s="226">
        <f>S481*H481</f>
        <v>0.00195</v>
      </c>
      <c r="AR481" s="17" t="s">
        <v>218</v>
      </c>
      <c r="AT481" s="17" t="s">
        <v>213</v>
      </c>
      <c r="AU481" s="17" t="s">
        <v>76</v>
      </c>
      <c r="AY481" s="17" t="s">
        <v>211</v>
      </c>
      <c r="BE481" s="227">
        <f>IF(N481="základní",J481,0)</f>
        <v>0</v>
      </c>
      <c r="BF481" s="227">
        <f>IF(N481="snížená",J481,0)</f>
        <v>0</v>
      </c>
      <c r="BG481" s="227">
        <f>IF(N481="zákl. přenesená",J481,0)</f>
        <v>0</v>
      </c>
      <c r="BH481" s="227">
        <f>IF(N481="sníž. přenesená",J481,0)</f>
        <v>0</v>
      </c>
      <c r="BI481" s="227">
        <f>IF(N481="nulová",J481,0)</f>
        <v>0</v>
      </c>
      <c r="BJ481" s="17" t="s">
        <v>74</v>
      </c>
      <c r="BK481" s="227">
        <f>ROUND(I481*H481,2)</f>
        <v>0</v>
      </c>
      <c r="BL481" s="17" t="s">
        <v>218</v>
      </c>
      <c r="BM481" s="17" t="s">
        <v>1832</v>
      </c>
    </row>
    <row r="482" spans="2:47" s="1" customFormat="1" ht="12">
      <c r="B482" s="38"/>
      <c r="C482" s="39"/>
      <c r="D482" s="228" t="s">
        <v>219</v>
      </c>
      <c r="E482" s="39"/>
      <c r="F482" s="229" t="s">
        <v>1044</v>
      </c>
      <c r="G482" s="39"/>
      <c r="H482" s="39"/>
      <c r="I482" s="143"/>
      <c r="J482" s="39"/>
      <c r="K482" s="39"/>
      <c r="L482" s="43"/>
      <c r="M482" s="230"/>
      <c r="N482" s="79"/>
      <c r="O482" s="79"/>
      <c r="P482" s="79"/>
      <c r="Q482" s="79"/>
      <c r="R482" s="79"/>
      <c r="S482" s="79"/>
      <c r="T482" s="80"/>
      <c r="AT482" s="17" t="s">
        <v>219</v>
      </c>
      <c r="AU482" s="17" t="s">
        <v>76</v>
      </c>
    </row>
    <row r="483" spans="2:47" s="1" customFormat="1" ht="12">
      <c r="B483" s="38"/>
      <c r="C483" s="39"/>
      <c r="D483" s="228" t="s">
        <v>221</v>
      </c>
      <c r="E483" s="39"/>
      <c r="F483" s="231" t="s">
        <v>1045</v>
      </c>
      <c r="G483" s="39"/>
      <c r="H483" s="39"/>
      <c r="I483" s="143"/>
      <c r="J483" s="39"/>
      <c r="K483" s="39"/>
      <c r="L483" s="43"/>
      <c r="M483" s="230"/>
      <c r="N483" s="79"/>
      <c r="O483" s="79"/>
      <c r="P483" s="79"/>
      <c r="Q483" s="79"/>
      <c r="R483" s="79"/>
      <c r="S483" s="79"/>
      <c r="T483" s="80"/>
      <c r="AT483" s="17" t="s">
        <v>221</v>
      </c>
      <c r="AU483" s="17" t="s">
        <v>76</v>
      </c>
    </row>
    <row r="484" spans="2:51" s="12" customFormat="1" ht="12">
      <c r="B484" s="232"/>
      <c r="C484" s="233"/>
      <c r="D484" s="228" t="s">
        <v>223</v>
      </c>
      <c r="E484" s="234" t="s">
        <v>1</v>
      </c>
      <c r="F484" s="235" t="s">
        <v>1833</v>
      </c>
      <c r="G484" s="233"/>
      <c r="H484" s="234" t="s">
        <v>1</v>
      </c>
      <c r="I484" s="236"/>
      <c r="J484" s="233"/>
      <c r="K484" s="233"/>
      <c r="L484" s="237"/>
      <c r="M484" s="238"/>
      <c r="N484" s="239"/>
      <c r="O484" s="239"/>
      <c r="P484" s="239"/>
      <c r="Q484" s="239"/>
      <c r="R484" s="239"/>
      <c r="S484" s="239"/>
      <c r="T484" s="240"/>
      <c r="AT484" s="241" t="s">
        <v>223</v>
      </c>
      <c r="AU484" s="241" t="s">
        <v>76</v>
      </c>
      <c r="AV484" s="12" t="s">
        <v>74</v>
      </c>
      <c r="AW484" s="12" t="s">
        <v>30</v>
      </c>
      <c r="AX484" s="12" t="s">
        <v>67</v>
      </c>
      <c r="AY484" s="241" t="s">
        <v>211</v>
      </c>
    </row>
    <row r="485" spans="2:51" s="13" customFormat="1" ht="12">
      <c r="B485" s="242"/>
      <c r="C485" s="243"/>
      <c r="D485" s="228" t="s">
        <v>223</v>
      </c>
      <c r="E485" s="244" t="s">
        <v>1</v>
      </c>
      <c r="F485" s="245" t="s">
        <v>1834</v>
      </c>
      <c r="G485" s="243"/>
      <c r="H485" s="246">
        <v>3.9</v>
      </c>
      <c r="I485" s="247"/>
      <c r="J485" s="243"/>
      <c r="K485" s="243"/>
      <c r="L485" s="248"/>
      <c r="M485" s="249"/>
      <c r="N485" s="250"/>
      <c r="O485" s="250"/>
      <c r="P485" s="250"/>
      <c r="Q485" s="250"/>
      <c r="R485" s="250"/>
      <c r="S485" s="250"/>
      <c r="T485" s="251"/>
      <c r="AT485" s="252" t="s">
        <v>223</v>
      </c>
      <c r="AU485" s="252" t="s">
        <v>76</v>
      </c>
      <c r="AV485" s="13" t="s">
        <v>76</v>
      </c>
      <c r="AW485" s="13" t="s">
        <v>30</v>
      </c>
      <c r="AX485" s="13" t="s">
        <v>74</v>
      </c>
      <c r="AY485" s="252" t="s">
        <v>211</v>
      </c>
    </row>
    <row r="486" spans="2:65" s="1" customFormat="1" ht="16.5" customHeight="1">
      <c r="B486" s="38"/>
      <c r="C486" s="216" t="s">
        <v>601</v>
      </c>
      <c r="D486" s="216" t="s">
        <v>213</v>
      </c>
      <c r="E486" s="217" t="s">
        <v>607</v>
      </c>
      <c r="F486" s="218" t="s">
        <v>608</v>
      </c>
      <c r="G486" s="219" t="s">
        <v>559</v>
      </c>
      <c r="H486" s="220">
        <v>124</v>
      </c>
      <c r="I486" s="221"/>
      <c r="J486" s="222">
        <f>ROUND(I486*H486,2)</f>
        <v>0</v>
      </c>
      <c r="K486" s="218" t="s">
        <v>217</v>
      </c>
      <c r="L486" s="43"/>
      <c r="M486" s="223" t="s">
        <v>1</v>
      </c>
      <c r="N486" s="224" t="s">
        <v>38</v>
      </c>
      <c r="O486" s="79"/>
      <c r="P486" s="225">
        <f>O486*H486</f>
        <v>0</v>
      </c>
      <c r="Q486" s="225">
        <v>0.00029</v>
      </c>
      <c r="R486" s="225">
        <f>Q486*H486</f>
        <v>0.03596</v>
      </c>
      <c r="S486" s="225">
        <v>0</v>
      </c>
      <c r="T486" s="226">
        <f>S486*H486</f>
        <v>0</v>
      </c>
      <c r="AR486" s="17" t="s">
        <v>218</v>
      </c>
      <c r="AT486" s="17" t="s">
        <v>213</v>
      </c>
      <c r="AU486" s="17" t="s">
        <v>76</v>
      </c>
      <c r="AY486" s="17" t="s">
        <v>211</v>
      </c>
      <c r="BE486" s="227">
        <f>IF(N486="základní",J486,0)</f>
        <v>0</v>
      </c>
      <c r="BF486" s="227">
        <f>IF(N486="snížená",J486,0)</f>
        <v>0</v>
      </c>
      <c r="BG486" s="227">
        <f>IF(N486="zákl. přenesená",J486,0)</f>
        <v>0</v>
      </c>
      <c r="BH486" s="227">
        <f>IF(N486="sníž. přenesená",J486,0)</f>
        <v>0</v>
      </c>
      <c r="BI486" s="227">
        <f>IF(N486="nulová",J486,0)</f>
        <v>0</v>
      </c>
      <c r="BJ486" s="17" t="s">
        <v>74</v>
      </c>
      <c r="BK486" s="227">
        <f>ROUND(I486*H486,2)</f>
        <v>0</v>
      </c>
      <c r="BL486" s="17" t="s">
        <v>218</v>
      </c>
      <c r="BM486" s="17" t="s">
        <v>1835</v>
      </c>
    </row>
    <row r="487" spans="2:47" s="1" customFormat="1" ht="12">
      <c r="B487" s="38"/>
      <c r="C487" s="39"/>
      <c r="D487" s="228" t="s">
        <v>219</v>
      </c>
      <c r="E487" s="39"/>
      <c r="F487" s="229" t="s">
        <v>610</v>
      </c>
      <c r="G487" s="39"/>
      <c r="H487" s="39"/>
      <c r="I487" s="143"/>
      <c r="J487" s="39"/>
      <c r="K487" s="39"/>
      <c r="L487" s="43"/>
      <c r="M487" s="230"/>
      <c r="N487" s="79"/>
      <c r="O487" s="79"/>
      <c r="P487" s="79"/>
      <c r="Q487" s="79"/>
      <c r="R487" s="79"/>
      <c r="S487" s="79"/>
      <c r="T487" s="80"/>
      <c r="AT487" s="17" t="s">
        <v>219</v>
      </c>
      <c r="AU487" s="17" t="s">
        <v>76</v>
      </c>
    </row>
    <row r="488" spans="2:47" s="1" customFormat="1" ht="12">
      <c r="B488" s="38"/>
      <c r="C488" s="39"/>
      <c r="D488" s="228" t="s">
        <v>221</v>
      </c>
      <c r="E488" s="39"/>
      <c r="F488" s="231" t="s">
        <v>611</v>
      </c>
      <c r="G488" s="39"/>
      <c r="H488" s="39"/>
      <c r="I488" s="143"/>
      <c r="J488" s="39"/>
      <c r="K488" s="39"/>
      <c r="L488" s="43"/>
      <c r="M488" s="230"/>
      <c r="N488" s="79"/>
      <c r="O488" s="79"/>
      <c r="P488" s="79"/>
      <c r="Q488" s="79"/>
      <c r="R488" s="79"/>
      <c r="S488" s="79"/>
      <c r="T488" s="80"/>
      <c r="AT488" s="17" t="s">
        <v>221</v>
      </c>
      <c r="AU488" s="17" t="s">
        <v>76</v>
      </c>
    </row>
    <row r="489" spans="2:51" s="12" customFormat="1" ht="12">
      <c r="B489" s="232"/>
      <c r="C489" s="233"/>
      <c r="D489" s="228" t="s">
        <v>223</v>
      </c>
      <c r="E489" s="234" t="s">
        <v>1</v>
      </c>
      <c r="F489" s="235" t="s">
        <v>612</v>
      </c>
      <c r="G489" s="233"/>
      <c r="H489" s="234" t="s">
        <v>1</v>
      </c>
      <c r="I489" s="236"/>
      <c r="J489" s="233"/>
      <c r="K489" s="233"/>
      <c r="L489" s="237"/>
      <c r="M489" s="238"/>
      <c r="N489" s="239"/>
      <c r="O489" s="239"/>
      <c r="P489" s="239"/>
      <c r="Q489" s="239"/>
      <c r="R489" s="239"/>
      <c r="S489" s="239"/>
      <c r="T489" s="240"/>
      <c r="AT489" s="241" t="s">
        <v>223</v>
      </c>
      <c r="AU489" s="241" t="s">
        <v>76</v>
      </c>
      <c r="AV489" s="12" t="s">
        <v>74</v>
      </c>
      <c r="AW489" s="12" t="s">
        <v>30</v>
      </c>
      <c r="AX489" s="12" t="s">
        <v>67</v>
      </c>
      <c r="AY489" s="241" t="s">
        <v>211</v>
      </c>
    </row>
    <row r="490" spans="2:51" s="12" customFormat="1" ht="12">
      <c r="B490" s="232"/>
      <c r="C490" s="233"/>
      <c r="D490" s="228" t="s">
        <v>223</v>
      </c>
      <c r="E490" s="234" t="s">
        <v>1</v>
      </c>
      <c r="F490" s="235" t="s">
        <v>495</v>
      </c>
      <c r="G490" s="233"/>
      <c r="H490" s="234" t="s">
        <v>1</v>
      </c>
      <c r="I490" s="236"/>
      <c r="J490" s="233"/>
      <c r="K490" s="233"/>
      <c r="L490" s="237"/>
      <c r="M490" s="238"/>
      <c r="N490" s="239"/>
      <c r="O490" s="239"/>
      <c r="P490" s="239"/>
      <c r="Q490" s="239"/>
      <c r="R490" s="239"/>
      <c r="S490" s="239"/>
      <c r="T490" s="240"/>
      <c r="AT490" s="241" t="s">
        <v>223</v>
      </c>
      <c r="AU490" s="241" t="s">
        <v>76</v>
      </c>
      <c r="AV490" s="12" t="s">
        <v>74</v>
      </c>
      <c r="AW490" s="12" t="s">
        <v>30</v>
      </c>
      <c r="AX490" s="12" t="s">
        <v>67</v>
      </c>
      <c r="AY490" s="241" t="s">
        <v>211</v>
      </c>
    </row>
    <row r="491" spans="2:51" s="13" customFormat="1" ht="12">
      <c r="B491" s="242"/>
      <c r="C491" s="243"/>
      <c r="D491" s="228" t="s">
        <v>223</v>
      </c>
      <c r="E491" s="244" t="s">
        <v>1</v>
      </c>
      <c r="F491" s="245" t="s">
        <v>1836</v>
      </c>
      <c r="G491" s="243"/>
      <c r="H491" s="246">
        <v>48</v>
      </c>
      <c r="I491" s="247"/>
      <c r="J491" s="243"/>
      <c r="K491" s="243"/>
      <c r="L491" s="248"/>
      <c r="M491" s="249"/>
      <c r="N491" s="250"/>
      <c r="O491" s="250"/>
      <c r="P491" s="250"/>
      <c r="Q491" s="250"/>
      <c r="R491" s="250"/>
      <c r="S491" s="250"/>
      <c r="T491" s="251"/>
      <c r="AT491" s="252" t="s">
        <v>223</v>
      </c>
      <c r="AU491" s="252" t="s">
        <v>76</v>
      </c>
      <c r="AV491" s="13" t="s">
        <v>76</v>
      </c>
      <c r="AW491" s="13" t="s">
        <v>30</v>
      </c>
      <c r="AX491" s="13" t="s">
        <v>67</v>
      </c>
      <c r="AY491" s="252" t="s">
        <v>211</v>
      </c>
    </row>
    <row r="492" spans="2:51" s="12" customFormat="1" ht="12">
      <c r="B492" s="232"/>
      <c r="C492" s="233"/>
      <c r="D492" s="228" t="s">
        <v>223</v>
      </c>
      <c r="E492" s="234" t="s">
        <v>1</v>
      </c>
      <c r="F492" s="235" t="s">
        <v>499</v>
      </c>
      <c r="G492" s="233"/>
      <c r="H492" s="234" t="s">
        <v>1</v>
      </c>
      <c r="I492" s="236"/>
      <c r="J492" s="233"/>
      <c r="K492" s="233"/>
      <c r="L492" s="237"/>
      <c r="M492" s="238"/>
      <c r="N492" s="239"/>
      <c r="O492" s="239"/>
      <c r="P492" s="239"/>
      <c r="Q492" s="239"/>
      <c r="R492" s="239"/>
      <c r="S492" s="239"/>
      <c r="T492" s="240"/>
      <c r="AT492" s="241" t="s">
        <v>223</v>
      </c>
      <c r="AU492" s="241" t="s">
        <v>76</v>
      </c>
      <c r="AV492" s="12" t="s">
        <v>74</v>
      </c>
      <c r="AW492" s="12" t="s">
        <v>30</v>
      </c>
      <c r="AX492" s="12" t="s">
        <v>67</v>
      </c>
      <c r="AY492" s="241" t="s">
        <v>211</v>
      </c>
    </row>
    <row r="493" spans="2:51" s="13" customFormat="1" ht="12">
      <c r="B493" s="242"/>
      <c r="C493" s="243"/>
      <c r="D493" s="228" t="s">
        <v>223</v>
      </c>
      <c r="E493" s="244" t="s">
        <v>1</v>
      </c>
      <c r="F493" s="245" t="s">
        <v>1837</v>
      </c>
      <c r="G493" s="243"/>
      <c r="H493" s="246">
        <v>24</v>
      </c>
      <c r="I493" s="247"/>
      <c r="J493" s="243"/>
      <c r="K493" s="243"/>
      <c r="L493" s="248"/>
      <c r="M493" s="249"/>
      <c r="N493" s="250"/>
      <c r="O493" s="250"/>
      <c r="P493" s="250"/>
      <c r="Q493" s="250"/>
      <c r="R493" s="250"/>
      <c r="S493" s="250"/>
      <c r="T493" s="251"/>
      <c r="AT493" s="252" t="s">
        <v>223</v>
      </c>
      <c r="AU493" s="252" t="s">
        <v>76</v>
      </c>
      <c r="AV493" s="13" t="s">
        <v>76</v>
      </c>
      <c r="AW493" s="13" t="s">
        <v>30</v>
      </c>
      <c r="AX493" s="13" t="s">
        <v>67</v>
      </c>
      <c r="AY493" s="252" t="s">
        <v>211</v>
      </c>
    </row>
    <row r="494" spans="2:51" s="12" customFormat="1" ht="12">
      <c r="B494" s="232"/>
      <c r="C494" s="233"/>
      <c r="D494" s="228" t="s">
        <v>223</v>
      </c>
      <c r="E494" s="234" t="s">
        <v>1</v>
      </c>
      <c r="F494" s="235" t="s">
        <v>1838</v>
      </c>
      <c r="G494" s="233"/>
      <c r="H494" s="234" t="s">
        <v>1</v>
      </c>
      <c r="I494" s="236"/>
      <c r="J494" s="233"/>
      <c r="K494" s="233"/>
      <c r="L494" s="237"/>
      <c r="M494" s="238"/>
      <c r="N494" s="239"/>
      <c r="O494" s="239"/>
      <c r="P494" s="239"/>
      <c r="Q494" s="239"/>
      <c r="R494" s="239"/>
      <c r="S494" s="239"/>
      <c r="T494" s="240"/>
      <c r="AT494" s="241" t="s">
        <v>223</v>
      </c>
      <c r="AU494" s="241" t="s">
        <v>76</v>
      </c>
      <c r="AV494" s="12" t="s">
        <v>74</v>
      </c>
      <c r="AW494" s="12" t="s">
        <v>30</v>
      </c>
      <c r="AX494" s="12" t="s">
        <v>67</v>
      </c>
      <c r="AY494" s="241" t="s">
        <v>211</v>
      </c>
    </row>
    <row r="495" spans="2:51" s="13" customFormat="1" ht="12">
      <c r="B495" s="242"/>
      <c r="C495" s="243"/>
      <c r="D495" s="228" t="s">
        <v>223</v>
      </c>
      <c r="E495" s="244" t="s">
        <v>1</v>
      </c>
      <c r="F495" s="245" t="s">
        <v>1839</v>
      </c>
      <c r="G495" s="243"/>
      <c r="H495" s="246">
        <v>52</v>
      </c>
      <c r="I495" s="247"/>
      <c r="J495" s="243"/>
      <c r="K495" s="243"/>
      <c r="L495" s="248"/>
      <c r="M495" s="249"/>
      <c r="N495" s="250"/>
      <c r="O495" s="250"/>
      <c r="P495" s="250"/>
      <c r="Q495" s="250"/>
      <c r="R495" s="250"/>
      <c r="S495" s="250"/>
      <c r="T495" s="251"/>
      <c r="AT495" s="252" t="s">
        <v>223</v>
      </c>
      <c r="AU495" s="252" t="s">
        <v>76</v>
      </c>
      <c r="AV495" s="13" t="s">
        <v>76</v>
      </c>
      <c r="AW495" s="13" t="s">
        <v>30</v>
      </c>
      <c r="AX495" s="13" t="s">
        <v>67</v>
      </c>
      <c r="AY495" s="252" t="s">
        <v>211</v>
      </c>
    </row>
    <row r="496" spans="2:51" s="14" customFormat="1" ht="12">
      <c r="B496" s="253"/>
      <c r="C496" s="254"/>
      <c r="D496" s="228" t="s">
        <v>223</v>
      </c>
      <c r="E496" s="255" t="s">
        <v>1</v>
      </c>
      <c r="F496" s="256" t="s">
        <v>227</v>
      </c>
      <c r="G496" s="254"/>
      <c r="H496" s="257">
        <v>124</v>
      </c>
      <c r="I496" s="258"/>
      <c r="J496" s="254"/>
      <c r="K496" s="254"/>
      <c r="L496" s="259"/>
      <c r="M496" s="260"/>
      <c r="N496" s="261"/>
      <c r="O496" s="261"/>
      <c r="P496" s="261"/>
      <c r="Q496" s="261"/>
      <c r="R496" s="261"/>
      <c r="S496" s="261"/>
      <c r="T496" s="262"/>
      <c r="AT496" s="263" t="s">
        <v>223</v>
      </c>
      <c r="AU496" s="263" t="s">
        <v>76</v>
      </c>
      <c r="AV496" s="14" t="s">
        <v>218</v>
      </c>
      <c r="AW496" s="14" t="s">
        <v>30</v>
      </c>
      <c r="AX496" s="14" t="s">
        <v>74</v>
      </c>
      <c r="AY496" s="263" t="s">
        <v>211</v>
      </c>
    </row>
    <row r="497" spans="2:65" s="1" customFormat="1" ht="16.5" customHeight="1">
      <c r="B497" s="38"/>
      <c r="C497" s="216" t="s">
        <v>396</v>
      </c>
      <c r="D497" s="216" t="s">
        <v>213</v>
      </c>
      <c r="E497" s="217" t="s">
        <v>1052</v>
      </c>
      <c r="F497" s="218" t="s">
        <v>1053</v>
      </c>
      <c r="G497" s="219" t="s">
        <v>230</v>
      </c>
      <c r="H497" s="220">
        <v>4.206</v>
      </c>
      <c r="I497" s="221"/>
      <c r="J497" s="222">
        <f>ROUND(I497*H497,2)</f>
        <v>0</v>
      </c>
      <c r="K497" s="218" t="s">
        <v>217</v>
      </c>
      <c r="L497" s="43"/>
      <c r="M497" s="223" t="s">
        <v>1</v>
      </c>
      <c r="N497" s="224" t="s">
        <v>38</v>
      </c>
      <c r="O497" s="79"/>
      <c r="P497" s="225">
        <f>O497*H497</f>
        <v>0</v>
      </c>
      <c r="Q497" s="225">
        <v>0</v>
      </c>
      <c r="R497" s="225">
        <f>Q497*H497</f>
        <v>0</v>
      </c>
      <c r="S497" s="225">
        <v>2.6</v>
      </c>
      <c r="T497" s="226">
        <f>S497*H497</f>
        <v>10.9356</v>
      </c>
      <c r="AR497" s="17" t="s">
        <v>218</v>
      </c>
      <c r="AT497" s="17" t="s">
        <v>213</v>
      </c>
      <c r="AU497" s="17" t="s">
        <v>76</v>
      </c>
      <c r="AY497" s="17" t="s">
        <v>211</v>
      </c>
      <c r="BE497" s="227">
        <f>IF(N497="základní",J497,0)</f>
        <v>0</v>
      </c>
      <c r="BF497" s="227">
        <f>IF(N497="snížená",J497,0)</f>
        <v>0</v>
      </c>
      <c r="BG497" s="227">
        <f>IF(N497="zákl. přenesená",J497,0)</f>
        <v>0</v>
      </c>
      <c r="BH497" s="227">
        <f>IF(N497="sníž. přenesená",J497,0)</f>
        <v>0</v>
      </c>
      <c r="BI497" s="227">
        <f>IF(N497="nulová",J497,0)</f>
        <v>0</v>
      </c>
      <c r="BJ497" s="17" t="s">
        <v>74</v>
      </c>
      <c r="BK497" s="227">
        <f>ROUND(I497*H497,2)</f>
        <v>0</v>
      </c>
      <c r="BL497" s="17" t="s">
        <v>218</v>
      </c>
      <c r="BM497" s="17" t="s">
        <v>1840</v>
      </c>
    </row>
    <row r="498" spans="2:47" s="1" customFormat="1" ht="12">
      <c r="B498" s="38"/>
      <c r="C498" s="39"/>
      <c r="D498" s="228" t="s">
        <v>219</v>
      </c>
      <c r="E498" s="39"/>
      <c r="F498" s="229" t="s">
        <v>1055</v>
      </c>
      <c r="G498" s="39"/>
      <c r="H498" s="39"/>
      <c r="I498" s="143"/>
      <c r="J498" s="39"/>
      <c r="K498" s="39"/>
      <c r="L498" s="43"/>
      <c r="M498" s="230"/>
      <c r="N498" s="79"/>
      <c r="O498" s="79"/>
      <c r="P498" s="79"/>
      <c r="Q498" s="79"/>
      <c r="R498" s="79"/>
      <c r="S498" s="79"/>
      <c r="T498" s="80"/>
      <c r="AT498" s="17" t="s">
        <v>219</v>
      </c>
      <c r="AU498" s="17" t="s">
        <v>76</v>
      </c>
    </row>
    <row r="499" spans="2:51" s="13" customFormat="1" ht="12">
      <c r="B499" s="242"/>
      <c r="C499" s="243"/>
      <c r="D499" s="228" t="s">
        <v>223</v>
      </c>
      <c r="E499" s="244" t="s">
        <v>1</v>
      </c>
      <c r="F499" s="245" t="s">
        <v>1841</v>
      </c>
      <c r="G499" s="243"/>
      <c r="H499" s="246">
        <v>1.512</v>
      </c>
      <c r="I499" s="247"/>
      <c r="J499" s="243"/>
      <c r="K499" s="243"/>
      <c r="L499" s="248"/>
      <c r="M499" s="249"/>
      <c r="N499" s="250"/>
      <c r="O499" s="250"/>
      <c r="P499" s="250"/>
      <c r="Q499" s="250"/>
      <c r="R499" s="250"/>
      <c r="S499" s="250"/>
      <c r="T499" s="251"/>
      <c r="AT499" s="252" t="s">
        <v>223</v>
      </c>
      <c r="AU499" s="252" t="s">
        <v>76</v>
      </c>
      <c r="AV499" s="13" t="s">
        <v>76</v>
      </c>
      <c r="AW499" s="13" t="s">
        <v>30</v>
      </c>
      <c r="AX499" s="13" t="s">
        <v>67</v>
      </c>
      <c r="AY499" s="252" t="s">
        <v>211</v>
      </c>
    </row>
    <row r="500" spans="2:51" s="13" customFormat="1" ht="12">
      <c r="B500" s="242"/>
      <c r="C500" s="243"/>
      <c r="D500" s="228" t="s">
        <v>223</v>
      </c>
      <c r="E500" s="244" t="s">
        <v>1</v>
      </c>
      <c r="F500" s="245" t="s">
        <v>1842</v>
      </c>
      <c r="G500" s="243"/>
      <c r="H500" s="246">
        <v>2.694</v>
      </c>
      <c r="I500" s="247"/>
      <c r="J500" s="243"/>
      <c r="K500" s="243"/>
      <c r="L500" s="248"/>
      <c r="M500" s="249"/>
      <c r="N500" s="250"/>
      <c r="O500" s="250"/>
      <c r="P500" s="250"/>
      <c r="Q500" s="250"/>
      <c r="R500" s="250"/>
      <c r="S500" s="250"/>
      <c r="T500" s="251"/>
      <c r="AT500" s="252" t="s">
        <v>223</v>
      </c>
      <c r="AU500" s="252" t="s">
        <v>76</v>
      </c>
      <c r="AV500" s="13" t="s">
        <v>76</v>
      </c>
      <c r="AW500" s="13" t="s">
        <v>30</v>
      </c>
      <c r="AX500" s="13" t="s">
        <v>67</v>
      </c>
      <c r="AY500" s="252" t="s">
        <v>211</v>
      </c>
    </row>
    <row r="501" spans="2:51" s="14" customFormat="1" ht="12">
      <c r="B501" s="253"/>
      <c r="C501" s="254"/>
      <c r="D501" s="228" t="s">
        <v>223</v>
      </c>
      <c r="E501" s="255" t="s">
        <v>1</v>
      </c>
      <c r="F501" s="256" t="s">
        <v>227</v>
      </c>
      <c r="G501" s="254"/>
      <c r="H501" s="257">
        <v>4.206</v>
      </c>
      <c r="I501" s="258"/>
      <c r="J501" s="254"/>
      <c r="K501" s="254"/>
      <c r="L501" s="259"/>
      <c r="M501" s="260"/>
      <c r="N501" s="261"/>
      <c r="O501" s="261"/>
      <c r="P501" s="261"/>
      <c r="Q501" s="261"/>
      <c r="R501" s="261"/>
      <c r="S501" s="261"/>
      <c r="T501" s="262"/>
      <c r="AT501" s="263" t="s">
        <v>223</v>
      </c>
      <c r="AU501" s="263" t="s">
        <v>76</v>
      </c>
      <c r="AV501" s="14" t="s">
        <v>218</v>
      </c>
      <c r="AW501" s="14" t="s">
        <v>30</v>
      </c>
      <c r="AX501" s="14" t="s">
        <v>74</v>
      </c>
      <c r="AY501" s="263" t="s">
        <v>211</v>
      </c>
    </row>
    <row r="502" spans="2:65" s="1" customFormat="1" ht="16.5" customHeight="1">
      <c r="B502" s="38"/>
      <c r="C502" s="216" t="s">
        <v>614</v>
      </c>
      <c r="D502" s="216" t="s">
        <v>213</v>
      </c>
      <c r="E502" s="217" t="s">
        <v>635</v>
      </c>
      <c r="F502" s="218" t="s">
        <v>636</v>
      </c>
      <c r="G502" s="219" t="s">
        <v>216</v>
      </c>
      <c r="H502" s="220">
        <v>127.872</v>
      </c>
      <c r="I502" s="221"/>
      <c r="J502" s="222">
        <f>ROUND(I502*H502,2)</f>
        <v>0</v>
      </c>
      <c r="K502" s="218" t="s">
        <v>217</v>
      </c>
      <c r="L502" s="43"/>
      <c r="M502" s="223" t="s">
        <v>1</v>
      </c>
      <c r="N502" s="224" t="s">
        <v>38</v>
      </c>
      <c r="O502" s="79"/>
      <c r="P502" s="225">
        <f>O502*H502</f>
        <v>0</v>
      </c>
      <c r="Q502" s="225">
        <v>0.048</v>
      </c>
      <c r="R502" s="225">
        <f>Q502*H502</f>
        <v>6.137856</v>
      </c>
      <c r="S502" s="225">
        <v>0.048</v>
      </c>
      <c r="T502" s="226">
        <f>S502*H502</f>
        <v>6.137856</v>
      </c>
      <c r="AR502" s="17" t="s">
        <v>218</v>
      </c>
      <c r="AT502" s="17" t="s">
        <v>213</v>
      </c>
      <c r="AU502" s="17" t="s">
        <v>76</v>
      </c>
      <c r="AY502" s="17" t="s">
        <v>211</v>
      </c>
      <c r="BE502" s="227">
        <f>IF(N502="základní",J502,0)</f>
        <v>0</v>
      </c>
      <c r="BF502" s="227">
        <f>IF(N502="snížená",J502,0)</f>
        <v>0</v>
      </c>
      <c r="BG502" s="227">
        <f>IF(N502="zákl. přenesená",J502,0)</f>
        <v>0</v>
      </c>
      <c r="BH502" s="227">
        <f>IF(N502="sníž. přenesená",J502,0)</f>
        <v>0</v>
      </c>
      <c r="BI502" s="227">
        <f>IF(N502="nulová",J502,0)</f>
        <v>0</v>
      </c>
      <c r="BJ502" s="17" t="s">
        <v>74</v>
      </c>
      <c r="BK502" s="227">
        <f>ROUND(I502*H502,2)</f>
        <v>0</v>
      </c>
      <c r="BL502" s="17" t="s">
        <v>218</v>
      </c>
      <c r="BM502" s="17" t="s">
        <v>1843</v>
      </c>
    </row>
    <row r="503" spans="2:47" s="1" customFormat="1" ht="12">
      <c r="B503" s="38"/>
      <c r="C503" s="39"/>
      <c r="D503" s="228" t="s">
        <v>219</v>
      </c>
      <c r="E503" s="39"/>
      <c r="F503" s="229" t="s">
        <v>638</v>
      </c>
      <c r="G503" s="39"/>
      <c r="H503" s="39"/>
      <c r="I503" s="143"/>
      <c r="J503" s="39"/>
      <c r="K503" s="39"/>
      <c r="L503" s="43"/>
      <c r="M503" s="230"/>
      <c r="N503" s="79"/>
      <c r="O503" s="79"/>
      <c r="P503" s="79"/>
      <c r="Q503" s="79"/>
      <c r="R503" s="79"/>
      <c r="S503" s="79"/>
      <c r="T503" s="80"/>
      <c r="AT503" s="17" t="s">
        <v>219</v>
      </c>
      <c r="AU503" s="17" t="s">
        <v>76</v>
      </c>
    </row>
    <row r="504" spans="2:47" s="1" customFormat="1" ht="12">
      <c r="B504" s="38"/>
      <c r="C504" s="39"/>
      <c r="D504" s="228" t="s">
        <v>221</v>
      </c>
      <c r="E504" s="39"/>
      <c r="F504" s="231" t="s">
        <v>625</v>
      </c>
      <c r="G504" s="39"/>
      <c r="H504" s="39"/>
      <c r="I504" s="143"/>
      <c r="J504" s="39"/>
      <c r="K504" s="39"/>
      <c r="L504" s="43"/>
      <c r="M504" s="230"/>
      <c r="N504" s="79"/>
      <c r="O504" s="79"/>
      <c r="P504" s="79"/>
      <c r="Q504" s="79"/>
      <c r="R504" s="79"/>
      <c r="S504" s="79"/>
      <c r="T504" s="80"/>
      <c r="AT504" s="17" t="s">
        <v>221</v>
      </c>
      <c r="AU504" s="17" t="s">
        <v>76</v>
      </c>
    </row>
    <row r="505" spans="2:51" s="12" customFormat="1" ht="12">
      <c r="B505" s="232"/>
      <c r="C505" s="233"/>
      <c r="D505" s="228" t="s">
        <v>223</v>
      </c>
      <c r="E505" s="234" t="s">
        <v>1</v>
      </c>
      <c r="F505" s="235" t="s">
        <v>626</v>
      </c>
      <c r="G505" s="233"/>
      <c r="H505" s="234" t="s">
        <v>1</v>
      </c>
      <c r="I505" s="236"/>
      <c r="J505" s="233"/>
      <c r="K505" s="233"/>
      <c r="L505" s="237"/>
      <c r="M505" s="238"/>
      <c r="N505" s="239"/>
      <c r="O505" s="239"/>
      <c r="P505" s="239"/>
      <c r="Q505" s="239"/>
      <c r="R505" s="239"/>
      <c r="S505" s="239"/>
      <c r="T505" s="240"/>
      <c r="AT505" s="241" t="s">
        <v>223</v>
      </c>
      <c r="AU505" s="241" t="s">
        <v>76</v>
      </c>
      <c r="AV505" s="12" t="s">
        <v>74</v>
      </c>
      <c r="AW505" s="12" t="s">
        <v>30</v>
      </c>
      <c r="AX505" s="12" t="s">
        <v>67</v>
      </c>
      <c r="AY505" s="241" t="s">
        <v>211</v>
      </c>
    </row>
    <row r="506" spans="2:51" s="13" customFormat="1" ht="12">
      <c r="B506" s="242"/>
      <c r="C506" s="243"/>
      <c r="D506" s="228" t="s">
        <v>223</v>
      </c>
      <c r="E506" s="244" t="s">
        <v>1</v>
      </c>
      <c r="F506" s="245" t="s">
        <v>1844</v>
      </c>
      <c r="G506" s="243"/>
      <c r="H506" s="246">
        <v>59.772</v>
      </c>
      <c r="I506" s="247"/>
      <c r="J506" s="243"/>
      <c r="K506" s="243"/>
      <c r="L506" s="248"/>
      <c r="M506" s="249"/>
      <c r="N506" s="250"/>
      <c r="O506" s="250"/>
      <c r="P506" s="250"/>
      <c r="Q506" s="250"/>
      <c r="R506" s="250"/>
      <c r="S506" s="250"/>
      <c r="T506" s="251"/>
      <c r="AT506" s="252" t="s">
        <v>223</v>
      </c>
      <c r="AU506" s="252" t="s">
        <v>76</v>
      </c>
      <c r="AV506" s="13" t="s">
        <v>76</v>
      </c>
      <c r="AW506" s="13" t="s">
        <v>30</v>
      </c>
      <c r="AX506" s="13" t="s">
        <v>67</v>
      </c>
      <c r="AY506" s="252" t="s">
        <v>211</v>
      </c>
    </row>
    <row r="507" spans="2:51" s="12" customFormat="1" ht="12">
      <c r="B507" s="232"/>
      <c r="C507" s="233"/>
      <c r="D507" s="228" t="s">
        <v>223</v>
      </c>
      <c r="E507" s="234" t="s">
        <v>1</v>
      </c>
      <c r="F507" s="235" t="s">
        <v>1058</v>
      </c>
      <c r="G507" s="233"/>
      <c r="H507" s="234" t="s">
        <v>1</v>
      </c>
      <c r="I507" s="236"/>
      <c r="J507" s="233"/>
      <c r="K507" s="233"/>
      <c r="L507" s="237"/>
      <c r="M507" s="238"/>
      <c r="N507" s="239"/>
      <c r="O507" s="239"/>
      <c r="P507" s="239"/>
      <c r="Q507" s="239"/>
      <c r="R507" s="239"/>
      <c r="S507" s="239"/>
      <c r="T507" s="240"/>
      <c r="AT507" s="241" t="s">
        <v>223</v>
      </c>
      <c r="AU507" s="241" t="s">
        <v>76</v>
      </c>
      <c r="AV507" s="12" t="s">
        <v>74</v>
      </c>
      <c r="AW507" s="12" t="s">
        <v>30</v>
      </c>
      <c r="AX507" s="12" t="s">
        <v>67</v>
      </c>
      <c r="AY507" s="241" t="s">
        <v>211</v>
      </c>
    </row>
    <row r="508" spans="2:51" s="13" customFormat="1" ht="12">
      <c r="B508" s="242"/>
      <c r="C508" s="243"/>
      <c r="D508" s="228" t="s">
        <v>223</v>
      </c>
      <c r="E508" s="244" t="s">
        <v>1</v>
      </c>
      <c r="F508" s="245" t="s">
        <v>1845</v>
      </c>
      <c r="G508" s="243"/>
      <c r="H508" s="246">
        <v>22.6</v>
      </c>
      <c r="I508" s="247"/>
      <c r="J508" s="243"/>
      <c r="K508" s="243"/>
      <c r="L508" s="248"/>
      <c r="M508" s="249"/>
      <c r="N508" s="250"/>
      <c r="O508" s="250"/>
      <c r="P508" s="250"/>
      <c r="Q508" s="250"/>
      <c r="R508" s="250"/>
      <c r="S508" s="250"/>
      <c r="T508" s="251"/>
      <c r="AT508" s="252" t="s">
        <v>223</v>
      </c>
      <c r="AU508" s="252" t="s">
        <v>76</v>
      </c>
      <c r="AV508" s="13" t="s">
        <v>76</v>
      </c>
      <c r="AW508" s="13" t="s">
        <v>30</v>
      </c>
      <c r="AX508" s="13" t="s">
        <v>67</v>
      </c>
      <c r="AY508" s="252" t="s">
        <v>211</v>
      </c>
    </row>
    <row r="509" spans="2:51" s="12" customFormat="1" ht="12">
      <c r="B509" s="232"/>
      <c r="C509" s="233"/>
      <c r="D509" s="228" t="s">
        <v>223</v>
      </c>
      <c r="E509" s="234" t="s">
        <v>1</v>
      </c>
      <c r="F509" s="235" t="s">
        <v>1846</v>
      </c>
      <c r="G509" s="233"/>
      <c r="H509" s="234" t="s">
        <v>1</v>
      </c>
      <c r="I509" s="236"/>
      <c r="J509" s="233"/>
      <c r="K509" s="233"/>
      <c r="L509" s="237"/>
      <c r="M509" s="238"/>
      <c r="N509" s="239"/>
      <c r="O509" s="239"/>
      <c r="P509" s="239"/>
      <c r="Q509" s="239"/>
      <c r="R509" s="239"/>
      <c r="S509" s="239"/>
      <c r="T509" s="240"/>
      <c r="AT509" s="241" t="s">
        <v>223</v>
      </c>
      <c r="AU509" s="241" t="s">
        <v>76</v>
      </c>
      <c r="AV509" s="12" t="s">
        <v>74</v>
      </c>
      <c r="AW509" s="12" t="s">
        <v>30</v>
      </c>
      <c r="AX509" s="12" t="s">
        <v>67</v>
      </c>
      <c r="AY509" s="241" t="s">
        <v>211</v>
      </c>
    </row>
    <row r="510" spans="2:51" s="13" customFormat="1" ht="12">
      <c r="B510" s="242"/>
      <c r="C510" s="243"/>
      <c r="D510" s="228" t="s">
        <v>223</v>
      </c>
      <c r="E510" s="244" t="s">
        <v>1</v>
      </c>
      <c r="F510" s="245" t="s">
        <v>1847</v>
      </c>
      <c r="G510" s="243"/>
      <c r="H510" s="246">
        <v>6.3</v>
      </c>
      <c r="I510" s="247"/>
      <c r="J510" s="243"/>
      <c r="K510" s="243"/>
      <c r="L510" s="248"/>
      <c r="M510" s="249"/>
      <c r="N510" s="250"/>
      <c r="O510" s="250"/>
      <c r="P510" s="250"/>
      <c r="Q510" s="250"/>
      <c r="R510" s="250"/>
      <c r="S510" s="250"/>
      <c r="T510" s="251"/>
      <c r="AT510" s="252" t="s">
        <v>223</v>
      </c>
      <c r="AU510" s="252" t="s">
        <v>76</v>
      </c>
      <c r="AV510" s="13" t="s">
        <v>76</v>
      </c>
      <c r="AW510" s="13" t="s">
        <v>30</v>
      </c>
      <c r="AX510" s="13" t="s">
        <v>67</v>
      </c>
      <c r="AY510" s="252" t="s">
        <v>211</v>
      </c>
    </row>
    <row r="511" spans="2:51" s="12" customFormat="1" ht="12">
      <c r="B511" s="232"/>
      <c r="C511" s="233"/>
      <c r="D511" s="228" t="s">
        <v>223</v>
      </c>
      <c r="E511" s="234" t="s">
        <v>1</v>
      </c>
      <c r="F511" s="235" t="s">
        <v>1425</v>
      </c>
      <c r="G511" s="233"/>
      <c r="H511" s="234" t="s">
        <v>1</v>
      </c>
      <c r="I511" s="236"/>
      <c r="J511" s="233"/>
      <c r="K511" s="233"/>
      <c r="L511" s="237"/>
      <c r="M511" s="238"/>
      <c r="N511" s="239"/>
      <c r="O511" s="239"/>
      <c r="P511" s="239"/>
      <c r="Q511" s="239"/>
      <c r="R511" s="239"/>
      <c r="S511" s="239"/>
      <c r="T511" s="240"/>
      <c r="AT511" s="241" t="s">
        <v>223</v>
      </c>
      <c r="AU511" s="241" t="s">
        <v>76</v>
      </c>
      <c r="AV511" s="12" t="s">
        <v>74</v>
      </c>
      <c r="AW511" s="12" t="s">
        <v>30</v>
      </c>
      <c r="AX511" s="12" t="s">
        <v>67</v>
      </c>
      <c r="AY511" s="241" t="s">
        <v>211</v>
      </c>
    </row>
    <row r="512" spans="2:51" s="13" customFormat="1" ht="12">
      <c r="B512" s="242"/>
      <c r="C512" s="243"/>
      <c r="D512" s="228" t="s">
        <v>223</v>
      </c>
      <c r="E512" s="244" t="s">
        <v>1</v>
      </c>
      <c r="F512" s="245" t="s">
        <v>1848</v>
      </c>
      <c r="G512" s="243"/>
      <c r="H512" s="246">
        <v>26.9</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2" customFormat="1" ht="12">
      <c r="B513" s="232"/>
      <c r="C513" s="233"/>
      <c r="D513" s="228" t="s">
        <v>223</v>
      </c>
      <c r="E513" s="234" t="s">
        <v>1</v>
      </c>
      <c r="F513" s="235" t="s">
        <v>1427</v>
      </c>
      <c r="G513" s="233"/>
      <c r="H513" s="234" t="s">
        <v>1</v>
      </c>
      <c r="I513" s="236"/>
      <c r="J513" s="233"/>
      <c r="K513" s="233"/>
      <c r="L513" s="237"/>
      <c r="M513" s="238"/>
      <c r="N513" s="239"/>
      <c r="O513" s="239"/>
      <c r="P513" s="239"/>
      <c r="Q513" s="239"/>
      <c r="R513" s="239"/>
      <c r="S513" s="239"/>
      <c r="T513" s="240"/>
      <c r="AT513" s="241" t="s">
        <v>223</v>
      </c>
      <c r="AU513" s="241" t="s">
        <v>76</v>
      </c>
      <c r="AV513" s="12" t="s">
        <v>74</v>
      </c>
      <c r="AW513" s="12" t="s">
        <v>30</v>
      </c>
      <c r="AX513" s="12" t="s">
        <v>67</v>
      </c>
      <c r="AY513" s="241" t="s">
        <v>211</v>
      </c>
    </row>
    <row r="514" spans="2:51" s="13" customFormat="1" ht="12">
      <c r="B514" s="242"/>
      <c r="C514" s="243"/>
      <c r="D514" s="228" t="s">
        <v>223</v>
      </c>
      <c r="E514" s="244" t="s">
        <v>1</v>
      </c>
      <c r="F514" s="245" t="s">
        <v>1849</v>
      </c>
      <c r="G514" s="243"/>
      <c r="H514" s="246">
        <v>12.3</v>
      </c>
      <c r="I514" s="247"/>
      <c r="J514" s="243"/>
      <c r="K514" s="243"/>
      <c r="L514" s="248"/>
      <c r="M514" s="249"/>
      <c r="N514" s="250"/>
      <c r="O514" s="250"/>
      <c r="P514" s="250"/>
      <c r="Q514" s="250"/>
      <c r="R514" s="250"/>
      <c r="S514" s="250"/>
      <c r="T514" s="251"/>
      <c r="AT514" s="252" t="s">
        <v>223</v>
      </c>
      <c r="AU514" s="252" t="s">
        <v>76</v>
      </c>
      <c r="AV514" s="13" t="s">
        <v>76</v>
      </c>
      <c r="AW514" s="13" t="s">
        <v>30</v>
      </c>
      <c r="AX514" s="13" t="s">
        <v>67</v>
      </c>
      <c r="AY514" s="252" t="s">
        <v>211</v>
      </c>
    </row>
    <row r="515" spans="2:51" s="14" customFormat="1" ht="12">
      <c r="B515" s="253"/>
      <c r="C515" s="254"/>
      <c r="D515" s="228" t="s">
        <v>223</v>
      </c>
      <c r="E515" s="255" t="s">
        <v>1</v>
      </c>
      <c r="F515" s="256" t="s">
        <v>227</v>
      </c>
      <c r="G515" s="254"/>
      <c r="H515" s="257">
        <v>127.872</v>
      </c>
      <c r="I515" s="258"/>
      <c r="J515" s="254"/>
      <c r="K515" s="254"/>
      <c r="L515" s="259"/>
      <c r="M515" s="260"/>
      <c r="N515" s="261"/>
      <c r="O515" s="261"/>
      <c r="P515" s="261"/>
      <c r="Q515" s="261"/>
      <c r="R515" s="261"/>
      <c r="S515" s="261"/>
      <c r="T515" s="262"/>
      <c r="AT515" s="263" t="s">
        <v>223</v>
      </c>
      <c r="AU515" s="263" t="s">
        <v>76</v>
      </c>
      <c r="AV515" s="14" t="s">
        <v>218</v>
      </c>
      <c r="AW515" s="14" t="s">
        <v>30</v>
      </c>
      <c r="AX515" s="14" t="s">
        <v>74</v>
      </c>
      <c r="AY515" s="263" t="s">
        <v>211</v>
      </c>
    </row>
    <row r="516" spans="2:65" s="1" customFormat="1" ht="16.5" customHeight="1">
      <c r="B516" s="38"/>
      <c r="C516" s="216" t="s">
        <v>405</v>
      </c>
      <c r="D516" s="216" t="s">
        <v>213</v>
      </c>
      <c r="E516" s="217" t="s">
        <v>645</v>
      </c>
      <c r="F516" s="218" t="s">
        <v>646</v>
      </c>
      <c r="G516" s="219" t="s">
        <v>216</v>
      </c>
      <c r="H516" s="220">
        <v>135.11</v>
      </c>
      <c r="I516" s="221"/>
      <c r="J516" s="222">
        <f>ROUND(I516*H516,2)</f>
        <v>0</v>
      </c>
      <c r="K516" s="218" t="s">
        <v>217</v>
      </c>
      <c r="L516" s="43"/>
      <c r="M516" s="223" t="s">
        <v>1</v>
      </c>
      <c r="N516" s="224" t="s">
        <v>38</v>
      </c>
      <c r="O516" s="79"/>
      <c r="P516" s="225">
        <f>O516*H516</f>
        <v>0</v>
      </c>
      <c r="Q516" s="225">
        <v>0.048</v>
      </c>
      <c r="R516" s="225">
        <f>Q516*H516</f>
        <v>6.48528</v>
      </c>
      <c r="S516" s="225">
        <v>0.048</v>
      </c>
      <c r="T516" s="226">
        <f>S516*H516</f>
        <v>6.48528</v>
      </c>
      <c r="AR516" s="17" t="s">
        <v>218</v>
      </c>
      <c r="AT516" s="17" t="s">
        <v>213</v>
      </c>
      <c r="AU516" s="17" t="s">
        <v>76</v>
      </c>
      <c r="AY516" s="17" t="s">
        <v>211</v>
      </c>
      <c r="BE516" s="227">
        <f>IF(N516="základní",J516,0)</f>
        <v>0</v>
      </c>
      <c r="BF516" s="227">
        <f>IF(N516="snížená",J516,0)</f>
        <v>0</v>
      </c>
      <c r="BG516" s="227">
        <f>IF(N516="zákl. přenesená",J516,0)</f>
        <v>0</v>
      </c>
      <c r="BH516" s="227">
        <f>IF(N516="sníž. přenesená",J516,0)</f>
        <v>0</v>
      </c>
      <c r="BI516" s="227">
        <f>IF(N516="nulová",J516,0)</f>
        <v>0</v>
      </c>
      <c r="BJ516" s="17" t="s">
        <v>74</v>
      </c>
      <c r="BK516" s="227">
        <f>ROUND(I516*H516,2)</f>
        <v>0</v>
      </c>
      <c r="BL516" s="17" t="s">
        <v>218</v>
      </c>
      <c r="BM516" s="17" t="s">
        <v>1850</v>
      </c>
    </row>
    <row r="517" spans="2:47" s="1" customFormat="1" ht="12">
      <c r="B517" s="38"/>
      <c r="C517" s="39"/>
      <c r="D517" s="228" t="s">
        <v>219</v>
      </c>
      <c r="E517" s="39"/>
      <c r="F517" s="229" t="s">
        <v>648</v>
      </c>
      <c r="G517" s="39"/>
      <c r="H517" s="39"/>
      <c r="I517" s="143"/>
      <c r="J517" s="39"/>
      <c r="K517" s="39"/>
      <c r="L517" s="43"/>
      <c r="M517" s="230"/>
      <c r="N517" s="79"/>
      <c r="O517" s="79"/>
      <c r="P517" s="79"/>
      <c r="Q517" s="79"/>
      <c r="R517" s="79"/>
      <c r="S517" s="79"/>
      <c r="T517" s="80"/>
      <c r="AT517" s="17" t="s">
        <v>219</v>
      </c>
      <c r="AU517" s="17" t="s">
        <v>76</v>
      </c>
    </row>
    <row r="518" spans="2:47" s="1" customFormat="1" ht="12">
      <c r="B518" s="38"/>
      <c r="C518" s="39"/>
      <c r="D518" s="228" t="s">
        <v>221</v>
      </c>
      <c r="E518" s="39"/>
      <c r="F518" s="231" t="s">
        <v>625</v>
      </c>
      <c r="G518" s="39"/>
      <c r="H518" s="39"/>
      <c r="I518" s="143"/>
      <c r="J518" s="39"/>
      <c r="K518" s="39"/>
      <c r="L518" s="43"/>
      <c r="M518" s="230"/>
      <c r="N518" s="79"/>
      <c r="O518" s="79"/>
      <c r="P518" s="79"/>
      <c r="Q518" s="79"/>
      <c r="R518" s="79"/>
      <c r="S518" s="79"/>
      <c r="T518" s="80"/>
      <c r="AT518" s="17" t="s">
        <v>221</v>
      </c>
      <c r="AU518" s="17" t="s">
        <v>76</v>
      </c>
    </row>
    <row r="519" spans="2:51" s="12" customFormat="1" ht="12">
      <c r="B519" s="232"/>
      <c r="C519" s="233"/>
      <c r="D519" s="228" t="s">
        <v>223</v>
      </c>
      <c r="E519" s="234" t="s">
        <v>1</v>
      </c>
      <c r="F519" s="235" t="s">
        <v>594</v>
      </c>
      <c r="G519" s="233"/>
      <c r="H519" s="234" t="s">
        <v>1</v>
      </c>
      <c r="I519" s="236"/>
      <c r="J519" s="233"/>
      <c r="K519" s="233"/>
      <c r="L519" s="237"/>
      <c r="M519" s="238"/>
      <c r="N519" s="239"/>
      <c r="O519" s="239"/>
      <c r="P519" s="239"/>
      <c r="Q519" s="239"/>
      <c r="R519" s="239"/>
      <c r="S519" s="239"/>
      <c r="T519" s="240"/>
      <c r="AT519" s="241" t="s">
        <v>223</v>
      </c>
      <c r="AU519" s="241" t="s">
        <v>76</v>
      </c>
      <c r="AV519" s="12" t="s">
        <v>74</v>
      </c>
      <c r="AW519" s="12" t="s">
        <v>30</v>
      </c>
      <c r="AX519" s="12" t="s">
        <v>67</v>
      </c>
      <c r="AY519" s="241" t="s">
        <v>211</v>
      </c>
    </row>
    <row r="520" spans="2:51" s="13" customFormat="1" ht="12">
      <c r="B520" s="242"/>
      <c r="C520" s="243"/>
      <c r="D520" s="228" t="s">
        <v>223</v>
      </c>
      <c r="E520" s="244" t="s">
        <v>1</v>
      </c>
      <c r="F520" s="245" t="s">
        <v>1851</v>
      </c>
      <c r="G520" s="243"/>
      <c r="H520" s="246">
        <v>135.11</v>
      </c>
      <c r="I520" s="247"/>
      <c r="J520" s="243"/>
      <c r="K520" s="243"/>
      <c r="L520" s="248"/>
      <c r="M520" s="249"/>
      <c r="N520" s="250"/>
      <c r="O520" s="250"/>
      <c r="P520" s="250"/>
      <c r="Q520" s="250"/>
      <c r="R520" s="250"/>
      <c r="S520" s="250"/>
      <c r="T520" s="251"/>
      <c r="AT520" s="252" t="s">
        <v>223</v>
      </c>
      <c r="AU520" s="252" t="s">
        <v>76</v>
      </c>
      <c r="AV520" s="13" t="s">
        <v>76</v>
      </c>
      <c r="AW520" s="13" t="s">
        <v>30</v>
      </c>
      <c r="AX520" s="13" t="s">
        <v>67</v>
      </c>
      <c r="AY520" s="252" t="s">
        <v>211</v>
      </c>
    </row>
    <row r="521" spans="2:51" s="14" customFormat="1" ht="12">
      <c r="B521" s="253"/>
      <c r="C521" s="254"/>
      <c r="D521" s="228" t="s">
        <v>223</v>
      </c>
      <c r="E521" s="255" t="s">
        <v>1</v>
      </c>
      <c r="F521" s="256" t="s">
        <v>227</v>
      </c>
      <c r="G521" s="254"/>
      <c r="H521" s="257">
        <v>135.11</v>
      </c>
      <c r="I521" s="258"/>
      <c r="J521" s="254"/>
      <c r="K521" s="254"/>
      <c r="L521" s="259"/>
      <c r="M521" s="260"/>
      <c r="N521" s="261"/>
      <c r="O521" s="261"/>
      <c r="P521" s="261"/>
      <c r="Q521" s="261"/>
      <c r="R521" s="261"/>
      <c r="S521" s="261"/>
      <c r="T521" s="262"/>
      <c r="AT521" s="263" t="s">
        <v>223</v>
      </c>
      <c r="AU521" s="263" t="s">
        <v>76</v>
      </c>
      <c r="AV521" s="14" t="s">
        <v>218</v>
      </c>
      <c r="AW521" s="14" t="s">
        <v>30</v>
      </c>
      <c r="AX521" s="14" t="s">
        <v>74</v>
      </c>
      <c r="AY521" s="263" t="s">
        <v>211</v>
      </c>
    </row>
    <row r="522" spans="2:65" s="1" customFormat="1" ht="16.5" customHeight="1">
      <c r="B522" s="38"/>
      <c r="C522" s="216" t="s">
        <v>634</v>
      </c>
      <c r="D522" s="216" t="s">
        <v>213</v>
      </c>
      <c r="E522" s="217" t="s">
        <v>649</v>
      </c>
      <c r="F522" s="218" t="s">
        <v>650</v>
      </c>
      <c r="G522" s="219" t="s">
        <v>216</v>
      </c>
      <c r="H522" s="220">
        <v>34.244</v>
      </c>
      <c r="I522" s="221"/>
      <c r="J522" s="222">
        <f>ROUND(I522*H522,2)</f>
        <v>0</v>
      </c>
      <c r="K522" s="218" t="s">
        <v>217</v>
      </c>
      <c r="L522" s="43"/>
      <c r="M522" s="223" t="s">
        <v>1</v>
      </c>
      <c r="N522" s="224" t="s">
        <v>38</v>
      </c>
      <c r="O522" s="79"/>
      <c r="P522" s="225">
        <f>O522*H522</f>
        <v>0</v>
      </c>
      <c r="Q522" s="225">
        <v>0</v>
      </c>
      <c r="R522" s="225">
        <f>Q522*H522</f>
        <v>0</v>
      </c>
      <c r="S522" s="225">
        <v>0.0779</v>
      </c>
      <c r="T522" s="226">
        <f>S522*H522</f>
        <v>2.6676075999999997</v>
      </c>
      <c r="AR522" s="17" t="s">
        <v>218</v>
      </c>
      <c r="AT522" s="17" t="s">
        <v>213</v>
      </c>
      <c r="AU522" s="17" t="s">
        <v>76</v>
      </c>
      <c r="AY522" s="17" t="s">
        <v>211</v>
      </c>
      <c r="BE522" s="227">
        <f>IF(N522="základní",J522,0)</f>
        <v>0</v>
      </c>
      <c r="BF522" s="227">
        <f>IF(N522="snížená",J522,0)</f>
        <v>0</v>
      </c>
      <c r="BG522" s="227">
        <f>IF(N522="zákl. přenesená",J522,0)</f>
        <v>0</v>
      </c>
      <c r="BH522" s="227">
        <f>IF(N522="sníž. přenesená",J522,0)</f>
        <v>0</v>
      </c>
      <c r="BI522" s="227">
        <f>IF(N522="nulová",J522,0)</f>
        <v>0</v>
      </c>
      <c r="BJ522" s="17" t="s">
        <v>74</v>
      </c>
      <c r="BK522" s="227">
        <f>ROUND(I522*H522,2)</f>
        <v>0</v>
      </c>
      <c r="BL522" s="17" t="s">
        <v>218</v>
      </c>
      <c r="BM522" s="17" t="s">
        <v>1852</v>
      </c>
    </row>
    <row r="523" spans="2:47" s="1" customFormat="1" ht="12">
      <c r="B523" s="38"/>
      <c r="C523" s="39"/>
      <c r="D523" s="228" t="s">
        <v>219</v>
      </c>
      <c r="E523" s="39"/>
      <c r="F523" s="229" t="s">
        <v>652</v>
      </c>
      <c r="G523" s="39"/>
      <c r="H523" s="39"/>
      <c r="I523" s="143"/>
      <c r="J523" s="39"/>
      <c r="K523" s="39"/>
      <c r="L523" s="43"/>
      <c r="M523" s="230"/>
      <c r="N523" s="79"/>
      <c r="O523" s="79"/>
      <c r="P523" s="79"/>
      <c r="Q523" s="79"/>
      <c r="R523" s="79"/>
      <c r="S523" s="79"/>
      <c r="T523" s="80"/>
      <c r="AT523" s="17" t="s">
        <v>219</v>
      </c>
      <c r="AU523" s="17" t="s">
        <v>76</v>
      </c>
    </row>
    <row r="524" spans="2:47" s="1" customFormat="1" ht="12">
      <c r="B524" s="38"/>
      <c r="C524" s="39"/>
      <c r="D524" s="228" t="s">
        <v>221</v>
      </c>
      <c r="E524" s="39"/>
      <c r="F524" s="231" t="s">
        <v>653</v>
      </c>
      <c r="G524" s="39"/>
      <c r="H524" s="39"/>
      <c r="I524" s="143"/>
      <c r="J524" s="39"/>
      <c r="K524" s="39"/>
      <c r="L524" s="43"/>
      <c r="M524" s="230"/>
      <c r="N524" s="79"/>
      <c r="O524" s="79"/>
      <c r="P524" s="79"/>
      <c r="Q524" s="79"/>
      <c r="R524" s="79"/>
      <c r="S524" s="79"/>
      <c r="T524" s="80"/>
      <c r="AT524" s="17" t="s">
        <v>221</v>
      </c>
      <c r="AU524" s="17" t="s">
        <v>76</v>
      </c>
    </row>
    <row r="525" spans="2:51" s="12" customFormat="1" ht="12">
      <c r="B525" s="232"/>
      <c r="C525" s="233"/>
      <c r="D525" s="228" t="s">
        <v>223</v>
      </c>
      <c r="E525" s="234" t="s">
        <v>1</v>
      </c>
      <c r="F525" s="235" t="s">
        <v>1853</v>
      </c>
      <c r="G525" s="233"/>
      <c r="H525" s="234" t="s">
        <v>1</v>
      </c>
      <c r="I525" s="236"/>
      <c r="J525" s="233"/>
      <c r="K525" s="233"/>
      <c r="L525" s="237"/>
      <c r="M525" s="238"/>
      <c r="N525" s="239"/>
      <c r="O525" s="239"/>
      <c r="P525" s="239"/>
      <c r="Q525" s="239"/>
      <c r="R525" s="239"/>
      <c r="S525" s="239"/>
      <c r="T525" s="240"/>
      <c r="AT525" s="241" t="s">
        <v>223</v>
      </c>
      <c r="AU525" s="241" t="s">
        <v>76</v>
      </c>
      <c r="AV525" s="12" t="s">
        <v>74</v>
      </c>
      <c r="AW525" s="12" t="s">
        <v>30</v>
      </c>
      <c r="AX525" s="12" t="s">
        <v>67</v>
      </c>
      <c r="AY525" s="241" t="s">
        <v>211</v>
      </c>
    </row>
    <row r="526" spans="2:51" s="13" customFormat="1" ht="12">
      <c r="B526" s="242"/>
      <c r="C526" s="243"/>
      <c r="D526" s="228" t="s">
        <v>223</v>
      </c>
      <c r="E526" s="244" t="s">
        <v>1</v>
      </c>
      <c r="F526" s="245" t="s">
        <v>1854</v>
      </c>
      <c r="G526" s="243"/>
      <c r="H526" s="246">
        <v>11.3</v>
      </c>
      <c r="I526" s="247"/>
      <c r="J526" s="243"/>
      <c r="K526" s="243"/>
      <c r="L526" s="248"/>
      <c r="M526" s="249"/>
      <c r="N526" s="250"/>
      <c r="O526" s="250"/>
      <c r="P526" s="250"/>
      <c r="Q526" s="250"/>
      <c r="R526" s="250"/>
      <c r="S526" s="250"/>
      <c r="T526" s="251"/>
      <c r="AT526" s="252" t="s">
        <v>223</v>
      </c>
      <c r="AU526" s="252" t="s">
        <v>76</v>
      </c>
      <c r="AV526" s="13" t="s">
        <v>76</v>
      </c>
      <c r="AW526" s="13" t="s">
        <v>30</v>
      </c>
      <c r="AX526" s="13" t="s">
        <v>67</v>
      </c>
      <c r="AY526" s="252" t="s">
        <v>211</v>
      </c>
    </row>
    <row r="527" spans="2:51" s="12" customFormat="1" ht="12">
      <c r="B527" s="232"/>
      <c r="C527" s="233"/>
      <c r="D527" s="228" t="s">
        <v>223</v>
      </c>
      <c r="E527" s="234" t="s">
        <v>1</v>
      </c>
      <c r="F527" s="235" t="s">
        <v>1855</v>
      </c>
      <c r="G527" s="233"/>
      <c r="H527" s="234" t="s">
        <v>1</v>
      </c>
      <c r="I527" s="236"/>
      <c r="J527" s="233"/>
      <c r="K527" s="233"/>
      <c r="L527" s="237"/>
      <c r="M527" s="238"/>
      <c r="N527" s="239"/>
      <c r="O527" s="239"/>
      <c r="P527" s="239"/>
      <c r="Q527" s="239"/>
      <c r="R527" s="239"/>
      <c r="S527" s="239"/>
      <c r="T527" s="240"/>
      <c r="AT527" s="241" t="s">
        <v>223</v>
      </c>
      <c r="AU527" s="241" t="s">
        <v>76</v>
      </c>
      <c r="AV527" s="12" t="s">
        <v>74</v>
      </c>
      <c r="AW527" s="12" t="s">
        <v>30</v>
      </c>
      <c r="AX527" s="12" t="s">
        <v>67</v>
      </c>
      <c r="AY527" s="241" t="s">
        <v>211</v>
      </c>
    </row>
    <row r="528" spans="2:51" s="13" customFormat="1" ht="12">
      <c r="B528" s="242"/>
      <c r="C528" s="243"/>
      <c r="D528" s="228" t="s">
        <v>223</v>
      </c>
      <c r="E528" s="244" t="s">
        <v>1</v>
      </c>
      <c r="F528" s="245" t="s">
        <v>1856</v>
      </c>
      <c r="G528" s="243"/>
      <c r="H528" s="246">
        <v>3.15</v>
      </c>
      <c r="I528" s="247"/>
      <c r="J528" s="243"/>
      <c r="K528" s="243"/>
      <c r="L528" s="248"/>
      <c r="M528" s="249"/>
      <c r="N528" s="250"/>
      <c r="O528" s="250"/>
      <c r="P528" s="250"/>
      <c r="Q528" s="250"/>
      <c r="R528" s="250"/>
      <c r="S528" s="250"/>
      <c r="T528" s="251"/>
      <c r="AT528" s="252" t="s">
        <v>223</v>
      </c>
      <c r="AU528" s="252" t="s">
        <v>76</v>
      </c>
      <c r="AV528" s="13" t="s">
        <v>76</v>
      </c>
      <c r="AW528" s="13" t="s">
        <v>30</v>
      </c>
      <c r="AX528" s="13" t="s">
        <v>67</v>
      </c>
      <c r="AY528" s="252" t="s">
        <v>211</v>
      </c>
    </row>
    <row r="529" spans="2:51" s="12" customFormat="1" ht="12">
      <c r="B529" s="232"/>
      <c r="C529" s="233"/>
      <c r="D529" s="228" t="s">
        <v>223</v>
      </c>
      <c r="E529" s="234" t="s">
        <v>1</v>
      </c>
      <c r="F529" s="235" t="s">
        <v>654</v>
      </c>
      <c r="G529" s="233"/>
      <c r="H529" s="234" t="s">
        <v>1</v>
      </c>
      <c r="I529" s="236"/>
      <c r="J529" s="233"/>
      <c r="K529" s="233"/>
      <c r="L529" s="237"/>
      <c r="M529" s="238"/>
      <c r="N529" s="239"/>
      <c r="O529" s="239"/>
      <c r="P529" s="239"/>
      <c r="Q529" s="239"/>
      <c r="R529" s="239"/>
      <c r="S529" s="239"/>
      <c r="T529" s="240"/>
      <c r="AT529" s="241" t="s">
        <v>223</v>
      </c>
      <c r="AU529" s="241" t="s">
        <v>76</v>
      </c>
      <c r="AV529" s="12" t="s">
        <v>74</v>
      </c>
      <c r="AW529" s="12" t="s">
        <v>30</v>
      </c>
      <c r="AX529" s="12" t="s">
        <v>67</v>
      </c>
      <c r="AY529" s="241" t="s">
        <v>211</v>
      </c>
    </row>
    <row r="530" spans="2:51" s="13" customFormat="1" ht="12">
      <c r="B530" s="242"/>
      <c r="C530" s="243"/>
      <c r="D530" s="228" t="s">
        <v>223</v>
      </c>
      <c r="E530" s="244" t="s">
        <v>1</v>
      </c>
      <c r="F530" s="245" t="s">
        <v>1857</v>
      </c>
      <c r="G530" s="243"/>
      <c r="H530" s="246">
        <v>11.954</v>
      </c>
      <c r="I530" s="247"/>
      <c r="J530" s="243"/>
      <c r="K530" s="243"/>
      <c r="L530" s="248"/>
      <c r="M530" s="249"/>
      <c r="N530" s="250"/>
      <c r="O530" s="250"/>
      <c r="P530" s="250"/>
      <c r="Q530" s="250"/>
      <c r="R530" s="250"/>
      <c r="S530" s="250"/>
      <c r="T530" s="251"/>
      <c r="AT530" s="252" t="s">
        <v>223</v>
      </c>
      <c r="AU530" s="252" t="s">
        <v>76</v>
      </c>
      <c r="AV530" s="13" t="s">
        <v>76</v>
      </c>
      <c r="AW530" s="13" t="s">
        <v>30</v>
      </c>
      <c r="AX530" s="13" t="s">
        <v>67</v>
      </c>
      <c r="AY530" s="252" t="s">
        <v>211</v>
      </c>
    </row>
    <row r="531" spans="2:51" s="12" customFormat="1" ht="12">
      <c r="B531" s="232"/>
      <c r="C531" s="233"/>
      <c r="D531" s="228" t="s">
        <v>223</v>
      </c>
      <c r="E531" s="234" t="s">
        <v>1</v>
      </c>
      <c r="F531" s="235" t="s">
        <v>1858</v>
      </c>
      <c r="G531" s="233"/>
      <c r="H531" s="234" t="s">
        <v>1</v>
      </c>
      <c r="I531" s="236"/>
      <c r="J531" s="233"/>
      <c r="K531" s="233"/>
      <c r="L531" s="237"/>
      <c r="M531" s="238"/>
      <c r="N531" s="239"/>
      <c r="O531" s="239"/>
      <c r="P531" s="239"/>
      <c r="Q531" s="239"/>
      <c r="R531" s="239"/>
      <c r="S531" s="239"/>
      <c r="T531" s="240"/>
      <c r="AT531" s="241" t="s">
        <v>223</v>
      </c>
      <c r="AU531" s="241" t="s">
        <v>76</v>
      </c>
      <c r="AV531" s="12" t="s">
        <v>74</v>
      </c>
      <c r="AW531" s="12" t="s">
        <v>30</v>
      </c>
      <c r="AX531" s="12" t="s">
        <v>67</v>
      </c>
      <c r="AY531" s="241" t="s">
        <v>211</v>
      </c>
    </row>
    <row r="532" spans="2:51" s="13" customFormat="1" ht="12">
      <c r="B532" s="242"/>
      <c r="C532" s="243"/>
      <c r="D532" s="228" t="s">
        <v>223</v>
      </c>
      <c r="E532" s="244" t="s">
        <v>1</v>
      </c>
      <c r="F532" s="245" t="s">
        <v>1859</v>
      </c>
      <c r="G532" s="243"/>
      <c r="H532" s="246">
        <v>5.38</v>
      </c>
      <c r="I532" s="247"/>
      <c r="J532" s="243"/>
      <c r="K532" s="243"/>
      <c r="L532" s="248"/>
      <c r="M532" s="249"/>
      <c r="N532" s="250"/>
      <c r="O532" s="250"/>
      <c r="P532" s="250"/>
      <c r="Q532" s="250"/>
      <c r="R532" s="250"/>
      <c r="S532" s="250"/>
      <c r="T532" s="251"/>
      <c r="AT532" s="252" t="s">
        <v>223</v>
      </c>
      <c r="AU532" s="252" t="s">
        <v>76</v>
      </c>
      <c r="AV532" s="13" t="s">
        <v>76</v>
      </c>
      <c r="AW532" s="13" t="s">
        <v>30</v>
      </c>
      <c r="AX532" s="13" t="s">
        <v>67</v>
      </c>
      <c r="AY532" s="252" t="s">
        <v>211</v>
      </c>
    </row>
    <row r="533" spans="2:51" s="12" customFormat="1" ht="12">
      <c r="B533" s="232"/>
      <c r="C533" s="233"/>
      <c r="D533" s="228" t="s">
        <v>223</v>
      </c>
      <c r="E533" s="234" t="s">
        <v>1</v>
      </c>
      <c r="F533" s="235" t="s">
        <v>1860</v>
      </c>
      <c r="G533" s="233"/>
      <c r="H533" s="234" t="s">
        <v>1</v>
      </c>
      <c r="I533" s="236"/>
      <c r="J533" s="233"/>
      <c r="K533" s="233"/>
      <c r="L533" s="237"/>
      <c r="M533" s="238"/>
      <c r="N533" s="239"/>
      <c r="O533" s="239"/>
      <c r="P533" s="239"/>
      <c r="Q533" s="239"/>
      <c r="R533" s="239"/>
      <c r="S533" s="239"/>
      <c r="T533" s="240"/>
      <c r="AT533" s="241" t="s">
        <v>223</v>
      </c>
      <c r="AU533" s="241" t="s">
        <v>76</v>
      </c>
      <c r="AV533" s="12" t="s">
        <v>74</v>
      </c>
      <c r="AW533" s="12" t="s">
        <v>30</v>
      </c>
      <c r="AX533" s="12" t="s">
        <v>67</v>
      </c>
      <c r="AY533" s="241" t="s">
        <v>211</v>
      </c>
    </row>
    <row r="534" spans="2:51" s="13" customFormat="1" ht="12">
      <c r="B534" s="242"/>
      <c r="C534" s="243"/>
      <c r="D534" s="228" t="s">
        <v>223</v>
      </c>
      <c r="E534" s="244" t="s">
        <v>1</v>
      </c>
      <c r="F534" s="245" t="s">
        <v>1861</v>
      </c>
      <c r="G534" s="243"/>
      <c r="H534" s="246">
        <v>2.46</v>
      </c>
      <c r="I534" s="247"/>
      <c r="J534" s="243"/>
      <c r="K534" s="243"/>
      <c r="L534" s="248"/>
      <c r="M534" s="249"/>
      <c r="N534" s="250"/>
      <c r="O534" s="250"/>
      <c r="P534" s="250"/>
      <c r="Q534" s="250"/>
      <c r="R534" s="250"/>
      <c r="S534" s="250"/>
      <c r="T534" s="251"/>
      <c r="AT534" s="252" t="s">
        <v>223</v>
      </c>
      <c r="AU534" s="252" t="s">
        <v>76</v>
      </c>
      <c r="AV534" s="13" t="s">
        <v>76</v>
      </c>
      <c r="AW534" s="13" t="s">
        <v>30</v>
      </c>
      <c r="AX534" s="13" t="s">
        <v>67</v>
      </c>
      <c r="AY534" s="252" t="s">
        <v>211</v>
      </c>
    </row>
    <row r="535" spans="2:51" s="14" customFormat="1" ht="12">
      <c r="B535" s="253"/>
      <c r="C535" s="254"/>
      <c r="D535" s="228" t="s">
        <v>223</v>
      </c>
      <c r="E535" s="255" t="s">
        <v>1</v>
      </c>
      <c r="F535" s="256" t="s">
        <v>227</v>
      </c>
      <c r="G535" s="254"/>
      <c r="H535" s="257">
        <v>34.244</v>
      </c>
      <c r="I535" s="258"/>
      <c r="J535" s="254"/>
      <c r="K535" s="254"/>
      <c r="L535" s="259"/>
      <c r="M535" s="260"/>
      <c r="N535" s="261"/>
      <c r="O535" s="261"/>
      <c r="P535" s="261"/>
      <c r="Q535" s="261"/>
      <c r="R535" s="261"/>
      <c r="S535" s="261"/>
      <c r="T535" s="262"/>
      <c r="AT535" s="263" t="s">
        <v>223</v>
      </c>
      <c r="AU535" s="263" t="s">
        <v>76</v>
      </c>
      <c r="AV535" s="14" t="s">
        <v>218</v>
      </c>
      <c r="AW535" s="14" t="s">
        <v>30</v>
      </c>
      <c r="AX535" s="14" t="s">
        <v>74</v>
      </c>
      <c r="AY535" s="263" t="s">
        <v>211</v>
      </c>
    </row>
    <row r="536" spans="2:65" s="1" customFormat="1" ht="16.5" customHeight="1">
      <c r="B536" s="38"/>
      <c r="C536" s="216" t="s">
        <v>416</v>
      </c>
      <c r="D536" s="216" t="s">
        <v>213</v>
      </c>
      <c r="E536" s="217" t="s">
        <v>661</v>
      </c>
      <c r="F536" s="218" t="s">
        <v>662</v>
      </c>
      <c r="G536" s="219" t="s">
        <v>230</v>
      </c>
      <c r="H536" s="220">
        <v>2.89</v>
      </c>
      <c r="I536" s="221"/>
      <c r="J536" s="222">
        <f>ROUND(I536*H536,2)</f>
        <v>0</v>
      </c>
      <c r="K536" s="218" t="s">
        <v>217</v>
      </c>
      <c r="L536" s="43"/>
      <c r="M536" s="223" t="s">
        <v>1</v>
      </c>
      <c r="N536" s="224" t="s">
        <v>38</v>
      </c>
      <c r="O536" s="79"/>
      <c r="P536" s="225">
        <f>O536*H536</f>
        <v>0</v>
      </c>
      <c r="Q536" s="225">
        <v>0.50375</v>
      </c>
      <c r="R536" s="225">
        <f>Q536*H536</f>
        <v>1.4558375000000001</v>
      </c>
      <c r="S536" s="225">
        <v>2.5</v>
      </c>
      <c r="T536" s="226">
        <f>S536*H536</f>
        <v>7.2250000000000005</v>
      </c>
      <c r="AR536" s="17" t="s">
        <v>218</v>
      </c>
      <c r="AT536" s="17" t="s">
        <v>213</v>
      </c>
      <c r="AU536" s="17" t="s">
        <v>76</v>
      </c>
      <c r="AY536" s="17" t="s">
        <v>211</v>
      </c>
      <c r="BE536" s="227">
        <f>IF(N536="základní",J536,0)</f>
        <v>0</v>
      </c>
      <c r="BF536" s="227">
        <f>IF(N536="snížená",J536,0)</f>
        <v>0</v>
      </c>
      <c r="BG536" s="227">
        <f>IF(N536="zákl. přenesená",J536,0)</f>
        <v>0</v>
      </c>
      <c r="BH536" s="227">
        <f>IF(N536="sníž. přenesená",J536,0)</f>
        <v>0</v>
      </c>
      <c r="BI536" s="227">
        <f>IF(N536="nulová",J536,0)</f>
        <v>0</v>
      </c>
      <c r="BJ536" s="17" t="s">
        <v>74</v>
      </c>
      <c r="BK536" s="227">
        <f>ROUND(I536*H536,2)</f>
        <v>0</v>
      </c>
      <c r="BL536" s="17" t="s">
        <v>218</v>
      </c>
      <c r="BM536" s="17" t="s">
        <v>1862</v>
      </c>
    </row>
    <row r="537" spans="2:47" s="1" customFormat="1" ht="12">
      <c r="B537" s="38"/>
      <c r="C537" s="39"/>
      <c r="D537" s="228" t="s">
        <v>219</v>
      </c>
      <c r="E537" s="39"/>
      <c r="F537" s="229" t="s">
        <v>664</v>
      </c>
      <c r="G537" s="39"/>
      <c r="H537" s="39"/>
      <c r="I537" s="143"/>
      <c r="J537" s="39"/>
      <c r="K537" s="39"/>
      <c r="L537" s="43"/>
      <c r="M537" s="230"/>
      <c r="N537" s="79"/>
      <c r="O537" s="79"/>
      <c r="P537" s="79"/>
      <c r="Q537" s="79"/>
      <c r="R537" s="79"/>
      <c r="S537" s="79"/>
      <c r="T537" s="80"/>
      <c r="AT537" s="17" t="s">
        <v>219</v>
      </c>
      <c r="AU537" s="17" t="s">
        <v>76</v>
      </c>
    </row>
    <row r="538" spans="2:47" s="1" customFormat="1" ht="12">
      <c r="B538" s="38"/>
      <c r="C538" s="39"/>
      <c r="D538" s="228" t="s">
        <v>221</v>
      </c>
      <c r="E538" s="39"/>
      <c r="F538" s="231" t="s">
        <v>665</v>
      </c>
      <c r="G538" s="39"/>
      <c r="H538" s="39"/>
      <c r="I538" s="143"/>
      <c r="J538" s="39"/>
      <c r="K538" s="39"/>
      <c r="L538" s="43"/>
      <c r="M538" s="230"/>
      <c r="N538" s="79"/>
      <c r="O538" s="79"/>
      <c r="P538" s="79"/>
      <c r="Q538" s="79"/>
      <c r="R538" s="79"/>
      <c r="S538" s="79"/>
      <c r="T538" s="80"/>
      <c r="AT538" s="17" t="s">
        <v>221</v>
      </c>
      <c r="AU538" s="17" t="s">
        <v>76</v>
      </c>
    </row>
    <row r="539" spans="2:51" s="12" customFormat="1" ht="12">
      <c r="B539" s="232"/>
      <c r="C539" s="233"/>
      <c r="D539" s="228" t="s">
        <v>223</v>
      </c>
      <c r="E539" s="234" t="s">
        <v>1</v>
      </c>
      <c r="F539" s="235" t="s">
        <v>1863</v>
      </c>
      <c r="G539" s="233"/>
      <c r="H539" s="234" t="s">
        <v>1</v>
      </c>
      <c r="I539" s="236"/>
      <c r="J539" s="233"/>
      <c r="K539" s="233"/>
      <c r="L539" s="237"/>
      <c r="M539" s="238"/>
      <c r="N539" s="239"/>
      <c r="O539" s="239"/>
      <c r="P539" s="239"/>
      <c r="Q539" s="239"/>
      <c r="R539" s="239"/>
      <c r="S539" s="239"/>
      <c r="T539" s="240"/>
      <c r="AT539" s="241" t="s">
        <v>223</v>
      </c>
      <c r="AU539" s="241" t="s">
        <v>76</v>
      </c>
      <c r="AV539" s="12" t="s">
        <v>74</v>
      </c>
      <c r="AW539" s="12" t="s">
        <v>30</v>
      </c>
      <c r="AX539" s="12" t="s">
        <v>67</v>
      </c>
      <c r="AY539" s="241" t="s">
        <v>211</v>
      </c>
    </row>
    <row r="540" spans="2:51" s="12" customFormat="1" ht="12">
      <c r="B540" s="232"/>
      <c r="C540" s="233"/>
      <c r="D540" s="228" t="s">
        <v>223</v>
      </c>
      <c r="E540" s="234" t="s">
        <v>1</v>
      </c>
      <c r="F540" s="235" t="s">
        <v>1058</v>
      </c>
      <c r="G540" s="233"/>
      <c r="H540" s="234" t="s">
        <v>1</v>
      </c>
      <c r="I540" s="236"/>
      <c r="J540" s="233"/>
      <c r="K540" s="233"/>
      <c r="L540" s="237"/>
      <c r="M540" s="238"/>
      <c r="N540" s="239"/>
      <c r="O540" s="239"/>
      <c r="P540" s="239"/>
      <c r="Q540" s="239"/>
      <c r="R540" s="239"/>
      <c r="S540" s="239"/>
      <c r="T540" s="240"/>
      <c r="AT540" s="241" t="s">
        <v>223</v>
      </c>
      <c r="AU540" s="241" t="s">
        <v>76</v>
      </c>
      <c r="AV540" s="12" t="s">
        <v>74</v>
      </c>
      <c r="AW540" s="12" t="s">
        <v>30</v>
      </c>
      <c r="AX540" s="12" t="s">
        <v>67</v>
      </c>
      <c r="AY540" s="241" t="s">
        <v>211</v>
      </c>
    </row>
    <row r="541" spans="2:51" s="13" customFormat="1" ht="12">
      <c r="B541" s="242"/>
      <c r="C541" s="243"/>
      <c r="D541" s="228" t="s">
        <v>223</v>
      </c>
      <c r="E541" s="244" t="s">
        <v>1</v>
      </c>
      <c r="F541" s="245" t="s">
        <v>1864</v>
      </c>
      <c r="G541" s="243"/>
      <c r="H541" s="246">
        <v>2.26</v>
      </c>
      <c r="I541" s="247"/>
      <c r="J541" s="243"/>
      <c r="K541" s="243"/>
      <c r="L541" s="248"/>
      <c r="M541" s="249"/>
      <c r="N541" s="250"/>
      <c r="O541" s="250"/>
      <c r="P541" s="250"/>
      <c r="Q541" s="250"/>
      <c r="R541" s="250"/>
      <c r="S541" s="250"/>
      <c r="T541" s="251"/>
      <c r="AT541" s="252" t="s">
        <v>223</v>
      </c>
      <c r="AU541" s="252" t="s">
        <v>76</v>
      </c>
      <c r="AV541" s="13" t="s">
        <v>76</v>
      </c>
      <c r="AW541" s="13" t="s">
        <v>30</v>
      </c>
      <c r="AX541" s="13" t="s">
        <v>67</v>
      </c>
      <c r="AY541" s="252" t="s">
        <v>211</v>
      </c>
    </row>
    <row r="542" spans="2:51" s="12" customFormat="1" ht="12">
      <c r="B542" s="232"/>
      <c r="C542" s="233"/>
      <c r="D542" s="228" t="s">
        <v>223</v>
      </c>
      <c r="E542" s="234" t="s">
        <v>1</v>
      </c>
      <c r="F542" s="235" t="s">
        <v>1846</v>
      </c>
      <c r="G542" s="233"/>
      <c r="H542" s="234" t="s">
        <v>1</v>
      </c>
      <c r="I542" s="236"/>
      <c r="J542" s="233"/>
      <c r="K542" s="233"/>
      <c r="L542" s="237"/>
      <c r="M542" s="238"/>
      <c r="N542" s="239"/>
      <c r="O542" s="239"/>
      <c r="P542" s="239"/>
      <c r="Q542" s="239"/>
      <c r="R542" s="239"/>
      <c r="S542" s="239"/>
      <c r="T542" s="240"/>
      <c r="AT542" s="241" t="s">
        <v>223</v>
      </c>
      <c r="AU542" s="241" t="s">
        <v>76</v>
      </c>
      <c r="AV542" s="12" t="s">
        <v>74</v>
      </c>
      <c r="AW542" s="12" t="s">
        <v>30</v>
      </c>
      <c r="AX542" s="12" t="s">
        <v>67</v>
      </c>
      <c r="AY542" s="241" t="s">
        <v>211</v>
      </c>
    </row>
    <row r="543" spans="2:51" s="13" customFormat="1" ht="12">
      <c r="B543" s="242"/>
      <c r="C543" s="243"/>
      <c r="D543" s="228" t="s">
        <v>223</v>
      </c>
      <c r="E543" s="244" t="s">
        <v>1</v>
      </c>
      <c r="F543" s="245" t="s">
        <v>1865</v>
      </c>
      <c r="G543" s="243"/>
      <c r="H543" s="246">
        <v>0.63</v>
      </c>
      <c r="I543" s="247"/>
      <c r="J543" s="243"/>
      <c r="K543" s="243"/>
      <c r="L543" s="248"/>
      <c r="M543" s="249"/>
      <c r="N543" s="250"/>
      <c r="O543" s="250"/>
      <c r="P543" s="250"/>
      <c r="Q543" s="250"/>
      <c r="R543" s="250"/>
      <c r="S543" s="250"/>
      <c r="T543" s="251"/>
      <c r="AT543" s="252" t="s">
        <v>223</v>
      </c>
      <c r="AU543" s="252" t="s">
        <v>76</v>
      </c>
      <c r="AV543" s="13" t="s">
        <v>76</v>
      </c>
      <c r="AW543" s="13" t="s">
        <v>30</v>
      </c>
      <c r="AX543" s="13" t="s">
        <v>67</v>
      </c>
      <c r="AY543" s="252" t="s">
        <v>211</v>
      </c>
    </row>
    <row r="544" spans="2:51" s="14" customFormat="1" ht="12">
      <c r="B544" s="253"/>
      <c r="C544" s="254"/>
      <c r="D544" s="228" t="s">
        <v>223</v>
      </c>
      <c r="E544" s="255" t="s">
        <v>1</v>
      </c>
      <c r="F544" s="256" t="s">
        <v>227</v>
      </c>
      <c r="G544" s="254"/>
      <c r="H544" s="257">
        <v>2.89</v>
      </c>
      <c r="I544" s="258"/>
      <c r="J544" s="254"/>
      <c r="K544" s="254"/>
      <c r="L544" s="259"/>
      <c r="M544" s="260"/>
      <c r="N544" s="261"/>
      <c r="O544" s="261"/>
      <c r="P544" s="261"/>
      <c r="Q544" s="261"/>
      <c r="R544" s="261"/>
      <c r="S544" s="261"/>
      <c r="T544" s="262"/>
      <c r="AT544" s="263" t="s">
        <v>223</v>
      </c>
      <c r="AU544" s="263" t="s">
        <v>76</v>
      </c>
      <c r="AV544" s="14" t="s">
        <v>218</v>
      </c>
      <c r="AW544" s="14" t="s">
        <v>30</v>
      </c>
      <c r="AX544" s="14" t="s">
        <v>74</v>
      </c>
      <c r="AY544" s="263" t="s">
        <v>211</v>
      </c>
    </row>
    <row r="545" spans="2:65" s="1" customFormat="1" ht="16.5" customHeight="1">
      <c r="B545" s="38"/>
      <c r="C545" s="264" t="s">
        <v>644</v>
      </c>
      <c r="D545" s="264" t="s">
        <v>337</v>
      </c>
      <c r="E545" s="265" t="s">
        <v>669</v>
      </c>
      <c r="F545" s="266" t="s">
        <v>670</v>
      </c>
      <c r="G545" s="267" t="s">
        <v>323</v>
      </c>
      <c r="H545" s="268">
        <v>3.902</v>
      </c>
      <c r="I545" s="269"/>
      <c r="J545" s="270">
        <f>ROUND(I545*H545,2)</f>
        <v>0</v>
      </c>
      <c r="K545" s="266" t="s">
        <v>217</v>
      </c>
      <c r="L545" s="271"/>
      <c r="M545" s="272" t="s">
        <v>1</v>
      </c>
      <c r="N545" s="273" t="s">
        <v>38</v>
      </c>
      <c r="O545" s="79"/>
      <c r="P545" s="225">
        <f>O545*H545</f>
        <v>0</v>
      </c>
      <c r="Q545" s="225">
        <v>1</v>
      </c>
      <c r="R545" s="225">
        <f>Q545*H545</f>
        <v>3.902</v>
      </c>
      <c r="S545" s="225">
        <v>0</v>
      </c>
      <c r="T545" s="226">
        <f>S545*H545</f>
        <v>0</v>
      </c>
      <c r="AR545" s="17" t="s">
        <v>247</v>
      </c>
      <c r="AT545" s="17" t="s">
        <v>337</v>
      </c>
      <c r="AU545" s="17" t="s">
        <v>76</v>
      </c>
      <c r="AY545" s="17" t="s">
        <v>211</v>
      </c>
      <c r="BE545" s="227">
        <f>IF(N545="základní",J545,0)</f>
        <v>0</v>
      </c>
      <c r="BF545" s="227">
        <f>IF(N545="snížená",J545,0)</f>
        <v>0</v>
      </c>
      <c r="BG545" s="227">
        <f>IF(N545="zákl. přenesená",J545,0)</f>
        <v>0</v>
      </c>
      <c r="BH545" s="227">
        <f>IF(N545="sníž. přenesená",J545,0)</f>
        <v>0</v>
      </c>
      <c r="BI545" s="227">
        <f>IF(N545="nulová",J545,0)</f>
        <v>0</v>
      </c>
      <c r="BJ545" s="17" t="s">
        <v>74</v>
      </c>
      <c r="BK545" s="227">
        <f>ROUND(I545*H545,2)</f>
        <v>0</v>
      </c>
      <c r="BL545" s="17" t="s">
        <v>218</v>
      </c>
      <c r="BM545" s="17" t="s">
        <v>1866</v>
      </c>
    </row>
    <row r="546" spans="2:47" s="1" customFormat="1" ht="12">
      <c r="B546" s="38"/>
      <c r="C546" s="39"/>
      <c r="D546" s="228" t="s">
        <v>219</v>
      </c>
      <c r="E546" s="39"/>
      <c r="F546" s="229" t="s">
        <v>670</v>
      </c>
      <c r="G546" s="39"/>
      <c r="H546" s="39"/>
      <c r="I546" s="143"/>
      <c r="J546" s="39"/>
      <c r="K546" s="39"/>
      <c r="L546" s="43"/>
      <c r="M546" s="230"/>
      <c r="N546" s="79"/>
      <c r="O546" s="79"/>
      <c r="P546" s="79"/>
      <c r="Q546" s="79"/>
      <c r="R546" s="79"/>
      <c r="S546" s="79"/>
      <c r="T546" s="80"/>
      <c r="AT546" s="17" t="s">
        <v>219</v>
      </c>
      <c r="AU546" s="17" t="s">
        <v>76</v>
      </c>
    </row>
    <row r="547" spans="2:51" s="12" customFormat="1" ht="12">
      <c r="B547" s="232"/>
      <c r="C547" s="233"/>
      <c r="D547" s="228" t="s">
        <v>223</v>
      </c>
      <c r="E547" s="234" t="s">
        <v>1</v>
      </c>
      <c r="F547" s="235" t="s">
        <v>1087</v>
      </c>
      <c r="G547" s="233"/>
      <c r="H547" s="234" t="s">
        <v>1</v>
      </c>
      <c r="I547" s="236"/>
      <c r="J547" s="233"/>
      <c r="K547" s="233"/>
      <c r="L547" s="237"/>
      <c r="M547" s="238"/>
      <c r="N547" s="239"/>
      <c r="O547" s="239"/>
      <c r="P547" s="239"/>
      <c r="Q547" s="239"/>
      <c r="R547" s="239"/>
      <c r="S547" s="239"/>
      <c r="T547" s="240"/>
      <c r="AT547" s="241" t="s">
        <v>223</v>
      </c>
      <c r="AU547" s="241" t="s">
        <v>76</v>
      </c>
      <c r="AV547" s="12" t="s">
        <v>74</v>
      </c>
      <c r="AW547" s="12" t="s">
        <v>30</v>
      </c>
      <c r="AX547" s="12" t="s">
        <v>67</v>
      </c>
      <c r="AY547" s="241" t="s">
        <v>211</v>
      </c>
    </row>
    <row r="548" spans="2:51" s="13" customFormat="1" ht="12">
      <c r="B548" s="242"/>
      <c r="C548" s="243"/>
      <c r="D548" s="228" t="s">
        <v>223</v>
      </c>
      <c r="E548" s="244" t="s">
        <v>1</v>
      </c>
      <c r="F548" s="245" t="s">
        <v>1867</v>
      </c>
      <c r="G548" s="243"/>
      <c r="H548" s="246">
        <v>3.902</v>
      </c>
      <c r="I548" s="247"/>
      <c r="J548" s="243"/>
      <c r="K548" s="243"/>
      <c r="L548" s="248"/>
      <c r="M548" s="249"/>
      <c r="N548" s="250"/>
      <c r="O548" s="250"/>
      <c r="P548" s="250"/>
      <c r="Q548" s="250"/>
      <c r="R548" s="250"/>
      <c r="S548" s="250"/>
      <c r="T548" s="251"/>
      <c r="AT548" s="252" t="s">
        <v>223</v>
      </c>
      <c r="AU548" s="252" t="s">
        <v>76</v>
      </c>
      <c r="AV548" s="13" t="s">
        <v>76</v>
      </c>
      <c r="AW548" s="13" t="s">
        <v>30</v>
      </c>
      <c r="AX548" s="13" t="s">
        <v>74</v>
      </c>
      <c r="AY548" s="252" t="s">
        <v>211</v>
      </c>
    </row>
    <row r="549" spans="2:65" s="1" customFormat="1" ht="16.5" customHeight="1">
      <c r="B549" s="38"/>
      <c r="C549" s="216" t="s">
        <v>421</v>
      </c>
      <c r="D549" s="216" t="s">
        <v>213</v>
      </c>
      <c r="E549" s="217" t="s">
        <v>675</v>
      </c>
      <c r="F549" s="218" t="s">
        <v>676</v>
      </c>
      <c r="G549" s="219" t="s">
        <v>216</v>
      </c>
      <c r="H549" s="220">
        <v>34.244</v>
      </c>
      <c r="I549" s="221"/>
      <c r="J549" s="222">
        <f>ROUND(I549*H549,2)</f>
        <v>0</v>
      </c>
      <c r="K549" s="218" t="s">
        <v>217</v>
      </c>
      <c r="L549" s="43"/>
      <c r="M549" s="223" t="s">
        <v>1</v>
      </c>
      <c r="N549" s="224" t="s">
        <v>38</v>
      </c>
      <c r="O549" s="79"/>
      <c r="P549" s="225">
        <f>O549*H549</f>
        <v>0</v>
      </c>
      <c r="Q549" s="225">
        <v>0.078164</v>
      </c>
      <c r="R549" s="225">
        <f>Q549*H549</f>
        <v>2.6766480159999997</v>
      </c>
      <c r="S549" s="225">
        <v>0</v>
      </c>
      <c r="T549" s="226">
        <f>S549*H549</f>
        <v>0</v>
      </c>
      <c r="AR549" s="17" t="s">
        <v>218</v>
      </c>
      <c r="AT549" s="17" t="s">
        <v>213</v>
      </c>
      <c r="AU549" s="17" t="s">
        <v>76</v>
      </c>
      <c r="AY549" s="17" t="s">
        <v>211</v>
      </c>
      <c r="BE549" s="227">
        <f>IF(N549="základní",J549,0)</f>
        <v>0</v>
      </c>
      <c r="BF549" s="227">
        <f>IF(N549="snížená",J549,0)</f>
        <v>0</v>
      </c>
      <c r="BG549" s="227">
        <f>IF(N549="zákl. přenesená",J549,0)</f>
        <v>0</v>
      </c>
      <c r="BH549" s="227">
        <f>IF(N549="sníž. přenesená",J549,0)</f>
        <v>0</v>
      </c>
      <c r="BI549" s="227">
        <f>IF(N549="nulová",J549,0)</f>
        <v>0</v>
      </c>
      <c r="BJ549" s="17" t="s">
        <v>74</v>
      </c>
      <c r="BK549" s="227">
        <f>ROUND(I549*H549,2)</f>
        <v>0</v>
      </c>
      <c r="BL549" s="17" t="s">
        <v>218</v>
      </c>
      <c r="BM549" s="17" t="s">
        <v>1868</v>
      </c>
    </row>
    <row r="550" spans="2:47" s="1" customFormat="1" ht="12">
      <c r="B550" s="38"/>
      <c r="C550" s="39"/>
      <c r="D550" s="228" t="s">
        <v>219</v>
      </c>
      <c r="E550" s="39"/>
      <c r="F550" s="229" t="s">
        <v>678</v>
      </c>
      <c r="G550" s="39"/>
      <c r="H550" s="39"/>
      <c r="I550" s="143"/>
      <c r="J550" s="39"/>
      <c r="K550" s="39"/>
      <c r="L550" s="43"/>
      <c r="M550" s="230"/>
      <c r="N550" s="79"/>
      <c r="O550" s="79"/>
      <c r="P550" s="79"/>
      <c r="Q550" s="79"/>
      <c r="R550" s="79"/>
      <c r="S550" s="79"/>
      <c r="T550" s="80"/>
      <c r="AT550" s="17" t="s">
        <v>219</v>
      </c>
      <c r="AU550" s="17" t="s">
        <v>76</v>
      </c>
    </row>
    <row r="551" spans="2:47" s="1" customFormat="1" ht="12">
      <c r="B551" s="38"/>
      <c r="C551" s="39"/>
      <c r="D551" s="228" t="s">
        <v>221</v>
      </c>
      <c r="E551" s="39"/>
      <c r="F551" s="231" t="s">
        <v>679</v>
      </c>
      <c r="G551" s="39"/>
      <c r="H551" s="39"/>
      <c r="I551" s="143"/>
      <c r="J551" s="39"/>
      <c r="K551" s="39"/>
      <c r="L551" s="43"/>
      <c r="M551" s="230"/>
      <c r="N551" s="79"/>
      <c r="O551" s="79"/>
      <c r="P551" s="79"/>
      <c r="Q551" s="79"/>
      <c r="R551" s="79"/>
      <c r="S551" s="79"/>
      <c r="T551" s="80"/>
      <c r="AT551" s="17" t="s">
        <v>221</v>
      </c>
      <c r="AU551" s="17" t="s">
        <v>76</v>
      </c>
    </row>
    <row r="552" spans="2:65" s="1" customFormat="1" ht="16.5" customHeight="1">
      <c r="B552" s="38"/>
      <c r="C552" s="216" t="s">
        <v>660</v>
      </c>
      <c r="D552" s="216" t="s">
        <v>213</v>
      </c>
      <c r="E552" s="217" t="s">
        <v>680</v>
      </c>
      <c r="F552" s="218" t="s">
        <v>681</v>
      </c>
      <c r="G552" s="219" t="s">
        <v>216</v>
      </c>
      <c r="H552" s="220">
        <v>34.244</v>
      </c>
      <c r="I552" s="221"/>
      <c r="J552" s="222">
        <f>ROUND(I552*H552,2)</f>
        <v>0</v>
      </c>
      <c r="K552" s="218" t="s">
        <v>217</v>
      </c>
      <c r="L552" s="43"/>
      <c r="M552" s="223" t="s">
        <v>1</v>
      </c>
      <c r="N552" s="224" t="s">
        <v>38</v>
      </c>
      <c r="O552" s="79"/>
      <c r="P552" s="225">
        <f>O552*H552</f>
        <v>0</v>
      </c>
      <c r="Q552" s="225">
        <v>0</v>
      </c>
      <c r="R552" s="225">
        <f>Q552*H552</f>
        <v>0</v>
      </c>
      <c r="S552" s="225">
        <v>0</v>
      </c>
      <c r="T552" s="226">
        <f>S552*H552</f>
        <v>0</v>
      </c>
      <c r="AR552" s="17" t="s">
        <v>218</v>
      </c>
      <c r="AT552" s="17" t="s">
        <v>213</v>
      </c>
      <c r="AU552" s="17" t="s">
        <v>76</v>
      </c>
      <c r="AY552" s="17" t="s">
        <v>211</v>
      </c>
      <c r="BE552" s="227">
        <f>IF(N552="základní",J552,0)</f>
        <v>0</v>
      </c>
      <c r="BF552" s="227">
        <f>IF(N552="snížená",J552,0)</f>
        <v>0</v>
      </c>
      <c r="BG552" s="227">
        <f>IF(N552="zákl. přenesená",J552,0)</f>
        <v>0</v>
      </c>
      <c r="BH552" s="227">
        <f>IF(N552="sníž. přenesená",J552,0)</f>
        <v>0</v>
      </c>
      <c r="BI552" s="227">
        <f>IF(N552="nulová",J552,0)</f>
        <v>0</v>
      </c>
      <c r="BJ552" s="17" t="s">
        <v>74</v>
      </c>
      <c r="BK552" s="227">
        <f>ROUND(I552*H552,2)</f>
        <v>0</v>
      </c>
      <c r="BL552" s="17" t="s">
        <v>218</v>
      </c>
      <c r="BM552" s="17" t="s">
        <v>1869</v>
      </c>
    </row>
    <row r="553" spans="2:47" s="1" customFormat="1" ht="12">
      <c r="B553" s="38"/>
      <c r="C553" s="39"/>
      <c r="D553" s="228" t="s">
        <v>219</v>
      </c>
      <c r="E553" s="39"/>
      <c r="F553" s="229" t="s">
        <v>683</v>
      </c>
      <c r="G553" s="39"/>
      <c r="H553" s="39"/>
      <c r="I553" s="143"/>
      <c r="J553" s="39"/>
      <c r="K553" s="39"/>
      <c r="L553" s="43"/>
      <c r="M553" s="230"/>
      <c r="N553" s="79"/>
      <c r="O553" s="79"/>
      <c r="P553" s="79"/>
      <c r="Q553" s="79"/>
      <c r="R553" s="79"/>
      <c r="S553" s="79"/>
      <c r="T553" s="80"/>
      <c r="AT553" s="17" t="s">
        <v>219</v>
      </c>
      <c r="AU553" s="17" t="s">
        <v>76</v>
      </c>
    </row>
    <row r="554" spans="2:47" s="1" customFormat="1" ht="12">
      <c r="B554" s="38"/>
      <c r="C554" s="39"/>
      <c r="D554" s="228" t="s">
        <v>221</v>
      </c>
      <c r="E554" s="39"/>
      <c r="F554" s="231" t="s">
        <v>684</v>
      </c>
      <c r="G554" s="39"/>
      <c r="H554" s="39"/>
      <c r="I554" s="143"/>
      <c r="J554" s="39"/>
      <c r="K554" s="39"/>
      <c r="L554" s="43"/>
      <c r="M554" s="230"/>
      <c r="N554" s="79"/>
      <c r="O554" s="79"/>
      <c r="P554" s="79"/>
      <c r="Q554" s="79"/>
      <c r="R554" s="79"/>
      <c r="S554" s="79"/>
      <c r="T554" s="80"/>
      <c r="AT554" s="17" t="s">
        <v>221</v>
      </c>
      <c r="AU554" s="17" t="s">
        <v>76</v>
      </c>
    </row>
    <row r="555" spans="2:65" s="1" customFormat="1" ht="16.5" customHeight="1">
      <c r="B555" s="38"/>
      <c r="C555" s="216" t="s">
        <v>430</v>
      </c>
      <c r="D555" s="216" t="s">
        <v>213</v>
      </c>
      <c r="E555" s="217" t="s">
        <v>1099</v>
      </c>
      <c r="F555" s="218" t="s">
        <v>1100</v>
      </c>
      <c r="G555" s="219" t="s">
        <v>246</v>
      </c>
      <c r="H555" s="220">
        <v>271.6</v>
      </c>
      <c r="I555" s="221"/>
      <c r="J555" s="222">
        <f>ROUND(I555*H555,2)</f>
        <v>0</v>
      </c>
      <c r="K555" s="218" t="s">
        <v>217</v>
      </c>
      <c r="L555" s="43"/>
      <c r="M555" s="223" t="s">
        <v>1</v>
      </c>
      <c r="N555" s="224" t="s">
        <v>38</v>
      </c>
      <c r="O555" s="79"/>
      <c r="P555" s="225">
        <f>O555*H555</f>
        <v>0</v>
      </c>
      <c r="Q555" s="225">
        <v>0.00072812</v>
      </c>
      <c r="R555" s="225">
        <f>Q555*H555</f>
        <v>0.197757392</v>
      </c>
      <c r="S555" s="225">
        <v>0.001</v>
      </c>
      <c r="T555" s="226">
        <f>S555*H555</f>
        <v>0.2716</v>
      </c>
      <c r="AR555" s="17" t="s">
        <v>218</v>
      </c>
      <c r="AT555" s="17" t="s">
        <v>213</v>
      </c>
      <c r="AU555" s="17" t="s">
        <v>76</v>
      </c>
      <c r="AY555" s="17" t="s">
        <v>211</v>
      </c>
      <c r="BE555" s="227">
        <f>IF(N555="základní",J555,0)</f>
        <v>0</v>
      </c>
      <c r="BF555" s="227">
        <f>IF(N555="snížená",J555,0)</f>
        <v>0</v>
      </c>
      <c r="BG555" s="227">
        <f>IF(N555="zákl. přenesená",J555,0)</f>
        <v>0</v>
      </c>
      <c r="BH555" s="227">
        <f>IF(N555="sníž. přenesená",J555,0)</f>
        <v>0</v>
      </c>
      <c r="BI555" s="227">
        <f>IF(N555="nulová",J555,0)</f>
        <v>0</v>
      </c>
      <c r="BJ555" s="17" t="s">
        <v>74</v>
      </c>
      <c r="BK555" s="227">
        <f>ROUND(I555*H555,2)</f>
        <v>0</v>
      </c>
      <c r="BL555" s="17" t="s">
        <v>218</v>
      </c>
      <c r="BM555" s="17" t="s">
        <v>1870</v>
      </c>
    </row>
    <row r="556" spans="2:47" s="1" customFormat="1" ht="12">
      <c r="B556" s="38"/>
      <c r="C556" s="39"/>
      <c r="D556" s="228" t="s">
        <v>219</v>
      </c>
      <c r="E556" s="39"/>
      <c r="F556" s="229" t="s">
        <v>1102</v>
      </c>
      <c r="G556" s="39"/>
      <c r="H556" s="39"/>
      <c r="I556" s="143"/>
      <c r="J556" s="39"/>
      <c r="K556" s="39"/>
      <c r="L556" s="43"/>
      <c r="M556" s="230"/>
      <c r="N556" s="79"/>
      <c r="O556" s="79"/>
      <c r="P556" s="79"/>
      <c r="Q556" s="79"/>
      <c r="R556" s="79"/>
      <c r="S556" s="79"/>
      <c r="T556" s="80"/>
      <c r="AT556" s="17" t="s">
        <v>219</v>
      </c>
      <c r="AU556" s="17" t="s">
        <v>76</v>
      </c>
    </row>
    <row r="557" spans="2:47" s="1" customFormat="1" ht="12">
      <c r="B557" s="38"/>
      <c r="C557" s="39"/>
      <c r="D557" s="228" t="s">
        <v>221</v>
      </c>
      <c r="E557" s="39"/>
      <c r="F557" s="231" t="s">
        <v>1095</v>
      </c>
      <c r="G557" s="39"/>
      <c r="H557" s="39"/>
      <c r="I557" s="143"/>
      <c r="J557" s="39"/>
      <c r="K557" s="39"/>
      <c r="L557" s="43"/>
      <c r="M557" s="230"/>
      <c r="N557" s="79"/>
      <c r="O557" s="79"/>
      <c r="P557" s="79"/>
      <c r="Q557" s="79"/>
      <c r="R557" s="79"/>
      <c r="S557" s="79"/>
      <c r="T557" s="80"/>
      <c r="AT557" s="17" t="s">
        <v>221</v>
      </c>
      <c r="AU557" s="17" t="s">
        <v>76</v>
      </c>
    </row>
    <row r="558" spans="2:51" s="12" customFormat="1" ht="12">
      <c r="B558" s="232"/>
      <c r="C558" s="233"/>
      <c r="D558" s="228" t="s">
        <v>223</v>
      </c>
      <c r="E558" s="234" t="s">
        <v>1</v>
      </c>
      <c r="F558" s="235" t="s">
        <v>1096</v>
      </c>
      <c r="G558" s="233"/>
      <c r="H558" s="234" t="s">
        <v>1</v>
      </c>
      <c r="I558" s="236"/>
      <c r="J558" s="233"/>
      <c r="K558" s="233"/>
      <c r="L558" s="237"/>
      <c r="M558" s="238"/>
      <c r="N558" s="239"/>
      <c r="O558" s="239"/>
      <c r="P558" s="239"/>
      <c r="Q558" s="239"/>
      <c r="R558" s="239"/>
      <c r="S558" s="239"/>
      <c r="T558" s="240"/>
      <c r="AT558" s="241" t="s">
        <v>223</v>
      </c>
      <c r="AU558" s="241" t="s">
        <v>76</v>
      </c>
      <c r="AV558" s="12" t="s">
        <v>74</v>
      </c>
      <c r="AW558" s="12" t="s">
        <v>30</v>
      </c>
      <c r="AX558" s="12" t="s">
        <v>67</v>
      </c>
      <c r="AY558" s="241" t="s">
        <v>211</v>
      </c>
    </row>
    <row r="559" spans="2:51" s="12" customFormat="1" ht="12">
      <c r="B559" s="232"/>
      <c r="C559" s="233"/>
      <c r="D559" s="228" t="s">
        <v>223</v>
      </c>
      <c r="E559" s="234" t="s">
        <v>1</v>
      </c>
      <c r="F559" s="235" t="s">
        <v>1190</v>
      </c>
      <c r="G559" s="233"/>
      <c r="H559" s="234" t="s">
        <v>1</v>
      </c>
      <c r="I559" s="236"/>
      <c r="J559" s="233"/>
      <c r="K559" s="233"/>
      <c r="L559" s="237"/>
      <c r="M559" s="238"/>
      <c r="N559" s="239"/>
      <c r="O559" s="239"/>
      <c r="P559" s="239"/>
      <c r="Q559" s="239"/>
      <c r="R559" s="239"/>
      <c r="S559" s="239"/>
      <c r="T559" s="240"/>
      <c r="AT559" s="241" t="s">
        <v>223</v>
      </c>
      <c r="AU559" s="241" t="s">
        <v>76</v>
      </c>
      <c r="AV559" s="12" t="s">
        <v>74</v>
      </c>
      <c r="AW559" s="12" t="s">
        <v>30</v>
      </c>
      <c r="AX559" s="12" t="s">
        <v>67</v>
      </c>
      <c r="AY559" s="241" t="s">
        <v>211</v>
      </c>
    </row>
    <row r="560" spans="2:51" s="13" customFormat="1" ht="12">
      <c r="B560" s="242"/>
      <c r="C560" s="243"/>
      <c r="D560" s="228" t="s">
        <v>223</v>
      </c>
      <c r="E560" s="244" t="s">
        <v>1</v>
      </c>
      <c r="F560" s="245" t="s">
        <v>1871</v>
      </c>
      <c r="G560" s="243"/>
      <c r="H560" s="246">
        <v>58</v>
      </c>
      <c r="I560" s="247"/>
      <c r="J560" s="243"/>
      <c r="K560" s="243"/>
      <c r="L560" s="248"/>
      <c r="M560" s="249"/>
      <c r="N560" s="250"/>
      <c r="O560" s="250"/>
      <c r="P560" s="250"/>
      <c r="Q560" s="250"/>
      <c r="R560" s="250"/>
      <c r="S560" s="250"/>
      <c r="T560" s="251"/>
      <c r="AT560" s="252" t="s">
        <v>223</v>
      </c>
      <c r="AU560" s="252" t="s">
        <v>76</v>
      </c>
      <c r="AV560" s="13" t="s">
        <v>76</v>
      </c>
      <c r="AW560" s="13" t="s">
        <v>30</v>
      </c>
      <c r="AX560" s="13" t="s">
        <v>67</v>
      </c>
      <c r="AY560" s="252" t="s">
        <v>211</v>
      </c>
    </row>
    <row r="561" spans="2:51" s="12" customFormat="1" ht="12">
      <c r="B561" s="232"/>
      <c r="C561" s="233"/>
      <c r="D561" s="228" t="s">
        <v>223</v>
      </c>
      <c r="E561" s="234" t="s">
        <v>1</v>
      </c>
      <c r="F561" s="235" t="s">
        <v>949</v>
      </c>
      <c r="G561" s="233"/>
      <c r="H561" s="234" t="s">
        <v>1</v>
      </c>
      <c r="I561" s="236"/>
      <c r="J561" s="233"/>
      <c r="K561" s="233"/>
      <c r="L561" s="237"/>
      <c r="M561" s="238"/>
      <c r="N561" s="239"/>
      <c r="O561" s="239"/>
      <c r="P561" s="239"/>
      <c r="Q561" s="239"/>
      <c r="R561" s="239"/>
      <c r="S561" s="239"/>
      <c r="T561" s="240"/>
      <c r="AT561" s="241" t="s">
        <v>223</v>
      </c>
      <c r="AU561" s="241" t="s">
        <v>76</v>
      </c>
      <c r="AV561" s="12" t="s">
        <v>74</v>
      </c>
      <c r="AW561" s="12" t="s">
        <v>30</v>
      </c>
      <c r="AX561" s="12" t="s">
        <v>67</v>
      </c>
      <c r="AY561" s="241" t="s">
        <v>211</v>
      </c>
    </row>
    <row r="562" spans="2:51" s="13" customFormat="1" ht="12">
      <c r="B562" s="242"/>
      <c r="C562" s="243"/>
      <c r="D562" s="228" t="s">
        <v>223</v>
      </c>
      <c r="E562" s="244" t="s">
        <v>1</v>
      </c>
      <c r="F562" s="245" t="s">
        <v>1872</v>
      </c>
      <c r="G562" s="243"/>
      <c r="H562" s="246">
        <v>96</v>
      </c>
      <c r="I562" s="247"/>
      <c r="J562" s="243"/>
      <c r="K562" s="243"/>
      <c r="L562" s="248"/>
      <c r="M562" s="249"/>
      <c r="N562" s="250"/>
      <c r="O562" s="250"/>
      <c r="P562" s="250"/>
      <c r="Q562" s="250"/>
      <c r="R562" s="250"/>
      <c r="S562" s="250"/>
      <c r="T562" s="251"/>
      <c r="AT562" s="252" t="s">
        <v>223</v>
      </c>
      <c r="AU562" s="252" t="s">
        <v>76</v>
      </c>
      <c r="AV562" s="13" t="s">
        <v>76</v>
      </c>
      <c r="AW562" s="13" t="s">
        <v>30</v>
      </c>
      <c r="AX562" s="13" t="s">
        <v>67</v>
      </c>
      <c r="AY562" s="252" t="s">
        <v>211</v>
      </c>
    </row>
    <row r="563" spans="2:51" s="12" customFormat="1" ht="12">
      <c r="B563" s="232"/>
      <c r="C563" s="233"/>
      <c r="D563" s="228" t="s">
        <v>223</v>
      </c>
      <c r="E563" s="234" t="s">
        <v>1</v>
      </c>
      <c r="F563" s="235" t="s">
        <v>1103</v>
      </c>
      <c r="G563" s="233"/>
      <c r="H563" s="234" t="s">
        <v>1</v>
      </c>
      <c r="I563" s="236"/>
      <c r="J563" s="233"/>
      <c r="K563" s="233"/>
      <c r="L563" s="237"/>
      <c r="M563" s="238"/>
      <c r="N563" s="239"/>
      <c r="O563" s="239"/>
      <c r="P563" s="239"/>
      <c r="Q563" s="239"/>
      <c r="R563" s="239"/>
      <c r="S563" s="239"/>
      <c r="T563" s="240"/>
      <c r="AT563" s="241" t="s">
        <v>223</v>
      </c>
      <c r="AU563" s="241" t="s">
        <v>76</v>
      </c>
      <c r="AV563" s="12" t="s">
        <v>74</v>
      </c>
      <c r="AW563" s="12" t="s">
        <v>30</v>
      </c>
      <c r="AX563" s="12" t="s">
        <v>67</v>
      </c>
      <c r="AY563" s="241" t="s">
        <v>211</v>
      </c>
    </row>
    <row r="564" spans="2:51" s="13" customFormat="1" ht="12">
      <c r="B564" s="242"/>
      <c r="C564" s="243"/>
      <c r="D564" s="228" t="s">
        <v>223</v>
      </c>
      <c r="E564" s="244" t="s">
        <v>1</v>
      </c>
      <c r="F564" s="245" t="s">
        <v>1873</v>
      </c>
      <c r="G564" s="243"/>
      <c r="H564" s="246">
        <v>117.6</v>
      </c>
      <c r="I564" s="247"/>
      <c r="J564" s="243"/>
      <c r="K564" s="243"/>
      <c r="L564" s="248"/>
      <c r="M564" s="249"/>
      <c r="N564" s="250"/>
      <c r="O564" s="250"/>
      <c r="P564" s="250"/>
      <c r="Q564" s="250"/>
      <c r="R564" s="250"/>
      <c r="S564" s="250"/>
      <c r="T564" s="251"/>
      <c r="AT564" s="252" t="s">
        <v>223</v>
      </c>
      <c r="AU564" s="252" t="s">
        <v>76</v>
      </c>
      <c r="AV564" s="13" t="s">
        <v>76</v>
      </c>
      <c r="AW564" s="13" t="s">
        <v>30</v>
      </c>
      <c r="AX564" s="13" t="s">
        <v>67</v>
      </c>
      <c r="AY564" s="252" t="s">
        <v>211</v>
      </c>
    </row>
    <row r="565" spans="2:51" s="14" customFormat="1" ht="12">
      <c r="B565" s="253"/>
      <c r="C565" s="254"/>
      <c r="D565" s="228" t="s">
        <v>223</v>
      </c>
      <c r="E565" s="255" t="s">
        <v>1</v>
      </c>
      <c r="F565" s="256" t="s">
        <v>227</v>
      </c>
      <c r="G565" s="254"/>
      <c r="H565" s="257">
        <v>271.6</v>
      </c>
      <c r="I565" s="258"/>
      <c r="J565" s="254"/>
      <c r="K565" s="254"/>
      <c r="L565" s="259"/>
      <c r="M565" s="260"/>
      <c r="N565" s="261"/>
      <c r="O565" s="261"/>
      <c r="P565" s="261"/>
      <c r="Q565" s="261"/>
      <c r="R565" s="261"/>
      <c r="S565" s="261"/>
      <c r="T565" s="262"/>
      <c r="AT565" s="263" t="s">
        <v>223</v>
      </c>
      <c r="AU565" s="263" t="s">
        <v>76</v>
      </c>
      <c r="AV565" s="14" t="s">
        <v>218</v>
      </c>
      <c r="AW565" s="14" t="s">
        <v>30</v>
      </c>
      <c r="AX565" s="14" t="s">
        <v>74</v>
      </c>
      <c r="AY565" s="263" t="s">
        <v>211</v>
      </c>
    </row>
    <row r="566" spans="2:65" s="1" customFormat="1" ht="16.5" customHeight="1">
      <c r="B566" s="38"/>
      <c r="C566" s="216" t="s">
        <v>674</v>
      </c>
      <c r="D566" s="216" t="s">
        <v>213</v>
      </c>
      <c r="E566" s="217" t="s">
        <v>1105</v>
      </c>
      <c r="F566" s="218" t="s">
        <v>1106</v>
      </c>
      <c r="G566" s="219" t="s">
        <v>246</v>
      </c>
      <c r="H566" s="220">
        <v>20</v>
      </c>
      <c r="I566" s="221"/>
      <c r="J566" s="222">
        <f>ROUND(I566*H566,2)</f>
        <v>0</v>
      </c>
      <c r="K566" s="218" t="s">
        <v>217</v>
      </c>
      <c r="L566" s="43"/>
      <c r="M566" s="223" t="s">
        <v>1</v>
      </c>
      <c r="N566" s="224" t="s">
        <v>38</v>
      </c>
      <c r="O566" s="79"/>
      <c r="P566" s="225">
        <f>O566*H566</f>
        <v>0</v>
      </c>
      <c r="Q566" s="225">
        <v>0.00125495</v>
      </c>
      <c r="R566" s="225">
        <f>Q566*H566</f>
        <v>0.025098999999999996</v>
      </c>
      <c r="S566" s="225">
        <v>0.001</v>
      </c>
      <c r="T566" s="226">
        <f>S566*H566</f>
        <v>0.02</v>
      </c>
      <c r="AR566" s="17" t="s">
        <v>218</v>
      </c>
      <c r="AT566" s="17" t="s">
        <v>213</v>
      </c>
      <c r="AU566" s="17" t="s">
        <v>76</v>
      </c>
      <c r="AY566" s="17" t="s">
        <v>211</v>
      </c>
      <c r="BE566" s="227">
        <f>IF(N566="základní",J566,0)</f>
        <v>0</v>
      </c>
      <c r="BF566" s="227">
        <f>IF(N566="snížená",J566,0)</f>
        <v>0</v>
      </c>
      <c r="BG566" s="227">
        <f>IF(N566="zákl. přenesená",J566,0)</f>
        <v>0</v>
      </c>
      <c r="BH566" s="227">
        <f>IF(N566="sníž. přenesená",J566,0)</f>
        <v>0</v>
      </c>
      <c r="BI566" s="227">
        <f>IF(N566="nulová",J566,0)</f>
        <v>0</v>
      </c>
      <c r="BJ566" s="17" t="s">
        <v>74</v>
      </c>
      <c r="BK566" s="227">
        <f>ROUND(I566*H566,2)</f>
        <v>0</v>
      </c>
      <c r="BL566" s="17" t="s">
        <v>218</v>
      </c>
      <c r="BM566" s="17" t="s">
        <v>1874</v>
      </c>
    </row>
    <row r="567" spans="2:47" s="1" customFormat="1" ht="12">
      <c r="B567" s="38"/>
      <c r="C567" s="39"/>
      <c r="D567" s="228" t="s">
        <v>219</v>
      </c>
      <c r="E567" s="39"/>
      <c r="F567" s="229" t="s">
        <v>1108</v>
      </c>
      <c r="G567" s="39"/>
      <c r="H567" s="39"/>
      <c r="I567" s="143"/>
      <c r="J567" s="39"/>
      <c r="K567" s="39"/>
      <c r="L567" s="43"/>
      <c r="M567" s="230"/>
      <c r="N567" s="79"/>
      <c r="O567" s="79"/>
      <c r="P567" s="79"/>
      <c r="Q567" s="79"/>
      <c r="R567" s="79"/>
      <c r="S567" s="79"/>
      <c r="T567" s="80"/>
      <c r="AT567" s="17" t="s">
        <v>219</v>
      </c>
      <c r="AU567" s="17" t="s">
        <v>76</v>
      </c>
    </row>
    <row r="568" spans="2:47" s="1" customFormat="1" ht="12">
      <c r="B568" s="38"/>
      <c r="C568" s="39"/>
      <c r="D568" s="228" t="s">
        <v>221</v>
      </c>
      <c r="E568" s="39"/>
      <c r="F568" s="231" t="s">
        <v>1109</v>
      </c>
      <c r="G568" s="39"/>
      <c r="H568" s="39"/>
      <c r="I568" s="143"/>
      <c r="J568" s="39"/>
      <c r="K568" s="39"/>
      <c r="L568" s="43"/>
      <c r="M568" s="230"/>
      <c r="N568" s="79"/>
      <c r="O568" s="79"/>
      <c r="P568" s="79"/>
      <c r="Q568" s="79"/>
      <c r="R568" s="79"/>
      <c r="S568" s="79"/>
      <c r="T568" s="80"/>
      <c r="AT568" s="17" t="s">
        <v>221</v>
      </c>
      <c r="AU568" s="17" t="s">
        <v>76</v>
      </c>
    </row>
    <row r="569" spans="2:51" s="12" customFormat="1" ht="12">
      <c r="B569" s="232"/>
      <c r="C569" s="233"/>
      <c r="D569" s="228" t="s">
        <v>223</v>
      </c>
      <c r="E569" s="234" t="s">
        <v>1</v>
      </c>
      <c r="F569" s="235" t="s">
        <v>1875</v>
      </c>
      <c r="G569" s="233"/>
      <c r="H569" s="234" t="s">
        <v>1</v>
      </c>
      <c r="I569" s="236"/>
      <c r="J569" s="233"/>
      <c r="K569" s="233"/>
      <c r="L569" s="237"/>
      <c r="M569" s="238"/>
      <c r="N569" s="239"/>
      <c r="O569" s="239"/>
      <c r="P569" s="239"/>
      <c r="Q569" s="239"/>
      <c r="R569" s="239"/>
      <c r="S569" s="239"/>
      <c r="T569" s="240"/>
      <c r="AT569" s="241" t="s">
        <v>223</v>
      </c>
      <c r="AU569" s="241" t="s">
        <v>76</v>
      </c>
      <c r="AV569" s="12" t="s">
        <v>74</v>
      </c>
      <c r="AW569" s="12" t="s">
        <v>30</v>
      </c>
      <c r="AX569" s="12" t="s">
        <v>67</v>
      </c>
      <c r="AY569" s="241" t="s">
        <v>211</v>
      </c>
    </row>
    <row r="570" spans="2:51" s="13" customFormat="1" ht="12">
      <c r="B570" s="242"/>
      <c r="C570" s="243"/>
      <c r="D570" s="228" t="s">
        <v>223</v>
      </c>
      <c r="E570" s="244" t="s">
        <v>1</v>
      </c>
      <c r="F570" s="245" t="s">
        <v>1876</v>
      </c>
      <c r="G570" s="243"/>
      <c r="H570" s="246">
        <v>20</v>
      </c>
      <c r="I570" s="247"/>
      <c r="J570" s="243"/>
      <c r="K570" s="243"/>
      <c r="L570" s="248"/>
      <c r="M570" s="249"/>
      <c r="N570" s="250"/>
      <c r="O570" s="250"/>
      <c r="P570" s="250"/>
      <c r="Q570" s="250"/>
      <c r="R570" s="250"/>
      <c r="S570" s="250"/>
      <c r="T570" s="251"/>
      <c r="AT570" s="252" t="s">
        <v>223</v>
      </c>
      <c r="AU570" s="252" t="s">
        <v>76</v>
      </c>
      <c r="AV570" s="13" t="s">
        <v>76</v>
      </c>
      <c r="AW570" s="13" t="s">
        <v>30</v>
      </c>
      <c r="AX570" s="13" t="s">
        <v>74</v>
      </c>
      <c r="AY570" s="252" t="s">
        <v>211</v>
      </c>
    </row>
    <row r="571" spans="2:63" s="11" customFormat="1" ht="22.8" customHeight="1">
      <c r="B571" s="200"/>
      <c r="C571" s="201"/>
      <c r="D571" s="202" t="s">
        <v>66</v>
      </c>
      <c r="E571" s="214" t="s">
        <v>711</v>
      </c>
      <c r="F571" s="214" t="s">
        <v>712</v>
      </c>
      <c r="G571" s="201"/>
      <c r="H571" s="201"/>
      <c r="I571" s="204"/>
      <c r="J571" s="215">
        <f>BK571</f>
        <v>0</v>
      </c>
      <c r="K571" s="201"/>
      <c r="L571" s="206"/>
      <c r="M571" s="207"/>
      <c r="N571" s="208"/>
      <c r="O571" s="208"/>
      <c r="P571" s="209">
        <f>SUM(P572:P587)</f>
        <v>0</v>
      </c>
      <c r="Q571" s="208"/>
      <c r="R571" s="209">
        <f>SUM(R572:R587)</f>
        <v>0</v>
      </c>
      <c r="S571" s="208"/>
      <c r="T571" s="210">
        <f>SUM(T572:T587)</f>
        <v>0</v>
      </c>
      <c r="AR571" s="211" t="s">
        <v>74</v>
      </c>
      <c r="AT571" s="212" t="s">
        <v>66</v>
      </c>
      <c r="AU571" s="212" t="s">
        <v>74</v>
      </c>
      <c r="AY571" s="211" t="s">
        <v>211</v>
      </c>
      <c r="BK571" s="213">
        <f>SUM(BK572:BK587)</f>
        <v>0</v>
      </c>
    </row>
    <row r="572" spans="2:65" s="1" customFormat="1" ht="16.5" customHeight="1">
      <c r="B572" s="38"/>
      <c r="C572" s="216" t="s">
        <v>438</v>
      </c>
      <c r="D572" s="216" t="s">
        <v>213</v>
      </c>
      <c r="E572" s="217" t="s">
        <v>714</v>
      </c>
      <c r="F572" s="218" t="s">
        <v>715</v>
      </c>
      <c r="G572" s="219" t="s">
        <v>323</v>
      </c>
      <c r="H572" s="220">
        <v>30.132</v>
      </c>
      <c r="I572" s="221"/>
      <c r="J572" s="222">
        <f>ROUND(I572*H572,2)</f>
        <v>0</v>
      </c>
      <c r="K572" s="218" t="s">
        <v>217</v>
      </c>
      <c r="L572" s="43"/>
      <c r="M572" s="223" t="s">
        <v>1</v>
      </c>
      <c r="N572" s="224" t="s">
        <v>38</v>
      </c>
      <c r="O572" s="79"/>
      <c r="P572" s="225">
        <f>O572*H572</f>
        <v>0</v>
      </c>
      <c r="Q572" s="225">
        <v>0</v>
      </c>
      <c r="R572" s="225">
        <f>Q572*H572</f>
        <v>0</v>
      </c>
      <c r="S572" s="225">
        <v>0</v>
      </c>
      <c r="T572" s="226">
        <f>S572*H572</f>
        <v>0</v>
      </c>
      <c r="AR572" s="17" t="s">
        <v>218</v>
      </c>
      <c r="AT572" s="17" t="s">
        <v>213</v>
      </c>
      <c r="AU572" s="17" t="s">
        <v>76</v>
      </c>
      <c r="AY572" s="17" t="s">
        <v>211</v>
      </c>
      <c r="BE572" s="227">
        <f>IF(N572="základní",J572,0)</f>
        <v>0</v>
      </c>
      <c r="BF572" s="227">
        <f>IF(N572="snížená",J572,0)</f>
        <v>0</v>
      </c>
      <c r="BG572" s="227">
        <f>IF(N572="zákl. přenesená",J572,0)</f>
        <v>0</v>
      </c>
      <c r="BH572" s="227">
        <f>IF(N572="sníž. přenesená",J572,0)</f>
        <v>0</v>
      </c>
      <c r="BI572" s="227">
        <f>IF(N572="nulová",J572,0)</f>
        <v>0</v>
      </c>
      <c r="BJ572" s="17" t="s">
        <v>74</v>
      </c>
      <c r="BK572" s="227">
        <f>ROUND(I572*H572,2)</f>
        <v>0</v>
      </c>
      <c r="BL572" s="17" t="s">
        <v>218</v>
      </c>
      <c r="BM572" s="17" t="s">
        <v>1877</v>
      </c>
    </row>
    <row r="573" spans="2:47" s="1" customFormat="1" ht="12">
      <c r="B573" s="38"/>
      <c r="C573" s="39"/>
      <c r="D573" s="228" t="s">
        <v>219</v>
      </c>
      <c r="E573" s="39"/>
      <c r="F573" s="229" t="s">
        <v>717</v>
      </c>
      <c r="G573" s="39"/>
      <c r="H573" s="39"/>
      <c r="I573" s="143"/>
      <c r="J573" s="39"/>
      <c r="K573" s="39"/>
      <c r="L573" s="43"/>
      <c r="M573" s="230"/>
      <c r="N573" s="79"/>
      <c r="O573" s="79"/>
      <c r="P573" s="79"/>
      <c r="Q573" s="79"/>
      <c r="R573" s="79"/>
      <c r="S573" s="79"/>
      <c r="T573" s="80"/>
      <c r="AT573" s="17" t="s">
        <v>219</v>
      </c>
      <c r="AU573" s="17" t="s">
        <v>76</v>
      </c>
    </row>
    <row r="574" spans="2:47" s="1" customFormat="1" ht="12">
      <c r="B574" s="38"/>
      <c r="C574" s="39"/>
      <c r="D574" s="228" t="s">
        <v>221</v>
      </c>
      <c r="E574" s="39"/>
      <c r="F574" s="231" t="s">
        <v>718</v>
      </c>
      <c r="G574" s="39"/>
      <c r="H574" s="39"/>
      <c r="I574" s="143"/>
      <c r="J574" s="39"/>
      <c r="K574" s="39"/>
      <c r="L574" s="43"/>
      <c r="M574" s="230"/>
      <c r="N574" s="79"/>
      <c r="O574" s="79"/>
      <c r="P574" s="79"/>
      <c r="Q574" s="79"/>
      <c r="R574" s="79"/>
      <c r="S574" s="79"/>
      <c r="T574" s="80"/>
      <c r="AT574" s="17" t="s">
        <v>221</v>
      </c>
      <c r="AU574" s="17" t="s">
        <v>76</v>
      </c>
    </row>
    <row r="575" spans="2:65" s="1" customFormat="1" ht="16.5" customHeight="1">
      <c r="B575" s="38"/>
      <c r="C575" s="216" t="s">
        <v>685</v>
      </c>
      <c r="D575" s="216" t="s">
        <v>213</v>
      </c>
      <c r="E575" s="217" t="s">
        <v>719</v>
      </c>
      <c r="F575" s="218" t="s">
        <v>720</v>
      </c>
      <c r="G575" s="219" t="s">
        <v>323</v>
      </c>
      <c r="H575" s="220">
        <v>512.244</v>
      </c>
      <c r="I575" s="221"/>
      <c r="J575" s="222">
        <f>ROUND(I575*H575,2)</f>
        <v>0</v>
      </c>
      <c r="K575" s="218" t="s">
        <v>217</v>
      </c>
      <c r="L575" s="43"/>
      <c r="M575" s="223" t="s">
        <v>1</v>
      </c>
      <c r="N575" s="224" t="s">
        <v>38</v>
      </c>
      <c r="O575" s="79"/>
      <c r="P575" s="225">
        <f>O575*H575</f>
        <v>0</v>
      </c>
      <c r="Q575" s="225">
        <v>0</v>
      </c>
      <c r="R575" s="225">
        <f>Q575*H575</f>
        <v>0</v>
      </c>
      <c r="S575" s="225">
        <v>0</v>
      </c>
      <c r="T575" s="226">
        <f>S575*H575</f>
        <v>0</v>
      </c>
      <c r="AR575" s="17" t="s">
        <v>218</v>
      </c>
      <c r="AT575" s="17" t="s">
        <v>213</v>
      </c>
      <c r="AU575" s="17" t="s">
        <v>76</v>
      </c>
      <c r="AY575" s="17" t="s">
        <v>211</v>
      </c>
      <c r="BE575" s="227">
        <f>IF(N575="základní",J575,0)</f>
        <v>0</v>
      </c>
      <c r="BF575" s="227">
        <f>IF(N575="snížená",J575,0)</f>
        <v>0</v>
      </c>
      <c r="BG575" s="227">
        <f>IF(N575="zákl. přenesená",J575,0)</f>
        <v>0</v>
      </c>
      <c r="BH575" s="227">
        <f>IF(N575="sníž. přenesená",J575,0)</f>
        <v>0</v>
      </c>
      <c r="BI575" s="227">
        <f>IF(N575="nulová",J575,0)</f>
        <v>0</v>
      </c>
      <c r="BJ575" s="17" t="s">
        <v>74</v>
      </c>
      <c r="BK575" s="227">
        <f>ROUND(I575*H575,2)</f>
        <v>0</v>
      </c>
      <c r="BL575" s="17" t="s">
        <v>218</v>
      </c>
      <c r="BM575" s="17" t="s">
        <v>1878</v>
      </c>
    </row>
    <row r="576" spans="2:47" s="1" customFormat="1" ht="12">
      <c r="B576" s="38"/>
      <c r="C576" s="39"/>
      <c r="D576" s="228" t="s">
        <v>219</v>
      </c>
      <c r="E576" s="39"/>
      <c r="F576" s="229" t="s">
        <v>722</v>
      </c>
      <c r="G576" s="39"/>
      <c r="H576" s="39"/>
      <c r="I576" s="143"/>
      <c r="J576" s="39"/>
      <c r="K576" s="39"/>
      <c r="L576" s="43"/>
      <c r="M576" s="230"/>
      <c r="N576" s="79"/>
      <c r="O576" s="79"/>
      <c r="P576" s="79"/>
      <c r="Q576" s="79"/>
      <c r="R576" s="79"/>
      <c r="S576" s="79"/>
      <c r="T576" s="80"/>
      <c r="AT576" s="17" t="s">
        <v>219</v>
      </c>
      <c r="AU576" s="17" t="s">
        <v>76</v>
      </c>
    </row>
    <row r="577" spans="2:47" s="1" customFormat="1" ht="12">
      <c r="B577" s="38"/>
      <c r="C577" s="39"/>
      <c r="D577" s="228" t="s">
        <v>221</v>
      </c>
      <c r="E577" s="39"/>
      <c r="F577" s="231" t="s">
        <v>718</v>
      </c>
      <c r="G577" s="39"/>
      <c r="H577" s="39"/>
      <c r="I577" s="143"/>
      <c r="J577" s="39"/>
      <c r="K577" s="39"/>
      <c r="L577" s="43"/>
      <c r="M577" s="230"/>
      <c r="N577" s="79"/>
      <c r="O577" s="79"/>
      <c r="P577" s="79"/>
      <c r="Q577" s="79"/>
      <c r="R577" s="79"/>
      <c r="S577" s="79"/>
      <c r="T577" s="80"/>
      <c r="AT577" s="17" t="s">
        <v>221</v>
      </c>
      <c r="AU577" s="17" t="s">
        <v>76</v>
      </c>
    </row>
    <row r="578" spans="2:47" s="1" customFormat="1" ht="12">
      <c r="B578" s="38"/>
      <c r="C578" s="39"/>
      <c r="D578" s="228" t="s">
        <v>250</v>
      </c>
      <c r="E578" s="39"/>
      <c r="F578" s="231" t="s">
        <v>1461</v>
      </c>
      <c r="G578" s="39"/>
      <c r="H578" s="39"/>
      <c r="I578" s="143"/>
      <c r="J578" s="39"/>
      <c r="K578" s="39"/>
      <c r="L578" s="43"/>
      <c r="M578" s="230"/>
      <c r="N578" s="79"/>
      <c r="O578" s="79"/>
      <c r="P578" s="79"/>
      <c r="Q578" s="79"/>
      <c r="R578" s="79"/>
      <c r="S578" s="79"/>
      <c r="T578" s="80"/>
      <c r="AT578" s="17" t="s">
        <v>250</v>
      </c>
      <c r="AU578" s="17" t="s">
        <v>76</v>
      </c>
    </row>
    <row r="579" spans="2:51" s="13" customFormat="1" ht="12">
      <c r="B579" s="242"/>
      <c r="C579" s="243"/>
      <c r="D579" s="228" t="s">
        <v>223</v>
      </c>
      <c r="E579" s="244" t="s">
        <v>1</v>
      </c>
      <c r="F579" s="245" t="s">
        <v>1879</v>
      </c>
      <c r="G579" s="243"/>
      <c r="H579" s="246">
        <v>512.244</v>
      </c>
      <c r="I579" s="247"/>
      <c r="J579" s="243"/>
      <c r="K579" s="243"/>
      <c r="L579" s="248"/>
      <c r="M579" s="249"/>
      <c r="N579" s="250"/>
      <c r="O579" s="250"/>
      <c r="P579" s="250"/>
      <c r="Q579" s="250"/>
      <c r="R579" s="250"/>
      <c r="S579" s="250"/>
      <c r="T579" s="251"/>
      <c r="AT579" s="252" t="s">
        <v>223</v>
      </c>
      <c r="AU579" s="252" t="s">
        <v>76</v>
      </c>
      <c r="AV579" s="13" t="s">
        <v>76</v>
      </c>
      <c r="AW579" s="13" t="s">
        <v>30</v>
      </c>
      <c r="AX579" s="13" t="s">
        <v>67</v>
      </c>
      <c r="AY579" s="252" t="s">
        <v>211</v>
      </c>
    </row>
    <row r="580" spans="2:51" s="14" customFormat="1" ht="12">
      <c r="B580" s="253"/>
      <c r="C580" s="254"/>
      <c r="D580" s="228" t="s">
        <v>223</v>
      </c>
      <c r="E580" s="255" t="s">
        <v>1</v>
      </c>
      <c r="F580" s="256" t="s">
        <v>227</v>
      </c>
      <c r="G580" s="254"/>
      <c r="H580" s="257">
        <v>512.244</v>
      </c>
      <c r="I580" s="258"/>
      <c r="J580" s="254"/>
      <c r="K580" s="254"/>
      <c r="L580" s="259"/>
      <c r="M580" s="260"/>
      <c r="N580" s="261"/>
      <c r="O580" s="261"/>
      <c r="P580" s="261"/>
      <c r="Q580" s="261"/>
      <c r="R580" s="261"/>
      <c r="S580" s="261"/>
      <c r="T580" s="262"/>
      <c r="AT580" s="263" t="s">
        <v>223</v>
      </c>
      <c r="AU580" s="263" t="s">
        <v>76</v>
      </c>
      <c r="AV580" s="14" t="s">
        <v>218</v>
      </c>
      <c r="AW580" s="14" t="s">
        <v>30</v>
      </c>
      <c r="AX580" s="14" t="s">
        <v>74</v>
      </c>
      <c r="AY580" s="263" t="s">
        <v>211</v>
      </c>
    </row>
    <row r="581" spans="2:65" s="1" customFormat="1" ht="16.5" customHeight="1">
      <c r="B581" s="38"/>
      <c r="C581" s="216" t="s">
        <v>445</v>
      </c>
      <c r="D581" s="216" t="s">
        <v>213</v>
      </c>
      <c r="E581" s="217" t="s">
        <v>726</v>
      </c>
      <c r="F581" s="218" t="s">
        <v>727</v>
      </c>
      <c r="G581" s="219" t="s">
        <v>323</v>
      </c>
      <c r="H581" s="220">
        <v>30.132</v>
      </c>
      <c r="I581" s="221"/>
      <c r="J581" s="222">
        <f>ROUND(I581*H581,2)</f>
        <v>0</v>
      </c>
      <c r="K581" s="218" t="s">
        <v>217</v>
      </c>
      <c r="L581" s="43"/>
      <c r="M581" s="223" t="s">
        <v>1</v>
      </c>
      <c r="N581" s="224" t="s">
        <v>38</v>
      </c>
      <c r="O581" s="79"/>
      <c r="P581" s="225">
        <f>O581*H581</f>
        <v>0</v>
      </c>
      <c r="Q581" s="225">
        <v>0</v>
      </c>
      <c r="R581" s="225">
        <f>Q581*H581</f>
        <v>0</v>
      </c>
      <c r="S581" s="225">
        <v>0</v>
      </c>
      <c r="T581" s="226">
        <f>S581*H581</f>
        <v>0</v>
      </c>
      <c r="AR581" s="17" t="s">
        <v>218</v>
      </c>
      <c r="AT581" s="17" t="s">
        <v>213</v>
      </c>
      <c r="AU581" s="17" t="s">
        <v>76</v>
      </c>
      <c r="AY581" s="17" t="s">
        <v>211</v>
      </c>
      <c r="BE581" s="227">
        <f>IF(N581="základní",J581,0)</f>
        <v>0</v>
      </c>
      <c r="BF581" s="227">
        <f>IF(N581="snížená",J581,0)</f>
        <v>0</v>
      </c>
      <c r="BG581" s="227">
        <f>IF(N581="zákl. přenesená",J581,0)</f>
        <v>0</v>
      </c>
      <c r="BH581" s="227">
        <f>IF(N581="sníž. přenesená",J581,0)</f>
        <v>0</v>
      </c>
      <c r="BI581" s="227">
        <f>IF(N581="nulová",J581,0)</f>
        <v>0</v>
      </c>
      <c r="BJ581" s="17" t="s">
        <v>74</v>
      </c>
      <c r="BK581" s="227">
        <f>ROUND(I581*H581,2)</f>
        <v>0</v>
      </c>
      <c r="BL581" s="17" t="s">
        <v>218</v>
      </c>
      <c r="BM581" s="17" t="s">
        <v>1880</v>
      </c>
    </row>
    <row r="582" spans="2:47" s="1" customFormat="1" ht="12">
      <c r="B582" s="38"/>
      <c r="C582" s="39"/>
      <c r="D582" s="228" t="s">
        <v>219</v>
      </c>
      <c r="E582" s="39"/>
      <c r="F582" s="229" t="s">
        <v>729</v>
      </c>
      <c r="G582" s="39"/>
      <c r="H582" s="39"/>
      <c r="I582" s="143"/>
      <c r="J582" s="39"/>
      <c r="K582" s="39"/>
      <c r="L582" s="43"/>
      <c r="M582" s="230"/>
      <c r="N582" s="79"/>
      <c r="O582" s="79"/>
      <c r="P582" s="79"/>
      <c r="Q582" s="79"/>
      <c r="R582" s="79"/>
      <c r="S582" s="79"/>
      <c r="T582" s="80"/>
      <c r="AT582" s="17" t="s">
        <v>219</v>
      </c>
      <c r="AU582" s="17" t="s">
        <v>76</v>
      </c>
    </row>
    <row r="583" spans="2:65" s="1" customFormat="1" ht="16.5" customHeight="1">
      <c r="B583" s="38"/>
      <c r="C583" s="216" t="s">
        <v>696</v>
      </c>
      <c r="D583" s="216" t="s">
        <v>213</v>
      </c>
      <c r="E583" s="217" t="s">
        <v>730</v>
      </c>
      <c r="F583" s="218" t="s">
        <v>731</v>
      </c>
      <c r="G583" s="219" t="s">
        <v>323</v>
      </c>
      <c r="H583" s="220">
        <v>30.132</v>
      </c>
      <c r="I583" s="221"/>
      <c r="J583" s="222">
        <f>ROUND(I583*H583,2)</f>
        <v>0</v>
      </c>
      <c r="K583" s="218" t="s">
        <v>217</v>
      </c>
      <c r="L583" s="43"/>
      <c r="M583" s="223" t="s">
        <v>1</v>
      </c>
      <c r="N583" s="224" t="s">
        <v>38</v>
      </c>
      <c r="O583" s="79"/>
      <c r="P583" s="225">
        <f>O583*H583</f>
        <v>0</v>
      </c>
      <c r="Q583" s="225">
        <v>0</v>
      </c>
      <c r="R583" s="225">
        <f>Q583*H583</f>
        <v>0</v>
      </c>
      <c r="S583" s="225">
        <v>0</v>
      </c>
      <c r="T583" s="226">
        <f>S583*H583</f>
        <v>0</v>
      </c>
      <c r="AR583" s="17" t="s">
        <v>218</v>
      </c>
      <c r="AT583" s="17" t="s">
        <v>213</v>
      </c>
      <c r="AU583" s="17" t="s">
        <v>76</v>
      </c>
      <c r="AY583" s="17" t="s">
        <v>211</v>
      </c>
      <c r="BE583" s="227">
        <f>IF(N583="základní",J583,0)</f>
        <v>0</v>
      </c>
      <c r="BF583" s="227">
        <f>IF(N583="snížená",J583,0)</f>
        <v>0</v>
      </c>
      <c r="BG583" s="227">
        <f>IF(N583="zákl. přenesená",J583,0)</f>
        <v>0</v>
      </c>
      <c r="BH583" s="227">
        <f>IF(N583="sníž. přenesená",J583,0)</f>
        <v>0</v>
      </c>
      <c r="BI583" s="227">
        <f>IF(N583="nulová",J583,0)</f>
        <v>0</v>
      </c>
      <c r="BJ583" s="17" t="s">
        <v>74</v>
      </c>
      <c r="BK583" s="227">
        <f>ROUND(I583*H583,2)</f>
        <v>0</v>
      </c>
      <c r="BL583" s="17" t="s">
        <v>218</v>
      </c>
      <c r="BM583" s="17" t="s">
        <v>1881</v>
      </c>
    </row>
    <row r="584" spans="2:47" s="1" customFormat="1" ht="12">
      <c r="B584" s="38"/>
      <c r="C584" s="39"/>
      <c r="D584" s="228" t="s">
        <v>219</v>
      </c>
      <c r="E584" s="39"/>
      <c r="F584" s="229" t="s">
        <v>325</v>
      </c>
      <c r="G584" s="39"/>
      <c r="H584" s="39"/>
      <c r="I584" s="143"/>
      <c r="J584" s="39"/>
      <c r="K584" s="39"/>
      <c r="L584" s="43"/>
      <c r="M584" s="230"/>
      <c r="N584" s="79"/>
      <c r="O584" s="79"/>
      <c r="P584" s="79"/>
      <c r="Q584" s="79"/>
      <c r="R584" s="79"/>
      <c r="S584" s="79"/>
      <c r="T584" s="80"/>
      <c r="AT584" s="17" t="s">
        <v>219</v>
      </c>
      <c r="AU584" s="17" t="s">
        <v>76</v>
      </c>
    </row>
    <row r="585" spans="2:47" s="1" customFormat="1" ht="12">
      <c r="B585" s="38"/>
      <c r="C585" s="39"/>
      <c r="D585" s="228" t="s">
        <v>221</v>
      </c>
      <c r="E585" s="39"/>
      <c r="F585" s="231" t="s">
        <v>733</v>
      </c>
      <c r="G585" s="39"/>
      <c r="H585" s="39"/>
      <c r="I585" s="143"/>
      <c r="J585" s="39"/>
      <c r="K585" s="39"/>
      <c r="L585" s="43"/>
      <c r="M585" s="230"/>
      <c r="N585" s="79"/>
      <c r="O585" s="79"/>
      <c r="P585" s="79"/>
      <c r="Q585" s="79"/>
      <c r="R585" s="79"/>
      <c r="S585" s="79"/>
      <c r="T585" s="80"/>
      <c r="AT585" s="17" t="s">
        <v>221</v>
      </c>
      <c r="AU585" s="17" t="s">
        <v>76</v>
      </c>
    </row>
    <row r="586" spans="2:47" s="1" customFormat="1" ht="12">
      <c r="B586" s="38"/>
      <c r="C586" s="39"/>
      <c r="D586" s="228" t="s">
        <v>250</v>
      </c>
      <c r="E586" s="39"/>
      <c r="F586" s="231" t="s">
        <v>327</v>
      </c>
      <c r="G586" s="39"/>
      <c r="H586" s="39"/>
      <c r="I586" s="143"/>
      <c r="J586" s="39"/>
      <c r="K586" s="39"/>
      <c r="L586" s="43"/>
      <c r="M586" s="230"/>
      <c r="N586" s="79"/>
      <c r="O586" s="79"/>
      <c r="P586" s="79"/>
      <c r="Q586" s="79"/>
      <c r="R586" s="79"/>
      <c r="S586" s="79"/>
      <c r="T586" s="80"/>
      <c r="AT586" s="17" t="s">
        <v>250</v>
      </c>
      <c r="AU586" s="17" t="s">
        <v>76</v>
      </c>
    </row>
    <row r="587" spans="2:51" s="13" customFormat="1" ht="12">
      <c r="B587" s="242"/>
      <c r="C587" s="243"/>
      <c r="D587" s="228" t="s">
        <v>223</v>
      </c>
      <c r="E587" s="244" t="s">
        <v>1</v>
      </c>
      <c r="F587" s="245" t="s">
        <v>1882</v>
      </c>
      <c r="G587" s="243"/>
      <c r="H587" s="246">
        <v>30.132</v>
      </c>
      <c r="I587" s="247"/>
      <c r="J587" s="243"/>
      <c r="K587" s="243"/>
      <c r="L587" s="248"/>
      <c r="M587" s="249"/>
      <c r="N587" s="250"/>
      <c r="O587" s="250"/>
      <c r="P587" s="250"/>
      <c r="Q587" s="250"/>
      <c r="R587" s="250"/>
      <c r="S587" s="250"/>
      <c r="T587" s="251"/>
      <c r="AT587" s="252" t="s">
        <v>223</v>
      </c>
      <c r="AU587" s="252" t="s">
        <v>76</v>
      </c>
      <c r="AV587" s="13" t="s">
        <v>76</v>
      </c>
      <c r="AW587" s="13" t="s">
        <v>30</v>
      </c>
      <c r="AX587" s="13" t="s">
        <v>74</v>
      </c>
      <c r="AY587" s="252" t="s">
        <v>211</v>
      </c>
    </row>
    <row r="588" spans="2:63" s="11" customFormat="1" ht="22.8" customHeight="1">
      <c r="B588" s="200"/>
      <c r="C588" s="201"/>
      <c r="D588" s="202" t="s">
        <v>66</v>
      </c>
      <c r="E588" s="214" t="s">
        <v>735</v>
      </c>
      <c r="F588" s="214" t="s">
        <v>736</v>
      </c>
      <c r="G588" s="201"/>
      <c r="H588" s="201"/>
      <c r="I588" s="204"/>
      <c r="J588" s="215">
        <f>BK588</f>
        <v>0</v>
      </c>
      <c r="K588" s="201"/>
      <c r="L588" s="206"/>
      <c r="M588" s="207"/>
      <c r="N588" s="208"/>
      <c r="O588" s="208"/>
      <c r="P588" s="209">
        <f>SUM(P589:P592)</f>
        <v>0</v>
      </c>
      <c r="Q588" s="208"/>
      <c r="R588" s="209">
        <f>SUM(R589:R592)</f>
        <v>0</v>
      </c>
      <c r="S588" s="208"/>
      <c r="T588" s="210">
        <f>SUM(T589:T592)</f>
        <v>0</v>
      </c>
      <c r="AR588" s="211" t="s">
        <v>74</v>
      </c>
      <c r="AT588" s="212" t="s">
        <v>66</v>
      </c>
      <c r="AU588" s="212" t="s">
        <v>74</v>
      </c>
      <c r="AY588" s="211" t="s">
        <v>211</v>
      </c>
      <c r="BK588" s="213">
        <f>SUM(BK589:BK592)</f>
        <v>0</v>
      </c>
    </row>
    <row r="589" spans="2:65" s="1" customFormat="1" ht="16.5" customHeight="1">
      <c r="B589" s="38"/>
      <c r="C589" s="216" t="s">
        <v>451</v>
      </c>
      <c r="D589" s="216" t="s">
        <v>213</v>
      </c>
      <c r="E589" s="217" t="s">
        <v>738</v>
      </c>
      <c r="F589" s="218" t="s">
        <v>739</v>
      </c>
      <c r="G589" s="219" t="s">
        <v>323</v>
      </c>
      <c r="H589" s="220">
        <v>182.27</v>
      </c>
      <c r="I589" s="221"/>
      <c r="J589" s="222">
        <f>ROUND(I589*H589,2)</f>
        <v>0</v>
      </c>
      <c r="K589" s="218" t="s">
        <v>217</v>
      </c>
      <c r="L589" s="43"/>
      <c r="M589" s="223" t="s">
        <v>1</v>
      </c>
      <c r="N589" s="224" t="s">
        <v>38</v>
      </c>
      <c r="O589" s="79"/>
      <c r="P589" s="225">
        <f>O589*H589</f>
        <v>0</v>
      </c>
      <c r="Q589" s="225">
        <v>0</v>
      </c>
      <c r="R589" s="225">
        <f>Q589*H589</f>
        <v>0</v>
      </c>
      <c r="S589" s="225">
        <v>0</v>
      </c>
      <c r="T589" s="226">
        <f>S589*H589</f>
        <v>0</v>
      </c>
      <c r="AR589" s="17" t="s">
        <v>218</v>
      </c>
      <c r="AT589" s="17" t="s">
        <v>213</v>
      </c>
      <c r="AU589" s="17" t="s">
        <v>76</v>
      </c>
      <c r="AY589" s="17" t="s">
        <v>211</v>
      </c>
      <c r="BE589" s="227">
        <f>IF(N589="základní",J589,0)</f>
        <v>0</v>
      </c>
      <c r="BF589" s="227">
        <f>IF(N589="snížená",J589,0)</f>
        <v>0</v>
      </c>
      <c r="BG589" s="227">
        <f>IF(N589="zákl. přenesená",J589,0)</f>
        <v>0</v>
      </c>
      <c r="BH589" s="227">
        <f>IF(N589="sníž. přenesená",J589,0)</f>
        <v>0</v>
      </c>
      <c r="BI589" s="227">
        <f>IF(N589="nulová",J589,0)</f>
        <v>0</v>
      </c>
      <c r="BJ589" s="17" t="s">
        <v>74</v>
      </c>
      <c r="BK589" s="227">
        <f>ROUND(I589*H589,2)</f>
        <v>0</v>
      </c>
      <c r="BL589" s="17" t="s">
        <v>218</v>
      </c>
      <c r="BM589" s="17" t="s">
        <v>1883</v>
      </c>
    </row>
    <row r="590" spans="2:47" s="1" customFormat="1" ht="12">
      <c r="B590" s="38"/>
      <c r="C590" s="39"/>
      <c r="D590" s="228" t="s">
        <v>219</v>
      </c>
      <c r="E590" s="39"/>
      <c r="F590" s="229" t="s">
        <v>741</v>
      </c>
      <c r="G590" s="39"/>
      <c r="H590" s="39"/>
      <c r="I590" s="143"/>
      <c r="J590" s="39"/>
      <c r="K590" s="39"/>
      <c r="L590" s="43"/>
      <c r="M590" s="230"/>
      <c r="N590" s="79"/>
      <c r="O590" s="79"/>
      <c r="P590" s="79"/>
      <c r="Q590" s="79"/>
      <c r="R590" s="79"/>
      <c r="S590" s="79"/>
      <c r="T590" s="80"/>
      <c r="AT590" s="17" t="s">
        <v>219</v>
      </c>
      <c r="AU590" s="17" t="s">
        <v>76</v>
      </c>
    </row>
    <row r="591" spans="2:47" s="1" customFormat="1" ht="12">
      <c r="B591" s="38"/>
      <c r="C591" s="39"/>
      <c r="D591" s="228" t="s">
        <v>221</v>
      </c>
      <c r="E591" s="39"/>
      <c r="F591" s="231" t="s">
        <v>742</v>
      </c>
      <c r="G591" s="39"/>
      <c r="H591" s="39"/>
      <c r="I591" s="143"/>
      <c r="J591" s="39"/>
      <c r="K591" s="39"/>
      <c r="L591" s="43"/>
      <c r="M591" s="230"/>
      <c r="N591" s="79"/>
      <c r="O591" s="79"/>
      <c r="P591" s="79"/>
      <c r="Q591" s="79"/>
      <c r="R591" s="79"/>
      <c r="S591" s="79"/>
      <c r="T591" s="80"/>
      <c r="AT591" s="17" t="s">
        <v>221</v>
      </c>
      <c r="AU591" s="17" t="s">
        <v>76</v>
      </c>
    </row>
    <row r="592" spans="2:47" s="1" customFormat="1" ht="12">
      <c r="B592" s="38"/>
      <c r="C592" s="39"/>
      <c r="D592" s="228" t="s">
        <v>250</v>
      </c>
      <c r="E592" s="39"/>
      <c r="F592" s="231" t="s">
        <v>1884</v>
      </c>
      <c r="G592" s="39"/>
      <c r="H592" s="39"/>
      <c r="I592" s="143"/>
      <c r="J592" s="39"/>
      <c r="K592" s="39"/>
      <c r="L592" s="43"/>
      <c r="M592" s="230"/>
      <c r="N592" s="79"/>
      <c r="O592" s="79"/>
      <c r="P592" s="79"/>
      <c r="Q592" s="79"/>
      <c r="R592" s="79"/>
      <c r="S592" s="79"/>
      <c r="T592" s="80"/>
      <c r="AT592" s="17" t="s">
        <v>250</v>
      </c>
      <c r="AU592" s="17" t="s">
        <v>76</v>
      </c>
    </row>
    <row r="593" spans="2:63" s="11" customFormat="1" ht="25.9" customHeight="1">
      <c r="B593" s="200"/>
      <c r="C593" s="201"/>
      <c r="D593" s="202" t="s">
        <v>66</v>
      </c>
      <c r="E593" s="203" t="s">
        <v>744</v>
      </c>
      <c r="F593" s="203" t="s">
        <v>745</v>
      </c>
      <c r="G593" s="201"/>
      <c r="H593" s="201"/>
      <c r="I593" s="204"/>
      <c r="J593" s="205">
        <f>BK593</f>
        <v>0</v>
      </c>
      <c r="K593" s="201"/>
      <c r="L593" s="206"/>
      <c r="M593" s="207"/>
      <c r="N593" s="208"/>
      <c r="O593" s="208"/>
      <c r="P593" s="209">
        <f>P594+P624</f>
        <v>0</v>
      </c>
      <c r="Q593" s="208"/>
      <c r="R593" s="209">
        <f>R594+R624</f>
        <v>0.12945244</v>
      </c>
      <c r="S593" s="208"/>
      <c r="T593" s="210">
        <f>T594+T624</f>
        <v>0</v>
      </c>
      <c r="AR593" s="211" t="s">
        <v>76</v>
      </c>
      <c r="AT593" s="212" t="s">
        <v>66</v>
      </c>
      <c r="AU593" s="212" t="s">
        <v>67</v>
      </c>
      <c r="AY593" s="211" t="s">
        <v>211</v>
      </c>
      <c r="BK593" s="213">
        <f>BK594+BK624</f>
        <v>0</v>
      </c>
    </row>
    <row r="594" spans="2:63" s="11" customFormat="1" ht="22.8" customHeight="1">
      <c r="B594" s="200"/>
      <c r="C594" s="201"/>
      <c r="D594" s="202" t="s">
        <v>66</v>
      </c>
      <c r="E594" s="214" t="s">
        <v>746</v>
      </c>
      <c r="F594" s="214" t="s">
        <v>747</v>
      </c>
      <c r="G594" s="201"/>
      <c r="H594" s="201"/>
      <c r="I594" s="204"/>
      <c r="J594" s="215">
        <f>BK594</f>
        <v>0</v>
      </c>
      <c r="K594" s="201"/>
      <c r="L594" s="206"/>
      <c r="M594" s="207"/>
      <c r="N594" s="208"/>
      <c r="O594" s="208"/>
      <c r="P594" s="209">
        <f>SUM(P595:P623)</f>
        <v>0</v>
      </c>
      <c r="Q594" s="208"/>
      <c r="R594" s="209">
        <f>SUM(R595:R623)</f>
        <v>0.019</v>
      </c>
      <c r="S594" s="208"/>
      <c r="T594" s="210">
        <f>SUM(T595:T623)</f>
        <v>0</v>
      </c>
      <c r="AR594" s="211" t="s">
        <v>76</v>
      </c>
      <c r="AT594" s="212" t="s">
        <v>66</v>
      </c>
      <c r="AU594" s="212" t="s">
        <v>74</v>
      </c>
      <c r="AY594" s="211" t="s">
        <v>211</v>
      </c>
      <c r="BK594" s="213">
        <f>SUM(BK595:BK623)</f>
        <v>0</v>
      </c>
    </row>
    <row r="595" spans="2:65" s="1" customFormat="1" ht="16.5" customHeight="1">
      <c r="B595" s="38"/>
      <c r="C595" s="216" t="s">
        <v>713</v>
      </c>
      <c r="D595" s="216" t="s">
        <v>213</v>
      </c>
      <c r="E595" s="217" t="s">
        <v>748</v>
      </c>
      <c r="F595" s="218" t="s">
        <v>749</v>
      </c>
      <c r="G595" s="219" t="s">
        <v>216</v>
      </c>
      <c r="H595" s="220">
        <v>16.019</v>
      </c>
      <c r="I595" s="221"/>
      <c r="J595" s="222">
        <f>ROUND(I595*H595,2)</f>
        <v>0</v>
      </c>
      <c r="K595" s="218" t="s">
        <v>217</v>
      </c>
      <c r="L595" s="43"/>
      <c r="M595" s="223" t="s">
        <v>1</v>
      </c>
      <c r="N595" s="224" t="s">
        <v>38</v>
      </c>
      <c r="O595" s="79"/>
      <c r="P595" s="225">
        <f>O595*H595</f>
        <v>0</v>
      </c>
      <c r="Q595" s="225">
        <v>0</v>
      </c>
      <c r="R595" s="225">
        <f>Q595*H595</f>
        <v>0</v>
      </c>
      <c r="S595" s="225">
        <v>0</v>
      </c>
      <c r="T595" s="226">
        <f>S595*H595</f>
        <v>0</v>
      </c>
      <c r="AR595" s="17" t="s">
        <v>273</v>
      </c>
      <c r="AT595" s="17" t="s">
        <v>213</v>
      </c>
      <c r="AU595" s="17" t="s">
        <v>76</v>
      </c>
      <c r="AY595" s="17" t="s">
        <v>211</v>
      </c>
      <c r="BE595" s="227">
        <f>IF(N595="základní",J595,0)</f>
        <v>0</v>
      </c>
      <c r="BF595" s="227">
        <f>IF(N595="snížená",J595,0)</f>
        <v>0</v>
      </c>
      <c r="BG595" s="227">
        <f>IF(N595="zákl. přenesená",J595,0)</f>
        <v>0</v>
      </c>
      <c r="BH595" s="227">
        <f>IF(N595="sníž. přenesená",J595,0)</f>
        <v>0</v>
      </c>
      <c r="BI595" s="227">
        <f>IF(N595="nulová",J595,0)</f>
        <v>0</v>
      </c>
      <c r="BJ595" s="17" t="s">
        <v>74</v>
      </c>
      <c r="BK595" s="227">
        <f>ROUND(I595*H595,2)</f>
        <v>0</v>
      </c>
      <c r="BL595" s="17" t="s">
        <v>273</v>
      </c>
      <c r="BM595" s="17" t="s">
        <v>1885</v>
      </c>
    </row>
    <row r="596" spans="2:47" s="1" customFormat="1" ht="12">
      <c r="B596" s="38"/>
      <c r="C596" s="39"/>
      <c r="D596" s="228" t="s">
        <v>219</v>
      </c>
      <c r="E596" s="39"/>
      <c r="F596" s="229" t="s">
        <v>751</v>
      </c>
      <c r="G596" s="39"/>
      <c r="H596" s="39"/>
      <c r="I596" s="143"/>
      <c r="J596" s="39"/>
      <c r="K596" s="39"/>
      <c r="L596" s="43"/>
      <c r="M596" s="230"/>
      <c r="N596" s="79"/>
      <c r="O596" s="79"/>
      <c r="P596" s="79"/>
      <c r="Q596" s="79"/>
      <c r="R596" s="79"/>
      <c r="S596" s="79"/>
      <c r="T596" s="80"/>
      <c r="AT596" s="17" t="s">
        <v>219</v>
      </c>
      <c r="AU596" s="17" t="s">
        <v>76</v>
      </c>
    </row>
    <row r="597" spans="2:47" s="1" customFormat="1" ht="12">
      <c r="B597" s="38"/>
      <c r="C597" s="39"/>
      <c r="D597" s="228" t="s">
        <v>221</v>
      </c>
      <c r="E597" s="39"/>
      <c r="F597" s="231" t="s">
        <v>752</v>
      </c>
      <c r="G597" s="39"/>
      <c r="H597" s="39"/>
      <c r="I597" s="143"/>
      <c r="J597" s="39"/>
      <c r="K597" s="39"/>
      <c r="L597" s="43"/>
      <c r="M597" s="230"/>
      <c r="N597" s="79"/>
      <c r="O597" s="79"/>
      <c r="P597" s="79"/>
      <c r="Q597" s="79"/>
      <c r="R597" s="79"/>
      <c r="S597" s="79"/>
      <c r="T597" s="80"/>
      <c r="AT597" s="17" t="s">
        <v>221</v>
      </c>
      <c r="AU597" s="17" t="s">
        <v>76</v>
      </c>
    </row>
    <row r="598" spans="2:47" s="1" customFormat="1" ht="12">
      <c r="B598" s="38"/>
      <c r="C598" s="39"/>
      <c r="D598" s="228" t="s">
        <v>250</v>
      </c>
      <c r="E598" s="39"/>
      <c r="F598" s="231" t="s">
        <v>1886</v>
      </c>
      <c r="G598" s="39"/>
      <c r="H598" s="39"/>
      <c r="I598" s="143"/>
      <c r="J598" s="39"/>
      <c r="K598" s="39"/>
      <c r="L598" s="43"/>
      <c r="M598" s="230"/>
      <c r="N598" s="79"/>
      <c r="O598" s="79"/>
      <c r="P598" s="79"/>
      <c r="Q598" s="79"/>
      <c r="R598" s="79"/>
      <c r="S598" s="79"/>
      <c r="T598" s="80"/>
      <c r="AT598" s="17" t="s">
        <v>250</v>
      </c>
      <c r="AU598" s="17" t="s">
        <v>76</v>
      </c>
    </row>
    <row r="599" spans="2:51" s="12" customFormat="1" ht="12">
      <c r="B599" s="232"/>
      <c r="C599" s="233"/>
      <c r="D599" s="228" t="s">
        <v>223</v>
      </c>
      <c r="E599" s="234" t="s">
        <v>1</v>
      </c>
      <c r="F599" s="235" t="s">
        <v>1887</v>
      </c>
      <c r="G599" s="233"/>
      <c r="H599" s="234" t="s">
        <v>1</v>
      </c>
      <c r="I599" s="236"/>
      <c r="J599" s="233"/>
      <c r="K599" s="233"/>
      <c r="L599" s="237"/>
      <c r="M599" s="238"/>
      <c r="N599" s="239"/>
      <c r="O599" s="239"/>
      <c r="P599" s="239"/>
      <c r="Q599" s="239"/>
      <c r="R599" s="239"/>
      <c r="S599" s="239"/>
      <c r="T599" s="240"/>
      <c r="AT599" s="241" t="s">
        <v>223</v>
      </c>
      <c r="AU599" s="241" t="s">
        <v>76</v>
      </c>
      <c r="AV599" s="12" t="s">
        <v>74</v>
      </c>
      <c r="AW599" s="12" t="s">
        <v>30</v>
      </c>
      <c r="AX599" s="12" t="s">
        <v>67</v>
      </c>
      <c r="AY599" s="241" t="s">
        <v>211</v>
      </c>
    </row>
    <row r="600" spans="2:51" s="13" customFormat="1" ht="12">
      <c r="B600" s="242"/>
      <c r="C600" s="243"/>
      <c r="D600" s="228" t="s">
        <v>223</v>
      </c>
      <c r="E600" s="244" t="s">
        <v>1</v>
      </c>
      <c r="F600" s="245" t="s">
        <v>1888</v>
      </c>
      <c r="G600" s="243"/>
      <c r="H600" s="246">
        <v>7.818</v>
      </c>
      <c r="I600" s="247"/>
      <c r="J600" s="243"/>
      <c r="K600" s="243"/>
      <c r="L600" s="248"/>
      <c r="M600" s="249"/>
      <c r="N600" s="250"/>
      <c r="O600" s="250"/>
      <c r="P600" s="250"/>
      <c r="Q600" s="250"/>
      <c r="R600" s="250"/>
      <c r="S600" s="250"/>
      <c r="T600" s="251"/>
      <c r="AT600" s="252" t="s">
        <v>223</v>
      </c>
      <c r="AU600" s="252" t="s">
        <v>76</v>
      </c>
      <c r="AV600" s="13" t="s">
        <v>76</v>
      </c>
      <c r="AW600" s="13" t="s">
        <v>30</v>
      </c>
      <c r="AX600" s="13" t="s">
        <v>67</v>
      </c>
      <c r="AY600" s="252" t="s">
        <v>211</v>
      </c>
    </row>
    <row r="601" spans="2:51" s="15" customFormat="1" ht="12">
      <c r="B601" s="274"/>
      <c r="C601" s="275"/>
      <c r="D601" s="228" t="s">
        <v>223</v>
      </c>
      <c r="E601" s="276" t="s">
        <v>1</v>
      </c>
      <c r="F601" s="277" t="s">
        <v>630</v>
      </c>
      <c r="G601" s="275"/>
      <c r="H601" s="278">
        <v>7.818</v>
      </c>
      <c r="I601" s="279"/>
      <c r="J601" s="275"/>
      <c r="K601" s="275"/>
      <c r="L601" s="280"/>
      <c r="M601" s="281"/>
      <c r="N601" s="282"/>
      <c r="O601" s="282"/>
      <c r="P601" s="282"/>
      <c r="Q601" s="282"/>
      <c r="R601" s="282"/>
      <c r="S601" s="282"/>
      <c r="T601" s="283"/>
      <c r="AT601" s="284" t="s">
        <v>223</v>
      </c>
      <c r="AU601" s="284" t="s">
        <v>76</v>
      </c>
      <c r="AV601" s="15" t="s">
        <v>236</v>
      </c>
      <c r="AW601" s="15" t="s">
        <v>30</v>
      </c>
      <c r="AX601" s="15" t="s">
        <v>67</v>
      </c>
      <c r="AY601" s="284" t="s">
        <v>211</v>
      </c>
    </row>
    <row r="602" spans="2:51" s="12" customFormat="1" ht="12">
      <c r="B602" s="232"/>
      <c r="C602" s="233"/>
      <c r="D602" s="228" t="s">
        <v>223</v>
      </c>
      <c r="E602" s="234" t="s">
        <v>1</v>
      </c>
      <c r="F602" s="235" t="s">
        <v>1889</v>
      </c>
      <c r="G602" s="233"/>
      <c r="H602" s="234" t="s">
        <v>1</v>
      </c>
      <c r="I602" s="236"/>
      <c r="J602" s="233"/>
      <c r="K602" s="233"/>
      <c r="L602" s="237"/>
      <c r="M602" s="238"/>
      <c r="N602" s="239"/>
      <c r="O602" s="239"/>
      <c r="P602" s="239"/>
      <c r="Q602" s="239"/>
      <c r="R602" s="239"/>
      <c r="S602" s="239"/>
      <c r="T602" s="240"/>
      <c r="AT602" s="241" t="s">
        <v>223</v>
      </c>
      <c r="AU602" s="241" t="s">
        <v>76</v>
      </c>
      <c r="AV602" s="12" t="s">
        <v>74</v>
      </c>
      <c r="AW602" s="12" t="s">
        <v>30</v>
      </c>
      <c r="AX602" s="12" t="s">
        <v>67</v>
      </c>
      <c r="AY602" s="241" t="s">
        <v>211</v>
      </c>
    </row>
    <row r="603" spans="2:51" s="13" customFormat="1" ht="12">
      <c r="B603" s="242"/>
      <c r="C603" s="243"/>
      <c r="D603" s="228" t="s">
        <v>223</v>
      </c>
      <c r="E603" s="244" t="s">
        <v>1</v>
      </c>
      <c r="F603" s="245" t="s">
        <v>1890</v>
      </c>
      <c r="G603" s="243"/>
      <c r="H603" s="246">
        <v>8.201</v>
      </c>
      <c r="I603" s="247"/>
      <c r="J603" s="243"/>
      <c r="K603" s="243"/>
      <c r="L603" s="248"/>
      <c r="M603" s="249"/>
      <c r="N603" s="250"/>
      <c r="O603" s="250"/>
      <c r="P603" s="250"/>
      <c r="Q603" s="250"/>
      <c r="R603" s="250"/>
      <c r="S603" s="250"/>
      <c r="T603" s="251"/>
      <c r="AT603" s="252" t="s">
        <v>223</v>
      </c>
      <c r="AU603" s="252" t="s">
        <v>76</v>
      </c>
      <c r="AV603" s="13" t="s">
        <v>76</v>
      </c>
      <c r="AW603" s="13" t="s">
        <v>30</v>
      </c>
      <c r="AX603" s="13" t="s">
        <v>67</v>
      </c>
      <c r="AY603" s="252" t="s">
        <v>211</v>
      </c>
    </row>
    <row r="604" spans="2:51" s="15" customFormat="1" ht="12">
      <c r="B604" s="274"/>
      <c r="C604" s="275"/>
      <c r="D604" s="228" t="s">
        <v>223</v>
      </c>
      <c r="E604" s="276" t="s">
        <v>1</v>
      </c>
      <c r="F604" s="277" t="s">
        <v>630</v>
      </c>
      <c r="G604" s="275"/>
      <c r="H604" s="278">
        <v>8.201</v>
      </c>
      <c r="I604" s="279"/>
      <c r="J604" s="275"/>
      <c r="K604" s="275"/>
      <c r="L604" s="280"/>
      <c r="M604" s="281"/>
      <c r="N604" s="282"/>
      <c r="O604" s="282"/>
      <c r="P604" s="282"/>
      <c r="Q604" s="282"/>
      <c r="R604" s="282"/>
      <c r="S604" s="282"/>
      <c r="T604" s="283"/>
      <c r="AT604" s="284" t="s">
        <v>223</v>
      </c>
      <c r="AU604" s="284" t="s">
        <v>76</v>
      </c>
      <c r="AV604" s="15" t="s">
        <v>236</v>
      </c>
      <c r="AW604" s="15" t="s">
        <v>30</v>
      </c>
      <c r="AX604" s="15" t="s">
        <v>67</v>
      </c>
      <c r="AY604" s="284" t="s">
        <v>211</v>
      </c>
    </row>
    <row r="605" spans="2:51" s="14" customFormat="1" ht="12">
      <c r="B605" s="253"/>
      <c r="C605" s="254"/>
      <c r="D605" s="228" t="s">
        <v>223</v>
      </c>
      <c r="E605" s="255" t="s">
        <v>1</v>
      </c>
      <c r="F605" s="256" t="s">
        <v>227</v>
      </c>
      <c r="G605" s="254"/>
      <c r="H605" s="257">
        <v>16.019</v>
      </c>
      <c r="I605" s="258"/>
      <c r="J605" s="254"/>
      <c r="K605" s="254"/>
      <c r="L605" s="259"/>
      <c r="M605" s="260"/>
      <c r="N605" s="261"/>
      <c r="O605" s="261"/>
      <c r="P605" s="261"/>
      <c r="Q605" s="261"/>
      <c r="R605" s="261"/>
      <c r="S605" s="261"/>
      <c r="T605" s="262"/>
      <c r="AT605" s="263" t="s">
        <v>223</v>
      </c>
      <c r="AU605" s="263" t="s">
        <v>76</v>
      </c>
      <c r="AV605" s="14" t="s">
        <v>218</v>
      </c>
      <c r="AW605" s="14" t="s">
        <v>30</v>
      </c>
      <c r="AX605" s="14" t="s">
        <v>74</v>
      </c>
      <c r="AY605" s="263" t="s">
        <v>211</v>
      </c>
    </row>
    <row r="606" spans="2:65" s="1" customFormat="1" ht="16.5" customHeight="1">
      <c r="B606" s="38"/>
      <c r="C606" s="264" t="s">
        <v>457</v>
      </c>
      <c r="D606" s="264" t="s">
        <v>337</v>
      </c>
      <c r="E606" s="265" t="s">
        <v>758</v>
      </c>
      <c r="F606" s="266" t="s">
        <v>759</v>
      </c>
      <c r="G606" s="267" t="s">
        <v>323</v>
      </c>
      <c r="H606" s="268">
        <v>0.006</v>
      </c>
      <c r="I606" s="269"/>
      <c r="J606" s="270">
        <f>ROUND(I606*H606,2)</f>
        <v>0</v>
      </c>
      <c r="K606" s="266" t="s">
        <v>217</v>
      </c>
      <c r="L606" s="271"/>
      <c r="M606" s="272" t="s">
        <v>1</v>
      </c>
      <c r="N606" s="273" t="s">
        <v>38</v>
      </c>
      <c r="O606" s="79"/>
      <c r="P606" s="225">
        <f>O606*H606</f>
        <v>0</v>
      </c>
      <c r="Q606" s="225">
        <v>1</v>
      </c>
      <c r="R606" s="225">
        <f>Q606*H606</f>
        <v>0.006</v>
      </c>
      <c r="S606" s="225">
        <v>0</v>
      </c>
      <c r="T606" s="226">
        <f>S606*H606</f>
        <v>0</v>
      </c>
      <c r="AR606" s="17" t="s">
        <v>317</v>
      </c>
      <c r="AT606" s="17" t="s">
        <v>337</v>
      </c>
      <c r="AU606" s="17" t="s">
        <v>76</v>
      </c>
      <c r="AY606" s="17" t="s">
        <v>211</v>
      </c>
      <c r="BE606" s="227">
        <f>IF(N606="základní",J606,0)</f>
        <v>0</v>
      </c>
      <c r="BF606" s="227">
        <f>IF(N606="snížená",J606,0)</f>
        <v>0</v>
      </c>
      <c r="BG606" s="227">
        <f>IF(N606="zákl. přenesená",J606,0)</f>
        <v>0</v>
      </c>
      <c r="BH606" s="227">
        <f>IF(N606="sníž. přenesená",J606,0)</f>
        <v>0</v>
      </c>
      <c r="BI606" s="227">
        <f>IF(N606="nulová",J606,0)</f>
        <v>0</v>
      </c>
      <c r="BJ606" s="17" t="s">
        <v>74</v>
      </c>
      <c r="BK606" s="227">
        <f>ROUND(I606*H606,2)</f>
        <v>0</v>
      </c>
      <c r="BL606" s="17" t="s">
        <v>273</v>
      </c>
      <c r="BM606" s="17" t="s">
        <v>1891</v>
      </c>
    </row>
    <row r="607" spans="2:47" s="1" customFormat="1" ht="12">
      <c r="B607" s="38"/>
      <c r="C607" s="39"/>
      <c r="D607" s="228" t="s">
        <v>219</v>
      </c>
      <c r="E607" s="39"/>
      <c r="F607" s="229" t="s">
        <v>759</v>
      </c>
      <c r="G607" s="39"/>
      <c r="H607" s="39"/>
      <c r="I607" s="143"/>
      <c r="J607" s="39"/>
      <c r="K607" s="39"/>
      <c r="L607" s="43"/>
      <c r="M607" s="230"/>
      <c r="N607" s="79"/>
      <c r="O607" s="79"/>
      <c r="P607" s="79"/>
      <c r="Q607" s="79"/>
      <c r="R607" s="79"/>
      <c r="S607" s="79"/>
      <c r="T607" s="80"/>
      <c r="AT607" s="17" t="s">
        <v>219</v>
      </c>
      <c r="AU607" s="17" t="s">
        <v>76</v>
      </c>
    </row>
    <row r="608" spans="2:47" s="1" customFormat="1" ht="12">
      <c r="B608" s="38"/>
      <c r="C608" s="39"/>
      <c r="D608" s="228" t="s">
        <v>250</v>
      </c>
      <c r="E608" s="39"/>
      <c r="F608" s="231" t="s">
        <v>1333</v>
      </c>
      <c r="G608" s="39"/>
      <c r="H608" s="39"/>
      <c r="I608" s="143"/>
      <c r="J608" s="39"/>
      <c r="K608" s="39"/>
      <c r="L608" s="43"/>
      <c r="M608" s="230"/>
      <c r="N608" s="79"/>
      <c r="O608" s="79"/>
      <c r="P608" s="79"/>
      <c r="Q608" s="79"/>
      <c r="R608" s="79"/>
      <c r="S608" s="79"/>
      <c r="T608" s="80"/>
      <c r="AT608" s="17" t="s">
        <v>250</v>
      </c>
      <c r="AU608" s="17" t="s">
        <v>76</v>
      </c>
    </row>
    <row r="609" spans="2:51" s="13" customFormat="1" ht="12">
      <c r="B609" s="242"/>
      <c r="C609" s="243"/>
      <c r="D609" s="228" t="s">
        <v>223</v>
      </c>
      <c r="E609" s="244" t="s">
        <v>1</v>
      </c>
      <c r="F609" s="245" t="s">
        <v>1892</v>
      </c>
      <c r="G609" s="243"/>
      <c r="H609" s="246">
        <v>0.006</v>
      </c>
      <c r="I609" s="247"/>
      <c r="J609" s="243"/>
      <c r="K609" s="243"/>
      <c r="L609" s="248"/>
      <c r="M609" s="249"/>
      <c r="N609" s="250"/>
      <c r="O609" s="250"/>
      <c r="P609" s="250"/>
      <c r="Q609" s="250"/>
      <c r="R609" s="250"/>
      <c r="S609" s="250"/>
      <c r="T609" s="251"/>
      <c r="AT609" s="252" t="s">
        <v>223</v>
      </c>
      <c r="AU609" s="252" t="s">
        <v>76</v>
      </c>
      <c r="AV609" s="13" t="s">
        <v>76</v>
      </c>
      <c r="AW609" s="13" t="s">
        <v>30</v>
      </c>
      <c r="AX609" s="13" t="s">
        <v>67</v>
      </c>
      <c r="AY609" s="252" t="s">
        <v>211</v>
      </c>
    </row>
    <row r="610" spans="2:51" s="14" customFormat="1" ht="12">
      <c r="B610" s="253"/>
      <c r="C610" s="254"/>
      <c r="D610" s="228" t="s">
        <v>223</v>
      </c>
      <c r="E610" s="255" t="s">
        <v>1</v>
      </c>
      <c r="F610" s="256" t="s">
        <v>227</v>
      </c>
      <c r="G610" s="254"/>
      <c r="H610" s="257">
        <v>0.006</v>
      </c>
      <c r="I610" s="258"/>
      <c r="J610" s="254"/>
      <c r="K610" s="254"/>
      <c r="L610" s="259"/>
      <c r="M610" s="260"/>
      <c r="N610" s="261"/>
      <c r="O610" s="261"/>
      <c r="P610" s="261"/>
      <c r="Q610" s="261"/>
      <c r="R610" s="261"/>
      <c r="S610" s="261"/>
      <c r="T610" s="262"/>
      <c r="AT610" s="263" t="s">
        <v>223</v>
      </c>
      <c r="AU610" s="263" t="s">
        <v>76</v>
      </c>
      <c r="AV610" s="14" t="s">
        <v>218</v>
      </c>
      <c r="AW610" s="14" t="s">
        <v>30</v>
      </c>
      <c r="AX610" s="14" t="s">
        <v>74</v>
      </c>
      <c r="AY610" s="263" t="s">
        <v>211</v>
      </c>
    </row>
    <row r="611" spans="2:65" s="1" customFormat="1" ht="16.5" customHeight="1">
      <c r="B611" s="38"/>
      <c r="C611" s="216" t="s">
        <v>725</v>
      </c>
      <c r="D611" s="216" t="s">
        <v>213</v>
      </c>
      <c r="E611" s="217" t="s">
        <v>763</v>
      </c>
      <c r="F611" s="218" t="s">
        <v>764</v>
      </c>
      <c r="G611" s="219" t="s">
        <v>216</v>
      </c>
      <c r="H611" s="220">
        <v>32.038</v>
      </c>
      <c r="I611" s="221"/>
      <c r="J611" s="222">
        <f>ROUND(I611*H611,2)</f>
        <v>0</v>
      </c>
      <c r="K611" s="218" t="s">
        <v>217</v>
      </c>
      <c r="L611" s="43"/>
      <c r="M611" s="223" t="s">
        <v>1</v>
      </c>
      <c r="N611" s="224" t="s">
        <v>38</v>
      </c>
      <c r="O611" s="79"/>
      <c r="P611" s="225">
        <f>O611*H611</f>
        <v>0</v>
      </c>
      <c r="Q611" s="225">
        <v>0</v>
      </c>
      <c r="R611" s="225">
        <f>Q611*H611</f>
        <v>0</v>
      </c>
      <c r="S611" s="225">
        <v>0</v>
      </c>
      <c r="T611" s="226">
        <f>S611*H611</f>
        <v>0</v>
      </c>
      <c r="AR611" s="17" t="s">
        <v>273</v>
      </c>
      <c r="AT611" s="17" t="s">
        <v>213</v>
      </c>
      <c r="AU611" s="17" t="s">
        <v>76</v>
      </c>
      <c r="AY611" s="17" t="s">
        <v>211</v>
      </c>
      <c r="BE611" s="227">
        <f>IF(N611="základní",J611,0)</f>
        <v>0</v>
      </c>
      <c r="BF611" s="227">
        <f>IF(N611="snížená",J611,0)</f>
        <v>0</v>
      </c>
      <c r="BG611" s="227">
        <f>IF(N611="zákl. přenesená",J611,0)</f>
        <v>0</v>
      </c>
      <c r="BH611" s="227">
        <f>IF(N611="sníž. přenesená",J611,0)</f>
        <v>0</v>
      </c>
      <c r="BI611" s="227">
        <f>IF(N611="nulová",J611,0)</f>
        <v>0</v>
      </c>
      <c r="BJ611" s="17" t="s">
        <v>74</v>
      </c>
      <c r="BK611" s="227">
        <f>ROUND(I611*H611,2)</f>
        <v>0</v>
      </c>
      <c r="BL611" s="17" t="s">
        <v>273</v>
      </c>
      <c r="BM611" s="17" t="s">
        <v>1893</v>
      </c>
    </row>
    <row r="612" spans="2:47" s="1" customFormat="1" ht="12">
      <c r="B612" s="38"/>
      <c r="C612" s="39"/>
      <c r="D612" s="228" t="s">
        <v>219</v>
      </c>
      <c r="E612" s="39"/>
      <c r="F612" s="229" t="s">
        <v>766</v>
      </c>
      <c r="G612" s="39"/>
      <c r="H612" s="39"/>
      <c r="I612" s="143"/>
      <c r="J612" s="39"/>
      <c r="K612" s="39"/>
      <c r="L612" s="43"/>
      <c r="M612" s="230"/>
      <c r="N612" s="79"/>
      <c r="O612" s="79"/>
      <c r="P612" s="79"/>
      <c r="Q612" s="79"/>
      <c r="R612" s="79"/>
      <c r="S612" s="79"/>
      <c r="T612" s="80"/>
      <c r="AT612" s="17" t="s">
        <v>219</v>
      </c>
      <c r="AU612" s="17" t="s">
        <v>76</v>
      </c>
    </row>
    <row r="613" spans="2:47" s="1" customFormat="1" ht="12">
      <c r="B613" s="38"/>
      <c r="C613" s="39"/>
      <c r="D613" s="228" t="s">
        <v>221</v>
      </c>
      <c r="E613" s="39"/>
      <c r="F613" s="231" t="s">
        <v>752</v>
      </c>
      <c r="G613" s="39"/>
      <c r="H613" s="39"/>
      <c r="I613" s="143"/>
      <c r="J613" s="39"/>
      <c r="K613" s="39"/>
      <c r="L613" s="43"/>
      <c r="M613" s="230"/>
      <c r="N613" s="79"/>
      <c r="O613" s="79"/>
      <c r="P613" s="79"/>
      <c r="Q613" s="79"/>
      <c r="R613" s="79"/>
      <c r="S613" s="79"/>
      <c r="T613" s="80"/>
      <c r="AT613" s="17" t="s">
        <v>221</v>
      </c>
      <c r="AU613" s="17" t="s">
        <v>76</v>
      </c>
    </row>
    <row r="614" spans="2:47" s="1" customFormat="1" ht="12">
      <c r="B614" s="38"/>
      <c r="C614" s="39"/>
      <c r="D614" s="228" t="s">
        <v>250</v>
      </c>
      <c r="E614" s="39"/>
      <c r="F614" s="231" t="s">
        <v>767</v>
      </c>
      <c r="G614" s="39"/>
      <c r="H614" s="39"/>
      <c r="I614" s="143"/>
      <c r="J614" s="39"/>
      <c r="K614" s="39"/>
      <c r="L614" s="43"/>
      <c r="M614" s="230"/>
      <c r="N614" s="79"/>
      <c r="O614" s="79"/>
      <c r="P614" s="79"/>
      <c r="Q614" s="79"/>
      <c r="R614" s="79"/>
      <c r="S614" s="79"/>
      <c r="T614" s="80"/>
      <c r="AT614" s="17" t="s">
        <v>250</v>
      </c>
      <c r="AU614" s="17" t="s">
        <v>76</v>
      </c>
    </row>
    <row r="615" spans="2:51" s="13" customFormat="1" ht="12">
      <c r="B615" s="242"/>
      <c r="C615" s="243"/>
      <c r="D615" s="228" t="s">
        <v>223</v>
      </c>
      <c r="E615" s="244" t="s">
        <v>1</v>
      </c>
      <c r="F615" s="245" t="s">
        <v>1894</v>
      </c>
      <c r="G615" s="243"/>
      <c r="H615" s="246">
        <v>32.038</v>
      </c>
      <c r="I615" s="247"/>
      <c r="J615" s="243"/>
      <c r="K615" s="243"/>
      <c r="L615" s="248"/>
      <c r="M615" s="249"/>
      <c r="N615" s="250"/>
      <c r="O615" s="250"/>
      <c r="P615" s="250"/>
      <c r="Q615" s="250"/>
      <c r="R615" s="250"/>
      <c r="S615" s="250"/>
      <c r="T615" s="251"/>
      <c r="AT615" s="252" t="s">
        <v>223</v>
      </c>
      <c r="AU615" s="252" t="s">
        <v>76</v>
      </c>
      <c r="AV615" s="13" t="s">
        <v>76</v>
      </c>
      <c r="AW615" s="13" t="s">
        <v>30</v>
      </c>
      <c r="AX615" s="13" t="s">
        <v>74</v>
      </c>
      <c r="AY615" s="252" t="s">
        <v>211</v>
      </c>
    </row>
    <row r="616" spans="2:65" s="1" customFormat="1" ht="16.5" customHeight="1">
      <c r="B616" s="38"/>
      <c r="C616" s="264" t="s">
        <v>465</v>
      </c>
      <c r="D616" s="264" t="s">
        <v>337</v>
      </c>
      <c r="E616" s="265" t="s">
        <v>770</v>
      </c>
      <c r="F616" s="266" t="s">
        <v>771</v>
      </c>
      <c r="G616" s="267" t="s">
        <v>323</v>
      </c>
      <c r="H616" s="268">
        <v>0.013</v>
      </c>
      <c r="I616" s="269"/>
      <c r="J616" s="270">
        <f>ROUND(I616*H616,2)</f>
        <v>0</v>
      </c>
      <c r="K616" s="266" t="s">
        <v>217</v>
      </c>
      <c r="L616" s="271"/>
      <c r="M616" s="272" t="s">
        <v>1</v>
      </c>
      <c r="N616" s="273" t="s">
        <v>38</v>
      </c>
      <c r="O616" s="79"/>
      <c r="P616" s="225">
        <f>O616*H616</f>
        <v>0</v>
      </c>
      <c r="Q616" s="225">
        <v>1</v>
      </c>
      <c r="R616" s="225">
        <f>Q616*H616</f>
        <v>0.013</v>
      </c>
      <c r="S616" s="225">
        <v>0</v>
      </c>
      <c r="T616" s="226">
        <f>S616*H616</f>
        <v>0</v>
      </c>
      <c r="AR616" s="17" t="s">
        <v>317</v>
      </c>
      <c r="AT616" s="17" t="s">
        <v>337</v>
      </c>
      <c r="AU616" s="17" t="s">
        <v>76</v>
      </c>
      <c r="AY616" s="17" t="s">
        <v>211</v>
      </c>
      <c r="BE616" s="227">
        <f>IF(N616="základní",J616,0)</f>
        <v>0</v>
      </c>
      <c r="BF616" s="227">
        <f>IF(N616="snížená",J616,0)</f>
        <v>0</v>
      </c>
      <c r="BG616" s="227">
        <f>IF(N616="zákl. přenesená",J616,0)</f>
        <v>0</v>
      </c>
      <c r="BH616" s="227">
        <f>IF(N616="sníž. přenesená",J616,0)</f>
        <v>0</v>
      </c>
      <c r="BI616" s="227">
        <f>IF(N616="nulová",J616,0)</f>
        <v>0</v>
      </c>
      <c r="BJ616" s="17" t="s">
        <v>74</v>
      </c>
      <c r="BK616" s="227">
        <f>ROUND(I616*H616,2)</f>
        <v>0</v>
      </c>
      <c r="BL616" s="17" t="s">
        <v>273</v>
      </c>
      <c r="BM616" s="17" t="s">
        <v>1895</v>
      </c>
    </row>
    <row r="617" spans="2:47" s="1" customFormat="1" ht="12">
      <c r="B617" s="38"/>
      <c r="C617" s="39"/>
      <c r="D617" s="228" t="s">
        <v>219</v>
      </c>
      <c r="E617" s="39"/>
      <c r="F617" s="229" t="s">
        <v>771</v>
      </c>
      <c r="G617" s="39"/>
      <c r="H617" s="39"/>
      <c r="I617" s="143"/>
      <c r="J617" s="39"/>
      <c r="K617" s="39"/>
      <c r="L617" s="43"/>
      <c r="M617" s="230"/>
      <c r="N617" s="79"/>
      <c r="O617" s="79"/>
      <c r="P617" s="79"/>
      <c r="Q617" s="79"/>
      <c r="R617" s="79"/>
      <c r="S617" s="79"/>
      <c r="T617" s="80"/>
      <c r="AT617" s="17" t="s">
        <v>219</v>
      </c>
      <c r="AU617" s="17" t="s">
        <v>76</v>
      </c>
    </row>
    <row r="618" spans="2:47" s="1" customFormat="1" ht="12">
      <c r="B618" s="38"/>
      <c r="C618" s="39"/>
      <c r="D618" s="228" t="s">
        <v>250</v>
      </c>
      <c r="E618" s="39"/>
      <c r="F618" s="231" t="s">
        <v>1129</v>
      </c>
      <c r="G618" s="39"/>
      <c r="H618" s="39"/>
      <c r="I618" s="143"/>
      <c r="J618" s="39"/>
      <c r="K618" s="39"/>
      <c r="L618" s="43"/>
      <c r="M618" s="230"/>
      <c r="N618" s="79"/>
      <c r="O618" s="79"/>
      <c r="P618" s="79"/>
      <c r="Q618" s="79"/>
      <c r="R618" s="79"/>
      <c r="S618" s="79"/>
      <c r="T618" s="80"/>
      <c r="AT618" s="17" t="s">
        <v>250</v>
      </c>
      <c r="AU618" s="17" t="s">
        <v>76</v>
      </c>
    </row>
    <row r="619" spans="2:51" s="13" customFormat="1" ht="12">
      <c r="B619" s="242"/>
      <c r="C619" s="243"/>
      <c r="D619" s="228" t="s">
        <v>223</v>
      </c>
      <c r="E619" s="244" t="s">
        <v>1</v>
      </c>
      <c r="F619" s="245" t="s">
        <v>1896</v>
      </c>
      <c r="G619" s="243"/>
      <c r="H619" s="246">
        <v>0.013</v>
      </c>
      <c r="I619" s="247"/>
      <c r="J619" s="243"/>
      <c r="K619" s="243"/>
      <c r="L619" s="248"/>
      <c r="M619" s="249"/>
      <c r="N619" s="250"/>
      <c r="O619" s="250"/>
      <c r="P619" s="250"/>
      <c r="Q619" s="250"/>
      <c r="R619" s="250"/>
      <c r="S619" s="250"/>
      <c r="T619" s="251"/>
      <c r="AT619" s="252" t="s">
        <v>223</v>
      </c>
      <c r="AU619" s="252" t="s">
        <v>76</v>
      </c>
      <c r="AV619" s="13" t="s">
        <v>76</v>
      </c>
      <c r="AW619" s="13" t="s">
        <v>30</v>
      </c>
      <c r="AX619" s="13" t="s">
        <v>74</v>
      </c>
      <c r="AY619" s="252" t="s">
        <v>211</v>
      </c>
    </row>
    <row r="620" spans="2:65" s="1" customFormat="1" ht="16.5" customHeight="1">
      <c r="B620" s="38"/>
      <c r="C620" s="216" t="s">
        <v>737</v>
      </c>
      <c r="D620" s="216" t="s">
        <v>213</v>
      </c>
      <c r="E620" s="217" t="s">
        <v>1897</v>
      </c>
      <c r="F620" s="218" t="s">
        <v>1898</v>
      </c>
      <c r="G620" s="219" t="s">
        <v>323</v>
      </c>
      <c r="H620" s="220">
        <v>0.019</v>
      </c>
      <c r="I620" s="221"/>
      <c r="J620" s="222">
        <f>ROUND(I620*H620,2)</f>
        <v>0</v>
      </c>
      <c r="K620" s="218" t="s">
        <v>217</v>
      </c>
      <c r="L620" s="43"/>
      <c r="M620" s="223" t="s">
        <v>1</v>
      </c>
      <c r="N620" s="224" t="s">
        <v>38</v>
      </c>
      <c r="O620" s="79"/>
      <c r="P620" s="225">
        <f>O620*H620</f>
        <v>0</v>
      </c>
      <c r="Q620" s="225">
        <v>0</v>
      </c>
      <c r="R620" s="225">
        <f>Q620*H620</f>
        <v>0</v>
      </c>
      <c r="S620" s="225">
        <v>0</v>
      </c>
      <c r="T620" s="226">
        <f>S620*H620</f>
        <v>0</v>
      </c>
      <c r="AR620" s="17" t="s">
        <v>273</v>
      </c>
      <c r="AT620" s="17" t="s">
        <v>213</v>
      </c>
      <c r="AU620" s="17" t="s">
        <v>76</v>
      </c>
      <c r="AY620" s="17" t="s">
        <v>211</v>
      </c>
      <c r="BE620" s="227">
        <f>IF(N620="základní",J620,0)</f>
        <v>0</v>
      </c>
      <c r="BF620" s="227">
        <f>IF(N620="snížená",J620,0)</f>
        <v>0</v>
      </c>
      <c r="BG620" s="227">
        <f>IF(N620="zákl. přenesená",J620,0)</f>
        <v>0</v>
      </c>
      <c r="BH620" s="227">
        <f>IF(N620="sníž. přenesená",J620,0)</f>
        <v>0</v>
      </c>
      <c r="BI620" s="227">
        <f>IF(N620="nulová",J620,0)</f>
        <v>0</v>
      </c>
      <c r="BJ620" s="17" t="s">
        <v>74</v>
      </c>
      <c r="BK620" s="227">
        <f>ROUND(I620*H620,2)</f>
        <v>0</v>
      </c>
      <c r="BL620" s="17" t="s">
        <v>273</v>
      </c>
      <c r="BM620" s="17" t="s">
        <v>1899</v>
      </c>
    </row>
    <row r="621" spans="2:47" s="1" customFormat="1" ht="12">
      <c r="B621" s="38"/>
      <c r="C621" s="39"/>
      <c r="D621" s="228" t="s">
        <v>219</v>
      </c>
      <c r="E621" s="39"/>
      <c r="F621" s="229" t="s">
        <v>1900</v>
      </c>
      <c r="G621" s="39"/>
      <c r="H621" s="39"/>
      <c r="I621" s="143"/>
      <c r="J621" s="39"/>
      <c r="K621" s="39"/>
      <c r="L621" s="43"/>
      <c r="M621" s="230"/>
      <c r="N621" s="79"/>
      <c r="O621" s="79"/>
      <c r="P621" s="79"/>
      <c r="Q621" s="79"/>
      <c r="R621" s="79"/>
      <c r="S621" s="79"/>
      <c r="T621" s="80"/>
      <c r="AT621" s="17" t="s">
        <v>219</v>
      </c>
      <c r="AU621" s="17" t="s">
        <v>76</v>
      </c>
    </row>
    <row r="622" spans="2:47" s="1" customFormat="1" ht="12">
      <c r="B622" s="38"/>
      <c r="C622" s="39"/>
      <c r="D622" s="228" t="s">
        <v>221</v>
      </c>
      <c r="E622" s="39"/>
      <c r="F622" s="231" t="s">
        <v>794</v>
      </c>
      <c r="G622" s="39"/>
      <c r="H622" s="39"/>
      <c r="I622" s="143"/>
      <c r="J622" s="39"/>
      <c r="K622" s="39"/>
      <c r="L622" s="43"/>
      <c r="M622" s="230"/>
      <c r="N622" s="79"/>
      <c r="O622" s="79"/>
      <c r="P622" s="79"/>
      <c r="Q622" s="79"/>
      <c r="R622" s="79"/>
      <c r="S622" s="79"/>
      <c r="T622" s="80"/>
      <c r="AT622" s="17" t="s">
        <v>221</v>
      </c>
      <c r="AU622" s="17" t="s">
        <v>76</v>
      </c>
    </row>
    <row r="623" spans="2:47" s="1" customFormat="1" ht="12">
      <c r="B623" s="38"/>
      <c r="C623" s="39"/>
      <c r="D623" s="228" t="s">
        <v>250</v>
      </c>
      <c r="E623" s="39"/>
      <c r="F623" s="231" t="s">
        <v>1901</v>
      </c>
      <c r="G623" s="39"/>
      <c r="H623" s="39"/>
      <c r="I623" s="143"/>
      <c r="J623" s="39"/>
      <c r="K623" s="39"/>
      <c r="L623" s="43"/>
      <c r="M623" s="230"/>
      <c r="N623" s="79"/>
      <c r="O623" s="79"/>
      <c r="P623" s="79"/>
      <c r="Q623" s="79"/>
      <c r="R623" s="79"/>
      <c r="S623" s="79"/>
      <c r="T623" s="80"/>
      <c r="AT623" s="17" t="s">
        <v>250</v>
      </c>
      <c r="AU623" s="17" t="s">
        <v>76</v>
      </c>
    </row>
    <row r="624" spans="2:63" s="11" customFormat="1" ht="22.8" customHeight="1">
      <c r="B624" s="200"/>
      <c r="C624" s="201"/>
      <c r="D624" s="202" t="s">
        <v>66</v>
      </c>
      <c r="E624" s="214" t="s">
        <v>795</v>
      </c>
      <c r="F624" s="214" t="s">
        <v>796</v>
      </c>
      <c r="G624" s="201"/>
      <c r="H624" s="201"/>
      <c r="I624" s="204"/>
      <c r="J624" s="215">
        <f>BK624</f>
        <v>0</v>
      </c>
      <c r="K624" s="201"/>
      <c r="L624" s="206"/>
      <c r="M624" s="207"/>
      <c r="N624" s="208"/>
      <c r="O624" s="208"/>
      <c r="P624" s="209">
        <f>SUM(P625:P643)</f>
        <v>0</v>
      </c>
      <c r="Q624" s="208"/>
      <c r="R624" s="209">
        <f>SUM(R625:R643)</f>
        <v>0.11045244000000001</v>
      </c>
      <c r="S624" s="208"/>
      <c r="T624" s="210">
        <f>SUM(T625:T643)</f>
        <v>0</v>
      </c>
      <c r="AR624" s="211" t="s">
        <v>76</v>
      </c>
      <c r="AT624" s="212" t="s">
        <v>66</v>
      </c>
      <c r="AU624" s="212" t="s">
        <v>74</v>
      </c>
      <c r="AY624" s="211" t="s">
        <v>211</v>
      </c>
      <c r="BK624" s="213">
        <f>SUM(BK625:BK643)</f>
        <v>0</v>
      </c>
    </row>
    <row r="625" spans="2:65" s="1" customFormat="1" ht="16.5" customHeight="1">
      <c r="B625" s="38"/>
      <c r="C625" s="216" t="s">
        <v>473</v>
      </c>
      <c r="D625" s="216" t="s">
        <v>213</v>
      </c>
      <c r="E625" s="217" t="s">
        <v>798</v>
      </c>
      <c r="F625" s="218" t="s">
        <v>799</v>
      </c>
      <c r="G625" s="219" t="s">
        <v>216</v>
      </c>
      <c r="H625" s="220">
        <v>525.964</v>
      </c>
      <c r="I625" s="221"/>
      <c r="J625" s="222">
        <f>ROUND(I625*H625,2)</f>
        <v>0</v>
      </c>
      <c r="K625" s="218" t="s">
        <v>217</v>
      </c>
      <c r="L625" s="43"/>
      <c r="M625" s="223" t="s">
        <v>1</v>
      </c>
      <c r="N625" s="224" t="s">
        <v>38</v>
      </c>
      <c r="O625" s="79"/>
      <c r="P625" s="225">
        <f>O625*H625</f>
        <v>0</v>
      </c>
      <c r="Q625" s="225">
        <v>0.00021</v>
      </c>
      <c r="R625" s="225">
        <f>Q625*H625</f>
        <v>0.11045244000000001</v>
      </c>
      <c r="S625" s="225">
        <v>0</v>
      </c>
      <c r="T625" s="226">
        <f>S625*H625</f>
        <v>0</v>
      </c>
      <c r="AR625" s="17" t="s">
        <v>273</v>
      </c>
      <c r="AT625" s="17" t="s">
        <v>213</v>
      </c>
      <c r="AU625" s="17" t="s">
        <v>76</v>
      </c>
      <c r="AY625" s="17" t="s">
        <v>211</v>
      </c>
      <c r="BE625" s="227">
        <f>IF(N625="základní",J625,0)</f>
        <v>0</v>
      </c>
      <c r="BF625" s="227">
        <f>IF(N625="snížená",J625,0)</f>
        <v>0</v>
      </c>
      <c r="BG625" s="227">
        <f>IF(N625="zákl. přenesená",J625,0)</f>
        <v>0</v>
      </c>
      <c r="BH625" s="227">
        <f>IF(N625="sníž. přenesená",J625,0)</f>
        <v>0</v>
      </c>
      <c r="BI625" s="227">
        <f>IF(N625="nulová",J625,0)</f>
        <v>0</v>
      </c>
      <c r="BJ625" s="17" t="s">
        <v>74</v>
      </c>
      <c r="BK625" s="227">
        <f>ROUND(I625*H625,2)</f>
        <v>0</v>
      </c>
      <c r="BL625" s="17" t="s">
        <v>273</v>
      </c>
      <c r="BM625" s="17" t="s">
        <v>1902</v>
      </c>
    </row>
    <row r="626" spans="2:47" s="1" customFormat="1" ht="12">
      <c r="B626" s="38"/>
      <c r="C626" s="39"/>
      <c r="D626" s="228" t="s">
        <v>219</v>
      </c>
      <c r="E626" s="39"/>
      <c r="F626" s="229" t="s">
        <v>801</v>
      </c>
      <c r="G626" s="39"/>
      <c r="H626" s="39"/>
      <c r="I626" s="143"/>
      <c r="J626" s="39"/>
      <c r="K626" s="39"/>
      <c r="L626" s="43"/>
      <c r="M626" s="230"/>
      <c r="N626" s="79"/>
      <c r="O626" s="79"/>
      <c r="P626" s="79"/>
      <c r="Q626" s="79"/>
      <c r="R626" s="79"/>
      <c r="S626" s="79"/>
      <c r="T626" s="80"/>
      <c r="AT626" s="17" t="s">
        <v>219</v>
      </c>
      <c r="AU626" s="17" t="s">
        <v>76</v>
      </c>
    </row>
    <row r="627" spans="2:47" s="1" customFormat="1" ht="12">
      <c r="B627" s="38"/>
      <c r="C627" s="39"/>
      <c r="D627" s="228" t="s">
        <v>250</v>
      </c>
      <c r="E627" s="39"/>
      <c r="F627" s="231" t="s">
        <v>1137</v>
      </c>
      <c r="G627" s="39"/>
      <c r="H627" s="39"/>
      <c r="I627" s="143"/>
      <c r="J627" s="39"/>
      <c r="K627" s="39"/>
      <c r="L627" s="43"/>
      <c r="M627" s="230"/>
      <c r="N627" s="79"/>
      <c r="O627" s="79"/>
      <c r="P627" s="79"/>
      <c r="Q627" s="79"/>
      <c r="R627" s="79"/>
      <c r="S627" s="79"/>
      <c r="T627" s="80"/>
      <c r="AT627" s="17" t="s">
        <v>250</v>
      </c>
      <c r="AU627" s="17" t="s">
        <v>76</v>
      </c>
    </row>
    <row r="628" spans="2:51" s="12" customFormat="1" ht="12">
      <c r="B628" s="232"/>
      <c r="C628" s="233"/>
      <c r="D628" s="228" t="s">
        <v>223</v>
      </c>
      <c r="E628" s="234" t="s">
        <v>1</v>
      </c>
      <c r="F628" s="235" t="s">
        <v>594</v>
      </c>
      <c r="G628" s="233"/>
      <c r="H628" s="234" t="s">
        <v>1</v>
      </c>
      <c r="I628" s="236"/>
      <c r="J628" s="233"/>
      <c r="K628" s="233"/>
      <c r="L628" s="237"/>
      <c r="M628" s="238"/>
      <c r="N628" s="239"/>
      <c r="O628" s="239"/>
      <c r="P628" s="239"/>
      <c r="Q628" s="239"/>
      <c r="R628" s="239"/>
      <c r="S628" s="239"/>
      <c r="T628" s="240"/>
      <c r="AT628" s="241" t="s">
        <v>223</v>
      </c>
      <c r="AU628" s="241" t="s">
        <v>76</v>
      </c>
      <c r="AV628" s="12" t="s">
        <v>74</v>
      </c>
      <c r="AW628" s="12" t="s">
        <v>30</v>
      </c>
      <c r="AX628" s="12" t="s">
        <v>67</v>
      </c>
      <c r="AY628" s="241" t="s">
        <v>211</v>
      </c>
    </row>
    <row r="629" spans="2:51" s="13" customFormat="1" ht="12">
      <c r="B629" s="242"/>
      <c r="C629" s="243"/>
      <c r="D629" s="228" t="s">
        <v>223</v>
      </c>
      <c r="E629" s="244" t="s">
        <v>1</v>
      </c>
      <c r="F629" s="245" t="s">
        <v>1851</v>
      </c>
      <c r="G629" s="243"/>
      <c r="H629" s="246">
        <v>135.11</v>
      </c>
      <c r="I629" s="247"/>
      <c r="J629" s="243"/>
      <c r="K629" s="243"/>
      <c r="L629" s="248"/>
      <c r="M629" s="249"/>
      <c r="N629" s="250"/>
      <c r="O629" s="250"/>
      <c r="P629" s="250"/>
      <c r="Q629" s="250"/>
      <c r="R629" s="250"/>
      <c r="S629" s="250"/>
      <c r="T629" s="251"/>
      <c r="AT629" s="252" t="s">
        <v>223</v>
      </c>
      <c r="AU629" s="252" t="s">
        <v>76</v>
      </c>
      <c r="AV629" s="13" t="s">
        <v>76</v>
      </c>
      <c r="AW629" s="13" t="s">
        <v>30</v>
      </c>
      <c r="AX629" s="13" t="s">
        <v>67</v>
      </c>
      <c r="AY629" s="252" t="s">
        <v>211</v>
      </c>
    </row>
    <row r="630" spans="2:51" s="12" customFormat="1" ht="12">
      <c r="B630" s="232"/>
      <c r="C630" s="233"/>
      <c r="D630" s="228" t="s">
        <v>223</v>
      </c>
      <c r="E630" s="234" t="s">
        <v>1</v>
      </c>
      <c r="F630" s="235" t="s">
        <v>626</v>
      </c>
      <c r="G630" s="233"/>
      <c r="H630" s="234" t="s">
        <v>1</v>
      </c>
      <c r="I630" s="236"/>
      <c r="J630" s="233"/>
      <c r="K630" s="233"/>
      <c r="L630" s="237"/>
      <c r="M630" s="238"/>
      <c r="N630" s="239"/>
      <c r="O630" s="239"/>
      <c r="P630" s="239"/>
      <c r="Q630" s="239"/>
      <c r="R630" s="239"/>
      <c r="S630" s="239"/>
      <c r="T630" s="240"/>
      <c r="AT630" s="241" t="s">
        <v>223</v>
      </c>
      <c r="AU630" s="241" t="s">
        <v>76</v>
      </c>
      <c r="AV630" s="12" t="s">
        <v>74</v>
      </c>
      <c r="AW630" s="12" t="s">
        <v>30</v>
      </c>
      <c r="AX630" s="12" t="s">
        <v>67</v>
      </c>
      <c r="AY630" s="241" t="s">
        <v>211</v>
      </c>
    </row>
    <row r="631" spans="2:51" s="13" customFormat="1" ht="12">
      <c r="B631" s="242"/>
      <c r="C631" s="243"/>
      <c r="D631" s="228" t="s">
        <v>223</v>
      </c>
      <c r="E631" s="244" t="s">
        <v>1</v>
      </c>
      <c r="F631" s="245" t="s">
        <v>1844</v>
      </c>
      <c r="G631" s="243"/>
      <c r="H631" s="246">
        <v>59.772</v>
      </c>
      <c r="I631" s="247"/>
      <c r="J631" s="243"/>
      <c r="K631" s="243"/>
      <c r="L631" s="248"/>
      <c r="M631" s="249"/>
      <c r="N631" s="250"/>
      <c r="O631" s="250"/>
      <c r="P631" s="250"/>
      <c r="Q631" s="250"/>
      <c r="R631" s="250"/>
      <c r="S631" s="250"/>
      <c r="T631" s="251"/>
      <c r="AT631" s="252" t="s">
        <v>223</v>
      </c>
      <c r="AU631" s="252" t="s">
        <v>76</v>
      </c>
      <c r="AV631" s="13" t="s">
        <v>76</v>
      </c>
      <c r="AW631" s="13" t="s">
        <v>30</v>
      </c>
      <c r="AX631" s="13" t="s">
        <v>67</v>
      </c>
      <c r="AY631" s="252" t="s">
        <v>211</v>
      </c>
    </row>
    <row r="632" spans="2:51" s="12" customFormat="1" ht="12">
      <c r="B632" s="232"/>
      <c r="C632" s="233"/>
      <c r="D632" s="228" t="s">
        <v>223</v>
      </c>
      <c r="E632" s="234" t="s">
        <v>1</v>
      </c>
      <c r="F632" s="235" t="s">
        <v>1058</v>
      </c>
      <c r="G632" s="233"/>
      <c r="H632" s="234" t="s">
        <v>1</v>
      </c>
      <c r="I632" s="236"/>
      <c r="J632" s="233"/>
      <c r="K632" s="233"/>
      <c r="L632" s="237"/>
      <c r="M632" s="238"/>
      <c r="N632" s="239"/>
      <c r="O632" s="239"/>
      <c r="P632" s="239"/>
      <c r="Q632" s="239"/>
      <c r="R632" s="239"/>
      <c r="S632" s="239"/>
      <c r="T632" s="240"/>
      <c r="AT632" s="241" t="s">
        <v>223</v>
      </c>
      <c r="AU632" s="241" t="s">
        <v>76</v>
      </c>
      <c r="AV632" s="12" t="s">
        <v>74</v>
      </c>
      <c r="AW632" s="12" t="s">
        <v>30</v>
      </c>
      <c r="AX632" s="12" t="s">
        <v>67</v>
      </c>
      <c r="AY632" s="241" t="s">
        <v>211</v>
      </c>
    </row>
    <row r="633" spans="2:51" s="13" customFormat="1" ht="12">
      <c r="B633" s="242"/>
      <c r="C633" s="243"/>
      <c r="D633" s="228" t="s">
        <v>223</v>
      </c>
      <c r="E633" s="244" t="s">
        <v>1</v>
      </c>
      <c r="F633" s="245" t="s">
        <v>1845</v>
      </c>
      <c r="G633" s="243"/>
      <c r="H633" s="246">
        <v>22.6</v>
      </c>
      <c r="I633" s="247"/>
      <c r="J633" s="243"/>
      <c r="K633" s="243"/>
      <c r="L633" s="248"/>
      <c r="M633" s="249"/>
      <c r="N633" s="250"/>
      <c r="O633" s="250"/>
      <c r="P633" s="250"/>
      <c r="Q633" s="250"/>
      <c r="R633" s="250"/>
      <c r="S633" s="250"/>
      <c r="T633" s="251"/>
      <c r="AT633" s="252" t="s">
        <v>223</v>
      </c>
      <c r="AU633" s="252" t="s">
        <v>76</v>
      </c>
      <c r="AV633" s="13" t="s">
        <v>76</v>
      </c>
      <c r="AW633" s="13" t="s">
        <v>30</v>
      </c>
      <c r="AX633" s="13" t="s">
        <v>67</v>
      </c>
      <c r="AY633" s="252" t="s">
        <v>211</v>
      </c>
    </row>
    <row r="634" spans="2:51" s="12" customFormat="1" ht="12">
      <c r="B634" s="232"/>
      <c r="C634" s="233"/>
      <c r="D634" s="228" t="s">
        <v>223</v>
      </c>
      <c r="E634" s="234" t="s">
        <v>1</v>
      </c>
      <c r="F634" s="235" t="s">
        <v>1846</v>
      </c>
      <c r="G634" s="233"/>
      <c r="H634" s="234" t="s">
        <v>1</v>
      </c>
      <c r="I634" s="236"/>
      <c r="J634" s="233"/>
      <c r="K634" s="233"/>
      <c r="L634" s="237"/>
      <c r="M634" s="238"/>
      <c r="N634" s="239"/>
      <c r="O634" s="239"/>
      <c r="P634" s="239"/>
      <c r="Q634" s="239"/>
      <c r="R634" s="239"/>
      <c r="S634" s="239"/>
      <c r="T634" s="240"/>
      <c r="AT634" s="241" t="s">
        <v>223</v>
      </c>
      <c r="AU634" s="241" t="s">
        <v>76</v>
      </c>
      <c r="AV634" s="12" t="s">
        <v>74</v>
      </c>
      <c r="AW634" s="12" t="s">
        <v>30</v>
      </c>
      <c r="AX634" s="12" t="s">
        <v>67</v>
      </c>
      <c r="AY634" s="241" t="s">
        <v>211</v>
      </c>
    </row>
    <row r="635" spans="2:51" s="13" customFormat="1" ht="12">
      <c r="B635" s="242"/>
      <c r="C635" s="243"/>
      <c r="D635" s="228" t="s">
        <v>223</v>
      </c>
      <c r="E635" s="244" t="s">
        <v>1</v>
      </c>
      <c r="F635" s="245" t="s">
        <v>1847</v>
      </c>
      <c r="G635" s="243"/>
      <c r="H635" s="246">
        <v>6.3</v>
      </c>
      <c r="I635" s="247"/>
      <c r="J635" s="243"/>
      <c r="K635" s="243"/>
      <c r="L635" s="248"/>
      <c r="M635" s="249"/>
      <c r="N635" s="250"/>
      <c r="O635" s="250"/>
      <c r="P635" s="250"/>
      <c r="Q635" s="250"/>
      <c r="R635" s="250"/>
      <c r="S635" s="250"/>
      <c r="T635" s="251"/>
      <c r="AT635" s="252" t="s">
        <v>223</v>
      </c>
      <c r="AU635" s="252" t="s">
        <v>76</v>
      </c>
      <c r="AV635" s="13" t="s">
        <v>76</v>
      </c>
      <c r="AW635" s="13" t="s">
        <v>30</v>
      </c>
      <c r="AX635" s="13" t="s">
        <v>67</v>
      </c>
      <c r="AY635" s="252" t="s">
        <v>211</v>
      </c>
    </row>
    <row r="636" spans="2:51" s="12" customFormat="1" ht="12">
      <c r="B636" s="232"/>
      <c r="C636" s="233"/>
      <c r="D636" s="228" t="s">
        <v>223</v>
      </c>
      <c r="E636" s="234" t="s">
        <v>1</v>
      </c>
      <c r="F636" s="235" t="s">
        <v>1425</v>
      </c>
      <c r="G636" s="233"/>
      <c r="H636" s="234" t="s">
        <v>1</v>
      </c>
      <c r="I636" s="236"/>
      <c r="J636" s="233"/>
      <c r="K636" s="233"/>
      <c r="L636" s="237"/>
      <c r="M636" s="238"/>
      <c r="N636" s="239"/>
      <c r="O636" s="239"/>
      <c r="P636" s="239"/>
      <c r="Q636" s="239"/>
      <c r="R636" s="239"/>
      <c r="S636" s="239"/>
      <c r="T636" s="240"/>
      <c r="AT636" s="241" t="s">
        <v>223</v>
      </c>
      <c r="AU636" s="241" t="s">
        <v>76</v>
      </c>
      <c r="AV636" s="12" t="s">
        <v>74</v>
      </c>
      <c r="AW636" s="12" t="s">
        <v>30</v>
      </c>
      <c r="AX636" s="12" t="s">
        <v>67</v>
      </c>
      <c r="AY636" s="241" t="s">
        <v>211</v>
      </c>
    </row>
    <row r="637" spans="2:51" s="13" customFormat="1" ht="12">
      <c r="B637" s="242"/>
      <c r="C637" s="243"/>
      <c r="D637" s="228" t="s">
        <v>223</v>
      </c>
      <c r="E637" s="244" t="s">
        <v>1</v>
      </c>
      <c r="F637" s="245" t="s">
        <v>1848</v>
      </c>
      <c r="G637" s="243"/>
      <c r="H637" s="246">
        <v>26.9</v>
      </c>
      <c r="I637" s="247"/>
      <c r="J637" s="243"/>
      <c r="K637" s="243"/>
      <c r="L637" s="248"/>
      <c r="M637" s="249"/>
      <c r="N637" s="250"/>
      <c r="O637" s="250"/>
      <c r="P637" s="250"/>
      <c r="Q637" s="250"/>
      <c r="R637" s="250"/>
      <c r="S637" s="250"/>
      <c r="T637" s="251"/>
      <c r="AT637" s="252" t="s">
        <v>223</v>
      </c>
      <c r="AU637" s="252" t="s">
        <v>76</v>
      </c>
      <c r="AV637" s="13" t="s">
        <v>76</v>
      </c>
      <c r="AW637" s="13" t="s">
        <v>30</v>
      </c>
      <c r="AX637" s="13" t="s">
        <v>67</v>
      </c>
      <c r="AY637" s="252" t="s">
        <v>211</v>
      </c>
    </row>
    <row r="638" spans="2:51" s="12" customFormat="1" ht="12">
      <c r="B638" s="232"/>
      <c r="C638" s="233"/>
      <c r="D638" s="228" t="s">
        <v>223</v>
      </c>
      <c r="E638" s="234" t="s">
        <v>1</v>
      </c>
      <c r="F638" s="235" t="s">
        <v>1427</v>
      </c>
      <c r="G638" s="233"/>
      <c r="H638" s="234" t="s">
        <v>1</v>
      </c>
      <c r="I638" s="236"/>
      <c r="J638" s="233"/>
      <c r="K638" s="233"/>
      <c r="L638" s="237"/>
      <c r="M638" s="238"/>
      <c r="N638" s="239"/>
      <c r="O638" s="239"/>
      <c r="P638" s="239"/>
      <c r="Q638" s="239"/>
      <c r="R638" s="239"/>
      <c r="S638" s="239"/>
      <c r="T638" s="240"/>
      <c r="AT638" s="241" t="s">
        <v>223</v>
      </c>
      <c r="AU638" s="241" t="s">
        <v>76</v>
      </c>
      <c r="AV638" s="12" t="s">
        <v>74</v>
      </c>
      <c r="AW638" s="12" t="s">
        <v>30</v>
      </c>
      <c r="AX638" s="12" t="s">
        <v>67</v>
      </c>
      <c r="AY638" s="241" t="s">
        <v>211</v>
      </c>
    </row>
    <row r="639" spans="2:51" s="13" customFormat="1" ht="12">
      <c r="B639" s="242"/>
      <c r="C639" s="243"/>
      <c r="D639" s="228" t="s">
        <v>223</v>
      </c>
      <c r="E639" s="244" t="s">
        <v>1</v>
      </c>
      <c r="F639" s="245" t="s">
        <v>1849</v>
      </c>
      <c r="G639" s="243"/>
      <c r="H639" s="246">
        <v>12.3</v>
      </c>
      <c r="I639" s="247"/>
      <c r="J639" s="243"/>
      <c r="K639" s="243"/>
      <c r="L639" s="248"/>
      <c r="M639" s="249"/>
      <c r="N639" s="250"/>
      <c r="O639" s="250"/>
      <c r="P639" s="250"/>
      <c r="Q639" s="250"/>
      <c r="R639" s="250"/>
      <c r="S639" s="250"/>
      <c r="T639" s="251"/>
      <c r="AT639" s="252" t="s">
        <v>223</v>
      </c>
      <c r="AU639" s="252" t="s">
        <v>76</v>
      </c>
      <c r="AV639" s="13" t="s">
        <v>76</v>
      </c>
      <c r="AW639" s="13" t="s">
        <v>30</v>
      </c>
      <c r="AX639" s="13" t="s">
        <v>67</v>
      </c>
      <c r="AY639" s="252" t="s">
        <v>211</v>
      </c>
    </row>
    <row r="640" spans="2:51" s="15" customFormat="1" ht="12">
      <c r="B640" s="274"/>
      <c r="C640" s="275"/>
      <c r="D640" s="228" t="s">
        <v>223</v>
      </c>
      <c r="E640" s="276" t="s">
        <v>1</v>
      </c>
      <c r="F640" s="277" t="s">
        <v>630</v>
      </c>
      <c r="G640" s="275"/>
      <c r="H640" s="278">
        <v>262.982</v>
      </c>
      <c r="I640" s="279"/>
      <c r="J640" s="275"/>
      <c r="K640" s="275"/>
      <c r="L640" s="280"/>
      <c r="M640" s="281"/>
      <c r="N640" s="282"/>
      <c r="O640" s="282"/>
      <c r="P640" s="282"/>
      <c r="Q640" s="282"/>
      <c r="R640" s="282"/>
      <c r="S640" s="282"/>
      <c r="T640" s="283"/>
      <c r="AT640" s="284" t="s">
        <v>223</v>
      </c>
      <c r="AU640" s="284" t="s">
        <v>76</v>
      </c>
      <c r="AV640" s="15" t="s">
        <v>236</v>
      </c>
      <c r="AW640" s="15" t="s">
        <v>30</v>
      </c>
      <c r="AX640" s="15" t="s">
        <v>67</v>
      </c>
      <c r="AY640" s="284" t="s">
        <v>211</v>
      </c>
    </row>
    <row r="641" spans="2:51" s="12" customFormat="1" ht="12">
      <c r="B641" s="232"/>
      <c r="C641" s="233"/>
      <c r="D641" s="228" t="s">
        <v>223</v>
      </c>
      <c r="E641" s="234" t="s">
        <v>1</v>
      </c>
      <c r="F641" s="235" t="s">
        <v>803</v>
      </c>
      <c r="G641" s="233"/>
      <c r="H641" s="234" t="s">
        <v>1</v>
      </c>
      <c r="I641" s="236"/>
      <c r="J641" s="233"/>
      <c r="K641" s="233"/>
      <c r="L641" s="237"/>
      <c r="M641" s="238"/>
      <c r="N641" s="239"/>
      <c r="O641" s="239"/>
      <c r="P641" s="239"/>
      <c r="Q641" s="239"/>
      <c r="R641" s="239"/>
      <c r="S641" s="239"/>
      <c r="T641" s="240"/>
      <c r="AT641" s="241" t="s">
        <v>223</v>
      </c>
      <c r="AU641" s="241" t="s">
        <v>76</v>
      </c>
      <c r="AV641" s="12" t="s">
        <v>74</v>
      </c>
      <c r="AW641" s="12" t="s">
        <v>30</v>
      </c>
      <c r="AX641" s="12" t="s">
        <v>67</v>
      </c>
      <c r="AY641" s="241" t="s">
        <v>211</v>
      </c>
    </row>
    <row r="642" spans="2:51" s="13" customFormat="1" ht="12">
      <c r="B642" s="242"/>
      <c r="C642" s="243"/>
      <c r="D642" s="228" t="s">
        <v>223</v>
      </c>
      <c r="E642" s="244" t="s">
        <v>1</v>
      </c>
      <c r="F642" s="245" t="s">
        <v>1903</v>
      </c>
      <c r="G642" s="243"/>
      <c r="H642" s="246">
        <v>262.982</v>
      </c>
      <c r="I642" s="247"/>
      <c r="J642" s="243"/>
      <c r="K642" s="243"/>
      <c r="L642" s="248"/>
      <c r="M642" s="249"/>
      <c r="N642" s="250"/>
      <c r="O642" s="250"/>
      <c r="P642" s="250"/>
      <c r="Q642" s="250"/>
      <c r="R642" s="250"/>
      <c r="S642" s="250"/>
      <c r="T642" s="251"/>
      <c r="AT642" s="252" t="s">
        <v>223</v>
      </c>
      <c r="AU642" s="252" t="s">
        <v>76</v>
      </c>
      <c r="AV642" s="13" t="s">
        <v>76</v>
      </c>
      <c r="AW642" s="13" t="s">
        <v>30</v>
      </c>
      <c r="AX642" s="13" t="s">
        <v>67</v>
      </c>
      <c r="AY642" s="252" t="s">
        <v>211</v>
      </c>
    </row>
    <row r="643" spans="2:51" s="14" customFormat="1" ht="12">
      <c r="B643" s="253"/>
      <c r="C643" s="254"/>
      <c r="D643" s="228" t="s">
        <v>223</v>
      </c>
      <c r="E643" s="255" t="s">
        <v>1</v>
      </c>
      <c r="F643" s="256" t="s">
        <v>227</v>
      </c>
      <c r="G643" s="254"/>
      <c r="H643" s="257">
        <v>525.964</v>
      </c>
      <c r="I643" s="258"/>
      <c r="J643" s="254"/>
      <c r="K643" s="254"/>
      <c r="L643" s="259"/>
      <c r="M643" s="286"/>
      <c r="N643" s="287"/>
      <c r="O643" s="287"/>
      <c r="P643" s="287"/>
      <c r="Q643" s="287"/>
      <c r="R643" s="287"/>
      <c r="S643" s="287"/>
      <c r="T643" s="288"/>
      <c r="AT643" s="263" t="s">
        <v>223</v>
      </c>
      <c r="AU643" s="263" t="s">
        <v>76</v>
      </c>
      <c r="AV643" s="14" t="s">
        <v>218</v>
      </c>
      <c r="AW643" s="14" t="s">
        <v>30</v>
      </c>
      <c r="AX643" s="14" t="s">
        <v>74</v>
      </c>
      <c r="AY643" s="263" t="s">
        <v>211</v>
      </c>
    </row>
    <row r="644" spans="2:12" s="1" customFormat="1" ht="6.95" customHeight="1">
      <c r="B644" s="57"/>
      <c r="C644" s="58"/>
      <c r="D644" s="58"/>
      <c r="E644" s="58"/>
      <c r="F644" s="58"/>
      <c r="G644" s="58"/>
      <c r="H644" s="58"/>
      <c r="I644" s="167"/>
      <c r="J644" s="58"/>
      <c r="K644" s="58"/>
      <c r="L644" s="43"/>
    </row>
  </sheetData>
  <sheetProtection password="CC35" sheet="1" objects="1" scenarios="1" formatColumns="0" formatRows="0" autoFilter="0"/>
  <autoFilter ref="C96:K643"/>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117</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1663</v>
      </c>
      <c r="F9" s="1"/>
      <c r="G9" s="1"/>
      <c r="H9" s="1"/>
      <c r="I9" s="143"/>
      <c r="L9" s="43"/>
    </row>
    <row r="10" spans="2:12" s="1" customFormat="1" ht="12" customHeight="1">
      <c r="B10" s="43"/>
      <c r="D10" s="141" t="s">
        <v>177</v>
      </c>
      <c r="I10" s="143"/>
      <c r="L10" s="43"/>
    </row>
    <row r="11" spans="2:12" s="1" customFormat="1" ht="36.95" customHeight="1">
      <c r="B11" s="43"/>
      <c r="E11" s="144" t="s">
        <v>1904</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ROUND((SUM(BE89:BE102)),2)</f>
        <v>0</v>
      </c>
      <c r="I35" s="156">
        <v>0.21</v>
      </c>
      <c r="J35" s="155">
        <f>ROUND(((SUM(BE89:BE102))*I35),2)</f>
        <v>0</v>
      </c>
      <c r="L35" s="43"/>
    </row>
    <row r="36" spans="2:12" s="1" customFormat="1" ht="14.4" customHeight="1">
      <c r="B36" s="43"/>
      <c r="E36" s="141" t="s">
        <v>39</v>
      </c>
      <c r="F36" s="155">
        <f>ROUND((SUM(BF89:BF102)),2)</f>
        <v>0</v>
      </c>
      <c r="I36" s="156">
        <v>0.15</v>
      </c>
      <c r="J36" s="155">
        <f>ROUND(((SUM(BF89:BF102))*I36),2)</f>
        <v>0</v>
      </c>
      <c r="L36" s="43"/>
    </row>
    <row r="37" spans="2:12" s="1" customFormat="1" ht="14.4" customHeight="1" hidden="1">
      <c r="B37" s="43"/>
      <c r="E37" s="141" t="s">
        <v>40</v>
      </c>
      <c r="F37" s="155">
        <f>ROUND((SUM(BG89:BG102)),2)</f>
        <v>0</v>
      </c>
      <c r="I37" s="156">
        <v>0.21</v>
      </c>
      <c r="J37" s="155">
        <f>0</f>
        <v>0</v>
      </c>
      <c r="L37" s="43"/>
    </row>
    <row r="38" spans="2:12" s="1" customFormat="1" ht="14.4" customHeight="1" hidden="1">
      <c r="B38" s="43"/>
      <c r="E38" s="141" t="s">
        <v>41</v>
      </c>
      <c r="F38" s="155">
        <f>ROUND((SUM(BH89:BH102)),2)</f>
        <v>0</v>
      </c>
      <c r="I38" s="156">
        <v>0.15</v>
      </c>
      <c r="J38" s="155">
        <f>0</f>
        <v>0</v>
      </c>
      <c r="L38" s="43"/>
    </row>
    <row r="39" spans="2:12" s="1" customFormat="1" ht="14.4" customHeight="1" hidden="1">
      <c r="B39" s="43"/>
      <c r="E39" s="141" t="s">
        <v>42</v>
      </c>
      <c r="F39" s="155">
        <f>ROUND((SUM(BI89:BI102)),2)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1663</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most km 35,561</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J95</f>
        <v>0</v>
      </c>
      <c r="K66" s="122"/>
      <c r="L66" s="189"/>
    </row>
    <row r="67" spans="2:12" s="9" customFormat="1" ht="19.9" customHeight="1">
      <c r="B67" s="184"/>
      <c r="C67" s="122"/>
      <c r="D67" s="185" t="s">
        <v>809</v>
      </c>
      <c r="E67" s="186"/>
      <c r="F67" s="186"/>
      <c r="G67" s="186"/>
      <c r="H67" s="186"/>
      <c r="I67" s="187"/>
      <c r="J67" s="188">
        <f>J99</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1663</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most km 35,561</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P91+P95+P99</f>
        <v>0</v>
      </c>
      <c r="Q90" s="208"/>
      <c r="R90" s="209">
        <f>R91+R95+R99</f>
        <v>0</v>
      </c>
      <c r="S90" s="208"/>
      <c r="T90" s="210">
        <f>T91+T95+T99</f>
        <v>0</v>
      </c>
      <c r="AR90" s="211" t="s">
        <v>254</v>
      </c>
      <c r="AT90" s="212" t="s">
        <v>66</v>
      </c>
      <c r="AU90" s="212" t="s">
        <v>67</v>
      </c>
      <c r="AY90" s="211" t="s">
        <v>211</v>
      </c>
      <c r="BK90" s="213">
        <f>BK91+BK95+BK99</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SUM(P92:P94)</f>
        <v>0</v>
      </c>
      <c r="Q91" s="208"/>
      <c r="R91" s="209">
        <f>SUM(R92:R94)</f>
        <v>0</v>
      </c>
      <c r="S91" s="208"/>
      <c r="T91" s="210">
        <f>SUM(T92:T94)</f>
        <v>0</v>
      </c>
      <c r="AR91" s="211" t="s">
        <v>254</v>
      </c>
      <c r="AT91" s="212" t="s">
        <v>66</v>
      </c>
      <c r="AU91" s="212" t="s">
        <v>74</v>
      </c>
      <c r="AY91" s="211" t="s">
        <v>211</v>
      </c>
      <c r="BK91" s="213">
        <f>SUM(BK92:BK94)</f>
        <v>0</v>
      </c>
    </row>
    <row r="92" spans="2:65" s="1" customFormat="1" ht="16.5" customHeight="1">
      <c r="B92" s="38"/>
      <c r="C92" s="216" t="s">
        <v>74</v>
      </c>
      <c r="D92" s="216" t="s">
        <v>213</v>
      </c>
      <c r="E92" s="217" t="s">
        <v>821</v>
      </c>
      <c r="F92" s="218" t="s">
        <v>822</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1905</v>
      </c>
    </row>
    <row r="93" spans="2:47" s="1" customFormat="1" ht="12">
      <c r="B93" s="38"/>
      <c r="C93" s="39"/>
      <c r="D93" s="228" t="s">
        <v>219</v>
      </c>
      <c r="E93" s="39"/>
      <c r="F93" s="229" t="s">
        <v>822</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1141</v>
      </c>
      <c r="G94" s="39"/>
      <c r="H94" s="39"/>
      <c r="I94" s="143"/>
      <c r="J94" s="39"/>
      <c r="K94" s="39"/>
      <c r="L94" s="43"/>
      <c r="M94" s="230"/>
      <c r="N94" s="79"/>
      <c r="O94" s="79"/>
      <c r="P94" s="79"/>
      <c r="Q94" s="79"/>
      <c r="R94" s="79"/>
      <c r="S94" s="79"/>
      <c r="T94" s="80"/>
      <c r="AT94" s="17" t="s">
        <v>250</v>
      </c>
      <c r="AU94" s="17" t="s">
        <v>76</v>
      </c>
    </row>
    <row r="95" spans="2:63" s="11" customFormat="1" ht="22.8" customHeight="1">
      <c r="B95" s="200"/>
      <c r="C95" s="201"/>
      <c r="D95" s="202" t="s">
        <v>66</v>
      </c>
      <c r="E95" s="214" t="s">
        <v>825</v>
      </c>
      <c r="F95" s="214" t="s">
        <v>826</v>
      </c>
      <c r="G95" s="201"/>
      <c r="H95" s="201"/>
      <c r="I95" s="204"/>
      <c r="J95" s="215">
        <f>BK95</f>
        <v>0</v>
      </c>
      <c r="K95" s="201"/>
      <c r="L95" s="206"/>
      <c r="M95" s="207"/>
      <c r="N95" s="208"/>
      <c r="O95" s="208"/>
      <c r="P95" s="209">
        <f>SUM(P96:P98)</f>
        <v>0</v>
      </c>
      <c r="Q95" s="208"/>
      <c r="R95" s="209">
        <f>SUM(R96:R98)</f>
        <v>0</v>
      </c>
      <c r="S95" s="208"/>
      <c r="T95" s="210">
        <f>SUM(T96:T98)</f>
        <v>0</v>
      </c>
      <c r="AR95" s="211" t="s">
        <v>254</v>
      </c>
      <c r="AT95" s="212" t="s">
        <v>66</v>
      </c>
      <c r="AU95" s="212" t="s">
        <v>74</v>
      </c>
      <c r="AY95" s="211" t="s">
        <v>211</v>
      </c>
      <c r="BK95" s="213">
        <f>SUM(BK96:BK98)</f>
        <v>0</v>
      </c>
    </row>
    <row r="96" spans="2:65" s="1" customFormat="1" ht="16.5" customHeight="1">
      <c r="B96" s="38"/>
      <c r="C96" s="216" t="s">
        <v>76</v>
      </c>
      <c r="D96" s="216" t="s">
        <v>213</v>
      </c>
      <c r="E96" s="217" t="s">
        <v>827</v>
      </c>
      <c r="F96" s="218" t="s">
        <v>826</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1906</v>
      </c>
    </row>
    <row r="97" spans="2:47" s="1" customFormat="1" ht="12">
      <c r="B97" s="38"/>
      <c r="C97" s="39"/>
      <c r="D97" s="228" t="s">
        <v>219</v>
      </c>
      <c r="E97" s="39"/>
      <c r="F97" s="229" t="s">
        <v>826</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1907</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830</v>
      </c>
      <c r="F99" s="214" t="s">
        <v>831</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1143</v>
      </c>
      <c r="F100" s="218" t="s">
        <v>1144</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1908</v>
      </c>
    </row>
    <row r="101" spans="2:47" s="1" customFormat="1" ht="12">
      <c r="B101" s="38"/>
      <c r="C101" s="39"/>
      <c r="D101" s="228" t="s">
        <v>219</v>
      </c>
      <c r="E101" s="39"/>
      <c r="F101" s="229" t="s">
        <v>1144</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1145</v>
      </c>
      <c r="G102" s="39"/>
      <c r="H102" s="39"/>
      <c r="I102" s="143"/>
      <c r="J102" s="39"/>
      <c r="K102" s="39"/>
      <c r="L102" s="43"/>
      <c r="M102" s="289"/>
      <c r="N102" s="290"/>
      <c r="O102" s="290"/>
      <c r="P102" s="290"/>
      <c r="Q102" s="290"/>
      <c r="R102" s="290"/>
      <c r="S102" s="290"/>
      <c r="T102" s="291"/>
      <c r="AT102" s="17" t="s">
        <v>250</v>
      </c>
      <c r="AU102" s="17" t="s">
        <v>76</v>
      </c>
    </row>
    <row r="103" spans="2:12" s="1" customFormat="1" ht="6.95" customHeight="1">
      <c r="B103" s="57"/>
      <c r="C103" s="58"/>
      <c r="D103" s="58"/>
      <c r="E103" s="58"/>
      <c r="F103" s="58"/>
      <c r="G103" s="58"/>
      <c r="H103" s="58"/>
      <c r="I103" s="167"/>
      <c r="J103" s="58"/>
      <c r="K103" s="58"/>
      <c r="L103" s="43"/>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52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122</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1909</v>
      </c>
      <c r="F9" s="1"/>
      <c r="G9" s="1"/>
      <c r="H9" s="1"/>
      <c r="I9" s="143"/>
      <c r="L9" s="43"/>
    </row>
    <row r="10" spans="2:12" s="1" customFormat="1" ht="12" customHeight="1">
      <c r="B10" s="43"/>
      <c r="D10" s="141" t="s">
        <v>177</v>
      </c>
      <c r="I10" s="143"/>
      <c r="L10" s="43"/>
    </row>
    <row r="11" spans="2:12" s="1" customFormat="1" ht="36.95" customHeight="1">
      <c r="B11" s="43"/>
      <c r="E11" s="144" t="s">
        <v>1910</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ROUND(J95,2)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ROUND((SUM(BE95:BE522)),2)</f>
        <v>0</v>
      </c>
      <c r="I35" s="156">
        <v>0.21</v>
      </c>
      <c r="J35" s="155">
        <f>ROUND(((SUM(BE95:BE522))*I35),2)</f>
        <v>0</v>
      </c>
      <c r="L35" s="43"/>
    </row>
    <row r="36" spans="2:12" s="1" customFormat="1" ht="14.4" customHeight="1">
      <c r="B36" s="43"/>
      <c r="E36" s="141" t="s">
        <v>39</v>
      </c>
      <c r="F36" s="155">
        <f>ROUND((SUM(BF95:BF522)),2)</f>
        <v>0</v>
      </c>
      <c r="I36" s="156">
        <v>0.15</v>
      </c>
      <c r="J36" s="155">
        <f>ROUND(((SUM(BF95:BF522))*I36),2)</f>
        <v>0</v>
      </c>
      <c r="L36" s="43"/>
    </row>
    <row r="37" spans="2:12" s="1" customFormat="1" ht="14.4" customHeight="1" hidden="1">
      <c r="B37" s="43"/>
      <c r="E37" s="141" t="s">
        <v>40</v>
      </c>
      <c r="F37" s="155">
        <f>ROUND((SUM(BG95:BG522)),2)</f>
        <v>0</v>
      </c>
      <c r="I37" s="156">
        <v>0.21</v>
      </c>
      <c r="J37" s="155">
        <f>0</f>
        <v>0</v>
      </c>
      <c r="L37" s="43"/>
    </row>
    <row r="38" spans="2:12" s="1" customFormat="1" ht="14.4" customHeight="1" hidden="1">
      <c r="B38" s="43"/>
      <c r="E38" s="141" t="s">
        <v>41</v>
      </c>
      <c r="F38" s="155">
        <f>ROUND((SUM(BH95:BH522)),2)</f>
        <v>0</v>
      </c>
      <c r="I38" s="156">
        <v>0.15</v>
      </c>
      <c r="J38" s="155">
        <f>0</f>
        <v>0</v>
      </c>
      <c r="L38" s="43"/>
    </row>
    <row r="39" spans="2:12" s="1" customFormat="1" ht="14.4" customHeight="1" hidden="1">
      <c r="B39" s="43"/>
      <c r="E39" s="141" t="s">
        <v>42</v>
      </c>
      <c r="F39" s="155">
        <f>ROUND((SUM(BI95:BI522)),2)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1909</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28,325</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J95</f>
        <v>0</v>
      </c>
      <c r="K63" s="39"/>
      <c r="L63" s="43"/>
      <c r="AU63" s="17" t="s">
        <v>183</v>
      </c>
    </row>
    <row r="64" spans="2:12" s="8" customFormat="1" ht="24.95" customHeight="1">
      <c r="B64" s="177"/>
      <c r="C64" s="178"/>
      <c r="D64" s="179" t="s">
        <v>184</v>
      </c>
      <c r="E64" s="180"/>
      <c r="F64" s="180"/>
      <c r="G64" s="180"/>
      <c r="H64" s="180"/>
      <c r="I64" s="181"/>
      <c r="J64" s="182">
        <f>J96</f>
        <v>0</v>
      </c>
      <c r="K64" s="178"/>
      <c r="L64" s="183"/>
    </row>
    <row r="65" spans="2:12" s="9" customFormat="1" ht="19.9" customHeight="1">
      <c r="B65" s="184"/>
      <c r="C65" s="122"/>
      <c r="D65" s="185" t="s">
        <v>185</v>
      </c>
      <c r="E65" s="186"/>
      <c r="F65" s="186"/>
      <c r="G65" s="186"/>
      <c r="H65" s="186"/>
      <c r="I65" s="187"/>
      <c r="J65" s="188">
        <f>J97</f>
        <v>0</v>
      </c>
      <c r="K65" s="122"/>
      <c r="L65" s="189"/>
    </row>
    <row r="66" spans="2:12" s="9" customFormat="1" ht="19.9" customHeight="1">
      <c r="B66" s="184"/>
      <c r="C66" s="122"/>
      <c r="D66" s="185" t="s">
        <v>186</v>
      </c>
      <c r="E66" s="186"/>
      <c r="F66" s="186"/>
      <c r="G66" s="186"/>
      <c r="H66" s="186"/>
      <c r="I66" s="187"/>
      <c r="J66" s="188">
        <f>J265</f>
        <v>0</v>
      </c>
      <c r="K66" s="122"/>
      <c r="L66" s="189"/>
    </row>
    <row r="67" spans="2:12" s="9" customFormat="1" ht="19.9" customHeight="1">
      <c r="B67" s="184"/>
      <c r="C67" s="122"/>
      <c r="D67" s="185" t="s">
        <v>187</v>
      </c>
      <c r="E67" s="186"/>
      <c r="F67" s="186"/>
      <c r="G67" s="186"/>
      <c r="H67" s="186"/>
      <c r="I67" s="187"/>
      <c r="J67" s="188">
        <f>J293</f>
        <v>0</v>
      </c>
      <c r="K67" s="122"/>
      <c r="L67" s="189"/>
    </row>
    <row r="68" spans="2:12" s="9" customFormat="1" ht="19.9" customHeight="1">
      <c r="B68" s="184"/>
      <c r="C68" s="122"/>
      <c r="D68" s="185" t="s">
        <v>188</v>
      </c>
      <c r="E68" s="186"/>
      <c r="F68" s="186"/>
      <c r="G68" s="186"/>
      <c r="H68" s="186"/>
      <c r="I68" s="187"/>
      <c r="J68" s="188">
        <f>J348</f>
        <v>0</v>
      </c>
      <c r="K68" s="122"/>
      <c r="L68" s="189"/>
    </row>
    <row r="69" spans="2:12" s="9" customFormat="1" ht="19.9" customHeight="1">
      <c r="B69" s="184"/>
      <c r="C69" s="122"/>
      <c r="D69" s="185" t="s">
        <v>1911</v>
      </c>
      <c r="E69" s="186"/>
      <c r="F69" s="186"/>
      <c r="G69" s="186"/>
      <c r="H69" s="186"/>
      <c r="I69" s="187"/>
      <c r="J69" s="188">
        <f>J392</f>
        <v>0</v>
      </c>
      <c r="K69" s="122"/>
      <c r="L69" s="189"/>
    </row>
    <row r="70" spans="2:12" s="9" customFormat="1" ht="19.9" customHeight="1">
      <c r="B70" s="184"/>
      <c r="C70" s="122"/>
      <c r="D70" s="185" t="s">
        <v>191</v>
      </c>
      <c r="E70" s="186"/>
      <c r="F70" s="186"/>
      <c r="G70" s="186"/>
      <c r="H70" s="186"/>
      <c r="I70" s="187"/>
      <c r="J70" s="188">
        <f>J449</f>
        <v>0</v>
      </c>
      <c r="K70" s="122"/>
      <c r="L70" s="189"/>
    </row>
    <row r="71" spans="2:12" s="9" customFormat="1" ht="19.9" customHeight="1">
      <c r="B71" s="184"/>
      <c r="C71" s="122"/>
      <c r="D71" s="185" t="s">
        <v>192</v>
      </c>
      <c r="E71" s="186"/>
      <c r="F71" s="186"/>
      <c r="G71" s="186"/>
      <c r="H71" s="186"/>
      <c r="I71" s="187"/>
      <c r="J71" s="188">
        <f>J485</f>
        <v>0</v>
      </c>
      <c r="K71" s="122"/>
      <c r="L71" s="189"/>
    </row>
    <row r="72" spans="2:12" s="8" customFormat="1" ht="24.95" customHeight="1">
      <c r="B72" s="177"/>
      <c r="C72" s="178"/>
      <c r="D72" s="179" t="s">
        <v>193</v>
      </c>
      <c r="E72" s="180"/>
      <c r="F72" s="180"/>
      <c r="G72" s="180"/>
      <c r="H72" s="180"/>
      <c r="I72" s="181"/>
      <c r="J72" s="182">
        <f>J493</f>
        <v>0</v>
      </c>
      <c r="K72" s="178"/>
      <c r="L72" s="183"/>
    </row>
    <row r="73" spans="2:12" s="9" customFormat="1" ht="19.9" customHeight="1">
      <c r="B73" s="184"/>
      <c r="C73" s="122"/>
      <c r="D73" s="185" t="s">
        <v>194</v>
      </c>
      <c r="E73" s="186"/>
      <c r="F73" s="186"/>
      <c r="G73" s="186"/>
      <c r="H73" s="186"/>
      <c r="I73" s="187"/>
      <c r="J73" s="188">
        <f>J494</f>
        <v>0</v>
      </c>
      <c r="K73" s="122"/>
      <c r="L73" s="189"/>
    </row>
    <row r="74" spans="2:12" s="1" customFormat="1" ht="21.8" customHeight="1">
      <c r="B74" s="38"/>
      <c r="C74" s="39"/>
      <c r="D74" s="39"/>
      <c r="E74" s="39"/>
      <c r="F74" s="39"/>
      <c r="G74" s="39"/>
      <c r="H74" s="39"/>
      <c r="I74" s="143"/>
      <c r="J74" s="39"/>
      <c r="K74" s="39"/>
      <c r="L74" s="43"/>
    </row>
    <row r="75" spans="2:12" s="1" customFormat="1" ht="6.95" customHeight="1">
      <c r="B75" s="57"/>
      <c r="C75" s="58"/>
      <c r="D75" s="58"/>
      <c r="E75" s="58"/>
      <c r="F75" s="58"/>
      <c r="G75" s="58"/>
      <c r="H75" s="58"/>
      <c r="I75" s="167"/>
      <c r="J75" s="58"/>
      <c r="K75" s="58"/>
      <c r="L75" s="43"/>
    </row>
    <row r="79" spans="2:12" s="1" customFormat="1" ht="6.95" customHeight="1">
      <c r="B79" s="59"/>
      <c r="C79" s="60"/>
      <c r="D79" s="60"/>
      <c r="E79" s="60"/>
      <c r="F79" s="60"/>
      <c r="G79" s="60"/>
      <c r="H79" s="60"/>
      <c r="I79" s="170"/>
      <c r="J79" s="60"/>
      <c r="K79" s="60"/>
      <c r="L79" s="43"/>
    </row>
    <row r="80" spans="2:12" s="1" customFormat="1" ht="24.95" customHeight="1">
      <c r="B80" s="38"/>
      <c r="C80" s="23" t="s">
        <v>196</v>
      </c>
      <c r="D80" s="39"/>
      <c r="E80" s="39"/>
      <c r="F80" s="39"/>
      <c r="G80" s="39"/>
      <c r="H80" s="39"/>
      <c r="I80" s="143"/>
      <c r="J80" s="39"/>
      <c r="K80" s="39"/>
      <c r="L80" s="43"/>
    </row>
    <row r="81" spans="2:12" s="1" customFormat="1" ht="6.95" customHeight="1">
      <c r="B81" s="38"/>
      <c r="C81" s="39"/>
      <c r="D81" s="39"/>
      <c r="E81" s="39"/>
      <c r="F81" s="39"/>
      <c r="G81" s="39"/>
      <c r="H81" s="39"/>
      <c r="I81" s="143"/>
      <c r="J81" s="39"/>
      <c r="K81" s="39"/>
      <c r="L81" s="43"/>
    </row>
    <row r="82" spans="2:12" s="1" customFormat="1" ht="12" customHeight="1">
      <c r="B82" s="38"/>
      <c r="C82" s="32" t="s">
        <v>16</v>
      </c>
      <c r="D82" s="39"/>
      <c r="E82" s="39"/>
      <c r="F82" s="39"/>
      <c r="G82" s="39"/>
      <c r="H82" s="39"/>
      <c r="I82" s="143"/>
      <c r="J82" s="39"/>
      <c r="K82" s="39"/>
      <c r="L82" s="43"/>
    </row>
    <row r="83" spans="2:12" s="1" customFormat="1" ht="16.5" customHeight="1">
      <c r="B83" s="38"/>
      <c r="C83" s="39"/>
      <c r="D83" s="39"/>
      <c r="E83" s="171" t="str">
        <f>E7</f>
        <v>Oprava mostních objektů v úseku Domoušice - Hřivice</v>
      </c>
      <c r="F83" s="32"/>
      <c r="G83" s="32"/>
      <c r="H83" s="32"/>
      <c r="I83" s="143"/>
      <c r="J83" s="39"/>
      <c r="K83" s="39"/>
      <c r="L83" s="43"/>
    </row>
    <row r="84" spans="2:12" ht="12" customHeight="1">
      <c r="B84" s="21"/>
      <c r="C84" s="32" t="s">
        <v>175</v>
      </c>
      <c r="D84" s="22"/>
      <c r="E84" s="22"/>
      <c r="F84" s="22"/>
      <c r="G84" s="22"/>
      <c r="H84" s="22"/>
      <c r="I84" s="136"/>
      <c r="J84" s="22"/>
      <c r="K84" s="22"/>
      <c r="L84" s="20"/>
    </row>
    <row r="85" spans="2:12" s="1" customFormat="1" ht="16.5" customHeight="1">
      <c r="B85" s="38"/>
      <c r="C85" s="39"/>
      <c r="D85" s="39"/>
      <c r="E85" s="171" t="s">
        <v>1909</v>
      </c>
      <c r="F85" s="39"/>
      <c r="G85" s="39"/>
      <c r="H85" s="39"/>
      <c r="I85" s="143"/>
      <c r="J85" s="39"/>
      <c r="K85" s="39"/>
      <c r="L85" s="43"/>
    </row>
    <row r="86" spans="2:12" s="1" customFormat="1" ht="12" customHeight="1">
      <c r="B86" s="38"/>
      <c r="C86" s="32" t="s">
        <v>177</v>
      </c>
      <c r="D86" s="39"/>
      <c r="E86" s="39"/>
      <c r="F86" s="39"/>
      <c r="G86" s="39"/>
      <c r="H86" s="39"/>
      <c r="I86" s="143"/>
      <c r="J86" s="39"/>
      <c r="K86" s="39"/>
      <c r="L86" s="43"/>
    </row>
    <row r="87" spans="2:12" s="1" customFormat="1" ht="16.5" customHeight="1">
      <c r="B87" s="38"/>
      <c r="C87" s="39"/>
      <c r="D87" s="39"/>
      <c r="E87" s="64" t="str">
        <f>E11</f>
        <v>001 - ZRN - propustek v km 28,325</v>
      </c>
      <c r="F87" s="39"/>
      <c r="G87" s="39"/>
      <c r="H87" s="39"/>
      <c r="I87" s="143"/>
      <c r="J87" s="39"/>
      <c r="K87" s="39"/>
      <c r="L87" s="43"/>
    </row>
    <row r="88" spans="2:12" s="1" customFormat="1" ht="6.95" customHeight="1">
      <c r="B88" s="38"/>
      <c r="C88" s="39"/>
      <c r="D88" s="39"/>
      <c r="E88" s="39"/>
      <c r="F88" s="39"/>
      <c r="G88" s="39"/>
      <c r="H88" s="39"/>
      <c r="I88" s="143"/>
      <c r="J88" s="39"/>
      <c r="K88" s="39"/>
      <c r="L88" s="43"/>
    </row>
    <row r="89" spans="2:12" s="1" customFormat="1" ht="12" customHeight="1">
      <c r="B89" s="38"/>
      <c r="C89" s="32" t="s">
        <v>20</v>
      </c>
      <c r="D89" s="39"/>
      <c r="E89" s="39"/>
      <c r="F89" s="27" t="str">
        <f>F14</f>
        <v xml:space="preserve"> </v>
      </c>
      <c r="G89" s="39"/>
      <c r="H89" s="39"/>
      <c r="I89" s="145" t="s">
        <v>22</v>
      </c>
      <c r="J89" s="67" t="str">
        <f>IF(J14="","",J14)</f>
        <v>3. 6. 2019</v>
      </c>
      <c r="K89" s="39"/>
      <c r="L89" s="43"/>
    </row>
    <row r="90" spans="2:12" s="1" customFormat="1" ht="6.95" customHeight="1">
      <c r="B90" s="38"/>
      <c r="C90" s="39"/>
      <c r="D90" s="39"/>
      <c r="E90" s="39"/>
      <c r="F90" s="39"/>
      <c r="G90" s="39"/>
      <c r="H90" s="39"/>
      <c r="I90" s="143"/>
      <c r="J90" s="39"/>
      <c r="K90" s="39"/>
      <c r="L90" s="43"/>
    </row>
    <row r="91" spans="2:12" s="1" customFormat="1" ht="13.65" customHeight="1">
      <c r="B91" s="38"/>
      <c r="C91" s="32" t="s">
        <v>24</v>
      </c>
      <c r="D91" s="39"/>
      <c r="E91" s="39"/>
      <c r="F91" s="27" t="str">
        <f>E17</f>
        <v xml:space="preserve"> </v>
      </c>
      <c r="G91" s="39"/>
      <c r="H91" s="39"/>
      <c r="I91" s="145" t="s">
        <v>29</v>
      </c>
      <c r="J91" s="36" t="str">
        <f>E23</f>
        <v xml:space="preserve"> </v>
      </c>
      <c r="K91" s="39"/>
      <c r="L91" s="43"/>
    </row>
    <row r="92" spans="2:12" s="1" customFormat="1" ht="13.65" customHeight="1">
      <c r="B92" s="38"/>
      <c r="C92" s="32" t="s">
        <v>27</v>
      </c>
      <c r="D92" s="39"/>
      <c r="E92" s="39"/>
      <c r="F92" s="27" t="str">
        <f>IF(E20="","",E20)</f>
        <v>Vyplň údaj</v>
      </c>
      <c r="G92" s="39"/>
      <c r="H92" s="39"/>
      <c r="I92" s="145" t="s">
        <v>31</v>
      </c>
      <c r="J92" s="36" t="str">
        <f>E26</f>
        <v xml:space="preserve"> </v>
      </c>
      <c r="K92" s="39"/>
      <c r="L92" s="43"/>
    </row>
    <row r="93" spans="2:12" s="1" customFormat="1" ht="10.3" customHeight="1">
      <c r="B93" s="38"/>
      <c r="C93" s="39"/>
      <c r="D93" s="39"/>
      <c r="E93" s="39"/>
      <c r="F93" s="39"/>
      <c r="G93" s="39"/>
      <c r="H93" s="39"/>
      <c r="I93" s="143"/>
      <c r="J93" s="39"/>
      <c r="K93" s="39"/>
      <c r="L93" s="43"/>
    </row>
    <row r="94" spans="2:20" s="10" customFormat="1" ht="29.25" customHeight="1">
      <c r="B94" s="190"/>
      <c r="C94" s="191" t="s">
        <v>197</v>
      </c>
      <c r="D94" s="192" t="s">
        <v>52</v>
      </c>
      <c r="E94" s="192" t="s">
        <v>48</v>
      </c>
      <c r="F94" s="192" t="s">
        <v>49</v>
      </c>
      <c r="G94" s="192" t="s">
        <v>198</v>
      </c>
      <c r="H94" s="192" t="s">
        <v>199</v>
      </c>
      <c r="I94" s="193" t="s">
        <v>200</v>
      </c>
      <c r="J94" s="192" t="s">
        <v>181</v>
      </c>
      <c r="K94" s="194" t="s">
        <v>201</v>
      </c>
      <c r="L94" s="195"/>
      <c r="M94" s="88" t="s">
        <v>1</v>
      </c>
      <c r="N94" s="89" t="s">
        <v>37</v>
      </c>
      <c r="O94" s="89" t="s">
        <v>202</v>
      </c>
      <c r="P94" s="89" t="s">
        <v>203</v>
      </c>
      <c r="Q94" s="89" t="s">
        <v>204</v>
      </c>
      <c r="R94" s="89" t="s">
        <v>205</v>
      </c>
      <c r="S94" s="89" t="s">
        <v>206</v>
      </c>
      <c r="T94" s="90" t="s">
        <v>207</v>
      </c>
    </row>
    <row r="95" spans="2:63" s="1" customFormat="1" ht="22.8" customHeight="1">
      <c r="B95" s="38"/>
      <c r="C95" s="95" t="s">
        <v>208</v>
      </c>
      <c r="D95" s="39"/>
      <c r="E95" s="39"/>
      <c r="F95" s="39"/>
      <c r="G95" s="39"/>
      <c r="H95" s="39"/>
      <c r="I95" s="143"/>
      <c r="J95" s="196">
        <f>BK95</f>
        <v>0</v>
      </c>
      <c r="K95" s="39"/>
      <c r="L95" s="43"/>
      <c r="M95" s="91"/>
      <c r="N95" s="92"/>
      <c r="O95" s="92"/>
      <c r="P95" s="197">
        <f>P96+P493</f>
        <v>0</v>
      </c>
      <c r="Q95" s="92"/>
      <c r="R95" s="197">
        <f>R96+R493</f>
        <v>245.27004131055998</v>
      </c>
      <c r="S95" s="92"/>
      <c r="T95" s="198">
        <f>T96+T493</f>
        <v>17.6674255</v>
      </c>
      <c r="AT95" s="17" t="s">
        <v>66</v>
      </c>
      <c r="AU95" s="17" t="s">
        <v>183</v>
      </c>
      <c r="BK95" s="199">
        <f>BK96+BK493</f>
        <v>0</v>
      </c>
    </row>
    <row r="96" spans="2:63" s="11" customFormat="1" ht="25.9" customHeight="1">
      <c r="B96" s="200"/>
      <c r="C96" s="201"/>
      <c r="D96" s="202" t="s">
        <v>66</v>
      </c>
      <c r="E96" s="203" t="s">
        <v>209</v>
      </c>
      <c r="F96" s="203" t="s">
        <v>210</v>
      </c>
      <c r="G96" s="201"/>
      <c r="H96" s="201"/>
      <c r="I96" s="204"/>
      <c r="J96" s="205">
        <f>BK96</f>
        <v>0</v>
      </c>
      <c r="K96" s="201"/>
      <c r="L96" s="206"/>
      <c r="M96" s="207"/>
      <c r="N96" s="208"/>
      <c r="O96" s="208"/>
      <c r="P96" s="209">
        <f>P97+P265+P293+P348+P392+P449+P485</f>
        <v>0</v>
      </c>
      <c r="Q96" s="208"/>
      <c r="R96" s="209">
        <f>R97+R265+R293+R348+R392+R449+R485</f>
        <v>245.23304131055997</v>
      </c>
      <c r="S96" s="208"/>
      <c r="T96" s="210">
        <f>T97+T265+T293+T348+T392+T449+T485</f>
        <v>17.6674255</v>
      </c>
      <c r="AR96" s="211" t="s">
        <v>74</v>
      </c>
      <c r="AT96" s="212" t="s">
        <v>66</v>
      </c>
      <c r="AU96" s="212" t="s">
        <v>67</v>
      </c>
      <c r="AY96" s="211" t="s">
        <v>211</v>
      </c>
      <c r="BK96" s="213">
        <f>BK97+BK265+BK293+BK348+BK392+BK449+BK485</f>
        <v>0</v>
      </c>
    </row>
    <row r="97" spans="2:63" s="11" customFormat="1" ht="22.8" customHeight="1">
      <c r="B97" s="200"/>
      <c r="C97" s="201"/>
      <c r="D97" s="202" t="s">
        <v>66</v>
      </c>
      <c r="E97" s="214" t="s">
        <v>74</v>
      </c>
      <c r="F97" s="214" t="s">
        <v>212</v>
      </c>
      <c r="G97" s="201"/>
      <c r="H97" s="201"/>
      <c r="I97" s="204"/>
      <c r="J97" s="215">
        <f>BK97</f>
        <v>0</v>
      </c>
      <c r="K97" s="201"/>
      <c r="L97" s="206"/>
      <c r="M97" s="207"/>
      <c r="N97" s="208"/>
      <c r="O97" s="208"/>
      <c r="P97" s="209">
        <f>SUM(P98:P264)</f>
        <v>0</v>
      </c>
      <c r="Q97" s="208"/>
      <c r="R97" s="209">
        <f>SUM(R98:R264)</f>
        <v>50.7553463</v>
      </c>
      <c r="S97" s="208"/>
      <c r="T97" s="210">
        <f>SUM(T98:T264)</f>
        <v>0</v>
      </c>
      <c r="AR97" s="211" t="s">
        <v>74</v>
      </c>
      <c r="AT97" s="212" t="s">
        <v>66</v>
      </c>
      <c r="AU97" s="212" t="s">
        <v>74</v>
      </c>
      <c r="AY97" s="211" t="s">
        <v>211</v>
      </c>
      <c r="BK97" s="213">
        <f>SUM(BK98:BK264)</f>
        <v>0</v>
      </c>
    </row>
    <row r="98" spans="2:65" s="1" customFormat="1" ht="16.5" customHeight="1">
      <c r="B98" s="38"/>
      <c r="C98" s="216" t="s">
        <v>74</v>
      </c>
      <c r="D98" s="216" t="s">
        <v>213</v>
      </c>
      <c r="E98" s="217" t="s">
        <v>214</v>
      </c>
      <c r="F98" s="218" t="s">
        <v>215</v>
      </c>
      <c r="G98" s="219" t="s">
        <v>216</v>
      </c>
      <c r="H98" s="220">
        <v>217</v>
      </c>
      <c r="I98" s="221"/>
      <c r="J98" s="222">
        <f>ROUND(I98*H98,2)</f>
        <v>0</v>
      </c>
      <c r="K98" s="218" t="s">
        <v>217</v>
      </c>
      <c r="L98" s="43"/>
      <c r="M98" s="223" t="s">
        <v>1</v>
      </c>
      <c r="N98" s="224" t="s">
        <v>38</v>
      </c>
      <c r="O98" s="79"/>
      <c r="P98" s="225">
        <f>O98*H98</f>
        <v>0</v>
      </c>
      <c r="Q98" s="225">
        <v>0</v>
      </c>
      <c r="R98" s="225">
        <f>Q98*H98</f>
        <v>0</v>
      </c>
      <c r="S98" s="225">
        <v>0</v>
      </c>
      <c r="T98" s="226">
        <f>S98*H98</f>
        <v>0</v>
      </c>
      <c r="AR98" s="17" t="s">
        <v>218</v>
      </c>
      <c r="AT98" s="17" t="s">
        <v>213</v>
      </c>
      <c r="AU98" s="17" t="s">
        <v>76</v>
      </c>
      <c r="AY98" s="17" t="s">
        <v>211</v>
      </c>
      <c r="BE98" s="227">
        <f>IF(N98="základní",J98,0)</f>
        <v>0</v>
      </c>
      <c r="BF98" s="227">
        <f>IF(N98="snížená",J98,0)</f>
        <v>0</v>
      </c>
      <c r="BG98" s="227">
        <f>IF(N98="zákl. přenesená",J98,0)</f>
        <v>0</v>
      </c>
      <c r="BH98" s="227">
        <f>IF(N98="sníž. přenesená",J98,0)</f>
        <v>0</v>
      </c>
      <c r="BI98" s="227">
        <f>IF(N98="nulová",J98,0)</f>
        <v>0</v>
      </c>
      <c r="BJ98" s="17" t="s">
        <v>74</v>
      </c>
      <c r="BK98" s="227">
        <f>ROUND(I98*H98,2)</f>
        <v>0</v>
      </c>
      <c r="BL98" s="17" t="s">
        <v>218</v>
      </c>
      <c r="BM98" s="17" t="s">
        <v>76</v>
      </c>
    </row>
    <row r="99" spans="2:47" s="1" customFormat="1" ht="12">
      <c r="B99" s="38"/>
      <c r="C99" s="39"/>
      <c r="D99" s="228" t="s">
        <v>219</v>
      </c>
      <c r="E99" s="39"/>
      <c r="F99" s="229" t="s">
        <v>220</v>
      </c>
      <c r="G99" s="39"/>
      <c r="H99" s="39"/>
      <c r="I99" s="143"/>
      <c r="J99" s="39"/>
      <c r="K99" s="39"/>
      <c r="L99" s="43"/>
      <c r="M99" s="230"/>
      <c r="N99" s="79"/>
      <c r="O99" s="79"/>
      <c r="P99" s="79"/>
      <c r="Q99" s="79"/>
      <c r="R99" s="79"/>
      <c r="S99" s="79"/>
      <c r="T99" s="80"/>
      <c r="AT99" s="17" t="s">
        <v>219</v>
      </c>
      <c r="AU99" s="17" t="s">
        <v>76</v>
      </c>
    </row>
    <row r="100" spans="2:47" s="1" customFormat="1" ht="12">
      <c r="B100" s="38"/>
      <c r="C100" s="39"/>
      <c r="D100" s="228" t="s">
        <v>221</v>
      </c>
      <c r="E100" s="39"/>
      <c r="F100" s="231" t="s">
        <v>222</v>
      </c>
      <c r="G100" s="39"/>
      <c r="H100" s="39"/>
      <c r="I100" s="143"/>
      <c r="J100" s="39"/>
      <c r="K100" s="39"/>
      <c r="L100" s="43"/>
      <c r="M100" s="230"/>
      <c r="N100" s="79"/>
      <c r="O100" s="79"/>
      <c r="P100" s="79"/>
      <c r="Q100" s="79"/>
      <c r="R100" s="79"/>
      <c r="S100" s="79"/>
      <c r="T100" s="80"/>
      <c r="AT100" s="17" t="s">
        <v>221</v>
      </c>
      <c r="AU100" s="17" t="s">
        <v>76</v>
      </c>
    </row>
    <row r="101" spans="2:51" s="13" customFormat="1" ht="12">
      <c r="B101" s="242"/>
      <c r="C101" s="243"/>
      <c r="D101" s="228" t="s">
        <v>223</v>
      </c>
      <c r="E101" s="244" t="s">
        <v>1</v>
      </c>
      <c r="F101" s="245" t="s">
        <v>1912</v>
      </c>
      <c r="G101" s="243"/>
      <c r="H101" s="246">
        <v>117</v>
      </c>
      <c r="I101" s="247"/>
      <c r="J101" s="243"/>
      <c r="K101" s="243"/>
      <c r="L101" s="248"/>
      <c r="M101" s="249"/>
      <c r="N101" s="250"/>
      <c r="O101" s="250"/>
      <c r="P101" s="250"/>
      <c r="Q101" s="250"/>
      <c r="R101" s="250"/>
      <c r="S101" s="250"/>
      <c r="T101" s="251"/>
      <c r="AT101" s="252" t="s">
        <v>223</v>
      </c>
      <c r="AU101" s="252" t="s">
        <v>76</v>
      </c>
      <c r="AV101" s="13" t="s">
        <v>76</v>
      </c>
      <c r="AW101" s="13" t="s">
        <v>30</v>
      </c>
      <c r="AX101" s="13" t="s">
        <v>67</v>
      </c>
      <c r="AY101" s="252" t="s">
        <v>211</v>
      </c>
    </row>
    <row r="102" spans="2:51" s="13" customFormat="1" ht="12">
      <c r="B102" s="242"/>
      <c r="C102" s="243"/>
      <c r="D102" s="228" t="s">
        <v>223</v>
      </c>
      <c r="E102" s="244" t="s">
        <v>1</v>
      </c>
      <c r="F102" s="245" t="s">
        <v>1913</v>
      </c>
      <c r="G102" s="243"/>
      <c r="H102" s="246">
        <v>100</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4" customFormat="1" ht="12">
      <c r="B103" s="253"/>
      <c r="C103" s="254"/>
      <c r="D103" s="228" t="s">
        <v>223</v>
      </c>
      <c r="E103" s="255" t="s">
        <v>1</v>
      </c>
      <c r="F103" s="256" t="s">
        <v>227</v>
      </c>
      <c r="G103" s="254"/>
      <c r="H103" s="257">
        <v>217</v>
      </c>
      <c r="I103" s="258"/>
      <c r="J103" s="254"/>
      <c r="K103" s="254"/>
      <c r="L103" s="259"/>
      <c r="M103" s="260"/>
      <c r="N103" s="261"/>
      <c r="O103" s="261"/>
      <c r="P103" s="261"/>
      <c r="Q103" s="261"/>
      <c r="R103" s="261"/>
      <c r="S103" s="261"/>
      <c r="T103" s="262"/>
      <c r="AT103" s="263" t="s">
        <v>223</v>
      </c>
      <c r="AU103" s="263" t="s">
        <v>76</v>
      </c>
      <c r="AV103" s="14" t="s">
        <v>218</v>
      </c>
      <c r="AW103" s="14" t="s">
        <v>30</v>
      </c>
      <c r="AX103" s="14" t="s">
        <v>74</v>
      </c>
      <c r="AY103" s="263" t="s">
        <v>211</v>
      </c>
    </row>
    <row r="104" spans="2:65" s="1" customFormat="1" ht="16.5" customHeight="1">
      <c r="B104" s="38"/>
      <c r="C104" s="216" t="s">
        <v>76</v>
      </c>
      <c r="D104" s="216" t="s">
        <v>213</v>
      </c>
      <c r="E104" s="217" t="s">
        <v>228</v>
      </c>
      <c r="F104" s="218" t="s">
        <v>229</v>
      </c>
      <c r="G104" s="219" t="s">
        <v>230</v>
      </c>
      <c r="H104" s="220">
        <v>4.34</v>
      </c>
      <c r="I104" s="221"/>
      <c r="J104" s="222">
        <f>ROUND(I104*H104,2)</f>
        <v>0</v>
      </c>
      <c r="K104" s="218" t="s">
        <v>217</v>
      </c>
      <c r="L104" s="43"/>
      <c r="M104" s="223" t="s">
        <v>1</v>
      </c>
      <c r="N104" s="224" t="s">
        <v>38</v>
      </c>
      <c r="O104" s="79"/>
      <c r="P104" s="225">
        <f>O104*H104</f>
        <v>0</v>
      </c>
      <c r="Q104" s="225">
        <v>0</v>
      </c>
      <c r="R104" s="225">
        <f>Q104*H104</f>
        <v>0</v>
      </c>
      <c r="S104" s="225">
        <v>0</v>
      </c>
      <c r="T104" s="226">
        <f>S104*H104</f>
        <v>0</v>
      </c>
      <c r="AR104" s="17" t="s">
        <v>218</v>
      </c>
      <c r="AT104" s="17" t="s">
        <v>213</v>
      </c>
      <c r="AU104" s="17" t="s">
        <v>76</v>
      </c>
      <c r="AY104" s="17" t="s">
        <v>211</v>
      </c>
      <c r="BE104" s="227">
        <f>IF(N104="základní",J104,0)</f>
        <v>0</v>
      </c>
      <c r="BF104" s="227">
        <f>IF(N104="snížená",J104,0)</f>
        <v>0</v>
      </c>
      <c r="BG104" s="227">
        <f>IF(N104="zákl. přenesená",J104,0)</f>
        <v>0</v>
      </c>
      <c r="BH104" s="227">
        <f>IF(N104="sníž. přenesená",J104,0)</f>
        <v>0</v>
      </c>
      <c r="BI104" s="227">
        <f>IF(N104="nulová",J104,0)</f>
        <v>0</v>
      </c>
      <c r="BJ104" s="17" t="s">
        <v>74</v>
      </c>
      <c r="BK104" s="227">
        <f>ROUND(I104*H104,2)</f>
        <v>0</v>
      </c>
      <c r="BL104" s="17" t="s">
        <v>218</v>
      </c>
      <c r="BM104" s="17" t="s">
        <v>218</v>
      </c>
    </row>
    <row r="105" spans="2:47" s="1" customFormat="1" ht="12">
      <c r="B105" s="38"/>
      <c r="C105" s="39"/>
      <c r="D105" s="228" t="s">
        <v>219</v>
      </c>
      <c r="E105" s="39"/>
      <c r="F105" s="229" t="s">
        <v>231</v>
      </c>
      <c r="G105" s="39"/>
      <c r="H105" s="39"/>
      <c r="I105" s="143"/>
      <c r="J105" s="39"/>
      <c r="K105" s="39"/>
      <c r="L105" s="43"/>
      <c r="M105" s="230"/>
      <c r="N105" s="79"/>
      <c r="O105" s="79"/>
      <c r="P105" s="79"/>
      <c r="Q105" s="79"/>
      <c r="R105" s="79"/>
      <c r="S105" s="79"/>
      <c r="T105" s="80"/>
      <c r="AT105" s="17" t="s">
        <v>219</v>
      </c>
      <c r="AU105" s="17" t="s">
        <v>76</v>
      </c>
    </row>
    <row r="106" spans="2:47" s="1" customFormat="1" ht="12">
      <c r="B106" s="38"/>
      <c r="C106" s="39"/>
      <c r="D106" s="228" t="s">
        <v>221</v>
      </c>
      <c r="E106" s="39"/>
      <c r="F106" s="231" t="s">
        <v>232</v>
      </c>
      <c r="G106" s="39"/>
      <c r="H106" s="39"/>
      <c r="I106" s="143"/>
      <c r="J106" s="39"/>
      <c r="K106" s="39"/>
      <c r="L106" s="43"/>
      <c r="M106" s="230"/>
      <c r="N106" s="79"/>
      <c r="O106" s="79"/>
      <c r="P106" s="79"/>
      <c r="Q106" s="79"/>
      <c r="R106" s="79"/>
      <c r="S106" s="79"/>
      <c r="T106" s="80"/>
      <c r="AT106" s="17" t="s">
        <v>221</v>
      </c>
      <c r="AU106" s="17" t="s">
        <v>76</v>
      </c>
    </row>
    <row r="107" spans="2:51" s="13" customFormat="1" ht="12">
      <c r="B107" s="242"/>
      <c r="C107" s="243"/>
      <c r="D107" s="228" t="s">
        <v>223</v>
      </c>
      <c r="E107" s="244" t="s">
        <v>1</v>
      </c>
      <c r="F107" s="245" t="s">
        <v>1914</v>
      </c>
      <c r="G107" s="243"/>
      <c r="H107" s="246">
        <v>4.34</v>
      </c>
      <c r="I107" s="247"/>
      <c r="J107" s="243"/>
      <c r="K107" s="243"/>
      <c r="L107" s="248"/>
      <c r="M107" s="249"/>
      <c r="N107" s="250"/>
      <c r="O107" s="250"/>
      <c r="P107" s="250"/>
      <c r="Q107" s="250"/>
      <c r="R107" s="250"/>
      <c r="S107" s="250"/>
      <c r="T107" s="251"/>
      <c r="AT107" s="252" t="s">
        <v>223</v>
      </c>
      <c r="AU107" s="252" t="s">
        <v>76</v>
      </c>
      <c r="AV107" s="13" t="s">
        <v>76</v>
      </c>
      <c r="AW107" s="13" t="s">
        <v>30</v>
      </c>
      <c r="AX107" s="13" t="s">
        <v>67</v>
      </c>
      <c r="AY107" s="252" t="s">
        <v>211</v>
      </c>
    </row>
    <row r="108" spans="2:51" s="14" customFormat="1" ht="12">
      <c r="B108" s="253"/>
      <c r="C108" s="254"/>
      <c r="D108" s="228" t="s">
        <v>223</v>
      </c>
      <c r="E108" s="255" t="s">
        <v>1</v>
      </c>
      <c r="F108" s="256" t="s">
        <v>227</v>
      </c>
      <c r="G108" s="254"/>
      <c r="H108" s="257">
        <v>4.34</v>
      </c>
      <c r="I108" s="258"/>
      <c r="J108" s="254"/>
      <c r="K108" s="254"/>
      <c r="L108" s="259"/>
      <c r="M108" s="260"/>
      <c r="N108" s="261"/>
      <c r="O108" s="261"/>
      <c r="P108" s="261"/>
      <c r="Q108" s="261"/>
      <c r="R108" s="261"/>
      <c r="S108" s="261"/>
      <c r="T108" s="262"/>
      <c r="AT108" s="263" t="s">
        <v>223</v>
      </c>
      <c r="AU108" s="263" t="s">
        <v>76</v>
      </c>
      <c r="AV108" s="14" t="s">
        <v>218</v>
      </c>
      <c r="AW108" s="14" t="s">
        <v>30</v>
      </c>
      <c r="AX108" s="14" t="s">
        <v>74</v>
      </c>
      <c r="AY108" s="263" t="s">
        <v>211</v>
      </c>
    </row>
    <row r="109" spans="2:65" s="1" customFormat="1" ht="16.5" customHeight="1">
      <c r="B109" s="38"/>
      <c r="C109" s="216" t="s">
        <v>236</v>
      </c>
      <c r="D109" s="216" t="s">
        <v>213</v>
      </c>
      <c r="E109" s="217" t="s">
        <v>846</v>
      </c>
      <c r="F109" s="218" t="s">
        <v>847</v>
      </c>
      <c r="G109" s="219" t="s">
        <v>230</v>
      </c>
      <c r="H109" s="220">
        <v>6.46</v>
      </c>
      <c r="I109" s="221"/>
      <c r="J109" s="222">
        <f>ROUND(I109*H109,2)</f>
        <v>0</v>
      </c>
      <c r="K109" s="218" t="s">
        <v>217</v>
      </c>
      <c r="L109" s="43"/>
      <c r="M109" s="223" t="s">
        <v>1</v>
      </c>
      <c r="N109" s="224" t="s">
        <v>38</v>
      </c>
      <c r="O109" s="79"/>
      <c r="P109" s="225">
        <f>O109*H109</f>
        <v>0</v>
      </c>
      <c r="Q109" s="225">
        <v>0</v>
      </c>
      <c r="R109" s="225">
        <f>Q109*H109</f>
        <v>0</v>
      </c>
      <c r="S109" s="225">
        <v>0</v>
      </c>
      <c r="T109" s="226">
        <f>S109*H109</f>
        <v>0</v>
      </c>
      <c r="AR109" s="17" t="s">
        <v>218</v>
      </c>
      <c r="AT109" s="17" t="s">
        <v>213</v>
      </c>
      <c r="AU109" s="17" t="s">
        <v>76</v>
      </c>
      <c r="AY109" s="17" t="s">
        <v>211</v>
      </c>
      <c r="BE109" s="227">
        <f>IF(N109="základní",J109,0)</f>
        <v>0</v>
      </c>
      <c r="BF109" s="227">
        <f>IF(N109="snížená",J109,0)</f>
        <v>0</v>
      </c>
      <c r="BG109" s="227">
        <f>IF(N109="zákl. přenesená",J109,0)</f>
        <v>0</v>
      </c>
      <c r="BH109" s="227">
        <f>IF(N109="sníž. přenesená",J109,0)</f>
        <v>0</v>
      </c>
      <c r="BI109" s="227">
        <f>IF(N109="nulová",J109,0)</f>
        <v>0</v>
      </c>
      <c r="BJ109" s="17" t="s">
        <v>74</v>
      </c>
      <c r="BK109" s="227">
        <f>ROUND(I109*H109,2)</f>
        <v>0</v>
      </c>
      <c r="BL109" s="17" t="s">
        <v>218</v>
      </c>
      <c r="BM109" s="17" t="s">
        <v>239</v>
      </c>
    </row>
    <row r="110" spans="2:47" s="1" customFormat="1" ht="12">
      <c r="B110" s="38"/>
      <c r="C110" s="39"/>
      <c r="D110" s="228" t="s">
        <v>219</v>
      </c>
      <c r="E110" s="39"/>
      <c r="F110" s="229" t="s">
        <v>849</v>
      </c>
      <c r="G110" s="39"/>
      <c r="H110" s="39"/>
      <c r="I110" s="143"/>
      <c r="J110" s="39"/>
      <c r="K110" s="39"/>
      <c r="L110" s="43"/>
      <c r="M110" s="230"/>
      <c r="N110" s="79"/>
      <c r="O110" s="79"/>
      <c r="P110" s="79"/>
      <c r="Q110" s="79"/>
      <c r="R110" s="79"/>
      <c r="S110" s="79"/>
      <c r="T110" s="80"/>
      <c r="AT110" s="17" t="s">
        <v>219</v>
      </c>
      <c r="AU110" s="17" t="s">
        <v>76</v>
      </c>
    </row>
    <row r="111" spans="2:47" s="1" customFormat="1" ht="12">
      <c r="B111" s="38"/>
      <c r="C111" s="39"/>
      <c r="D111" s="228" t="s">
        <v>221</v>
      </c>
      <c r="E111" s="39"/>
      <c r="F111" s="231" t="s">
        <v>850</v>
      </c>
      <c r="G111" s="39"/>
      <c r="H111" s="39"/>
      <c r="I111" s="143"/>
      <c r="J111" s="39"/>
      <c r="K111" s="39"/>
      <c r="L111" s="43"/>
      <c r="M111" s="230"/>
      <c r="N111" s="79"/>
      <c r="O111" s="79"/>
      <c r="P111" s="79"/>
      <c r="Q111" s="79"/>
      <c r="R111" s="79"/>
      <c r="S111" s="79"/>
      <c r="T111" s="80"/>
      <c r="AT111" s="17" t="s">
        <v>221</v>
      </c>
      <c r="AU111" s="17" t="s">
        <v>76</v>
      </c>
    </row>
    <row r="112" spans="2:51" s="12" customFormat="1" ht="12">
      <c r="B112" s="232"/>
      <c r="C112" s="233"/>
      <c r="D112" s="228" t="s">
        <v>223</v>
      </c>
      <c r="E112" s="234" t="s">
        <v>1</v>
      </c>
      <c r="F112" s="235" t="s">
        <v>1915</v>
      </c>
      <c r="G112" s="233"/>
      <c r="H112" s="234" t="s">
        <v>1</v>
      </c>
      <c r="I112" s="236"/>
      <c r="J112" s="233"/>
      <c r="K112" s="233"/>
      <c r="L112" s="237"/>
      <c r="M112" s="238"/>
      <c r="N112" s="239"/>
      <c r="O112" s="239"/>
      <c r="P112" s="239"/>
      <c r="Q112" s="239"/>
      <c r="R112" s="239"/>
      <c r="S112" s="239"/>
      <c r="T112" s="240"/>
      <c r="AT112" s="241" t="s">
        <v>223</v>
      </c>
      <c r="AU112" s="241" t="s">
        <v>76</v>
      </c>
      <c r="AV112" s="12" t="s">
        <v>74</v>
      </c>
      <c r="AW112" s="12" t="s">
        <v>30</v>
      </c>
      <c r="AX112" s="12" t="s">
        <v>67</v>
      </c>
      <c r="AY112" s="241" t="s">
        <v>211</v>
      </c>
    </row>
    <row r="113" spans="2:51" s="13" customFormat="1" ht="12">
      <c r="B113" s="242"/>
      <c r="C113" s="243"/>
      <c r="D113" s="228" t="s">
        <v>223</v>
      </c>
      <c r="E113" s="244" t="s">
        <v>1</v>
      </c>
      <c r="F113" s="245" t="s">
        <v>1916</v>
      </c>
      <c r="G113" s="243"/>
      <c r="H113" s="246">
        <v>3.824</v>
      </c>
      <c r="I113" s="247"/>
      <c r="J113" s="243"/>
      <c r="K113" s="243"/>
      <c r="L113" s="248"/>
      <c r="M113" s="249"/>
      <c r="N113" s="250"/>
      <c r="O113" s="250"/>
      <c r="P113" s="250"/>
      <c r="Q113" s="250"/>
      <c r="R113" s="250"/>
      <c r="S113" s="250"/>
      <c r="T113" s="251"/>
      <c r="AT113" s="252" t="s">
        <v>223</v>
      </c>
      <c r="AU113" s="252" t="s">
        <v>76</v>
      </c>
      <c r="AV113" s="13" t="s">
        <v>76</v>
      </c>
      <c r="AW113" s="13" t="s">
        <v>30</v>
      </c>
      <c r="AX113" s="13" t="s">
        <v>67</v>
      </c>
      <c r="AY113" s="252" t="s">
        <v>211</v>
      </c>
    </row>
    <row r="114" spans="2:51" s="12" customFormat="1" ht="12">
      <c r="B114" s="232"/>
      <c r="C114" s="233"/>
      <c r="D114" s="228" t="s">
        <v>223</v>
      </c>
      <c r="E114" s="234" t="s">
        <v>1</v>
      </c>
      <c r="F114" s="235" t="s">
        <v>1917</v>
      </c>
      <c r="G114" s="233"/>
      <c r="H114" s="234" t="s">
        <v>1</v>
      </c>
      <c r="I114" s="236"/>
      <c r="J114" s="233"/>
      <c r="K114" s="233"/>
      <c r="L114" s="237"/>
      <c r="M114" s="238"/>
      <c r="N114" s="239"/>
      <c r="O114" s="239"/>
      <c r="P114" s="239"/>
      <c r="Q114" s="239"/>
      <c r="R114" s="239"/>
      <c r="S114" s="239"/>
      <c r="T114" s="240"/>
      <c r="AT114" s="241" t="s">
        <v>223</v>
      </c>
      <c r="AU114" s="241" t="s">
        <v>76</v>
      </c>
      <c r="AV114" s="12" t="s">
        <v>74</v>
      </c>
      <c r="AW114" s="12" t="s">
        <v>30</v>
      </c>
      <c r="AX114" s="12" t="s">
        <v>67</v>
      </c>
      <c r="AY114" s="241" t="s">
        <v>211</v>
      </c>
    </row>
    <row r="115" spans="2:51" s="13" customFormat="1" ht="12">
      <c r="B115" s="242"/>
      <c r="C115" s="243"/>
      <c r="D115" s="228" t="s">
        <v>223</v>
      </c>
      <c r="E115" s="244" t="s">
        <v>1</v>
      </c>
      <c r="F115" s="245" t="s">
        <v>1918</v>
      </c>
      <c r="G115" s="243"/>
      <c r="H115" s="246">
        <v>2.636</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4" customFormat="1" ht="12">
      <c r="B116" s="253"/>
      <c r="C116" s="254"/>
      <c r="D116" s="228" t="s">
        <v>223</v>
      </c>
      <c r="E116" s="255" t="s">
        <v>1</v>
      </c>
      <c r="F116" s="256" t="s">
        <v>227</v>
      </c>
      <c r="G116" s="254"/>
      <c r="H116" s="257">
        <v>6.46</v>
      </c>
      <c r="I116" s="258"/>
      <c r="J116" s="254"/>
      <c r="K116" s="254"/>
      <c r="L116" s="259"/>
      <c r="M116" s="260"/>
      <c r="N116" s="261"/>
      <c r="O116" s="261"/>
      <c r="P116" s="261"/>
      <c r="Q116" s="261"/>
      <c r="R116" s="261"/>
      <c r="S116" s="261"/>
      <c r="T116" s="262"/>
      <c r="AT116" s="263" t="s">
        <v>223</v>
      </c>
      <c r="AU116" s="263" t="s">
        <v>76</v>
      </c>
      <c r="AV116" s="14" t="s">
        <v>218</v>
      </c>
      <c r="AW116" s="14" t="s">
        <v>30</v>
      </c>
      <c r="AX116" s="14" t="s">
        <v>74</v>
      </c>
      <c r="AY116" s="263" t="s">
        <v>211</v>
      </c>
    </row>
    <row r="117" spans="2:65" s="1" customFormat="1" ht="16.5" customHeight="1">
      <c r="B117" s="38"/>
      <c r="C117" s="216" t="s">
        <v>218</v>
      </c>
      <c r="D117" s="216" t="s">
        <v>213</v>
      </c>
      <c r="E117" s="217" t="s">
        <v>263</v>
      </c>
      <c r="F117" s="218" t="s">
        <v>264</v>
      </c>
      <c r="G117" s="219" t="s">
        <v>230</v>
      </c>
      <c r="H117" s="220">
        <v>166.974</v>
      </c>
      <c r="I117" s="221"/>
      <c r="J117" s="222">
        <f>ROUND(I117*H117,2)</f>
        <v>0</v>
      </c>
      <c r="K117" s="218" t="s">
        <v>217</v>
      </c>
      <c r="L117" s="43"/>
      <c r="M117" s="223" t="s">
        <v>1</v>
      </c>
      <c r="N117" s="224" t="s">
        <v>38</v>
      </c>
      <c r="O117" s="79"/>
      <c r="P117" s="225">
        <f>O117*H117</f>
        <v>0</v>
      </c>
      <c r="Q117" s="225">
        <v>0</v>
      </c>
      <c r="R117" s="225">
        <f>Q117*H117</f>
        <v>0</v>
      </c>
      <c r="S117" s="225">
        <v>0</v>
      </c>
      <c r="T117" s="226">
        <f>S117*H117</f>
        <v>0</v>
      </c>
      <c r="AR117" s="17" t="s">
        <v>218</v>
      </c>
      <c r="AT117" s="17" t="s">
        <v>213</v>
      </c>
      <c r="AU117" s="17" t="s">
        <v>76</v>
      </c>
      <c r="AY117" s="17" t="s">
        <v>211</v>
      </c>
      <c r="BE117" s="227">
        <f>IF(N117="základní",J117,0)</f>
        <v>0</v>
      </c>
      <c r="BF117" s="227">
        <f>IF(N117="snížená",J117,0)</f>
        <v>0</v>
      </c>
      <c r="BG117" s="227">
        <f>IF(N117="zákl. přenesená",J117,0)</f>
        <v>0</v>
      </c>
      <c r="BH117" s="227">
        <f>IF(N117="sníž. přenesená",J117,0)</f>
        <v>0</v>
      </c>
      <c r="BI117" s="227">
        <f>IF(N117="nulová",J117,0)</f>
        <v>0</v>
      </c>
      <c r="BJ117" s="17" t="s">
        <v>74</v>
      </c>
      <c r="BK117" s="227">
        <f>ROUND(I117*H117,2)</f>
        <v>0</v>
      </c>
      <c r="BL117" s="17" t="s">
        <v>218</v>
      </c>
      <c r="BM117" s="17" t="s">
        <v>247</v>
      </c>
    </row>
    <row r="118" spans="2:47" s="1" customFormat="1" ht="12">
      <c r="B118" s="38"/>
      <c r="C118" s="39"/>
      <c r="D118" s="228" t="s">
        <v>219</v>
      </c>
      <c r="E118" s="39"/>
      <c r="F118" s="229" t="s">
        <v>266</v>
      </c>
      <c r="G118" s="39"/>
      <c r="H118" s="39"/>
      <c r="I118" s="143"/>
      <c r="J118" s="39"/>
      <c r="K118" s="39"/>
      <c r="L118" s="43"/>
      <c r="M118" s="230"/>
      <c r="N118" s="79"/>
      <c r="O118" s="79"/>
      <c r="P118" s="79"/>
      <c r="Q118" s="79"/>
      <c r="R118" s="79"/>
      <c r="S118" s="79"/>
      <c r="T118" s="80"/>
      <c r="AT118" s="17" t="s">
        <v>219</v>
      </c>
      <c r="AU118" s="17" t="s">
        <v>76</v>
      </c>
    </row>
    <row r="119" spans="2:47" s="1" customFormat="1" ht="12">
      <c r="B119" s="38"/>
      <c r="C119" s="39"/>
      <c r="D119" s="228" t="s">
        <v>221</v>
      </c>
      <c r="E119" s="39"/>
      <c r="F119" s="231" t="s">
        <v>267</v>
      </c>
      <c r="G119" s="39"/>
      <c r="H119" s="39"/>
      <c r="I119" s="143"/>
      <c r="J119" s="39"/>
      <c r="K119" s="39"/>
      <c r="L119" s="43"/>
      <c r="M119" s="230"/>
      <c r="N119" s="79"/>
      <c r="O119" s="79"/>
      <c r="P119" s="79"/>
      <c r="Q119" s="79"/>
      <c r="R119" s="79"/>
      <c r="S119" s="79"/>
      <c r="T119" s="80"/>
      <c r="AT119" s="17" t="s">
        <v>221</v>
      </c>
      <c r="AU119" s="17" t="s">
        <v>76</v>
      </c>
    </row>
    <row r="120" spans="2:51" s="12" customFormat="1" ht="12">
      <c r="B120" s="232"/>
      <c r="C120" s="233"/>
      <c r="D120" s="228" t="s">
        <v>223</v>
      </c>
      <c r="E120" s="234" t="s">
        <v>1</v>
      </c>
      <c r="F120" s="235" t="s">
        <v>883</v>
      </c>
      <c r="G120" s="233"/>
      <c r="H120" s="234" t="s">
        <v>1</v>
      </c>
      <c r="I120" s="236"/>
      <c r="J120" s="233"/>
      <c r="K120" s="233"/>
      <c r="L120" s="237"/>
      <c r="M120" s="238"/>
      <c r="N120" s="239"/>
      <c r="O120" s="239"/>
      <c r="P120" s="239"/>
      <c r="Q120" s="239"/>
      <c r="R120" s="239"/>
      <c r="S120" s="239"/>
      <c r="T120" s="240"/>
      <c r="AT120" s="241" t="s">
        <v>223</v>
      </c>
      <c r="AU120" s="241" t="s">
        <v>76</v>
      </c>
      <c r="AV120" s="12" t="s">
        <v>74</v>
      </c>
      <c r="AW120" s="12" t="s">
        <v>30</v>
      </c>
      <c r="AX120" s="12" t="s">
        <v>67</v>
      </c>
      <c r="AY120" s="241" t="s">
        <v>211</v>
      </c>
    </row>
    <row r="121" spans="2:51" s="13" customFormat="1" ht="12">
      <c r="B121" s="242"/>
      <c r="C121" s="243"/>
      <c r="D121" s="228" t="s">
        <v>223</v>
      </c>
      <c r="E121" s="244" t="s">
        <v>1</v>
      </c>
      <c r="F121" s="245" t="s">
        <v>1919</v>
      </c>
      <c r="G121" s="243"/>
      <c r="H121" s="246">
        <v>88.202</v>
      </c>
      <c r="I121" s="247"/>
      <c r="J121" s="243"/>
      <c r="K121" s="243"/>
      <c r="L121" s="248"/>
      <c r="M121" s="249"/>
      <c r="N121" s="250"/>
      <c r="O121" s="250"/>
      <c r="P121" s="250"/>
      <c r="Q121" s="250"/>
      <c r="R121" s="250"/>
      <c r="S121" s="250"/>
      <c r="T121" s="251"/>
      <c r="AT121" s="252" t="s">
        <v>223</v>
      </c>
      <c r="AU121" s="252" t="s">
        <v>76</v>
      </c>
      <c r="AV121" s="13" t="s">
        <v>76</v>
      </c>
      <c r="AW121" s="13" t="s">
        <v>30</v>
      </c>
      <c r="AX121" s="13" t="s">
        <v>67</v>
      </c>
      <c r="AY121" s="252" t="s">
        <v>211</v>
      </c>
    </row>
    <row r="122" spans="2:51" s="12" customFormat="1" ht="12">
      <c r="B122" s="232"/>
      <c r="C122" s="233"/>
      <c r="D122" s="228" t="s">
        <v>223</v>
      </c>
      <c r="E122" s="234" t="s">
        <v>1</v>
      </c>
      <c r="F122" s="235" t="s">
        <v>888</v>
      </c>
      <c r="G122" s="233"/>
      <c r="H122" s="234" t="s">
        <v>1</v>
      </c>
      <c r="I122" s="236"/>
      <c r="J122" s="233"/>
      <c r="K122" s="233"/>
      <c r="L122" s="237"/>
      <c r="M122" s="238"/>
      <c r="N122" s="239"/>
      <c r="O122" s="239"/>
      <c r="P122" s="239"/>
      <c r="Q122" s="239"/>
      <c r="R122" s="239"/>
      <c r="S122" s="239"/>
      <c r="T122" s="240"/>
      <c r="AT122" s="241" t="s">
        <v>223</v>
      </c>
      <c r="AU122" s="241" t="s">
        <v>76</v>
      </c>
      <c r="AV122" s="12" t="s">
        <v>74</v>
      </c>
      <c r="AW122" s="12" t="s">
        <v>30</v>
      </c>
      <c r="AX122" s="12" t="s">
        <v>67</v>
      </c>
      <c r="AY122" s="241" t="s">
        <v>211</v>
      </c>
    </row>
    <row r="123" spans="2:51" s="13" customFormat="1" ht="12">
      <c r="B123" s="242"/>
      <c r="C123" s="243"/>
      <c r="D123" s="228" t="s">
        <v>223</v>
      </c>
      <c r="E123" s="244" t="s">
        <v>1</v>
      </c>
      <c r="F123" s="245" t="s">
        <v>1920</v>
      </c>
      <c r="G123" s="243"/>
      <c r="H123" s="246">
        <v>78.772</v>
      </c>
      <c r="I123" s="247"/>
      <c r="J123" s="243"/>
      <c r="K123" s="243"/>
      <c r="L123" s="248"/>
      <c r="M123" s="249"/>
      <c r="N123" s="250"/>
      <c r="O123" s="250"/>
      <c r="P123" s="250"/>
      <c r="Q123" s="250"/>
      <c r="R123" s="250"/>
      <c r="S123" s="250"/>
      <c r="T123" s="251"/>
      <c r="AT123" s="252" t="s">
        <v>223</v>
      </c>
      <c r="AU123" s="252" t="s">
        <v>76</v>
      </c>
      <c r="AV123" s="13" t="s">
        <v>76</v>
      </c>
      <c r="AW123" s="13" t="s">
        <v>30</v>
      </c>
      <c r="AX123" s="13" t="s">
        <v>67</v>
      </c>
      <c r="AY123" s="252" t="s">
        <v>211</v>
      </c>
    </row>
    <row r="124" spans="2:51" s="14" customFormat="1" ht="12">
      <c r="B124" s="253"/>
      <c r="C124" s="254"/>
      <c r="D124" s="228" t="s">
        <v>223</v>
      </c>
      <c r="E124" s="255" t="s">
        <v>1</v>
      </c>
      <c r="F124" s="256" t="s">
        <v>227</v>
      </c>
      <c r="G124" s="254"/>
      <c r="H124" s="257">
        <v>166.974</v>
      </c>
      <c r="I124" s="258"/>
      <c r="J124" s="254"/>
      <c r="K124" s="254"/>
      <c r="L124" s="259"/>
      <c r="M124" s="260"/>
      <c r="N124" s="261"/>
      <c r="O124" s="261"/>
      <c r="P124" s="261"/>
      <c r="Q124" s="261"/>
      <c r="R124" s="261"/>
      <c r="S124" s="261"/>
      <c r="T124" s="262"/>
      <c r="AT124" s="263" t="s">
        <v>223</v>
      </c>
      <c r="AU124" s="263" t="s">
        <v>76</v>
      </c>
      <c r="AV124" s="14" t="s">
        <v>218</v>
      </c>
      <c r="AW124" s="14" t="s">
        <v>30</v>
      </c>
      <c r="AX124" s="14" t="s">
        <v>74</v>
      </c>
      <c r="AY124" s="263" t="s">
        <v>211</v>
      </c>
    </row>
    <row r="125" spans="2:65" s="1" customFormat="1" ht="16.5" customHeight="1">
      <c r="B125" s="38"/>
      <c r="C125" s="216" t="s">
        <v>254</v>
      </c>
      <c r="D125" s="216" t="s">
        <v>213</v>
      </c>
      <c r="E125" s="217" t="s">
        <v>1921</v>
      </c>
      <c r="F125" s="218" t="s">
        <v>1922</v>
      </c>
      <c r="G125" s="219" t="s">
        <v>230</v>
      </c>
      <c r="H125" s="220">
        <v>166.974</v>
      </c>
      <c r="I125" s="221"/>
      <c r="J125" s="222">
        <f>ROUND(I125*H125,2)</f>
        <v>0</v>
      </c>
      <c r="K125" s="218" t="s">
        <v>217</v>
      </c>
      <c r="L125" s="43"/>
      <c r="M125" s="223" t="s">
        <v>1</v>
      </c>
      <c r="N125" s="224" t="s">
        <v>38</v>
      </c>
      <c r="O125" s="79"/>
      <c r="P125" s="225">
        <f>O125*H125</f>
        <v>0</v>
      </c>
      <c r="Q125" s="225">
        <v>0</v>
      </c>
      <c r="R125" s="225">
        <f>Q125*H125</f>
        <v>0</v>
      </c>
      <c r="S125" s="225">
        <v>0</v>
      </c>
      <c r="T125" s="226">
        <f>S125*H125</f>
        <v>0</v>
      </c>
      <c r="AR125" s="17" t="s">
        <v>218</v>
      </c>
      <c r="AT125" s="17" t="s">
        <v>213</v>
      </c>
      <c r="AU125" s="17" t="s">
        <v>76</v>
      </c>
      <c r="AY125" s="17" t="s">
        <v>211</v>
      </c>
      <c r="BE125" s="227">
        <f>IF(N125="základní",J125,0)</f>
        <v>0</v>
      </c>
      <c r="BF125" s="227">
        <f>IF(N125="snížená",J125,0)</f>
        <v>0</v>
      </c>
      <c r="BG125" s="227">
        <f>IF(N125="zákl. přenesená",J125,0)</f>
        <v>0</v>
      </c>
      <c r="BH125" s="227">
        <f>IF(N125="sníž. přenesená",J125,0)</f>
        <v>0</v>
      </c>
      <c r="BI125" s="227">
        <f>IF(N125="nulová",J125,0)</f>
        <v>0</v>
      </c>
      <c r="BJ125" s="17" t="s">
        <v>74</v>
      </c>
      <c r="BK125" s="227">
        <f>ROUND(I125*H125,2)</f>
        <v>0</v>
      </c>
      <c r="BL125" s="17" t="s">
        <v>218</v>
      </c>
      <c r="BM125" s="17" t="s">
        <v>257</v>
      </c>
    </row>
    <row r="126" spans="2:47" s="1" customFormat="1" ht="12">
      <c r="B126" s="38"/>
      <c r="C126" s="39"/>
      <c r="D126" s="228" t="s">
        <v>219</v>
      </c>
      <c r="E126" s="39"/>
      <c r="F126" s="229" t="s">
        <v>1923</v>
      </c>
      <c r="G126" s="39"/>
      <c r="H126" s="39"/>
      <c r="I126" s="143"/>
      <c r="J126" s="39"/>
      <c r="K126" s="39"/>
      <c r="L126" s="43"/>
      <c r="M126" s="230"/>
      <c r="N126" s="79"/>
      <c r="O126" s="79"/>
      <c r="P126" s="79"/>
      <c r="Q126" s="79"/>
      <c r="R126" s="79"/>
      <c r="S126" s="79"/>
      <c r="T126" s="80"/>
      <c r="AT126" s="17" t="s">
        <v>219</v>
      </c>
      <c r="AU126" s="17" t="s">
        <v>76</v>
      </c>
    </row>
    <row r="127" spans="2:47" s="1" customFormat="1" ht="12">
      <c r="B127" s="38"/>
      <c r="C127" s="39"/>
      <c r="D127" s="228" t="s">
        <v>221</v>
      </c>
      <c r="E127" s="39"/>
      <c r="F127" s="231" t="s">
        <v>267</v>
      </c>
      <c r="G127" s="39"/>
      <c r="H127" s="39"/>
      <c r="I127" s="143"/>
      <c r="J127" s="39"/>
      <c r="K127" s="39"/>
      <c r="L127" s="43"/>
      <c r="M127" s="230"/>
      <c r="N127" s="79"/>
      <c r="O127" s="79"/>
      <c r="P127" s="79"/>
      <c r="Q127" s="79"/>
      <c r="R127" s="79"/>
      <c r="S127" s="79"/>
      <c r="T127" s="80"/>
      <c r="AT127" s="17" t="s">
        <v>221</v>
      </c>
      <c r="AU127" s="17" t="s">
        <v>76</v>
      </c>
    </row>
    <row r="128" spans="2:65" s="1" customFormat="1" ht="16.5" customHeight="1">
      <c r="B128" s="38"/>
      <c r="C128" s="216" t="s">
        <v>239</v>
      </c>
      <c r="D128" s="216" t="s">
        <v>213</v>
      </c>
      <c r="E128" s="217" t="s">
        <v>271</v>
      </c>
      <c r="F128" s="218" t="s">
        <v>272</v>
      </c>
      <c r="G128" s="219" t="s">
        <v>230</v>
      </c>
      <c r="H128" s="220">
        <v>83.487</v>
      </c>
      <c r="I128" s="221"/>
      <c r="J128" s="222">
        <f>ROUND(I128*H128,2)</f>
        <v>0</v>
      </c>
      <c r="K128" s="218" t="s">
        <v>217</v>
      </c>
      <c r="L128" s="43"/>
      <c r="M128" s="223" t="s">
        <v>1</v>
      </c>
      <c r="N128" s="224" t="s">
        <v>38</v>
      </c>
      <c r="O128" s="79"/>
      <c r="P128" s="225">
        <f>O128*H128</f>
        <v>0</v>
      </c>
      <c r="Q128" s="225">
        <v>0</v>
      </c>
      <c r="R128" s="225">
        <f>Q128*H128</f>
        <v>0</v>
      </c>
      <c r="S128" s="225">
        <v>0</v>
      </c>
      <c r="T128" s="226">
        <f>S128*H128</f>
        <v>0</v>
      </c>
      <c r="AR128" s="17" t="s">
        <v>218</v>
      </c>
      <c r="AT128" s="17" t="s">
        <v>213</v>
      </c>
      <c r="AU128" s="17" t="s">
        <v>76</v>
      </c>
      <c r="AY128" s="17" t="s">
        <v>211</v>
      </c>
      <c r="BE128" s="227">
        <f>IF(N128="základní",J128,0)</f>
        <v>0</v>
      </c>
      <c r="BF128" s="227">
        <f>IF(N128="snížená",J128,0)</f>
        <v>0</v>
      </c>
      <c r="BG128" s="227">
        <f>IF(N128="zákl. přenesená",J128,0)</f>
        <v>0</v>
      </c>
      <c r="BH128" s="227">
        <f>IF(N128="sníž. přenesená",J128,0)</f>
        <v>0</v>
      </c>
      <c r="BI128" s="227">
        <f>IF(N128="nulová",J128,0)</f>
        <v>0</v>
      </c>
      <c r="BJ128" s="17" t="s">
        <v>74</v>
      </c>
      <c r="BK128" s="227">
        <f>ROUND(I128*H128,2)</f>
        <v>0</v>
      </c>
      <c r="BL128" s="17" t="s">
        <v>218</v>
      </c>
      <c r="BM128" s="17" t="s">
        <v>265</v>
      </c>
    </row>
    <row r="129" spans="2:47" s="1" customFormat="1" ht="12">
      <c r="B129" s="38"/>
      <c r="C129" s="39"/>
      <c r="D129" s="228" t="s">
        <v>219</v>
      </c>
      <c r="E129" s="39"/>
      <c r="F129" s="229" t="s">
        <v>274</v>
      </c>
      <c r="G129" s="39"/>
      <c r="H129" s="39"/>
      <c r="I129" s="143"/>
      <c r="J129" s="39"/>
      <c r="K129" s="39"/>
      <c r="L129" s="43"/>
      <c r="M129" s="230"/>
      <c r="N129" s="79"/>
      <c r="O129" s="79"/>
      <c r="P129" s="79"/>
      <c r="Q129" s="79"/>
      <c r="R129" s="79"/>
      <c r="S129" s="79"/>
      <c r="T129" s="80"/>
      <c r="AT129" s="17" t="s">
        <v>219</v>
      </c>
      <c r="AU129" s="17" t="s">
        <v>76</v>
      </c>
    </row>
    <row r="130" spans="2:47" s="1" customFormat="1" ht="12">
      <c r="B130" s="38"/>
      <c r="C130" s="39"/>
      <c r="D130" s="228" t="s">
        <v>221</v>
      </c>
      <c r="E130" s="39"/>
      <c r="F130" s="231" t="s">
        <v>267</v>
      </c>
      <c r="G130" s="39"/>
      <c r="H130" s="39"/>
      <c r="I130" s="143"/>
      <c r="J130" s="39"/>
      <c r="K130" s="39"/>
      <c r="L130" s="43"/>
      <c r="M130" s="230"/>
      <c r="N130" s="79"/>
      <c r="O130" s="79"/>
      <c r="P130" s="79"/>
      <c r="Q130" s="79"/>
      <c r="R130" s="79"/>
      <c r="S130" s="79"/>
      <c r="T130" s="80"/>
      <c r="AT130" s="17" t="s">
        <v>221</v>
      </c>
      <c r="AU130" s="17" t="s">
        <v>76</v>
      </c>
    </row>
    <row r="131" spans="2:51" s="13" customFormat="1" ht="12">
      <c r="B131" s="242"/>
      <c r="C131" s="243"/>
      <c r="D131" s="228" t="s">
        <v>223</v>
      </c>
      <c r="E131" s="244" t="s">
        <v>1</v>
      </c>
      <c r="F131" s="245" t="s">
        <v>1924</v>
      </c>
      <c r="G131" s="243"/>
      <c r="H131" s="246">
        <v>83.487</v>
      </c>
      <c r="I131" s="247"/>
      <c r="J131" s="243"/>
      <c r="K131" s="243"/>
      <c r="L131" s="248"/>
      <c r="M131" s="249"/>
      <c r="N131" s="250"/>
      <c r="O131" s="250"/>
      <c r="P131" s="250"/>
      <c r="Q131" s="250"/>
      <c r="R131" s="250"/>
      <c r="S131" s="250"/>
      <c r="T131" s="251"/>
      <c r="AT131" s="252" t="s">
        <v>223</v>
      </c>
      <c r="AU131" s="252" t="s">
        <v>76</v>
      </c>
      <c r="AV131" s="13" t="s">
        <v>76</v>
      </c>
      <c r="AW131" s="13" t="s">
        <v>30</v>
      </c>
      <c r="AX131" s="13" t="s">
        <v>67</v>
      </c>
      <c r="AY131" s="252" t="s">
        <v>211</v>
      </c>
    </row>
    <row r="132" spans="2:51" s="14" customFormat="1" ht="12">
      <c r="B132" s="253"/>
      <c r="C132" s="254"/>
      <c r="D132" s="228" t="s">
        <v>223</v>
      </c>
      <c r="E132" s="255" t="s">
        <v>1</v>
      </c>
      <c r="F132" s="256" t="s">
        <v>227</v>
      </c>
      <c r="G132" s="254"/>
      <c r="H132" s="257">
        <v>83.487</v>
      </c>
      <c r="I132" s="258"/>
      <c r="J132" s="254"/>
      <c r="K132" s="254"/>
      <c r="L132" s="259"/>
      <c r="M132" s="260"/>
      <c r="N132" s="261"/>
      <c r="O132" s="261"/>
      <c r="P132" s="261"/>
      <c r="Q132" s="261"/>
      <c r="R132" s="261"/>
      <c r="S132" s="261"/>
      <c r="T132" s="262"/>
      <c r="AT132" s="263" t="s">
        <v>223</v>
      </c>
      <c r="AU132" s="263" t="s">
        <v>76</v>
      </c>
      <c r="AV132" s="14" t="s">
        <v>218</v>
      </c>
      <c r="AW132" s="14" t="s">
        <v>30</v>
      </c>
      <c r="AX132" s="14" t="s">
        <v>74</v>
      </c>
      <c r="AY132" s="263" t="s">
        <v>211</v>
      </c>
    </row>
    <row r="133" spans="2:65" s="1" customFormat="1" ht="16.5" customHeight="1">
      <c r="B133" s="38"/>
      <c r="C133" s="216" t="s">
        <v>270</v>
      </c>
      <c r="D133" s="216" t="s">
        <v>213</v>
      </c>
      <c r="E133" s="217" t="s">
        <v>1925</v>
      </c>
      <c r="F133" s="218" t="s">
        <v>1926</v>
      </c>
      <c r="G133" s="219" t="s">
        <v>246</v>
      </c>
      <c r="H133" s="220">
        <v>20.78</v>
      </c>
      <c r="I133" s="221"/>
      <c r="J133" s="222">
        <f>ROUND(I133*H133,2)</f>
        <v>0</v>
      </c>
      <c r="K133" s="218" t="s">
        <v>1</v>
      </c>
      <c r="L133" s="43"/>
      <c r="M133" s="223" t="s">
        <v>1</v>
      </c>
      <c r="N133" s="224" t="s">
        <v>38</v>
      </c>
      <c r="O133" s="79"/>
      <c r="P133" s="225">
        <f>O133*H133</f>
        <v>0</v>
      </c>
      <c r="Q133" s="225">
        <v>0</v>
      </c>
      <c r="R133" s="225">
        <f>Q133*H133</f>
        <v>0</v>
      </c>
      <c r="S133" s="225">
        <v>0</v>
      </c>
      <c r="T133" s="226">
        <f>S133*H133</f>
        <v>0</v>
      </c>
      <c r="AR133" s="17" t="s">
        <v>218</v>
      </c>
      <c r="AT133" s="17" t="s">
        <v>213</v>
      </c>
      <c r="AU133" s="17" t="s">
        <v>76</v>
      </c>
      <c r="AY133" s="17" t="s">
        <v>211</v>
      </c>
      <c r="BE133" s="227">
        <f>IF(N133="základní",J133,0)</f>
        <v>0</v>
      </c>
      <c r="BF133" s="227">
        <f>IF(N133="snížená",J133,0)</f>
        <v>0</v>
      </c>
      <c r="BG133" s="227">
        <f>IF(N133="zákl. přenesená",J133,0)</f>
        <v>0</v>
      </c>
      <c r="BH133" s="227">
        <f>IF(N133="sníž. přenesená",J133,0)</f>
        <v>0</v>
      </c>
      <c r="BI133" s="227">
        <f>IF(N133="nulová",J133,0)</f>
        <v>0</v>
      </c>
      <c r="BJ133" s="17" t="s">
        <v>74</v>
      </c>
      <c r="BK133" s="227">
        <f>ROUND(I133*H133,2)</f>
        <v>0</v>
      </c>
      <c r="BL133" s="17" t="s">
        <v>218</v>
      </c>
      <c r="BM133" s="17" t="s">
        <v>314</v>
      </c>
    </row>
    <row r="134" spans="2:47" s="1" customFormat="1" ht="12">
      <c r="B134" s="38"/>
      <c r="C134" s="39"/>
      <c r="D134" s="228" t="s">
        <v>219</v>
      </c>
      <c r="E134" s="39"/>
      <c r="F134" s="229" t="s">
        <v>1926</v>
      </c>
      <c r="G134" s="39"/>
      <c r="H134" s="39"/>
      <c r="I134" s="143"/>
      <c r="J134" s="39"/>
      <c r="K134" s="39"/>
      <c r="L134" s="43"/>
      <c r="M134" s="230"/>
      <c r="N134" s="79"/>
      <c r="O134" s="79"/>
      <c r="P134" s="79"/>
      <c r="Q134" s="79"/>
      <c r="R134" s="79"/>
      <c r="S134" s="79"/>
      <c r="T134" s="80"/>
      <c r="AT134" s="17" t="s">
        <v>219</v>
      </c>
      <c r="AU134" s="17" t="s">
        <v>76</v>
      </c>
    </row>
    <row r="135" spans="2:65" s="1" customFormat="1" ht="16.5" customHeight="1">
      <c r="B135" s="38"/>
      <c r="C135" s="216" t="s">
        <v>247</v>
      </c>
      <c r="D135" s="216" t="s">
        <v>213</v>
      </c>
      <c r="E135" s="217" t="s">
        <v>1927</v>
      </c>
      <c r="F135" s="218" t="s">
        <v>1928</v>
      </c>
      <c r="G135" s="219" t="s">
        <v>216</v>
      </c>
      <c r="H135" s="220">
        <v>62.801</v>
      </c>
      <c r="I135" s="221"/>
      <c r="J135" s="222">
        <f>ROUND(I135*H135,2)</f>
        <v>0</v>
      </c>
      <c r="K135" s="218" t="s">
        <v>217</v>
      </c>
      <c r="L135" s="43"/>
      <c r="M135" s="223" t="s">
        <v>1</v>
      </c>
      <c r="N135" s="224" t="s">
        <v>38</v>
      </c>
      <c r="O135" s="79"/>
      <c r="P135" s="225">
        <f>O135*H135</f>
        <v>0</v>
      </c>
      <c r="Q135" s="225">
        <v>0.00622</v>
      </c>
      <c r="R135" s="225">
        <f>Q135*H135</f>
        <v>0.39062222</v>
      </c>
      <c r="S135" s="225">
        <v>0</v>
      </c>
      <c r="T135" s="226">
        <f>S135*H135</f>
        <v>0</v>
      </c>
      <c r="AR135" s="17" t="s">
        <v>218</v>
      </c>
      <c r="AT135" s="17" t="s">
        <v>213</v>
      </c>
      <c r="AU135" s="17" t="s">
        <v>76</v>
      </c>
      <c r="AY135" s="17" t="s">
        <v>211</v>
      </c>
      <c r="BE135" s="227">
        <f>IF(N135="základní",J135,0)</f>
        <v>0</v>
      </c>
      <c r="BF135" s="227">
        <f>IF(N135="snížená",J135,0)</f>
        <v>0</v>
      </c>
      <c r="BG135" s="227">
        <f>IF(N135="zákl. přenesená",J135,0)</f>
        <v>0</v>
      </c>
      <c r="BH135" s="227">
        <f>IF(N135="sníž. přenesená",J135,0)</f>
        <v>0</v>
      </c>
      <c r="BI135" s="227">
        <f>IF(N135="nulová",J135,0)</f>
        <v>0</v>
      </c>
      <c r="BJ135" s="17" t="s">
        <v>74</v>
      </c>
      <c r="BK135" s="227">
        <f>ROUND(I135*H135,2)</f>
        <v>0</v>
      </c>
      <c r="BL135" s="17" t="s">
        <v>218</v>
      </c>
      <c r="BM135" s="17" t="s">
        <v>1929</v>
      </c>
    </row>
    <row r="136" spans="2:47" s="1" customFormat="1" ht="12">
      <c r="B136" s="38"/>
      <c r="C136" s="39"/>
      <c r="D136" s="228" t="s">
        <v>219</v>
      </c>
      <c r="E136" s="39"/>
      <c r="F136" s="229" t="s">
        <v>1930</v>
      </c>
      <c r="G136" s="39"/>
      <c r="H136" s="39"/>
      <c r="I136" s="143"/>
      <c r="J136" s="39"/>
      <c r="K136" s="39"/>
      <c r="L136" s="43"/>
      <c r="M136" s="230"/>
      <c r="N136" s="79"/>
      <c r="O136" s="79"/>
      <c r="P136" s="79"/>
      <c r="Q136" s="79"/>
      <c r="R136" s="79"/>
      <c r="S136" s="79"/>
      <c r="T136" s="80"/>
      <c r="AT136" s="17" t="s">
        <v>219</v>
      </c>
      <c r="AU136" s="17" t="s">
        <v>76</v>
      </c>
    </row>
    <row r="137" spans="2:47" s="1" customFormat="1" ht="12">
      <c r="B137" s="38"/>
      <c r="C137" s="39"/>
      <c r="D137" s="228" t="s">
        <v>221</v>
      </c>
      <c r="E137" s="39"/>
      <c r="F137" s="231" t="s">
        <v>1931</v>
      </c>
      <c r="G137" s="39"/>
      <c r="H137" s="39"/>
      <c r="I137" s="143"/>
      <c r="J137" s="39"/>
      <c r="K137" s="39"/>
      <c r="L137" s="43"/>
      <c r="M137" s="230"/>
      <c r="N137" s="79"/>
      <c r="O137" s="79"/>
      <c r="P137" s="79"/>
      <c r="Q137" s="79"/>
      <c r="R137" s="79"/>
      <c r="S137" s="79"/>
      <c r="T137" s="80"/>
      <c r="AT137" s="17" t="s">
        <v>221</v>
      </c>
      <c r="AU137" s="17" t="s">
        <v>76</v>
      </c>
    </row>
    <row r="138" spans="2:47" s="1" customFormat="1" ht="12">
      <c r="B138" s="38"/>
      <c r="C138" s="39"/>
      <c r="D138" s="228" t="s">
        <v>250</v>
      </c>
      <c r="E138" s="39"/>
      <c r="F138" s="231" t="s">
        <v>1932</v>
      </c>
      <c r="G138" s="39"/>
      <c r="H138" s="39"/>
      <c r="I138" s="143"/>
      <c r="J138" s="39"/>
      <c r="K138" s="39"/>
      <c r="L138" s="43"/>
      <c r="M138" s="230"/>
      <c r="N138" s="79"/>
      <c r="O138" s="79"/>
      <c r="P138" s="79"/>
      <c r="Q138" s="79"/>
      <c r="R138" s="79"/>
      <c r="S138" s="79"/>
      <c r="T138" s="80"/>
      <c r="AT138" s="17" t="s">
        <v>250</v>
      </c>
      <c r="AU138" s="17" t="s">
        <v>76</v>
      </c>
    </row>
    <row r="139" spans="2:51" s="12" customFormat="1" ht="12">
      <c r="B139" s="232"/>
      <c r="C139" s="233"/>
      <c r="D139" s="228" t="s">
        <v>223</v>
      </c>
      <c r="E139" s="234" t="s">
        <v>1</v>
      </c>
      <c r="F139" s="235" t="s">
        <v>1933</v>
      </c>
      <c r="G139" s="233"/>
      <c r="H139" s="234" t="s">
        <v>1</v>
      </c>
      <c r="I139" s="236"/>
      <c r="J139" s="233"/>
      <c r="K139" s="233"/>
      <c r="L139" s="237"/>
      <c r="M139" s="238"/>
      <c r="N139" s="239"/>
      <c r="O139" s="239"/>
      <c r="P139" s="239"/>
      <c r="Q139" s="239"/>
      <c r="R139" s="239"/>
      <c r="S139" s="239"/>
      <c r="T139" s="240"/>
      <c r="AT139" s="241" t="s">
        <v>223</v>
      </c>
      <c r="AU139" s="241" t="s">
        <v>76</v>
      </c>
      <c r="AV139" s="12" t="s">
        <v>74</v>
      </c>
      <c r="AW139" s="12" t="s">
        <v>30</v>
      </c>
      <c r="AX139" s="12" t="s">
        <v>67</v>
      </c>
      <c r="AY139" s="241" t="s">
        <v>211</v>
      </c>
    </row>
    <row r="140" spans="2:51" s="13" customFormat="1" ht="12">
      <c r="B140" s="242"/>
      <c r="C140" s="243"/>
      <c r="D140" s="228" t="s">
        <v>223</v>
      </c>
      <c r="E140" s="244" t="s">
        <v>1</v>
      </c>
      <c r="F140" s="245" t="s">
        <v>1934</v>
      </c>
      <c r="G140" s="243"/>
      <c r="H140" s="246">
        <v>22.49</v>
      </c>
      <c r="I140" s="247"/>
      <c r="J140" s="243"/>
      <c r="K140" s="243"/>
      <c r="L140" s="248"/>
      <c r="M140" s="249"/>
      <c r="N140" s="250"/>
      <c r="O140" s="250"/>
      <c r="P140" s="250"/>
      <c r="Q140" s="250"/>
      <c r="R140" s="250"/>
      <c r="S140" s="250"/>
      <c r="T140" s="251"/>
      <c r="AT140" s="252" t="s">
        <v>223</v>
      </c>
      <c r="AU140" s="252" t="s">
        <v>76</v>
      </c>
      <c r="AV140" s="13" t="s">
        <v>76</v>
      </c>
      <c r="AW140" s="13" t="s">
        <v>30</v>
      </c>
      <c r="AX140" s="13" t="s">
        <v>67</v>
      </c>
      <c r="AY140" s="252" t="s">
        <v>211</v>
      </c>
    </row>
    <row r="141" spans="2:51" s="13" customFormat="1" ht="12">
      <c r="B141" s="242"/>
      <c r="C141" s="243"/>
      <c r="D141" s="228" t="s">
        <v>223</v>
      </c>
      <c r="E141" s="244" t="s">
        <v>1</v>
      </c>
      <c r="F141" s="245" t="s">
        <v>1935</v>
      </c>
      <c r="G141" s="243"/>
      <c r="H141" s="246">
        <v>3.648</v>
      </c>
      <c r="I141" s="247"/>
      <c r="J141" s="243"/>
      <c r="K141" s="243"/>
      <c r="L141" s="248"/>
      <c r="M141" s="249"/>
      <c r="N141" s="250"/>
      <c r="O141" s="250"/>
      <c r="P141" s="250"/>
      <c r="Q141" s="250"/>
      <c r="R141" s="250"/>
      <c r="S141" s="250"/>
      <c r="T141" s="251"/>
      <c r="AT141" s="252" t="s">
        <v>223</v>
      </c>
      <c r="AU141" s="252" t="s">
        <v>76</v>
      </c>
      <c r="AV141" s="13" t="s">
        <v>76</v>
      </c>
      <c r="AW141" s="13" t="s">
        <v>30</v>
      </c>
      <c r="AX141" s="13" t="s">
        <v>67</v>
      </c>
      <c r="AY141" s="252" t="s">
        <v>211</v>
      </c>
    </row>
    <row r="142" spans="2:51" s="12" customFormat="1" ht="12">
      <c r="B142" s="232"/>
      <c r="C142" s="233"/>
      <c r="D142" s="228" t="s">
        <v>223</v>
      </c>
      <c r="E142" s="234" t="s">
        <v>1</v>
      </c>
      <c r="F142" s="235" t="s">
        <v>1936</v>
      </c>
      <c r="G142" s="233"/>
      <c r="H142" s="234" t="s">
        <v>1</v>
      </c>
      <c r="I142" s="236"/>
      <c r="J142" s="233"/>
      <c r="K142" s="233"/>
      <c r="L142" s="237"/>
      <c r="M142" s="238"/>
      <c r="N142" s="239"/>
      <c r="O142" s="239"/>
      <c r="P142" s="239"/>
      <c r="Q142" s="239"/>
      <c r="R142" s="239"/>
      <c r="S142" s="239"/>
      <c r="T142" s="240"/>
      <c r="AT142" s="241" t="s">
        <v>223</v>
      </c>
      <c r="AU142" s="241" t="s">
        <v>76</v>
      </c>
      <c r="AV142" s="12" t="s">
        <v>74</v>
      </c>
      <c r="AW142" s="12" t="s">
        <v>30</v>
      </c>
      <c r="AX142" s="12" t="s">
        <v>67</v>
      </c>
      <c r="AY142" s="241" t="s">
        <v>211</v>
      </c>
    </row>
    <row r="143" spans="2:51" s="13" customFormat="1" ht="12">
      <c r="B143" s="242"/>
      <c r="C143" s="243"/>
      <c r="D143" s="228" t="s">
        <v>223</v>
      </c>
      <c r="E143" s="244" t="s">
        <v>1</v>
      </c>
      <c r="F143" s="245" t="s">
        <v>1937</v>
      </c>
      <c r="G143" s="243"/>
      <c r="H143" s="246">
        <v>36.663</v>
      </c>
      <c r="I143" s="247"/>
      <c r="J143" s="243"/>
      <c r="K143" s="243"/>
      <c r="L143" s="248"/>
      <c r="M143" s="249"/>
      <c r="N143" s="250"/>
      <c r="O143" s="250"/>
      <c r="P143" s="250"/>
      <c r="Q143" s="250"/>
      <c r="R143" s="250"/>
      <c r="S143" s="250"/>
      <c r="T143" s="251"/>
      <c r="AT143" s="252" t="s">
        <v>223</v>
      </c>
      <c r="AU143" s="252" t="s">
        <v>76</v>
      </c>
      <c r="AV143" s="13" t="s">
        <v>76</v>
      </c>
      <c r="AW143" s="13" t="s">
        <v>30</v>
      </c>
      <c r="AX143" s="13" t="s">
        <v>67</v>
      </c>
      <c r="AY143" s="252" t="s">
        <v>211</v>
      </c>
    </row>
    <row r="144" spans="2:51" s="14" customFormat="1" ht="12">
      <c r="B144" s="253"/>
      <c r="C144" s="254"/>
      <c r="D144" s="228" t="s">
        <v>223</v>
      </c>
      <c r="E144" s="255" t="s">
        <v>1</v>
      </c>
      <c r="F144" s="256" t="s">
        <v>227</v>
      </c>
      <c r="G144" s="254"/>
      <c r="H144" s="257">
        <v>62.801</v>
      </c>
      <c r="I144" s="258"/>
      <c r="J144" s="254"/>
      <c r="K144" s="254"/>
      <c r="L144" s="259"/>
      <c r="M144" s="260"/>
      <c r="N144" s="261"/>
      <c r="O144" s="261"/>
      <c r="P144" s="261"/>
      <c r="Q144" s="261"/>
      <c r="R144" s="261"/>
      <c r="S144" s="261"/>
      <c r="T144" s="262"/>
      <c r="AT144" s="263" t="s">
        <v>223</v>
      </c>
      <c r="AU144" s="263" t="s">
        <v>76</v>
      </c>
      <c r="AV144" s="14" t="s">
        <v>218</v>
      </c>
      <c r="AW144" s="14" t="s">
        <v>30</v>
      </c>
      <c r="AX144" s="14" t="s">
        <v>74</v>
      </c>
      <c r="AY144" s="263" t="s">
        <v>211</v>
      </c>
    </row>
    <row r="145" spans="2:65" s="1" customFormat="1" ht="16.5" customHeight="1">
      <c r="B145" s="38"/>
      <c r="C145" s="216" t="s">
        <v>282</v>
      </c>
      <c r="D145" s="216" t="s">
        <v>213</v>
      </c>
      <c r="E145" s="217" t="s">
        <v>1938</v>
      </c>
      <c r="F145" s="218" t="s">
        <v>1939</v>
      </c>
      <c r="G145" s="219" t="s">
        <v>216</v>
      </c>
      <c r="H145" s="220">
        <v>62.801</v>
      </c>
      <c r="I145" s="221"/>
      <c r="J145" s="222">
        <f>ROUND(I145*H145,2)</f>
        <v>0</v>
      </c>
      <c r="K145" s="218" t="s">
        <v>217</v>
      </c>
      <c r="L145" s="43"/>
      <c r="M145" s="223" t="s">
        <v>1</v>
      </c>
      <c r="N145" s="224" t="s">
        <v>38</v>
      </c>
      <c r="O145" s="79"/>
      <c r="P145" s="225">
        <f>O145*H145</f>
        <v>0</v>
      </c>
      <c r="Q145" s="225">
        <v>0</v>
      </c>
      <c r="R145" s="225">
        <f>Q145*H145</f>
        <v>0</v>
      </c>
      <c r="S145" s="225">
        <v>0</v>
      </c>
      <c r="T145" s="226">
        <f>S145*H145</f>
        <v>0</v>
      </c>
      <c r="AR145" s="17" t="s">
        <v>218</v>
      </c>
      <c r="AT145" s="17" t="s">
        <v>213</v>
      </c>
      <c r="AU145" s="17" t="s">
        <v>76</v>
      </c>
      <c r="AY145" s="17" t="s">
        <v>211</v>
      </c>
      <c r="BE145" s="227">
        <f>IF(N145="základní",J145,0)</f>
        <v>0</v>
      </c>
      <c r="BF145" s="227">
        <f>IF(N145="snížená",J145,0)</f>
        <v>0</v>
      </c>
      <c r="BG145" s="227">
        <f>IF(N145="zákl. přenesená",J145,0)</f>
        <v>0</v>
      </c>
      <c r="BH145" s="227">
        <f>IF(N145="sníž. přenesená",J145,0)</f>
        <v>0</v>
      </c>
      <c r="BI145" s="227">
        <f>IF(N145="nulová",J145,0)</f>
        <v>0</v>
      </c>
      <c r="BJ145" s="17" t="s">
        <v>74</v>
      </c>
      <c r="BK145" s="227">
        <f>ROUND(I145*H145,2)</f>
        <v>0</v>
      </c>
      <c r="BL145" s="17" t="s">
        <v>218</v>
      </c>
      <c r="BM145" s="17" t="s">
        <v>1940</v>
      </c>
    </row>
    <row r="146" spans="2:47" s="1" customFormat="1" ht="12">
      <c r="B146" s="38"/>
      <c r="C146" s="39"/>
      <c r="D146" s="228" t="s">
        <v>219</v>
      </c>
      <c r="E146" s="39"/>
      <c r="F146" s="229" t="s">
        <v>1941</v>
      </c>
      <c r="G146" s="39"/>
      <c r="H146" s="39"/>
      <c r="I146" s="143"/>
      <c r="J146" s="39"/>
      <c r="K146" s="39"/>
      <c r="L146" s="43"/>
      <c r="M146" s="230"/>
      <c r="N146" s="79"/>
      <c r="O146" s="79"/>
      <c r="P146" s="79"/>
      <c r="Q146" s="79"/>
      <c r="R146" s="79"/>
      <c r="S146" s="79"/>
      <c r="T146" s="80"/>
      <c r="AT146" s="17" t="s">
        <v>219</v>
      </c>
      <c r="AU146" s="17" t="s">
        <v>76</v>
      </c>
    </row>
    <row r="147" spans="2:65" s="1" customFormat="1" ht="16.5" customHeight="1">
      <c r="B147" s="38"/>
      <c r="C147" s="216" t="s">
        <v>257</v>
      </c>
      <c r="D147" s="216" t="s">
        <v>213</v>
      </c>
      <c r="E147" s="217" t="s">
        <v>1942</v>
      </c>
      <c r="F147" s="218" t="s">
        <v>1943</v>
      </c>
      <c r="G147" s="219" t="s">
        <v>216</v>
      </c>
      <c r="H147" s="220">
        <v>62.801</v>
      </c>
      <c r="I147" s="221"/>
      <c r="J147" s="222">
        <f>ROUND(I147*H147,2)</f>
        <v>0</v>
      </c>
      <c r="K147" s="218" t="s">
        <v>217</v>
      </c>
      <c r="L147" s="43"/>
      <c r="M147" s="223" t="s">
        <v>1</v>
      </c>
      <c r="N147" s="224" t="s">
        <v>38</v>
      </c>
      <c r="O147" s="79"/>
      <c r="P147" s="225">
        <f>O147*H147</f>
        <v>0</v>
      </c>
      <c r="Q147" s="225">
        <v>0.00808</v>
      </c>
      <c r="R147" s="225">
        <f>Q147*H147</f>
        <v>0.5074320800000001</v>
      </c>
      <c r="S147" s="225">
        <v>0</v>
      </c>
      <c r="T147" s="226">
        <f>S147*H147</f>
        <v>0</v>
      </c>
      <c r="AR147" s="17" t="s">
        <v>218</v>
      </c>
      <c r="AT147" s="17" t="s">
        <v>213</v>
      </c>
      <c r="AU147" s="17" t="s">
        <v>76</v>
      </c>
      <c r="AY147" s="17" t="s">
        <v>211</v>
      </c>
      <c r="BE147" s="227">
        <f>IF(N147="základní",J147,0)</f>
        <v>0</v>
      </c>
      <c r="BF147" s="227">
        <f>IF(N147="snížená",J147,0)</f>
        <v>0</v>
      </c>
      <c r="BG147" s="227">
        <f>IF(N147="zákl. přenesená",J147,0)</f>
        <v>0</v>
      </c>
      <c r="BH147" s="227">
        <f>IF(N147="sníž. přenesená",J147,0)</f>
        <v>0</v>
      </c>
      <c r="BI147" s="227">
        <f>IF(N147="nulová",J147,0)</f>
        <v>0</v>
      </c>
      <c r="BJ147" s="17" t="s">
        <v>74</v>
      </c>
      <c r="BK147" s="227">
        <f>ROUND(I147*H147,2)</f>
        <v>0</v>
      </c>
      <c r="BL147" s="17" t="s">
        <v>218</v>
      </c>
      <c r="BM147" s="17" t="s">
        <v>1944</v>
      </c>
    </row>
    <row r="148" spans="2:47" s="1" customFormat="1" ht="12">
      <c r="B148" s="38"/>
      <c r="C148" s="39"/>
      <c r="D148" s="228" t="s">
        <v>219</v>
      </c>
      <c r="E148" s="39"/>
      <c r="F148" s="229" t="s">
        <v>1945</v>
      </c>
      <c r="G148" s="39"/>
      <c r="H148" s="39"/>
      <c r="I148" s="143"/>
      <c r="J148" s="39"/>
      <c r="K148" s="39"/>
      <c r="L148" s="43"/>
      <c r="M148" s="230"/>
      <c r="N148" s="79"/>
      <c r="O148" s="79"/>
      <c r="P148" s="79"/>
      <c r="Q148" s="79"/>
      <c r="R148" s="79"/>
      <c r="S148" s="79"/>
      <c r="T148" s="80"/>
      <c r="AT148" s="17" t="s">
        <v>219</v>
      </c>
      <c r="AU148" s="17" t="s">
        <v>76</v>
      </c>
    </row>
    <row r="149" spans="2:47" s="1" customFormat="1" ht="12">
      <c r="B149" s="38"/>
      <c r="C149" s="39"/>
      <c r="D149" s="228" t="s">
        <v>221</v>
      </c>
      <c r="E149" s="39"/>
      <c r="F149" s="231" t="s">
        <v>1946</v>
      </c>
      <c r="G149" s="39"/>
      <c r="H149" s="39"/>
      <c r="I149" s="143"/>
      <c r="J149" s="39"/>
      <c r="K149" s="39"/>
      <c r="L149" s="43"/>
      <c r="M149" s="230"/>
      <c r="N149" s="79"/>
      <c r="O149" s="79"/>
      <c r="P149" s="79"/>
      <c r="Q149" s="79"/>
      <c r="R149" s="79"/>
      <c r="S149" s="79"/>
      <c r="T149" s="80"/>
      <c r="AT149" s="17" t="s">
        <v>221</v>
      </c>
      <c r="AU149" s="17" t="s">
        <v>76</v>
      </c>
    </row>
    <row r="150" spans="2:65" s="1" customFormat="1" ht="16.5" customHeight="1">
      <c r="B150" s="38"/>
      <c r="C150" s="216" t="s">
        <v>295</v>
      </c>
      <c r="D150" s="216" t="s">
        <v>213</v>
      </c>
      <c r="E150" s="217" t="s">
        <v>1947</v>
      </c>
      <c r="F150" s="218" t="s">
        <v>1948</v>
      </c>
      <c r="G150" s="219" t="s">
        <v>216</v>
      </c>
      <c r="H150" s="220">
        <v>62.801</v>
      </c>
      <c r="I150" s="221"/>
      <c r="J150" s="222">
        <f>ROUND(I150*H150,2)</f>
        <v>0</v>
      </c>
      <c r="K150" s="218" t="s">
        <v>217</v>
      </c>
      <c r="L150" s="43"/>
      <c r="M150" s="223" t="s">
        <v>1</v>
      </c>
      <c r="N150" s="224" t="s">
        <v>38</v>
      </c>
      <c r="O150" s="79"/>
      <c r="P150" s="225">
        <f>O150*H150</f>
        <v>0</v>
      </c>
      <c r="Q150" s="225">
        <v>0</v>
      </c>
      <c r="R150" s="225">
        <f>Q150*H150</f>
        <v>0</v>
      </c>
      <c r="S150" s="225">
        <v>0</v>
      </c>
      <c r="T150" s="226">
        <f>S150*H150</f>
        <v>0</v>
      </c>
      <c r="AR150" s="17" t="s">
        <v>218</v>
      </c>
      <c r="AT150" s="17" t="s">
        <v>213</v>
      </c>
      <c r="AU150" s="17" t="s">
        <v>76</v>
      </c>
      <c r="AY150" s="17" t="s">
        <v>211</v>
      </c>
      <c r="BE150" s="227">
        <f>IF(N150="základní",J150,0)</f>
        <v>0</v>
      </c>
      <c r="BF150" s="227">
        <f>IF(N150="snížená",J150,0)</f>
        <v>0</v>
      </c>
      <c r="BG150" s="227">
        <f>IF(N150="zákl. přenesená",J150,0)</f>
        <v>0</v>
      </c>
      <c r="BH150" s="227">
        <f>IF(N150="sníž. přenesená",J150,0)</f>
        <v>0</v>
      </c>
      <c r="BI150" s="227">
        <f>IF(N150="nulová",J150,0)</f>
        <v>0</v>
      </c>
      <c r="BJ150" s="17" t="s">
        <v>74</v>
      </c>
      <c r="BK150" s="227">
        <f>ROUND(I150*H150,2)</f>
        <v>0</v>
      </c>
      <c r="BL150" s="17" t="s">
        <v>218</v>
      </c>
      <c r="BM150" s="17" t="s">
        <v>1949</v>
      </c>
    </row>
    <row r="151" spans="2:47" s="1" customFormat="1" ht="12">
      <c r="B151" s="38"/>
      <c r="C151" s="39"/>
      <c r="D151" s="228" t="s">
        <v>219</v>
      </c>
      <c r="E151" s="39"/>
      <c r="F151" s="229" t="s">
        <v>1950</v>
      </c>
      <c r="G151" s="39"/>
      <c r="H151" s="39"/>
      <c r="I151" s="143"/>
      <c r="J151" s="39"/>
      <c r="K151" s="39"/>
      <c r="L151" s="43"/>
      <c r="M151" s="230"/>
      <c r="N151" s="79"/>
      <c r="O151" s="79"/>
      <c r="P151" s="79"/>
      <c r="Q151" s="79"/>
      <c r="R151" s="79"/>
      <c r="S151" s="79"/>
      <c r="T151" s="80"/>
      <c r="AT151" s="17" t="s">
        <v>219</v>
      </c>
      <c r="AU151" s="17" t="s">
        <v>76</v>
      </c>
    </row>
    <row r="152" spans="2:65" s="1" customFormat="1" ht="16.5" customHeight="1">
      <c r="B152" s="38"/>
      <c r="C152" s="216" t="s">
        <v>265</v>
      </c>
      <c r="D152" s="216" t="s">
        <v>213</v>
      </c>
      <c r="E152" s="217" t="s">
        <v>1951</v>
      </c>
      <c r="F152" s="218" t="s">
        <v>1952</v>
      </c>
      <c r="G152" s="219" t="s">
        <v>230</v>
      </c>
      <c r="H152" s="220">
        <v>83.487</v>
      </c>
      <c r="I152" s="221"/>
      <c r="J152" s="222">
        <f>ROUND(I152*H152,2)</f>
        <v>0</v>
      </c>
      <c r="K152" s="218" t="s">
        <v>217</v>
      </c>
      <c r="L152" s="43"/>
      <c r="M152" s="223" t="s">
        <v>1</v>
      </c>
      <c r="N152" s="224" t="s">
        <v>38</v>
      </c>
      <c r="O152" s="79"/>
      <c r="P152" s="225">
        <f>O152*H152</f>
        <v>0</v>
      </c>
      <c r="Q152" s="225">
        <v>0</v>
      </c>
      <c r="R152" s="225">
        <f>Q152*H152</f>
        <v>0</v>
      </c>
      <c r="S152" s="225">
        <v>0</v>
      </c>
      <c r="T152" s="226">
        <f>S152*H152</f>
        <v>0</v>
      </c>
      <c r="AR152" s="17" t="s">
        <v>218</v>
      </c>
      <c r="AT152" s="17" t="s">
        <v>213</v>
      </c>
      <c r="AU152" s="17" t="s">
        <v>76</v>
      </c>
      <c r="AY152" s="17" t="s">
        <v>211</v>
      </c>
      <c r="BE152" s="227">
        <f>IF(N152="základní",J152,0)</f>
        <v>0</v>
      </c>
      <c r="BF152" s="227">
        <f>IF(N152="snížená",J152,0)</f>
        <v>0</v>
      </c>
      <c r="BG152" s="227">
        <f>IF(N152="zákl. přenesená",J152,0)</f>
        <v>0</v>
      </c>
      <c r="BH152" s="227">
        <f>IF(N152="sníž. přenesená",J152,0)</f>
        <v>0</v>
      </c>
      <c r="BI152" s="227">
        <f>IF(N152="nulová",J152,0)</f>
        <v>0</v>
      </c>
      <c r="BJ152" s="17" t="s">
        <v>74</v>
      </c>
      <c r="BK152" s="227">
        <f>ROUND(I152*H152,2)</f>
        <v>0</v>
      </c>
      <c r="BL152" s="17" t="s">
        <v>218</v>
      </c>
      <c r="BM152" s="17" t="s">
        <v>304</v>
      </c>
    </row>
    <row r="153" spans="2:47" s="1" customFormat="1" ht="12">
      <c r="B153" s="38"/>
      <c r="C153" s="39"/>
      <c r="D153" s="228" t="s">
        <v>219</v>
      </c>
      <c r="E153" s="39"/>
      <c r="F153" s="229" t="s">
        <v>1953</v>
      </c>
      <c r="G153" s="39"/>
      <c r="H153" s="39"/>
      <c r="I153" s="143"/>
      <c r="J153" s="39"/>
      <c r="K153" s="39"/>
      <c r="L153" s="43"/>
      <c r="M153" s="230"/>
      <c r="N153" s="79"/>
      <c r="O153" s="79"/>
      <c r="P153" s="79"/>
      <c r="Q153" s="79"/>
      <c r="R153" s="79"/>
      <c r="S153" s="79"/>
      <c r="T153" s="80"/>
      <c r="AT153" s="17" t="s">
        <v>219</v>
      </c>
      <c r="AU153" s="17" t="s">
        <v>76</v>
      </c>
    </row>
    <row r="154" spans="2:47" s="1" customFormat="1" ht="12">
      <c r="B154" s="38"/>
      <c r="C154" s="39"/>
      <c r="D154" s="228" t="s">
        <v>221</v>
      </c>
      <c r="E154" s="39"/>
      <c r="F154" s="231" t="s">
        <v>1954</v>
      </c>
      <c r="G154" s="39"/>
      <c r="H154" s="39"/>
      <c r="I154" s="143"/>
      <c r="J154" s="39"/>
      <c r="K154" s="39"/>
      <c r="L154" s="43"/>
      <c r="M154" s="230"/>
      <c r="N154" s="79"/>
      <c r="O154" s="79"/>
      <c r="P154" s="79"/>
      <c r="Q154" s="79"/>
      <c r="R154" s="79"/>
      <c r="S154" s="79"/>
      <c r="T154" s="80"/>
      <c r="AT154" s="17" t="s">
        <v>221</v>
      </c>
      <c r="AU154" s="17" t="s">
        <v>76</v>
      </c>
    </row>
    <row r="155" spans="2:51" s="12" customFormat="1" ht="12">
      <c r="B155" s="232"/>
      <c r="C155" s="233"/>
      <c r="D155" s="228" t="s">
        <v>223</v>
      </c>
      <c r="E155" s="234" t="s">
        <v>1</v>
      </c>
      <c r="F155" s="235" t="s">
        <v>1955</v>
      </c>
      <c r="G155" s="233"/>
      <c r="H155" s="234" t="s">
        <v>1</v>
      </c>
      <c r="I155" s="236"/>
      <c r="J155" s="233"/>
      <c r="K155" s="233"/>
      <c r="L155" s="237"/>
      <c r="M155" s="238"/>
      <c r="N155" s="239"/>
      <c r="O155" s="239"/>
      <c r="P155" s="239"/>
      <c r="Q155" s="239"/>
      <c r="R155" s="239"/>
      <c r="S155" s="239"/>
      <c r="T155" s="240"/>
      <c r="AT155" s="241" t="s">
        <v>223</v>
      </c>
      <c r="AU155" s="241" t="s">
        <v>76</v>
      </c>
      <c r="AV155" s="12" t="s">
        <v>74</v>
      </c>
      <c r="AW155" s="12" t="s">
        <v>30</v>
      </c>
      <c r="AX155" s="12" t="s">
        <v>67</v>
      </c>
      <c r="AY155" s="241" t="s">
        <v>211</v>
      </c>
    </row>
    <row r="156" spans="2:51" s="13" customFormat="1" ht="12">
      <c r="B156" s="242"/>
      <c r="C156" s="243"/>
      <c r="D156" s="228" t="s">
        <v>223</v>
      </c>
      <c r="E156" s="244" t="s">
        <v>1</v>
      </c>
      <c r="F156" s="245" t="s">
        <v>1924</v>
      </c>
      <c r="G156" s="243"/>
      <c r="H156" s="246">
        <v>83.487</v>
      </c>
      <c r="I156" s="247"/>
      <c r="J156" s="243"/>
      <c r="K156" s="243"/>
      <c r="L156" s="248"/>
      <c r="M156" s="249"/>
      <c r="N156" s="250"/>
      <c r="O156" s="250"/>
      <c r="P156" s="250"/>
      <c r="Q156" s="250"/>
      <c r="R156" s="250"/>
      <c r="S156" s="250"/>
      <c r="T156" s="251"/>
      <c r="AT156" s="252" t="s">
        <v>223</v>
      </c>
      <c r="AU156" s="252" t="s">
        <v>76</v>
      </c>
      <c r="AV156" s="13" t="s">
        <v>76</v>
      </c>
      <c r="AW156" s="13" t="s">
        <v>30</v>
      </c>
      <c r="AX156" s="13" t="s">
        <v>67</v>
      </c>
      <c r="AY156" s="252" t="s">
        <v>211</v>
      </c>
    </row>
    <row r="157" spans="2:51" s="14" customFormat="1" ht="12">
      <c r="B157" s="253"/>
      <c r="C157" s="254"/>
      <c r="D157" s="228" t="s">
        <v>223</v>
      </c>
      <c r="E157" s="255" t="s">
        <v>1</v>
      </c>
      <c r="F157" s="256" t="s">
        <v>227</v>
      </c>
      <c r="G157" s="254"/>
      <c r="H157" s="257">
        <v>83.487</v>
      </c>
      <c r="I157" s="258"/>
      <c r="J157" s="254"/>
      <c r="K157" s="254"/>
      <c r="L157" s="259"/>
      <c r="M157" s="260"/>
      <c r="N157" s="261"/>
      <c r="O157" s="261"/>
      <c r="P157" s="261"/>
      <c r="Q157" s="261"/>
      <c r="R157" s="261"/>
      <c r="S157" s="261"/>
      <c r="T157" s="262"/>
      <c r="AT157" s="263" t="s">
        <v>223</v>
      </c>
      <c r="AU157" s="263" t="s">
        <v>76</v>
      </c>
      <c r="AV157" s="14" t="s">
        <v>218</v>
      </c>
      <c r="AW157" s="14" t="s">
        <v>30</v>
      </c>
      <c r="AX157" s="14" t="s">
        <v>74</v>
      </c>
      <c r="AY157" s="263" t="s">
        <v>211</v>
      </c>
    </row>
    <row r="158" spans="2:65" s="1" customFormat="1" ht="16.5" customHeight="1">
      <c r="B158" s="38"/>
      <c r="C158" s="216" t="s">
        <v>308</v>
      </c>
      <c r="D158" s="216" t="s">
        <v>213</v>
      </c>
      <c r="E158" s="217" t="s">
        <v>1956</v>
      </c>
      <c r="F158" s="218" t="s">
        <v>1957</v>
      </c>
      <c r="G158" s="219" t="s">
        <v>230</v>
      </c>
      <c r="H158" s="220">
        <v>120.509</v>
      </c>
      <c r="I158" s="221"/>
      <c r="J158" s="222">
        <f>ROUND(I158*H158,2)</f>
        <v>0</v>
      </c>
      <c r="K158" s="218" t="s">
        <v>217</v>
      </c>
      <c r="L158" s="43"/>
      <c r="M158" s="223" t="s">
        <v>1</v>
      </c>
      <c r="N158" s="224" t="s">
        <v>38</v>
      </c>
      <c r="O158" s="79"/>
      <c r="P158" s="225">
        <f>O158*H158</f>
        <v>0</v>
      </c>
      <c r="Q158" s="225">
        <v>0</v>
      </c>
      <c r="R158" s="225">
        <f>Q158*H158</f>
        <v>0</v>
      </c>
      <c r="S158" s="225">
        <v>0</v>
      </c>
      <c r="T158" s="226">
        <f>S158*H158</f>
        <v>0</v>
      </c>
      <c r="AR158" s="17" t="s">
        <v>218</v>
      </c>
      <c r="AT158" s="17" t="s">
        <v>213</v>
      </c>
      <c r="AU158" s="17" t="s">
        <v>76</v>
      </c>
      <c r="AY158" s="17" t="s">
        <v>211</v>
      </c>
      <c r="BE158" s="227">
        <f>IF(N158="základní",J158,0)</f>
        <v>0</v>
      </c>
      <c r="BF158" s="227">
        <f>IF(N158="snížená",J158,0)</f>
        <v>0</v>
      </c>
      <c r="BG158" s="227">
        <f>IF(N158="zákl. přenesená",J158,0)</f>
        <v>0</v>
      </c>
      <c r="BH158" s="227">
        <f>IF(N158="sníž. přenesená",J158,0)</f>
        <v>0</v>
      </c>
      <c r="BI158" s="227">
        <f>IF(N158="nulová",J158,0)</f>
        <v>0</v>
      </c>
      <c r="BJ158" s="17" t="s">
        <v>74</v>
      </c>
      <c r="BK158" s="227">
        <f>ROUND(I158*H158,2)</f>
        <v>0</v>
      </c>
      <c r="BL158" s="17" t="s">
        <v>218</v>
      </c>
      <c r="BM158" s="17" t="s">
        <v>1958</v>
      </c>
    </row>
    <row r="159" spans="2:47" s="1" customFormat="1" ht="12">
      <c r="B159" s="38"/>
      <c r="C159" s="39"/>
      <c r="D159" s="228" t="s">
        <v>219</v>
      </c>
      <c r="E159" s="39"/>
      <c r="F159" s="229" t="s">
        <v>1959</v>
      </c>
      <c r="G159" s="39"/>
      <c r="H159" s="39"/>
      <c r="I159" s="143"/>
      <c r="J159" s="39"/>
      <c r="K159" s="39"/>
      <c r="L159" s="43"/>
      <c r="M159" s="230"/>
      <c r="N159" s="79"/>
      <c r="O159" s="79"/>
      <c r="P159" s="79"/>
      <c r="Q159" s="79"/>
      <c r="R159" s="79"/>
      <c r="S159" s="79"/>
      <c r="T159" s="80"/>
      <c r="AT159" s="17" t="s">
        <v>219</v>
      </c>
      <c r="AU159" s="17" t="s">
        <v>76</v>
      </c>
    </row>
    <row r="160" spans="2:47" s="1" customFormat="1" ht="12">
      <c r="B160" s="38"/>
      <c r="C160" s="39"/>
      <c r="D160" s="228" t="s">
        <v>221</v>
      </c>
      <c r="E160" s="39"/>
      <c r="F160" s="231" t="s">
        <v>1954</v>
      </c>
      <c r="G160" s="39"/>
      <c r="H160" s="39"/>
      <c r="I160" s="143"/>
      <c r="J160" s="39"/>
      <c r="K160" s="39"/>
      <c r="L160" s="43"/>
      <c r="M160" s="230"/>
      <c r="N160" s="79"/>
      <c r="O160" s="79"/>
      <c r="P160" s="79"/>
      <c r="Q160" s="79"/>
      <c r="R160" s="79"/>
      <c r="S160" s="79"/>
      <c r="T160" s="80"/>
      <c r="AT160" s="17" t="s">
        <v>221</v>
      </c>
      <c r="AU160" s="17" t="s">
        <v>76</v>
      </c>
    </row>
    <row r="161" spans="2:51" s="12" customFormat="1" ht="12">
      <c r="B161" s="232"/>
      <c r="C161" s="233"/>
      <c r="D161" s="228" t="s">
        <v>223</v>
      </c>
      <c r="E161" s="234" t="s">
        <v>1</v>
      </c>
      <c r="F161" s="235" t="s">
        <v>1960</v>
      </c>
      <c r="G161" s="233"/>
      <c r="H161" s="234" t="s">
        <v>1</v>
      </c>
      <c r="I161" s="236"/>
      <c r="J161" s="233"/>
      <c r="K161" s="233"/>
      <c r="L161" s="237"/>
      <c r="M161" s="238"/>
      <c r="N161" s="239"/>
      <c r="O161" s="239"/>
      <c r="P161" s="239"/>
      <c r="Q161" s="239"/>
      <c r="R161" s="239"/>
      <c r="S161" s="239"/>
      <c r="T161" s="240"/>
      <c r="AT161" s="241" t="s">
        <v>223</v>
      </c>
      <c r="AU161" s="241" t="s">
        <v>76</v>
      </c>
      <c r="AV161" s="12" t="s">
        <v>74</v>
      </c>
      <c r="AW161" s="12" t="s">
        <v>30</v>
      </c>
      <c r="AX161" s="12" t="s">
        <v>67</v>
      </c>
      <c r="AY161" s="241" t="s">
        <v>211</v>
      </c>
    </row>
    <row r="162" spans="2:51" s="13" customFormat="1" ht="12">
      <c r="B162" s="242"/>
      <c r="C162" s="243"/>
      <c r="D162" s="228" t="s">
        <v>223</v>
      </c>
      <c r="E162" s="244" t="s">
        <v>1</v>
      </c>
      <c r="F162" s="245" t="s">
        <v>1924</v>
      </c>
      <c r="G162" s="243"/>
      <c r="H162" s="246">
        <v>83.487</v>
      </c>
      <c r="I162" s="247"/>
      <c r="J162" s="243"/>
      <c r="K162" s="243"/>
      <c r="L162" s="248"/>
      <c r="M162" s="249"/>
      <c r="N162" s="250"/>
      <c r="O162" s="250"/>
      <c r="P162" s="250"/>
      <c r="Q162" s="250"/>
      <c r="R162" s="250"/>
      <c r="S162" s="250"/>
      <c r="T162" s="251"/>
      <c r="AT162" s="252" t="s">
        <v>223</v>
      </c>
      <c r="AU162" s="252" t="s">
        <v>76</v>
      </c>
      <c r="AV162" s="13" t="s">
        <v>76</v>
      </c>
      <c r="AW162" s="13" t="s">
        <v>30</v>
      </c>
      <c r="AX162" s="13" t="s">
        <v>67</v>
      </c>
      <c r="AY162" s="252" t="s">
        <v>211</v>
      </c>
    </row>
    <row r="163" spans="2:51" s="12" customFormat="1" ht="12">
      <c r="B163" s="232"/>
      <c r="C163" s="233"/>
      <c r="D163" s="228" t="s">
        <v>223</v>
      </c>
      <c r="E163" s="234" t="s">
        <v>1</v>
      </c>
      <c r="F163" s="235" t="s">
        <v>1961</v>
      </c>
      <c r="G163" s="233"/>
      <c r="H163" s="234" t="s">
        <v>1</v>
      </c>
      <c r="I163" s="236"/>
      <c r="J163" s="233"/>
      <c r="K163" s="233"/>
      <c r="L163" s="237"/>
      <c r="M163" s="238"/>
      <c r="N163" s="239"/>
      <c r="O163" s="239"/>
      <c r="P163" s="239"/>
      <c r="Q163" s="239"/>
      <c r="R163" s="239"/>
      <c r="S163" s="239"/>
      <c r="T163" s="240"/>
      <c r="AT163" s="241" t="s">
        <v>223</v>
      </c>
      <c r="AU163" s="241" t="s">
        <v>76</v>
      </c>
      <c r="AV163" s="12" t="s">
        <v>74</v>
      </c>
      <c r="AW163" s="12" t="s">
        <v>30</v>
      </c>
      <c r="AX163" s="12" t="s">
        <v>67</v>
      </c>
      <c r="AY163" s="241" t="s">
        <v>211</v>
      </c>
    </row>
    <row r="164" spans="2:51" s="13" customFormat="1" ht="12">
      <c r="B164" s="242"/>
      <c r="C164" s="243"/>
      <c r="D164" s="228" t="s">
        <v>223</v>
      </c>
      <c r="E164" s="244" t="s">
        <v>1</v>
      </c>
      <c r="F164" s="245" t="s">
        <v>1962</v>
      </c>
      <c r="G164" s="243"/>
      <c r="H164" s="246">
        <v>37.022</v>
      </c>
      <c r="I164" s="247"/>
      <c r="J164" s="243"/>
      <c r="K164" s="243"/>
      <c r="L164" s="248"/>
      <c r="M164" s="249"/>
      <c r="N164" s="250"/>
      <c r="O164" s="250"/>
      <c r="P164" s="250"/>
      <c r="Q164" s="250"/>
      <c r="R164" s="250"/>
      <c r="S164" s="250"/>
      <c r="T164" s="251"/>
      <c r="AT164" s="252" t="s">
        <v>223</v>
      </c>
      <c r="AU164" s="252" t="s">
        <v>76</v>
      </c>
      <c r="AV164" s="13" t="s">
        <v>76</v>
      </c>
      <c r="AW164" s="13" t="s">
        <v>30</v>
      </c>
      <c r="AX164" s="13" t="s">
        <v>67</v>
      </c>
      <c r="AY164" s="252" t="s">
        <v>211</v>
      </c>
    </row>
    <row r="165" spans="2:51" s="14" customFormat="1" ht="12">
      <c r="B165" s="253"/>
      <c r="C165" s="254"/>
      <c r="D165" s="228" t="s">
        <v>223</v>
      </c>
      <c r="E165" s="255" t="s">
        <v>1</v>
      </c>
      <c r="F165" s="256" t="s">
        <v>227</v>
      </c>
      <c r="G165" s="254"/>
      <c r="H165" s="257">
        <v>120.509</v>
      </c>
      <c r="I165" s="258"/>
      <c r="J165" s="254"/>
      <c r="K165" s="254"/>
      <c r="L165" s="259"/>
      <c r="M165" s="260"/>
      <c r="N165" s="261"/>
      <c r="O165" s="261"/>
      <c r="P165" s="261"/>
      <c r="Q165" s="261"/>
      <c r="R165" s="261"/>
      <c r="S165" s="261"/>
      <c r="T165" s="262"/>
      <c r="AT165" s="263" t="s">
        <v>223</v>
      </c>
      <c r="AU165" s="263" t="s">
        <v>76</v>
      </c>
      <c r="AV165" s="14" t="s">
        <v>218</v>
      </c>
      <c r="AW165" s="14" t="s">
        <v>30</v>
      </c>
      <c r="AX165" s="14" t="s">
        <v>74</v>
      </c>
      <c r="AY165" s="263" t="s">
        <v>211</v>
      </c>
    </row>
    <row r="166" spans="2:65" s="1" customFormat="1" ht="16.5" customHeight="1">
      <c r="B166" s="38"/>
      <c r="C166" s="216" t="s">
        <v>314</v>
      </c>
      <c r="D166" s="216" t="s">
        <v>213</v>
      </c>
      <c r="E166" s="217" t="s">
        <v>283</v>
      </c>
      <c r="F166" s="218" t="s">
        <v>284</v>
      </c>
      <c r="G166" s="219" t="s">
        <v>230</v>
      </c>
      <c r="H166" s="220">
        <v>6.46</v>
      </c>
      <c r="I166" s="221"/>
      <c r="J166" s="222">
        <f>ROUND(I166*H166,2)</f>
        <v>0</v>
      </c>
      <c r="K166" s="218" t="s">
        <v>217</v>
      </c>
      <c r="L166" s="43"/>
      <c r="M166" s="223" t="s">
        <v>1</v>
      </c>
      <c r="N166" s="224" t="s">
        <v>38</v>
      </c>
      <c r="O166" s="79"/>
      <c r="P166" s="225">
        <f>O166*H166</f>
        <v>0</v>
      </c>
      <c r="Q166" s="225">
        <v>0</v>
      </c>
      <c r="R166" s="225">
        <f>Q166*H166</f>
        <v>0</v>
      </c>
      <c r="S166" s="225">
        <v>0</v>
      </c>
      <c r="T166" s="226">
        <f>S166*H166</f>
        <v>0</v>
      </c>
      <c r="AR166" s="17" t="s">
        <v>218</v>
      </c>
      <c r="AT166" s="17" t="s">
        <v>213</v>
      </c>
      <c r="AU166" s="17" t="s">
        <v>76</v>
      </c>
      <c r="AY166" s="17" t="s">
        <v>211</v>
      </c>
      <c r="BE166" s="227">
        <f>IF(N166="základní",J166,0)</f>
        <v>0</v>
      </c>
      <c r="BF166" s="227">
        <f>IF(N166="snížená",J166,0)</f>
        <v>0</v>
      </c>
      <c r="BG166" s="227">
        <f>IF(N166="zákl. přenesená",J166,0)</f>
        <v>0</v>
      </c>
      <c r="BH166" s="227">
        <f>IF(N166="sníž. přenesená",J166,0)</f>
        <v>0</v>
      </c>
      <c r="BI166" s="227">
        <f>IF(N166="nulová",J166,0)</f>
        <v>0</v>
      </c>
      <c r="BJ166" s="17" t="s">
        <v>74</v>
      </c>
      <c r="BK166" s="227">
        <f>ROUND(I166*H166,2)</f>
        <v>0</v>
      </c>
      <c r="BL166" s="17" t="s">
        <v>218</v>
      </c>
      <c r="BM166" s="17" t="s">
        <v>317</v>
      </c>
    </row>
    <row r="167" spans="2:47" s="1" customFormat="1" ht="12">
      <c r="B167" s="38"/>
      <c r="C167" s="39"/>
      <c r="D167" s="228" t="s">
        <v>219</v>
      </c>
      <c r="E167" s="39"/>
      <c r="F167" s="229" t="s">
        <v>286</v>
      </c>
      <c r="G167" s="39"/>
      <c r="H167" s="39"/>
      <c r="I167" s="143"/>
      <c r="J167" s="39"/>
      <c r="K167" s="39"/>
      <c r="L167" s="43"/>
      <c r="M167" s="230"/>
      <c r="N167" s="79"/>
      <c r="O167" s="79"/>
      <c r="P167" s="79"/>
      <c r="Q167" s="79"/>
      <c r="R167" s="79"/>
      <c r="S167" s="79"/>
      <c r="T167" s="80"/>
      <c r="AT167" s="17" t="s">
        <v>219</v>
      </c>
      <c r="AU167" s="17" t="s">
        <v>76</v>
      </c>
    </row>
    <row r="168" spans="2:47" s="1" customFormat="1" ht="12">
      <c r="B168" s="38"/>
      <c r="C168" s="39"/>
      <c r="D168" s="228" t="s">
        <v>221</v>
      </c>
      <c r="E168" s="39"/>
      <c r="F168" s="231" t="s">
        <v>287</v>
      </c>
      <c r="G168" s="39"/>
      <c r="H168" s="39"/>
      <c r="I168" s="143"/>
      <c r="J168" s="39"/>
      <c r="K168" s="39"/>
      <c r="L168" s="43"/>
      <c r="M168" s="230"/>
      <c r="N168" s="79"/>
      <c r="O168" s="79"/>
      <c r="P168" s="79"/>
      <c r="Q168" s="79"/>
      <c r="R168" s="79"/>
      <c r="S168" s="79"/>
      <c r="T168" s="80"/>
      <c r="AT168" s="17" t="s">
        <v>221</v>
      </c>
      <c r="AU168" s="17" t="s">
        <v>76</v>
      </c>
    </row>
    <row r="169" spans="2:51" s="13" customFormat="1" ht="12">
      <c r="B169" s="242"/>
      <c r="C169" s="243"/>
      <c r="D169" s="228" t="s">
        <v>223</v>
      </c>
      <c r="E169" s="244" t="s">
        <v>1</v>
      </c>
      <c r="F169" s="245" t="s">
        <v>1963</v>
      </c>
      <c r="G169" s="243"/>
      <c r="H169" s="246">
        <v>6.46</v>
      </c>
      <c r="I169" s="247"/>
      <c r="J169" s="243"/>
      <c r="K169" s="243"/>
      <c r="L169" s="248"/>
      <c r="M169" s="249"/>
      <c r="N169" s="250"/>
      <c r="O169" s="250"/>
      <c r="P169" s="250"/>
      <c r="Q169" s="250"/>
      <c r="R169" s="250"/>
      <c r="S169" s="250"/>
      <c r="T169" s="251"/>
      <c r="AT169" s="252" t="s">
        <v>223</v>
      </c>
      <c r="AU169" s="252" t="s">
        <v>76</v>
      </c>
      <c r="AV169" s="13" t="s">
        <v>76</v>
      </c>
      <c r="AW169" s="13" t="s">
        <v>30</v>
      </c>
      <c r="AX169" s="13" t="s">
        <v>67</v>
      </c>
      <c r="AY169" s="252" t="s">
        <v>211</v>
      </c>
    </row>
    <row r="170" spans="2:51" s="14" customFormat="1" ht="12">
      <c r="B170" s="253"/>
      <c r="C170" s="254"/>
      <c r="D170" s="228" t="s">
        <v>223</v>
      </c>
      <c r="E170" s="255" t="s">
        <v>1</v>
      </c>
      <c r="F170" s="256" t="s">
        <v>227</v>
      </c>
      <c r="G170" s="254"/>
      <c r="H170" s="257">
        <v>6.46</v>
      </c>
      <c r="I170" s="258"/>
      <c r="J170" s="254"/>
      <c r="K170" s="254"/>
      <c r="L170" s="259"/>
      <c r="M170" s="260"/>
      <c r="N170" s="261"/>
      <c r="O170" s="261"/>
      <c r="P170" s="261"/>
      <c r="Q170" s="261"/>
      <c r="R170" s="261"/>
      <c r="S170" s="261"/>
      <c r="T170" s="262"/>
      <c r="AT170" s="263" t="s">
        <v>223</v>
      </c>
      <c r="AU170" s="263" t="s">
        <v>76</v>
      </c>
      <c r="AV170" s="14" t="s">
        <v>218</v>
      </c>
      <c r="AW170" s="14" t="s">
        <v>30</v>
      </c>
      <c r="AX170" s="14" t="s">
        <v>74</v>
      </c>
      <c r="AY170" s="263" t="s">
        <v>211</v>
      </c>
    </row>
    <row r="171" spans="2:65" s="1" customFormat="1" ht="16.5" customHeight="1">
      <c r="B171" s="38"/>
      <c r="C171" s="216" t="s">
        <v>8</v>
      </c>
      <c r="D171" s="216" t="s">
        <v>213</v>
      </c>
      <c r="E171" s="217" t="s">
        <v>1964</v>
      </c>
      <c r="F171" s="218" t="s">
        <v>1965</v>
      </c>
      <c r="G171" s="219" t="s">
        <v>323</v>
      </c>
      <c r="H171" s="220">
        <v>395.27</v>
      </c>
      <c r="I171" s="221"/>
      <c r="J171" s="222">
        <f>ROUND(I171*H171,2)</f>
        <v>0</v>
      </c>
      <c r="K171" s="218" t="s">
        <v>217</v>
      </c>
      <c r="L171" s="43"/>
      <c r="M171" s="223" t="s">
        <v>1</v>
      </c>
      <c r="N171" s="224" t="s">
        <v>38</v>
      </c>
      <c r="O171" s="79"/>
      <c r="P171" s="225">
        <f>O171*H171</f>
        <v>0</v>
      </c>
      <c r="Q171" s="225">
        <v>0</v>
      </c>
      <c r="R171" s="225">
        <f>Q171*H171</f>
        <v>0</v>
      </c>
      <c r="S171" s="225">
        <v>0</v>
      </c>
      <c r="T171" s="226">
        <f>S171*H171</f>
        <v>0</v>
      </c>
      <c r="AR171" s="17" t="s">
        <v>218</v>
      </c>
      <c r="AT171" s="17" t="s">
        <v>213</v>
      </c>
      <c r="AU171" s="17" t="s">
        <v>76</v>
      </c>
      <c r="AY171" s="17" t="s">
        <v>211</v>
      </c>
      <c r="BE171" s="227">
        <f>IF(N171="základní",J171,0)</f>
        <v>0</v>
      </c>
      <c r="BF171" s="227">
        <f>IF(N171="snížená",J171,0)</f>
        <v>0</v>
      </c>
      <c r="BG171" s="227">
        <f>IF(N171="zákl. přenesená",J171,0)</f>
        <v>0</v>
      </c>
      <c r="BH171" s="227">
        <f>IF(N171="sníž. přenesená",J171,0)</f>
        <v>0</v>
      </c>
      <c r="BI171" s="227">
        <f>IF(N171="nulová",J171,0)</f>
        <v>0</v>
      </c>
      <c r="BJ171" s="17" t="s">
        <v>74</v>
      </c>
      <c r="BK171" s="227">
        <f>ROUND(I171*H171,2)</f>
        <v>0</v>
      </c>
      <c r="BL171" s="17" t="s">
        <v>218</v>
      </c>
      <c r="BM171" s="17" t="s">
        <v>324</v>
      </c>
    </row>
    <row r="172" spans="2:47" s="1" customFormat="1" ht="12">
      <c r="B172" s="38"/>
      <c r="C172" s="39"/>
      <c r="D172" s="228" t="s">
        <v>219</v>
      </c>
      <c r="E172" s="39"/>
      <c r="F172" s="229" t="s">
        <v>1966</v>
      </c>
      <c r="G172" s="39"/>
      <c r="H172" s="39"/>
      <c r="I172" s="143"/>
      <c r="J172" s="39"/>
      <c r="K172" s="39"/>
      <c r="L172" s="43"/>
      <c r="M172" s="230"/>
      <c r="N172" s="79"/>
      <c r="O172" s="79"/>
      <c r="P172" s="79"/>
      <c r="Q172" s="79"/>
      <c r="R172" s="79"/>
      <c r="S172" s="79"/>
      <c r="T172" s="80"/>
      <c r="AT172" s="17" t="s">
        <v>219</v>
      </c>
      <c r="AU172" s="17" t="s">
        <v>76</v>
      </c>
    </row>
    <row r="173" spans="2:47" s="1" customFormat="1" ht="12">
      <c r="B173" s="38"/>
      <c r="C173" s="39"/>
      <c r="D173" s="228" t="s">
        <v>250</v>
      </c>
      <c r="E173" s="39"/>
      <c r="F173" s="231" t="s">
        <v>1967</v>
      </c>
      <c r="G173" s="39"/>
      <c r="H173" s="39"/>
      <c r="I173" s="143"/>
      <c r="J173" s="39"/>
      <c r="K173" s="39"/>
      <c r="L173" s="43"/>
      <c r="M173" s="230"/>
      <c r="N173" s="79"/>
      <c r="O173" s="79"/>
      <c r="P173" s="79"/>
      <c r="Q173" s="79"/>
      <c r="R173" s="79"/>
      <c r="S173" s="79"/>
      <c r="T173" s="80"/>
      <c r="AT173" s="17" t="s">
        <v>250</v>
      </c>
      <c r="AU173" s="17" t="s">
        <v>76</v>
      </c>
    </row>
    <row r="174" spans="2:51" s="12" customFormat="1" ht="12">
      <c r="B174" s="232"/>
      <c r="C174" s="233"/>
      <c r="D174" s="228" t="s">
        <v>223</v>
      </c>
      <c r="E174" s="234" t="s">
        <v>1</v>
      </c>
      <c r="F174" s="235" t="s">
        <v>1968</v>
      </c>
      <c r="G174" s="233"/>
      <c r="H174" s="234" t="s">
        <v>1</v>
      </c>
      <c r="I174" s="236"/>
      <c r="J174" s="233"/>
      <c r="K174" s="233"/>
      <c r="L174" s="237"/>
      <c r="M174" s="238"/>
      <c r="N174" s="239"/>
      <c r="O174" s="239"/>
      <c r="P174" s="239"/>
      <c r="Q174" s="239"/>
      <c r="R174" s="239"/>
      <c r="S174" s="239"/>
      <c r="T174" s="240"/>
      <c r="AT174" s="241" t="s">
        <v>223</v>
      </c>
      <c r="AU174" s="241" t="s">
        <v>76</v>
      </c>
      <c r="AV174" s="12" t="s">
        <v>74</v>
      </c>
      <c r="AW174" s="12" t="s">
        <v>30</v>
      </c>
      <c r="AX174" s="12" t="s">
        <v>67</v>
      </c>
      <c r="AY174" s="241" t="s">
        <v>211</v>
      </c>
    </row>
    <row r="175" spans="2:51" s="13" customFormat="1" ht="12">
      <c r="B175" s="242"/>
      <c r="C175" s="243"/>
      <c r="D175" s="228" t="s">
        <v>223</v>
      </c>
      <c r="E175" s="244" t="s">
        <v>1</v>
      </c>
      <c r="F175" s="245" t="s">
        <v>1969</v>
      </c>
      <c r="G175" s="243"/>
      <c r="H175" s="246">
        <v>377.618</v>
      </c>
      <c r="I175" s="247"/>
      <c r="J175" s="243"/>
      <c r="K175" s="243"/>
      <c r="L175" s="248"/>
      <c r="M175" s="249"/>
      <c r="N175" s="250"/>
      <c r="O175" s="250"/>
      <c r="P175" s="250"/>
      <c r="Q175" s="250"/>
      <c r="R175" s="250"/>
      <c r="S175" s="250"/>
      <c r="T175" s="251"/>
      <c r="AT175" s="252" t="s">
        <v>223</v>
      </c>
      <c r="AU175" s="252" t="s">
        <v>76</v>
      </c>
      <c r="AV175" s="13" t="s">
        <v>76</v>
      </c>
      <c r="AW175" s="13" t="s">
        <v>30</v>
      </c>
      <c r="AX175" s="13" t="s">
        <v>67</v>
      </c>
      <c r="AY175" s="252" t="s">
        <v>211</v>
      </c>
    </row>
    <row r="176" spans="2:51" s="12" customFormat="1" ht="12">
      <c r="B176" s="232"/>
      <c r="C176" s="233"/>
      <c r="D176" s="228" t="s">
        <v>223</v>
      </c>
      <c r="E176" s="234" t="s">
        <v>1</v>
      </c>
      <c r="F176" s="235" t="s">
        <v>1970</v>
      </c>
      <c r="G176" s="233"/>
      <c r="H176" s="234" t="s">
        <v>1</v>
      </c>
      <c r="I176" s="236"/>
      <c r="J176" s="233"/>
      <c r="K176" s="233"/>
      <c r="L176" s="237"/>
      <c r="M176" s="238"/>
      <c r="N176" s="239"/>
      <c r="O176" s="239"/>
      <c r="P176" s="239"/>
      <c r="Q176" s="239"/>
      <c r="R176" s="239"/>
      <c r="S176" s="239"/>
      <c r="T176" s="240"/>
      <c r="AT176" s="241" t="s">
        <v>223</v>
      </c>
      <c r="AU176" s="241" t="s">
        <v>76</v>
      </c>
      <c r="AV176" s="12" t="s">
        <v>74</v>
      </c>
      <c r="AW176" s="12" t="s">
        <v>30</v>
      </c>
      <c r="AX176" s="12" t="s">
        <v>67</v>
      </c>
      <c r="AY176" s="241" t="s">
        <v>211</v>
      </c>
    </row>
    <row r="177" spans="2:51" s="13" customFormat="1" ht="12">
      <c r="B177" s="242"/>
      <c r="C177" s="243"/>
      <c r="D177" s="228" t="s">
        <v>223</v>
      </c>
      <c r="E177" s="244" t="s">
        <v>1</v>
      </c>
      <c r="F177" s="245" t="s">
        <v>1971</v>
      </c>
      <c r="G177" s="243"/>
      <c r="H177" s="246">
        <v>17.652</v>
      </c>
      <c r="I177" s="247"/>
      <c r="J177" s="243"/>
      <c r="K177" s="243"/>
      <c r="L177" s="248"/>
      <c r="M177" s="249"/>
      <c r="N177" s="250"/>
      <c r="O177" s="250"/>
      <c r="P177" s="250"/>
      <c r="Q177" s="250"/>
      <c r="R177" s="250"/>
      <c r="S177" s="250"/>
      <c r="T177" s="251"/>
      <c r="AT177" s="252" t="s">
        <v>223</v>
      </c>
      <c r="AU177" s="252" t="s">
        <v>76</v>
      </c>
      <c r="AV177" s="13" t="s">
        <v>76</v>
      </c>
      <c r="AW177" s="13" t="s">
        <v>30</v>
      </c>
      <c r="AX177" s="13" t="s">
        <v>67</v>
      </c>
      <c r="AY177" s="252" t="s">
        <v>211</v>
      </c>
    </row>
    <row r="178" spans="2:51" s="14" customFormat="1" ht="12">
      <c r="B178" s="253"/>
      <c r="C178" s="254"/>
      <c r="D178" s="228" t="s">
        <v>223</v>
      </c>
      <c r="E178" s="255" t="s">
        <v>1</v>
      </c>
      <c r="F178" s="256" t="s">
        <v>227</v>
      </c>
      <c r="G178" s="254"/>
      <c r="H178" s="257">
        <v>395.27</v>
      </c>
      <c r="I178" s="258"/>
      <c r="J178" s="254"/>
      <c r="K178" s="254"/>
      <c r="L178" s="259"/>
      <c r="M178" s="260"/>
      <c r="N178" s="261"/>
      <c r="O178" s="261"/>
      <c r="P178" s="261"/>
      <c r="Q178" s="261"/>
      <c r="R178" s="261"/>
      <c r="S178" s="261"/>
      <c r="T178" s="262"/>
      <c r="AT178" s="263" t="s">
        <v>223</v>
      </c>
      <c r="AU178" s="263" t="s">
        <v>76</v>
      </c>
      <c r="AV178" s="14" t="s">
        <v>218</v>
      </c>
      <c r="AW178" s="14" t="s">
        <v>30</v>
      </c>
      <c r="AX178" s="14" t="s">
        <v>74</v>
      </c>
      <c r="AY178" s="263" t="s">
        <v>211</v>
      </c>
    </row>
    <row r="179" spans="2:65" s="1" customFormat="1" ht="16.5" customHeight="1">
      <c r="B179" s="38"/>
      <c r="C179" s="216" t="s">
        <v>273</v>
      </c>
      <c r="D179" s="216" t="s">
        <v>213</v>
      </c>
      <c r="E179" s="217" t="s">
        <v>290</v>
      </c>
      <c r="F179" s="218" t="s">
        <v>291</v>
      </c>
      <c r="G179" s="219" t="s">
        <v>230</v>
      </c>
      <c r="H179" s="220">
        <v>188.809</v>
      </c>
      <c r="I179" s="221"/>
      <c r="J179" s="222">
        <f>ROUND(I179*H179,2)</f>
        <v>0</v>
      </c>
      <c r="K179" s="218" t="s">
        <v>217</v>
      </c>
      <c r="L179" s="43"/>
      <c r="M179" s="223" t="s">
        <v>1</v>
      </c>
      <c r="N179" s="224" t="s">
        <v>38</v>
      </c>
      <c r="O179" s="79"/>
      <c r="P179" s="225">
        <f>O179*H179</f>
        <v>0</v>
      </c>
      <c r="Q179" s="225">
        <v>0</v>
      </c>
      <c r="R179" s="225">
        <f>Q179*H179</f>
        <v>0</v>
      </c>
      <c r="S179" s="225">
        <v>0</v>
      </c>
      <c r="T179" s="226">
        <f>S179*H179</f>
        <v>0</v>
      </c>
      <c r="AR179" s="17" t="s">
        <v>218</v>
      </c>
      <c r="AT179" s="17" t="s">
        <v>213</v>
      </c>
      <c r="AU179" s="17" t="s">
        <v>76</v>
      </c>
      <c r="AY179" s="17" t="s">
        <v>211</v>
      </c>
      <c r="BE179" s="227">
        <f>IF(N179="základní",J179,0)</f>
        <v>0</v>
      </c>
      <c r="BF179" s="227">
        <f>IF(N179="snížená",J179,0)</f>
        <v>0</v>
      </c>
      <c r="BG179" s="227">
        <f>IF(N179="zákl. přenesená",J179,0)</f>
        <v>0</v>
      </c>
      <c r="BH179" s="227">
        <f>IF(N179="sníž. přenesená",J179,0)</f>
        <v>0</v>
      </c>
      <c r="BI179" s="227">
        <f>IF(N179="nulová",J179,0)</f>
        <v>0</v>
      </c>
      <c r="BJ179" s="17" t="s">
        <v>74</v>
      </c>
      <c r="BK179" s="227">
        <f>ROUND(I179*H179,2)</f>
        <v>0</v>
      </c>
      <c r="BL179" s="17" t="s">
        <v>218</v>
      </c>
      <c r="BM179" s="17" t="s">
        <v>331</v>
      </c>
    </row>
    <row r="180" spans="2:47" s="1" customFormat="1" ht="12">
      <c r="B180" s="38"/>
      <c r="C180" s="39"/>
      <c r="D180" s="228" t="s">
        <v>219</v>
      </c>
      <c r="E180" s="39"/>
      <c r="F180" s="229" t="s">
        <v>293</v>
      </c>
      <c r="G180" s="39"/>
      <c r="H180" s="39"/>
      <c r="I180" s="143"/>
      <c r="J180" s="39"/>
      <c r="K180" s="39"/>
      <c r="L180" s="43"/>
      <c r="M180" s="230"/>
      <c r="N180" s="79"/>
      <c r="O180" s="79"/>
      <c r="P180" s="79"/>
      <c r="Q180" s="79"/>
      <c r="R180" s="79"/>
      <c r="S180" s="79"/>
      <c r="T180" s="80"/>
      <c r="AT180" s="17" t="s">
        <v>219</v>
      </c>
      <c r="AU180" s="17" t="s">
        <v>76</v>
      </c>
    </row>
    <row r="181" spans="2:47" s="1" customFormat="1" ht="12">
      <c r="B181" s="38"/>
      <c r="C181" s="39"/>
      <c r="D181" s="228" t="s">
        <v>221</v>
      </c>
      <c r="E181" s="39"/>
      <c r="F181" s="231" t="s">
        <v>287</v>
      </c>
      <c r="G181" s="39"/>
      <c r="H181" s="39"/>
      <c r="I181" s="143"/>
      <c r="J181" s="39"/>
      <c r="K181" s="39"/>
      <c r="L181" s="43"/>
      <c r="M181" s="230"/>
      <c r="N181" s="79"/>
      <c r="O181" s="79"/>
      <c r="P181" s="79"/>
      <c r="Q181" s="79"/>
      <c r="R181" s="79"/>
      <c r="S181" s="79"/>
      <c r="T181" s="80"/>
      <c r="AT181" s="17" t="s">
        <v>221</v>
      </c>
      <c r="AU181" s="17" t="s">
        <v>76</v>
      </c>
    </row>
    <row r="182" spans="2:51" s="12" customFormat="1" ht="12">
      <c r="B182" s="232"/>
      <c r="C182" s="233"/>
      <c r="D182" s="228" t="s">
        <v>223</v>
      </c>
      <c r="E182" s="234" t="s">
        <v>1</v>
      </c>
      <c r="F182" s="235" t="s">
        <v>1972</v>
      </c>
      <c r="G182" s="233"/>
      <c r="H182" s="234" t="s">
        <v>1</v>
      </c>
      <c r="I182" s="236"/>
      <c r="J182" s="233"/>
      <c r="K182" s="233"/>
      <c r="L182" s="237"/>
      <c r="M182" s="238"/>
      <c r="N182" s="239"/>
      <c r="O182" s="239"/>
      <c r="P182" s="239"/>
      <c r="Q182" s="239"/>
      <c r="R182" s="239"/>
      <c r="S182" s="239"/>
      <c r="T182" s="240"/>
      <c r="AT182" s="241" t="s">
        <v>223</v>
      </c>
      <c r="AU182" s="241" t="s">
        <v>76</v>
      </c>
      <c r="AV182" s="12" t="s">
        <v>74</v>
      </c>
      <c r="AW182" s="12" t="s">
        <v>30</v>
      </c>
      <c r="AX182" s="12" t="s">
        <v>67</v>
      </c>
      <c r="AY182" s="241" t="s">
        <v>211</v>
      </c>
    </row>
    <row r="183" spans="2:51" s="13" customFormat="1" ht="12">
      <c r="B183" s="242"/>
      <c r="C183" s="243"/>
      <c r="D183" s="228" t="s">
        <v>223</v>
      </c>
      <c r="E183" s="244" t="s">
        <v>1</v>
      </c>
      <c r="F183" s="245" t="s">
        <v>1973</v>
      </c>
      <c r="G183" s="243"/>
      <c r="H183" s="246">
        <v>166.974</v>
      </c>
      <c r="I183" s="247"/>
      <c r="J183" s="243"/>
      <c r="K183" s="243"/>
      <c r="L183" s="248"/>
      <c r="M183" s="249"/>
      <c r="N183" s="250"/>
      <c r="O183" s="250"/>
      <c r="P183" s="250"/>
      <c r="Q183" s="250"/>
      <c r="R183" s="250"/>
      <c r="S183" s="250"/>
      <c r="T183" s="251"/>
      <c r="AT183" s="252" t="s">
        <v>223</v>
      </c>
      <c r="AU183" s="252" t="s">
        <v>76</v>
      </c>
      <c r="AV183" s="13" t="s">
        <v>76</v>
      </c>
      <c r="AW183" s="13" t="s">
        <v>30</v>
      </c>
      <c r="AX183" s="13" t="s">
        <v>67</v>
      </c>
      <c r="AY183" s="252" t="s">
        <v>211</v>
      </c>
    </row>
    <row r="184" spans="2:51" s="12" customFormat="1" ht="12">
      <c r="B184" s="232"/>
      <c r="C184" s="233"/>
      <c r="D184" s="228" t="s">
        <v>223</v>
      </c>
      <c r="E184" s="234" t="s">
        <v>1</v>
      </c>
      <c r="F184" s="235" t="s">
        <v>1974</v>
      </c>
      <c r="G184" s="233"/>
      <c r="H184" s="234" t="s">
        <v>1</v>
      </c>
      <c r="I184" s="236"/>
      <c r="J184" s="233"/>
      <c r="K184" s="233"/>
      <c r="L184" s="237"/>
      <c r="M184" s="238"/>
      <c r="N184" s="239"/>
      <c r="O184" s="239"/>
      <c r="P184" s="239"/>
      <c r="Q184" s="239"/>
      <c r="R184" s="239"/>
      <c r="S184" s="239"/>
      <c r="T184" s="240"/>
      <c r="AT184" s="241" t="s">
        <v>223</v>
      </c>
      <c r="AU184" s="241" t="s">
        <v>76</v>
      </c>
      <c r="AV184" s="12" t="s">
        <v>74</v>
      </c>
      <c r="AW184" s="12" t="s">
        <v>30</v>
      </c>
      <c r="AX184" s="12" t="s">
        <v>67</v>
      </c>
      <c r="AY184" s="241" t="s">
        <v>211</v>
      </c>
    </row>
    <row r="185" spans="2:51" s="13" customFormat="1" ht="12">
      <c r="B185" s="242"/>
      <c r="C185" s="243"/>
      <c r="D185" s="228" t="s">
        <v>223</v>
      </c>
      <c r="E185" s="244" t="s">
        <v>1</v>
      </c>
      <c r="F185" s="245" t="s">
        <v>1975</v>
      </c>
      <c r="G185" s="243"/>
      <c r="H185" s="246">
        <v>4.223</v>
      </c>
      <c r="I185" s="247"/>
      <c r="J185" s="243"/>
      <c r="K185" s="243"/>
      <c r="L185" s="248"/>
      <c r="M185" s="249"/>
      <c r="N185" s="250"/>
      <c r="O185" s="250"/>
      <c r="P185" s="250"/>
      <c r="Q185" s="250"/>
      <c r="R185" s="250"/>
      <c r="S185" s="250"/>
      <c r="T185" s="251"/>
      <c r="AT185" s="252" t="s">
        <v>223</v>
      </c>
      <c r="AU185" s="252" t="s">
        <v>76</v>
      </c>
      <c r="AV185" s="13" t="s">
        <v>76</v>
      </c>
      <c r="AW185" s="13" t="s">
        <v>30</v>
      </c>
      <c r="AX185" s="13" t="s">
        <v>67</v>
      </c>
      <c r="AY185" s="252" t="s">
        <v>211</v>
      </c>
    </row>
    <row r="186" spans="2:51" s="12" customFormat="1" ht="12">
      <c r="B186" s="232"/>
      <c r="C186" s="233"/>
      <c r="D186" s="228" t="s">
        <v>223</v>
      </c>
      <c r="E186" s="234" t="s">
        <v>1</v>
      </c>
      <c r="F186" s="235" t="s">
        <v>1976</v>
      </c>
      <c r="G186" s="233"/>
      <c r="H186" s="234" t="s">
        <v>1</v>
      </c>
      <c r="I186" s="236"/>
      <c r="J186" s="233"/>
      <c r="K186" s="233"/>
      <c r="L186" s="237"/>
      <c r="M186" s="238"/>
      <c r="N186" s="239"/>
      <c r="O186" s="239"/>
      <c r="P186" s="239"/>
      <c r="Q186" s="239"/>
      <c r="R186" s="239"/>
      <c r="S186" s="239"/>
      <c r="T186" s="240"/>
      <c r="AT186" s="241" t="s">
        <v>223</v>
      </c>
      <c r="AU186" s="241" t="s">
        <v>76</v>
      </c>
      <c r="AV186" s="12" t="s">
        <v>74</v>
      </c>
      <c r="AW186" s="12" t="s">
        <v>30</v>
      </c>
      <c r="AX186" s="12" t="s">
        <v>67</v>
      </c>
      <c r="AY186" s="241" t="s">
        <v>211</v>
      </c>
    </row>
    <row r="187" spans="2:51" s="13" customFormat="1" ht="12">
      <c r="B187" s="242"/>
      <c r="C187" s="243"/>
      <c r="D187" s="228" t="s">
        <v>223</v>
      </c>
      <c r="E187" s="244" t="s">
        <v>1</v>
      </c>
      <c r="F187" s="245" t="s">
        <v>1962</v>
      </c>
      <c r="G187" s="243"/>
      <c r="H187" s="246">
        <v>37.022</v>
      </c>
      <c r="I187" s="247"/>
      <c r="J187" s="243"/>
      <c r="K187" s="243"/>
      <c r="L187" s="248"/>
      <c r="M187" s="249"/>
      <c r="N187" s="250"/>
      <c r="O187" s="250"/>
      <c r="P187" s="250"/>
      <c r="Q187" s="250"/>
      <c r="R187" s="250"/>
      <c r="S187" s="250"/>
      <c r="T187" s="251"/>
      <c r="AT187" s="252" t="s">
        <v>223</v>
      </c>
      <c r="AU187" s="252" t="s">
        <v>76</v>
      </c>
      <c r="AV187" s="13" t="s">
        <v>76</v>
      </c>
      <c r="AW187" s="13" t="s">
        <v>30</v>
      </c>
      <c r="AX187" s="13" t="s">
        <v>67</v>
      </c>
      <c r="AY187" s="252" t="s">
        <v>211</v>
      </c>
    </row>
    <row r="188" spans="2:51" s="12" customFormat="1" ht="12">
      <c r="B188" s="232"/>
      <c r="C188" s="233"/>
      <c r="D188" s="228" t="s">
        <v>223</v>
      </c>
      <c r="E188" s="234" t="s">
        <v>1</v>
      </c>
      <c r="F188" s="235" t="s">
        <v>1977</v>
      </c>
      <c r="G188" s="233"/>
      <c r="H188" s="234" t="s">
        <v>1</v>
      </c>
      <c r="I188" s="236"/>
      <c r="J188" s="233"/>
      <c r="K188" s="233"/>
      <c r="L188" s="237"/>
      <c r="M188" s="238"/>
      <c r="N188" s="239"/>
      <c r="O188" s="239"/>
      <c r="P188" s="239"/>
      <c r="Q188" s="239"/>
      <c r="R188" s="239"/>
      <c r="S188" s="239"/>
      <c r="T188" s="240"/>
      <c r="AT188" s="241" t="s">
        <v>223</v>
      </c>
      <c r="AU188" s="241" t="s">
        <v>76</v>
      </c>
      <c r="AV188" s="12" t="s">
        <v>74</v>
      </c>
      <c r="AW188" s="12" t="s">
        <v>30</v>
      </c>
      <c r="AX188" s="12" t="s">
        <v>67</v>
      </c>
      <c r="AY188" s="241" t="s">
        <v>211</v>
      </c>
    </row>
    <row r="189" spans="2:51" s="13" customFormat="1" ht="12">
      <c r="B189" s="242"/>
      <c r="C189" s="243"/>
      <c r="D189" s="228" t="s">
        <v>223</v>
      </c>
      <c r="E189" s="244" t="s">
        <v>1</v>
      </c>
      <c r="F189" s="245" t="s">
        <v>1978</v>
      </c>
      <c r="G189" s="243"/>
      <c r="H189" s="246">
        <v>-19.41</v>
      </c>
      <c r="I189" s="247"/>
      <c r="J189" s="243"/>
      <c r="K189" s="243"/>
      <c r="L189" s="248"/>
      <c r="M189" s="249"/>
      <c r="N189" s="250"/>
      <c r="O189" s="250"/>
      <c r="P189" s="250"/>
      <c r="Q189" s="250"/>
      <c r="R189" s="250"/>
      <c r="S189" s="250"/>
      <c r="T189" s="251"/>
      <c r="AT189" s="252" t="s">
        <v>223</v>
      </c>
      <c r="AU189" s="252" t="s">
        <v>76</v>
      </c>
      <c r="AV189" s="13" t="s">
        <v>76</v>
      </c>
      <c r="AW189" s="13" t="s">
        <v>30</v>
      </c>
      <c r="AX189" s="13" t="s">
        <v>67</v>
      </c>
      <c r="AY189" s="252" t="s">
        <v>211</v>
      </c>
    </row>
    <row r="190" spans="2:51" s="14" customFormat="1" ht="12">
      <c r="B190" s="253"/>
      <c r="C190" s="254"/>
      <c r="D190" s="228" t="s">
        <v>223</v>
      </c>
      <c r="E190" s="255" t="s">
        <v>1</v>
      </c>
      <c r="F190" s="256" t="s">
        <v>227</v>
      </c>
      <c r="G190" s="254"/>
      <c r="H190" s="257">
        <v>188.809</v>
      </c>
      <c r="I190" s="258"/>
      <c r="J190" s="254"/>
      <c r="K190" s="254"/>
      <c r="L190" s="259"/>
      <c r="M190" s="260"/>
      <c r="N190" s="261"/>
      <c r="O190" s="261"/>
      <c r="P190" s="261"/>
      <c r="Q190" s="261"/>
      <c r="R190" s="261"/>
      <c r="S190" s="261"/>
      <c r="T190" s="262"/>
      <c r="AT190" s="263" t="s">
        <v>223</v>
      </c>
      <c r="AU190" s="263" t="s">
        <v>76</v>
      </c>
      <c r="AV190" s="14" t="s">
        <v>218</v>
      </c>
      <c r="AW190" s="14" t="s">
        <v>30</v>
      </c>
      <c r="AX190" s="14" t="s">
        <v>74</v>
      </c>
      <c r="AY190" s="263" t="s">
        <v>211</v>
      </c>
    </row>
    <row r="191" spans="2:65" s="1" customFormat="1" ht="16.5" customHeight="1">
      <c r="B191" s="38"/>
      <c r="C191" s="216" t="s">
        <v>336</v>
      </c>
      <c r="D191" s="216" t="s">
        <v>213</v>
      </c>
      <c r="E191" s="217" t="s">
        <v>296</v>
      </c>
      <c r="F191" s="218" t="s">
        <v>297</v>
      </c>
      <c r="G191" s="219" t="s">
        <v>230</v>
      </c>
      <c r="H191" s="220">
        <v>2832.135</v>
      </c>
      <c r="I191" s="221"/>
      <c r="J191" s="222">
        <f>ROUND(I191*H191,2)</f>
        <v>0</v>
      </c>
      <c r="K191" s="218" t="s">
        <v>217</v>
      </c>
      <c r="L191" s="43"/>
      <c r="M191" s="223" t="s">
        <v>1</v>
      </c>
      <c r="N191" s="224" t="s">
        <v>38</v>
      </c>
      <c r="O191" s="79"/>
      <c r="P191" s="225">
        <f>O191*H191</f>
        <v>0</v>
      </c>
      <c r="Q191" s="225">
        <v>0</v>
      </c>
      <c r="R191" s="225">
        <f>Q191*H191</f>
        <v>0</v>
      </c>
      <c r="S191" s="225">
        <v>0</v>
      </c>
      <c r="T191" s="226">
        <f>S191*H191</f>
        <v>0</v>
      </c>
      <c r="AR191" s="17" t="s">
        <v>218</v>
      </c>
      <c r="AT191" s="17" t="s">
        <v>213</v>
      </c>
      <c r="AU191" s="17" t="s">
        <v>76</v>
      </c>
      <c r="AY191" s="17" t="s">
        <v>211</v>
      </c>
      <c r="BE191" s="227">
        <f>IF(N191="základní",J191,0)</f>
        <v>0</v>
      </c>
      <c r="BF191" s="227">
        <f>IF(N191="snížená",J191,0)</f>
        <v>0</v>
      </c>
      <c r="BG191" s="227">
        <f>IF(N191="zákl. přenesená",J191,0)</f>
        <v>0</v>
      </c>
      <c r="BH191" s="227">
        <f>IF(N191="sníž. přenesená",J191,0)</f>
        <v>0</v>
      </c>
      <c r="BI191" s="227">
        <f>IF(N191="nulová",J191,0)</f>
        <v>0</v>
      </c>
      <c r="BJ191" s="17" t="s">
        <v>74</v>
      </c>
      <c r="BK191" s="227">
        <f>ROUND(I191*H191,2)</f>
        <v>0</v>
      </c>
      <c r="BL191" s="17" t="s">
        <v>218</v>
      </c>
      <c r="BM191" s="17" t="s">
        <v>340</v>
      </c>
    </row>
    <row r="192" spans="2:47" s="1" customFormat="1" ht="12">
      <c r="B192" s="38"/>
      <c r="C192" s="39"/>
      <c r="D192" s="228" t="s">
        <v>219</v>
      </c>
      <c r="E192" s="39"/>
      <c r="F192" s="229" t="s">
        <v>299</v>
      </c>
      <c r="G192" s="39"/>
      <c r="H192" s="39"/>
      <c r="I192" s="143"/>
      <c r="J192" s="39"/>
      <c r="K192" s="39"/>
      <c r="L192" s="43"/>
      <c r="M192" s="230"/>
      <c r="N192" s="79"/>
      <c r="O192" s="79"/>
      <c r="P192" s="79"/>
      <c r="Q192" s="79"/>
      <c r="R192" s="79"/>
      <c r="S192" s="79"/>
      <c r="T192" s="80"/>
      <c r="AT192" s="17" t="s">
        <v>219</v>
      </c>
      <c r="AU192" s="17" t="s">
        <v>76</v>
      </c>
    </row>
    <row r="193" spans="2:47" s="1" customFormat="1" ht="12">
      <c r="B193" s="38"/>
      <c r="C193" s="39"/>
      <c r="D193" s="228" t="s">
        <v>221</v>
      </c>
      <c r="E193" s="39"/>
      <c r="F193" s="231" t="s">
        <v>287</v>
      </c>
      <c r="G193" s="39"/>
      <c r="H193" s="39"/>
      <c r="I193" s="143"/>
      <c r="J193" s="39"/>
      <c r="K193" s="39"/>
      <c r="L193" s="43"/>
      <c r="M193" s="230"/>
      <c r="N193" s="79"/>
      <c r="O193" s="79"/>
      <c r="P193" s="79"/>
      <c r="Q193" s="79"/>
      <c r="R193" s="79"/>
      <c r="S193" s="79"/>
      <c r="T193" s="80"/>
      <c r="AT193" s="17" t="s">
        <v>221</v>
      </c>
      <c r="AU193" s="17" t="s">
        <v>76</v>
      </c>
    </row>
    <row r="194" spans="2:47" s="1" customFormat="1" ht="12">
      <c r="B194" s="38"/>
      <c r="C194" s="39"/>
      <c r="D194" s="228" t="s">
        <v>250</v>
      </c>
      <c r="E194" s="39"/>
      <c r="F194" s="231" t="s">
        <v>300</v>
      </c>
      <c r="G194" s="39"/>
      <c r="H194" s="39"/>
      <c r="I194" s="143"/>
      <c r="J194" s="39"/>
      <c r="K194" s="39"/>
      <c r="L194" s="43"/>
      <c r="M194" s="230"/>
      <c r="N194" s="79"/>
      <c r="O194" s="79"/>
      <c r="P194" s="79"/>
      <c r="Q194" s="79"/>
      <c r="R194" s="79"/>
      <c r="S194" s="79"/>
      <c r="T194" s="80"/>
      <c r="AT194" s="17" t="s">
        <v>250</v>
      </c>
      <c r="AU194" s="17" t="s">
        <v>76</v>
      </c>
    </row>
    <row r="195" spans="2:51" s="13" customFormat="1" ht="12">
      <c r="B195" s="242"/>
      <c r="C195" s="243"/>
      <c r="D195" s="228" t="s">
        <v>223</v>
      </c>
      <c r="E195" s="244" t="s">
        <v>1</v>
      </c>
      <c r="F195" s="245" t="s">
        <v>1979</v>
      </c>
      <c r="G195" s="243"/>
      <c r="H195" s="246">
        <v>2832.135</v>
      </c>
      <c r="I195" s="247"/>
      <c r="J195" s="243"/>
      <c r="K195" s="243"/>
      <c r="L195" s="248"/>
      <c r="M195" s="249"/>
      <c r="N195" s="250"/>
      <c r="O195" s="250"/>
      <c r="P195" s="250"/>
      <c r="Q195" s="250"/>
      <c r="R195" s="250"/>
      <c r="S195" s="250"/>
      <c r="T195" s="251"/>
      <c r="AT195" s="252" t="s">
        <v>223</v>
      </c>
      <c r="AU195" s="252" t="s">
        <v>76</v>
      </c>
      <c r="AV195" s="13" t="s">
        <v>76</v>
      </c>
      <c r="AW195" s="13" t="s">
        <v>30</v>
      </c>
      <c r="AX195" s="13" t="s">
        <v>67</v>
      </c>
      <c r="AY195" s="252" t="s">
        <v>211</v>
      </c>
    </row>
    <row r="196" spans="2:51" s="14" customFormat="1" ht="12">
      <c r="B196" s="253"/>
      <c r="C196" s="254"/>
      <c r="D196" s="228" t="s">
        <v>223</v>
      </c>
      <c r="E196" s="255" t="s">
        <v>1</v>
      </c>
      <c r="F196" s="256" t="s">
        <v>227</v>
      </c>
      <c r="G196" s="254"/>
      <c r="H196" s="257">
        <v>2832.135</v>
      </c>
      <c r="I196" s="258"/>
      <c r="J196" s="254"/>
      <c r="K196" s="254"/>
      <c r="L196" s="259"/>
      <c r="M196" s="260"/>
      <c r="N196" s="261"/>
      <c r="O196" s="261"/>
      <c r="P196" s="261"/>
      <c r="Q196" s="261"/>
      <c r="R196" s="261"/>
      <c r="S196" s="261"/>
      <c r="T196" s="262"/>
      <c r="AT196" s="263" t="s">
        <v>223</v>
      </c>
      <c r="AU196" s="263" t="s">
        <v>76</v>
      </c>
      <c r="AV196" s="14" t="s">
        <v>218</v>
      </c>
      <c r="AW196" s="14" t="s">
        <v>30</v>
      </c>
      <c r="AX196" s="14" t="s">
        <v>74</v>
      </c>
      <c r="AY196" s="263" t="s">
        <v>211</v>
      </c>
    </row>
    <row r="197" spans="2:65" s="1" customFormat="1" ht="16.5" customHeight="1">
      <c r="B197" s="38"/>
      <c r="C197" s="216" t="s">
        <v>278</v>
      </c>
      <c r="D197" s="216" t="s">
        <v>213</v>
      </c>
      <c r="E197" s="217" t="s">
        <v>876</v>
      </c>
      <c r="F197" s="218" t="s">
        <v>877</v>
      </c>
      <c r="G197" s="219" t="s">
        <v>230</v>
      </c>
      <c r="H197" s="220">
        <v>195.269</v>
      </c>
      <c r="I197" s="221"/>
      <c r="J197" s="222">
        <f>ROUND(I197*H197,2)</f>
        <v>0</v>
      </c>
      <c r="K197" s="218" t="s">
        <v>217</v>
      </c>
      <c r="L197" s="43"/>
      <c r="M197" s="223" t="s">
        <v>1</v>
      </c>
      <c r="N197" s="224" t="s">
        <v>38</v>
      </c>
      <c r="O197" s="79"/>
      <c r="P197" s="225">
        <f>O197*H197</f>
        <v>0</v>
      </c>
      <c r="Q197" s="225">
        <v>0</v>
      </c>
      <c r="R197" s="225">
        <f>Q197*H197</f>
        <v>0</v>
      </c>
      <c r="S197" s="225">
        <v>0</v>
      </c>
      <c r="T197" s="226">
        <f>S197*H197</f>
        <v>0</v>
      </c>
      <c r="AR197" s="17" t="s">
        <v>218</v>
      </c>
      <c r="AT197" s="17" t="s">
        <v>213</v>
      </c>
      <c r="AU197" s="17" t="s">
        <v>76</v>
      </c>
      <c r="AY197" s="17" t="s">
        <v>211</v>
      </c>
      <c r="BE197" s="227">
        <f>IF(N197="základní",J197,0)</f>
        <v>0</v>
      </c>
      <c r="BF197" s="227">
        <f>IF(N197="snížená",J197,0)</f>
        <v>0</v>
      </c>
      <c r="BG197" s="227">
        <f>IF(N197="zákl. přenesená",J197,0)</f>
        <v>0</v>
      </c>
      <c r="BH197" s="227">
        <f>IF(N197="sníž. přenesená",J197,0)</f>
        <v>0</v>
      </c>
      <c r="BI197" s="227">
        <f>IF(N197="nulová",J197,0)</f>
        <v>0</v>
      </c>
      <c r="BJ197" s="17" t="s">
        <v>74</v>
      </c>
      <c r="BK197" s="227">
        <f>ROUND(I197*H197,2)</f>
        <v>0</v>
      </c>
      <c r="BL197" s="17" t="s">
        <v>218</v>
      </c>
      <c r="BM197" s="17" t="s">
        <v>344</v>
      </c>
    </row>
    <row r="198" spans="2:47" s="1" customFormat="1" ht="12">
      <c r="B198" s="38"/>
      <c r="C198" s="39"/>
      <c r="D198" s="228" t="s">
        <v>219</v>
      </c>
      <c r="E198" s="39"/>
      <c r="F198" s="229" t="s">
        <v>879</v>
      </c>
      <c r="G198" s="39"/>
      <c r="H198" s="39"/>
      <c r="I198" s="143"/>
      <c r="J198" s="39"/>
      <c r="K198" s="39"/>
      <c r="L198" s="43"/>
      <c r="M198" s="230"/>
      <c r="N198" s="79"/>
      <c r="O198" s="79"/>
      <c r="P198" s="79"/>
      <c r="Q198" s="79"/>
      <c r="R198" s="79"/>
      <c r="S198" s="79"/>
      <c r="T198" s="80"/>
      <c r="AT198" s="17" t="s">
        <v>219</v>
      </c>
      <c r="AU198" s="17" t="s">
        <v>76</v>
      </c>
    </row>
    <row r="199" spans="2:47" s="1" customFormat="1" ht="12">
      <c r="B199" s="38"/>
      <c r="C199" s="39"/>
      <c r="D199" s="228" t="s">
        <v>221</v>
      </c>
      <c r="E199" s="39"/>
      <c r="F199" s="231" t="s">
        <v>306</v>
      </c>
      <c r="G199" s="39"/>
      <c r="H199" s="39"/>
      <c r="I199" s="143"/>
      <c r="J199" s="39"/>
      <c r="K199" s="39"/>
      <c r="L199" s="43"/>
      <c r="M199" s="230"/>
      <c r="N199" s="79"/>
      <c r="O199" s="79"/>
      <c r="P199" s="79"/>
      <c r="Q199" s="79"/>
      <c r="R199" s="79"/>
      <c r="S199" s="79"/>
      <c r="T199" s="80"/>
      <c r="AT199" s="17" t="s">
        <v>221</v>
      </c>
      <c r="AU199" s="17" t="s">
        <v>76</v>
      </c>
    </row>
    <row r="200" spans="2:51" s="12" customFormat="1" ht="12">
      <c r="B200" s="232"/>
      <c r="C200" s="233"/>
      <c r="D200" s="228" t="s">
        <v>223</v>
      </c>
      <c r="E200" s="234" t="s">
        <v>1</v>
      </c>
      <c r="F200" s="235" t="s">
        <v>1980</v>
      </c>
      <c r="G200" s="233"/>
      <c r="H200" s="234" t="s">
        <v>1</v>
      </c>
      <c r="I200" s="236"/>
      <c r="J200" s="233"/>
      <c r="K200" s="233"/>
      <c r="L200" s="237"/>
      <c r="M200" s="238"/>
      <c r="N200" s="239"/>
      <c r="O200" s="239"/>
      <c r="P200" s="239"/>
      <c r="Q200" s="239"/>
      <c r="R200" s="239"/>
      <c r="S200" s="239"/>
      <c r="T200" s="240"/>
      <c r="AT200" s="241" t="s">
        <v>223</v>
      </c>
      <c r="AU200" s="241" t="s">
        <v>76</v>
      </c>
      <c r="AV200" s="12" t="s">
        <v>74</v>
      </c>
      <c r="AW200" s="12" t="s">
        <v>30</v>
      </c>
      <c r="AX200" s="12" t="s">
        <v>67</v>
      </c>
      <c r="AY200" s="241" t="s">
        <v>211</v>
      </c>
    </row>
    <row r="201" spans="2:51" s="13" customFormat="1" ht="12">
      <c r="B201" s="242"/>
      <c r="C201" s="243"/>
      <c r="D201" s="228" t="s">
        <v>223</v>
      </c>
      <c r="E201" s="244" t="s">
        <v>1</v>
      </c>
      <c r="F201" s="245" t="s">
        <v>1963</v>
      </c>
      <c r="G201" s="243"/>
      <c r="H201" s="246">
        <v>6.46</v>
      </c>
      <c r="I201" s="247"/>
      <c r="J201" s="243"/>
      <c r="K201" s="243"/>
      <c r="L201" s="248"/>
      <c r="M201" s="249"/>
      <c r="N201" s="250"/>
      <c r="O201" s="250"/>
      <c r="P201" s="250"/>
      <c r="Q201" s="250"/>
      <c r="R201" s="250"/>
      <c r="S201" s="250"/>
      <c r="T201" s="251"/>
      <c r="AT201" s="252" t="s">
        <v>223</v>
      </c>
      <c r="AU201" s="252" t="s">
        <v>76</v>
      </c>
      <c r="AV201" s="13" t="s">
        <v>76</v>
      </c>
      <c r="AW201" s="13" t="s">
        <v>30</v>
      </c>
      <c r="AX201" s="13" t="s">
        <v>67</v>
      </c>
      <c r="AY201" s="252" t="s">
        <v>211</v>
      </c>
    </row>
    <row r="202" spans="2:51" s="12" customFormat="1" ht="12">
      <c r="B202" s="232"/>
      <c r="C202" s="233"/>
      <c r="D202" s="228" t="s">
        <v>223</v>
      </c>
      <c r="E202" s="234" t="s">
        <v>1</v>
      </c>
      <c r="F202" s="235" t="s">
        <v>1981</v>
      </c>
      <c r="G202" s="233"/>
      <c r="H202" s="234" t="s">
        <v>1</v>
      </c>
      <c r="I202" s="236"/>
      <c r="J202" s="233"/>
      <c r="K202" s="233"/>
      <c r="L202" s="237"/>
      <c r="M202" s="238"/>
      <c r="N202" s="239"/>
      <c r="O202" s="239"/>
      <c r="P202" s="239"/>
      <c r="Q202" s="239"/>
      <c r="R202" s="239"/>
      <c r="S202" s="239"/>
      <c r="T202" s="240"/>
      <c r="AT202" s="241" t="s">
        <v>223</v>
      </c>
      <c r="AU202" s="241" t="s">
        <v>76</v>
      </c>
      <c r="AV202" s="12" t="s">
        <v>74</v>
      </c>
      <c r="AW202" s="12" t="s">
        <v>30</v>
      </c>
      <c r="AX202" s="12" t="s">
        <v>67</v>
      </c>
      <c r="AY202" s="241" t="s">
        <v>211</v>
      </c>
    </row>
    <row r="203" spans="2:51" s="13" customFormat="1" ht="12">
      <c r="B203" s="242"/>
      <c r="C203" s="243"/>
      <c r="D203" s="228" t="s">
        <v>223</v>
      </c>
      <c r="E203" s="244" t="s">
        <v>1</v>
      </c>
      <c r="F203" s="245" t="s">
        <v>1982</v>
      </c>
      <c r="G203" s="243"/>
      <c r="H203" s="246">
        <v>188.809</v>
      </c>
      <c r="I203" s="247"/>
      <c r="J203" s="243"/>
      <c r="K203" s="243"/>
      <c r="L203" s="248"/>
      <c r="M203" s="249"/>
      <c r="N203" s="250"/>
      <c r="O203" s="250"/>
      <c r="P203" s="250"/>
      <c r="Q203" s="250"/>
      <c r="R203" s="250"/>
      <c r="S203" s="250"/>
      <c r="T203" s="251"/>
      <c r="AT203" s="252" t="s">
        <v>223</v>
      </c>
      <c r="AU203" s="252" t="s">
        <v>76</v>
      </c>
      <c r="AV203" s="13" t="s">
        <v>76</v>
      </c>
      <c r="AW203" s="13" t="s">
        <v>30</v>
      </c>
      <c r="AX203" s="13" t="s">
        <v>67</v>
      </c>
      <c r="AY203" s="252" t="s">
        <v>211</v>
      </c>
    </row>
    <row r="204" spans="2:51" s="14" customFormat="1" ht="12">
      <c r="B204" s="253"/>
      <c r="C204" s="254"/>
      <c r="D204" s="228" t="s">
        <v>223</v>
      </c>
      <c r="E204" s="255" t="s">
        <v>1</v>
      </c>
      <c r="F204" s="256" t="s">
        <v>227</v>
      </c>
      <c r="G204" s="254"/>
      <c r="H204" s="257">
        <v>195.269</v>
      </c>
      <c r="I204" s="258"/>
      <c r="J204" s="254"/>
      <c r="K204" s="254"/>
      <c r="L204" s="259"/>
      <c r="M204" s="260"/>
      <c r="N204" s="261"/>
      <c r="O204" s="261"/>
      <c r="P204" s="261"/>
      <c r="Q204" s="261"/>
      <c r="R204" s="261"/>
      <c r="S204" s="261"/>
      <c r="T204" s="262"/>
      <c r="AT204" s="263" t="s">
        <v>223</v>
      </c>
      <c r="AU204" s="263" t="s">
        <v>76</v>
      </c>
      <c r="AV204" s="14" t="s">
        <v>218</v>
      </c>
      <c r="AW204" s="14" t="s">
        <v>30</v>
      </c>
      <c r="AX204" s="14" t="s">
        <v>74</v>
      </c>
      <c r="AY204" s="263" t="s">
        <v>211</v>
      </c>
    </row>
    <row r="205" spans="2:65" s="1" customFormat="1" ht="16.5" customHeight="1">
      <c r="B205" s="38"/>
      <c r="C205" s="216" t="s">
        <v>253</v>
      </c>
      <c r="D205" s="216" t="s">
        <v>213</v>
      </c>
      <c r="E205" s="217" t="s">
        <v>315</v>
      </c>
      <c r="F205" s="218" t="s">
        <v>316</v>
      </c>
      <c r="G205" s="219" t="s">
        <v>216</v>
      </c>
      <c r="H205" s="220">
        <v>43.068</v>
      </c>
      <c r="I205" s="221"/>
      <c r="J205" s="222">
        <f>ROUND(I205*H205,2)</f>
        <v>0</v>
      </c>
      <c r="K205" s="218" t="s">
        <v>217</v>
      </c>
      <c r="L205" s="43"/>
      <c r="M205" s="223" t="s">
        <v>1</v>
      </c>
      <c r="N205" s="224" t="s">
        <v>38</v>
      </c>
      <c r="O205" s="79"/>
      <c r="P205" s="225">
        <f>O205*H205</f>
        <v>0</v>
      </c>
      <c r="Q205" s="225">
        <v>0</v>
      </c>
      <c r="R205" s="225">
        <f>Q205*H205</f>
        <v>0</v>
      </c>
      <c r="S205" s="225">
        <v>0</v>
      </c>
      <c r="T205" s="226">
        <f>S205*H205</f>
        <v>0</v>
      </c>
      <c r="AR205" s="17" t="s">
        <v>218</v>
      </c>
      <c r="AT205" s="17" t="s">
        <v>213</v>
      </c>
      <c r="AU205" s="17" t="s">
        <v>76</v>
      </c>
      <c r="AY205" s="17" t="s">
        <v>211</v>
      </c>
      <c r="BE205" s="227">
        <f>IF(N205="základní",J205,0)</f>
        <v>0</v>
      </c>
      <c r="BF205" s="227">
        <f>IF(N205="snížená",J205,0)</f>
        <v>0</v>
      </c>
      <c r="BG205" s="227">
        <f>IF(N205="zákl. přenesená",J205,0)</f>
        <v>0</v>
      </c>
      <c r="BH205" s="227">
        <f>IF(N205="sníž. přenesená",J205,0)</f>
        <v>0</v>
      </c>
      <c r="BI205" s="227">
        <f>IF(N205="nulová",J205,0)</f>
        <v>0</v>
      </c>
      <c r="BJ205" s="17" t="s">
        <v>74</v>
      </c>
      <c r="BK205" s="227">
        <f>ROUND(I205*H205,2)</f>
        <v>0</v>
      </c>
      <c r="BL205" s="17" t="s">
        <v>218</v>
      </c>
      <c r="BM205" s="17" t="s">
        <v>351</v>
      </c>
    </row>
    <row r="206" spans="2:47" s="1" customFormat="1" ht="12">
      <c r="B206" s="38"/>
      <c r="C206" s="39"/>
      <c r="D206" s="228" t="s">
        <v>219</v>
      </c>
      <c r="E206" s="39"/>
      <c r="F206" s="229" t="s">
        <v>318</v>
      </c>
      <c r="G206" s="39"/>
      <c r="H206" s="39"/>
      <c r="I206" s="143"/>
      <c r="J206" s="39"/>
      <c r="K206" s="39"/>
      <c r="L206" s="43"/>
      <c r="M206" s="230"/>
      <c r="N206" s="79"/>
      <c r="O206" s="79"/>
      <c r="P206" s="79"/>
      <c r="Q206" s="79"/>
      <c r="R206" s="79"/>
      <c r="S206" s="79"/>
      <c r="T206" s="80"/>
      <c r="AT206" s="17" t="s">
        <v>219</v>
      </c>
      <c r="AU206" s="17" t="s">
        <v>76</v>
      </c>
    </row>
    <row r="207" spans="2:51" s="12" customFormat="1" ht="12">
      <c r="B207" s="232"/>
      <c r="C207" s="233"/>
      <c r="D207" s="228" t="s">
        <v>223</v>
      </c>
      <c r="E207" s="234" t="s">
        <v>1</v>
      </c>
      <c r="F207" s="235" t="s">
        <v>1915</v>
      </c>
      <c r="G207" s="233"/>
      <c r="H207" s="234" t="s">
        <v>1</v>
      </c>
      <c r="I207" s="236"/>
      <c r="J207" s="233"/>
      <c r="K207" s="233"/>
      <c r="L207" s="237"/>
      <c r="M207" s="238"/>
      <c r="N207" s="239"/>
      <c r="O207" s="239"/>
      <c r="P207" s="239"/>
      <c r="Q207" s="239"/>
      <c r="R207" s="239"/>
      <c r="S207" s="239"/>
      <c r="T207" s="240"/>
      <c r="AT207" s="241" t="s">
        <v>223</v>
      </c>
      <c r="AU207" s="241" t="s">
        <v>76</v>
      </c>
      <c r="AV207" s="12" t="s">
        <v>74</v>
      </c>
      <c r="AW207" s="12" t="s">
        <v>30</v>
      </c>
      <c r="AX207" s="12" t="s">
        <v>67</v>
      </c>
      <c r="AY207" s="241" t="s">
        <v>211</v>
      </c>
    </row>
    <row r="208" spans="2:51" s="13" customFormat="1" ht="12">
      <c r="B208" s="242"/>
      <c r="C208" s="243"/>
      <c r="D208" s="228" t="s">
        <v>223</v>
      </c>
      <c r="E208" s="244" t="s">
        <v>1</v>
      </c>
      <c r="F208" s="245" t="s">
        <v>1983</v>
      </c>
      <c r="G208" s="243"/>
      <c r="H208" s="246">
        <v>25.496</v>
      </c>
      <c r="I208" s="247"/>
      <c r="J208" s="243"/>
      <c r="K208" s="243"/>
      <c r="L208" s="248"/>
      <c r="M208" s="249"/>
      <c r="N208" s="250"/>
      <c r="O208" s="250"/>
      <c r="P208" s="250"/>
      <c r="Q208" s="250"/>
      <c r="R208" s="250"/>
      <c r="S208" s="250"/>
      <c r="T208" s="251"/>
      <c r="AT208" s="252" t="s">
        <v>223</v>
      </c>
      <c r="AU208" s="252" t="s">
        <v>76</v>
      </c>
      <c r="AV208" s="13" t="s">
        <v>76</v>
      </c>
      <c r="AW208" s="13" t="s">
        <v>30</v>
      </c>
      <c r="AX208" s="13" t="s">
        <v>67</v>
      </c>
      <c r="AY208" s="252" t="s">
        <v>211</v>
      </c>
    </row>
    <row r="209" spans="2:51" s="12" customFormat="1" ht="12">
      <c r="B209" s="232"/>
      <c r="C209" s="233"/>
      <c r="D209" s="228" t="s">
        <v>223</v>
      </c>
      <c r="E209" s="234" t="s">
        <v>1</v>
      </c>
      <c r="F209" s="235" t="s">
        <v>1917</v>
      </c>
      <c r="G209" s="233"/>
      <c r="H209" s="234" t="s">
        <v>1</v>
      </c>
      <c r="I209" s="236"/>
      <c r="J209" s="233"/>
      <c r="K209" s="233"/>
      <c r="L209" s="237"/>
      <c r="M209" s="238"/>
      <c r="N209" s="239"/>
      <c r="O209" s="239"/>
      <c r="P209" s="239"/>
      <c r="Q209" s="239"/>
      <c r="R209" s="239"/>
      <c r="S209" s="239"/>
      <c r="T209" s="240"/>
      <c r="AT209" s="241" t="s">
        <v>223</v>
      </c>
      <c r="AU209" s="241" t="s">
        <v>76</v>
      </c>
      <c r="AV209" s="12" t="s">
        <v>74</v>
      </c>
      <c r="AW209" s="12" t="s">
        <v>30</v>
      </c>
      <c r="AX209" s="12" t="s">
        <v>67</v>
      </c>
      <c r="AY209" s="241" t="s">
        <v>211</v>
      </c>
    </row>
    <row r="210" spans="2:51" s="13" customFormat="1" ht="12">
      <c r="B210" s="242"/>
      <c r="C210" s="243"/>
      <c r="D210" s="228" t="s">
        <v>223</v>
      </c>
      <c r="E210" s="244" t="s">
        <v>1</v>
      </c>
      <c r="F210" s="245" t="s">
        <v>1984</v>
      </c>
      <c r="G210" s="243"/>
      <c r="H210" s="246">
        <v>17.572</v>
      </c>
      <c r="I210" s="247"/>
      <c r="J210" s="243"/>
      <c r="K210" s="243"/>
      <c r="L210" s="248"/>
      <c r="M210" s="249"/>
      <c r="N210" s="250"/>
      <c r="O210" s="250"/>
      <c r="P210" s="250"/>
      <c r="Q210" s="250"/>
      <c r="R210" s="250"/>
      <c r="S210" s="250"/>
      <c r="T210" s="251"/>
      <c r="AT210" s="252" t="s">
        <v>223</v>
      </c>
      <c r="AU210" s="252" t="s">
        <v>76</v>
      </c>
      <c r="AV210" s="13" t="s">
        <v>76</v>
      </c>
      <c r="AW210" s="13" t="s">
        <v>30</v>
      </c>
      <c r="AX210" s="13" t="s">
        <v>67</v>
      </c>
      <c r="AY210" s="252" t="s">
        <v>211</v>
      </c>
    </row>
    <row r="211" spans="2:51" s="14" customFormat="1" ht="12">
      <c r="B211" s="253"/>
      <c r="C211" s="254"/>
      <c r="D211" s="228" t="s">
        <v>223</v>
      </c>
      <c r="E211" s="255" t="s">
        <v>1</v>
      </c>
      <c r="F211" s="256" t="s">
        <v>227</v>
      </c>
      <c r="G211" s="254"/>
      <c r="H211" s="257">
        <v>43.068</v>
      </c>
      <c r="I211" s="258"/>
      <c r="J211" s="254"/>
      <c r="K211" s="254"/>
      <c r="L211" s="259"/>
      <c r="M211" s="260"/>
      <c r="N211" s="261"/>
      <c r="O211" s="261"/>
      <c r="P211" s="261"/>
      <c r="Q211" s="261"/>
      <c r="R211" s="261"/>
      <c r="S211" s="261"/>
      <c r="T211" s="262"/>
      <c r="AT211" s="263" t="s">
        <v>223</v>
      </c>
      <c r="AU211" s="263" t="s">
        <v>76</v>
      </c>
      <c r="AV211" s="14" t="s">
        <v>218</v>
      </c>
      <c r="AW211" s="14" t="s">
        <v>30</v>
      </c>
      <c r="AX211" s="14" t="s">
        <v>74</v>
      </c>
      <c r="AY211" s="263" t="s">
        <v>211</v>
      </c>
    </row>
    <row r="212" spans="2:65" s="1" customFormat="1" ht="16.5" customHeight="1">
      <c r="B212" s="38"/>
      <c r="C212" s="216" t="s">
        <v>353</v>
      </c>
      <c r="D212" s="216" t="s">
        <v>213</v>
      </c>
      <c r="E212" s="217" t="s">
        <v>321</v>
      </c>
      <c r="F212" s="218" t="s">
        <v>322</v>
      </c>
      <c r="G212" s="219" t="s">
        <v>323</v>
      </c>
      <c r="H212" s="220">
        <v>369.172</v>
      </c>
      <c r="I212" s="221"/>
      <c r="J212" s="222">
        <f>ROUND(I212*H212,2)</f>
        <v>0</v>
      </c>
      <c r="K212" s="218" t="s">
        <v>217</v>
      </c>
      <c r="L212" s="43"/>
      <c r="M212" s="223" t="s">
        <v>1</v>
      </c>
      <c r="N212" s="224" t="s">
        <v>38</v>
      </c>
      <c r="O212" s="79"/>
      <c r="P212" s="225">
        <f>O212*H212</f>
        <v>0</v>
      </c>
      <c r="Q212" s="225">
        <v>0</v>
      </c>
      <c r="R212" s="225">
        <f>Q212*H212</f>
        <v>0</v>
      </c>
      <c r="S212" s="225">
        <v>0</v>
      </c>
      <c r="T212" s="226">
        <f>S212*H212</f>
        <v>0</v>
      </c>
      <c r="AR212" s="17" t="s">
        <v>218</v>
      </c>
      <c r="AT212" s="17" t="s">
        <v>213</v>
      </c>
      <c r="AU212" s="17" t="s">
        <v>76</v>
      </c>
      <c r="AY212" s="17" t="s">
        <v>211</v>
      </c>
      <c r="BE212" s="227">
        <f>IF(N212="základní",J212,0)</f>
        <v>0</v>
      </c>
      <c r="BF212" s="227">
        <f>IF(N212="snížená",J212,0)</f>
        <v>0</v>
      </c>
      <c r="BG212" s="227">
        <f>IF(N212="zákl. přenesená",J212,0)</f>
        <v>0</v>
      </c>
      <c r="BH212" s="227">
        <f>IF(N212="sníž. přenesená",J212,0)</f>
        <v>0</v>
      </c>
      <c r="BI212" s="227">
        <f>IF(N212="nulová",J212,0)</f>
        <v>0</v>
      </c>
      <c r="BJ212" s="17" t="s">
        <v>74</v>
      </c>
      <c r="BK212" s="227">
        <f>ROUND(I212*H212,2)</f>
        <v>0</v>
      </c>
      <c r="BL212" s="17" t="s">
        <v>218</v>
      </c>
      <c r="BM212" s="17" t="s">
        <v>356</v>
      </c>
    </row>
    <row r="213" spans="2:47" s="1" customFormat="1" ht="12">
      <c r="B213" s="38"/>
      <c r="C213" s="39"/>
      <c r="D213" s="228" t="s">
        <v>219</v>
      </c>
      <c r="E213" s="39"/>
      <c r="F213" s="229" t="s">
        <v>325</v>
      </c>
      <c r="G213" s="39"/>
      <c r="H213" s="39"/>
      <c r="I213" s="143"/>
      <c r="J213" s="39"/>
      <c r="K213" s="39"/>
      <c r="L213" s="43"/>
      <c r="M213" s="230"/>
      <c r="N213" s="79"/>
      <c r="O213" s="79"/>
      <c r="P213" s="79"/>
      <c r="Q213" s="79"/>
      <c r="R213" s="79"/>
      <c r="S213" s="79"/>
      <c r="T213" s="80"/>
      <c r="AT213" s="17" t="s">
        <v>219</v>
      </c>
      <c r="AU213" s="17" t="s">
        <v>76</v>
      </c>
    </row>
    <row r="214" spans="2:47" s="1" customFormat="1" ht="12">
      <c r="B214" s="38"/>
      <c r="C214" s="39"/>
      <c r="D214" s="228" t="s">
        <v>221</v>
      </c>
      <c r="E214" s="39"/>
      <c r="F214" s="231" t="s">
        <v>326</v>
      </c>
      <c r="G214" s="39"/>
      <c r="H214" s="39"/>
      <c r="I214" s="143"/>
      <c r="J214" s="39"/>
      <c r="K214" s="39"/>
      <c r="L214" s="43"/>
      <c r="M214" s="230"/>
      <c r="N214" s="79"/>
      <c r="O214" s="79"/>
      <c r="P214" s="79"/>
      <c r="Q214" s="79"/>
      <c r="R214" s="79"/>
      <c r="S214" s="79"/>
      <c r="T214" s="80"/>
      <c r="AT214" s="17" t="s">
        <v>221</v>
      </c>
      <c r="AU214" s="17" t="s">
        <v>76</v>
      </c>
    </row>
    <row r="215" spans="2:47" s="1" customFormat="1" ht="12">
      <c r="B215" s="38"/>
      <c r="C215" s="39"/>
      <c r="D215" s="228" t="s">
        <v>250</v>
      </c>
      <c r="E215" s="39"/>
      <c r="F215" s="231" t="s">
        <v>327</v>
      </c>
      <c r="G215" s="39"/>
      <c r="H215" s="39"/>
      <c r="I215" s="143"/>
      <c r="J215" s="39"/>
      <c r="K215" s="39"/>
      <c r="L215" s="43"/>
      <c r="M215" s="230"/>
      <c r="N215" s="79"/>
      <c r="O215" s="79"/>
      <c r="P215" s="79"/>
      <c r="Q215" s="79"/>
      <c r="R215" s="79"/>
      <c r="S215" s="79"/>
      <c r="T215" s="80"/>
      <c r="AT215" s="17" t="s">
        <v>250</v>
      </c>
      <c r="AU215" s="17" t="s">
        <v>76</v>
      </c>
    </row>
    <row r="216" spans="2:51" s="13" customFormat="1" ht="12">
      <c r="B216" s="242"/>
      <c r="C216" s="243"/>
      <c r="D216" s="228" t="s">
        <v>223</v>
      </c>
      <c r="E216" s="244" t="s">
        <v>1</v>
      </c>
      <c r="F216" s="245" t="s">
        <v>1985</v>
      </c>
      <c r="G216" s="243"/>
      <c r="H216" s="246">
        <v>369.172</v>
      </c>
      <c r="I216" s="247"/>
      <c r="J216" s="243"/>
      <c r="K216" s="243"/>
      <c r="L216" s="248"/>
      <c r="M216" s="249"/>
      <c r="N216" s="250"/>
      <c r="O216" s="250"/>
      <c r="P216" s="250"/>
      <c r="Q216" s="250"/>
      <c r="R216" s="250"/>
      <c r="S216" s="250"/>
      <c r="T216" s="251"/>
      <c r="AT216" s="252" t="s">
        <v>223</v>
      </c>
      <c r="AU216" s="252" t="s">
        <v>76</v>
      </c>
      <c r="AV216" s="13" t="s">
        <v>76</v>
      </c>
      <c r="AW216" s="13" t="s">
        <v>30</v>
      </c>
      <c r="AX216" s="13" t="s">
        <v>67</v>
      </c>
      <c r="AY216" s="252" t="s">
        <v>211</v>
      </c>
    </row>
    <row r="217" spans="2:51" s="14" customFormat="1" ht="12">
      <c r="B217" s="253"/>
      <c r="C217" s="254"/>
      <c r="D217" s="228" t="s">
        <v>223</v>
      </c>
      <c r="E217" s="255" t="s">
        <v>1</v>
      </c>
      <c r="F217" s="256" t="s">
        <v>227</v>
      </c>
      <c r="G217" s="254"/>
      <c r="H217" s="257">
        <v>369.172</v>
      </c>
      <c r="I217" s="258"/>
      <c r="J217" s="254"/>
      <c r="K217" s="254"/>
      <c r="L217" s="259"/>
      <c r="M217" s="260"/>
      <c r="N217" s="261"/>
      <c r="O217" s="261"/>
      <c r="P217" s="261"/>
      <c r="Q217" s="261"/>
      <c r="R217" s="261"/>
      <c r="S217" s="261"/>
      <c r="T217" s="262"/>
      <c r="AT217" s="263" t="s">
        <v>223</v>
      </c>
      <c r="AU217" s="263" t="s">
        <v>76</v>
      </c>
      <c r="AV217" s="14" t="s">
        <v>218</v>
      </c>
      <c r="AW217" s="14" t="s">
        <v>30</v>
      </c>
      <c r="AX217" s="14" t="s">
        <v>74</v>
      </c>
      <c r="AY217" s="263" t="s">
        <v>211</v>
      </c>
    </row>
    <row r="218" spans="2:65" s="1" customFormat="1" ht="16.5" customHeight="1">
      <c r="B218" s="38"/>
      <c r="C218" s="216" t="s">
        <v>7</v>
      </c>
      <c r="D218" s="216" t="s">
        <v>213</v>
      </c>
      <c r="E218" s="217" t="s">
        <v>329</v>
      </c>
      <c r="F218" s="218" t="s">
        <v>330</v>
      </c>
      <c r="G218" s="219" t="s">
        <v>230</v>
      </c>
      <c r="H218" s="220">
        <v>49.97</v>
      </c>
      <c r="I218" s="221"/>
      <c r="J218" s="222">
        <f>ROUND(I218*H218,2)</f>
        <v>0</v>
      </c>
      <c r="K218" s="218" t="s">
        <v>217</v>
      </c>
      <c r="L218" s="43"/>
      <c r="M218" s="223" t="s">
        <v>1</v>
      </c>
      <c r="N218" s="224" t="s">
        <v>38</v>
      </c>
      <c r="O218" s="79"/>
      <c r="P218" s="225">
        <f>O218*H218</f>
        <v>0</v>
      </c>
      <c r="Q218" s="225">
        <v>0</v>
      </c>
      <c r="R218" s="225">
        <f>Q218*H218</f>
        <v>0</v>
      </c>
      <c r="S218" s="225">
        <v>0</v>
      </c>
      <c r="T218" s="226">
        <f>S218*H218</f>
        <v>0</v>
      </c>
      <c r="AR218" s="17" t="s">
        <v>218</v>
      </c>
      <c r="AT218" s="17" t="s">
        <v>213</v>
      </c>
      <c r="AU218" s="17" t="s">
        <v>76</v>
      </c>
      <c r="AY218" s="17" t="s">
        <v>211</v>
      </c>
      <c r="BE218" s="227">
        <f>IF(N218="základní",J218,0)</f>
        <v>0</v>
      </c>
      <c r="BF218" s="227">
        <f>IF(N218="snížená",J218,0)</f>
        <v>0</v>
      </c>
      <c r="BG218" s="227">
        <f>IF(N218="zákl. přenesená",J218,0)</f>
        <v>0</v>
      </c>
      <c r="BH218" s="227">
        <f>IF(N218="sníž. přenesená",J218,0)</f>
        <v>0</v>
      </c>
      <c r="BI218" s="227">
        <f>IF(N218="nulová",J218,0)</f>
        <v>0</v>
      </c>
      <c r="BJ218" s="17" t="s">
        <v>74</v>
      </c>
      <c r="BK218" s="227">
        <f>ROUND(I218*H218,2)</f>
        <v>0</v>
      </c>
      <c r="BL218" s="17" t="s">
        <v>218</v>
      </c>
      <c r="BM218" s="17" t="s">
        <v>361</v>
      </c>
    </row>
    <row r="219" spans="2:47" s="1" customFormat="1" ht="12">
      <c r="B219" s="38"/>
      <c r="C219" s="39"/>
      <c r="D219" s="228" t="s">
        <v>219</v>
      </c>
      <c r="E219" s="39"/>
      <c r="F219" s="229" t="s">
        <v>332</v>
      </c>
      <c r="G219" s="39"/>
      <c r="H219" s="39"/>
      <c r="I219" s="143"/>
      <c r="J219" s="39"/>
      <c r="K219" s="39"/>
      <c r="L219" s="43"/>
      <c r="M219" s="230"/>
      <c r="N219" s="79"/>
      <c r="O219" s="79"/>
      <c r="P219" s="79"/>
      <c r="Q219" s="79"/>
      <c r="R219" s="79"/>
      <c r="S219" s="79"/>
      <c r="T219" s="80"/>
      <c r="AT219" s="17" t="s">
        <v>219</v>
      </c>
      <c r="AU219" s="17" t="s">
        <v>76</v>
      </c>
    </row>
    <row r="220" spans="2:47" s="1" customFormat="1" ht="12">
      <c r="B220" s="38"/>
      <c r="C220" s="39"/>
      <c r="D220" s="228" t="s">
        <v>221</v>
      </c>
      <c r="E220" s="39"/>
      <c r="F220" s="231" t="s">
        <v>333</v>
      </c>
      <c r="G220" s="39"/>
      <c r="H220" s="39"/>
      <c r="I220" s="143"/>
      <c r="J220" s="39"/>
      <c r="K220" s="39"/>
      <c r="L220" s="43"/>
      <c r="M220" s="230"/>
      <c r="N220" s="79"/>
      <c r="O220" s="79"/>
      <c r="P220" s="79"/>
      <c r="Q220" s="79"/>
      <c r="R220" s="79"/>
      <c r="S220" s="79"/>
      <c r="T220" s="80"/>
      <c r="AT220" s="17" t="s">
        <v>221</v>
      </c>
      <c r="AU220" s="17" t="s">
        <v>76</v>
      </c>
    </row>
    <row r="221" spans="2:51" s="12" customFormat="1" ht="12">
      <c r="B221" s="232"/>
      <c r="C221" s="233"/>
      <c r="D221" s="228" t="s">
        <v>223</v>
      </c>
      <c r="E221" s="234" t="s">
        <v>1</v>
      </c>
      <c r="F221" s="235" t="s">
        <v>1986</v>
      </c>
      <c r="G221" s="233"/>
      <c r="H221" s="234" t="s">
        <v>1</v>
      </c>
      <c r="I221" s="236"/>
      <c r="J221" s="233"/>
      <c r="K221" s="233"/>
      <c r="L221" s="237"/>
      <c r="M221" s="238"/>
      <c r="N221" s="239"/>
      <c r="O221" s="239"/>
      <c r="P221" s="239"/>
      <c r="Q221" s="239"/>
      <c r="R221" s="239"/>
      <c r="S221" s="239"/>
      <c r="T221" s="240"/>
      <c r="AT221" s="241" t="s">
        <v>223</v>
      </c>
      <c r="AU221" s="241" t="s">
        <v>76</v>
      </c>
      <c r="AV221" s="12" t="s">
        <v>74</v>
      </c>
      <c r="AW221" s="12" t="s">
        <v>30</v>
      </c>
      <c r="AX221" s="12" t="s">
        <v>67</v>
      </c>
      <c r="AY221" s="241" t="s">
        <v>211</v>
      </c>
    </row>
    <row r="222" spans="2:51" s="12" customFormat="1" ht="12">
      <c r="B222" s="232"/>
      <c r="C222" s="233"/>
      <c r="D222" s="228" t="s">
        <v>223</v>
      </c>
      <c r="E222" s="234" t="s">
        <v>1</v>
      </c>
      <c r="F222" s="235" t="s">
        <v>1987</v>
      </c>
      <c r="G222" s="233"/>
      <c r="H222" s="234" t="s">
        <v>1</v>
      </c>
      <c r="I222" s="236"/>
      <c r="J222" s="233"/>
      <c r="K222" s="233"/>
      <c r="L222" s="237"/>
      <c r="M222" s="238"/>
      <c r="N222" s="239"/>
      <c r="O222" s="239"/>
      <c r="P222" s="239"/>
      <c r="Q222" s="239"/>
      <c r="R222" s="239"/>
      <c r="S222" s="239"/>
      <c r="T222" s="240"/>
      <c r="AT222" s="241" t="s">
        <v>223</v>
      </c>
      <c r="AU222" s="241" t="s">
        <v>76</v>
      </c>
      <c r="AV222" s="12" t="s">
        <v>74</v>
      </c>
      <c r="AW222" s="12" t="s">
        <v>30</v>
      </c>
      <c r="AX222" s="12" t="s">
        <v>67</v>
      </c>
      <c r="AY222" s="241" t="s">
        <v>211</v>
      </c>
    </row>
    <row r="223" spans="2:51" s="13" customFormat="1" ht="12">
      <c r="B223" s="242"/>
      <c r="C223" s="243"/>
      <c r="D223" s="228" t="s">
        <v>223</v>
      </c>
      <c r="E223" s="244" t="s">
        <v>1</v>
      </c>
      <c r="F223" s="245" t="s">
        <v>1988</v>
      </c>
      <c r="G223" s="243"/>
      <c r="H223" s="246">
        <v>12.12</v>
      </c>
      <c r="I223" s="247"/>
      <c r="J223" s="243"/>
      <c r="K223" s="243"/>
      <c r="L223" s="248"/>
      <c r="M223" s="249"/>
      <c r="N223" s="250"/>
      <c r="O223" s="250"/>
      <c r="P223" s="250"/>
      <c r="Q223" s="250"/>
      <c r="R223" s="250"/>
      <c r="S223" s="250"/>
      <c r="T223" s="251"/>
      <c r="AT223" s="252" t="s">
        <v>223</v>
      </c>
      <c r="AU223" s="252" t="s">
        <v>76</v>
      </c>
      <c r="AV223" s="13" t="s">
        <v>76</v>
      </c>
      <c r="AW223" s="13" t="s">
        <v>30</v>
      </c>
      <c r="AX223" s="13" t="s">
        <v>67</v>
      </c>
      <c r="AY223" s="252" t="s">
        <v>211</v>
      </c>
    </row>
    <row r="224" spans="2:51" s="12" customFormat="1" ht="12">
      <c r="B224" s="232"/>
      <c r="C224" s="233"/>
      <c r="D224" s="228" t="s">
        <v>223</v>
      </c>
      <c r="E224" s="234" t="s">
        <v>1</v>
      </c>
      <c r="F224" s="235" t="s">
        <v>1989</v>
      </c>
      <c r="G224" s="233"/>
      <c r="H224" s="234" t="s">
        <v>1</v>
      </c>
      <c r="I224" s="236"/>
      <c r="J224" s="233"/>
      <c r="K224" s="233"/>
      <c r="L224" s="237"/>
      <c r="M224" s="238"/>
      <c r="N224" s="239"/>
      <c r="O224" s="239"/>
      <c r="P224" s="239"/>
      <c r="Q224" s="239"/>
      <c r="R224" s="239"/>
      <c r="S224" s="239"/>
      <c r="T224" s="240"/>
      <c r="AT224" s="241" t="s">
        <v>223</v>
      </c>
      <c r="AU224" s="241" t="s">
        <v>76</v>
      </c>
      <c r="AV224" s="12" t="s">
        <v>74</v>
      </c>
      <c r="AW224" s="12" t="s">
        <v>30</v>
      </c>
      <c r="AX224" s="12" t="s">
        <v>67</v>
      </c>
      <c r="AY224" s="241" t="s">
        <v>211</v>
      </c>
    </row>
    <row r="225" spans="2:51" s="13" customFormat="1" ht="12">
      <c r="B225" s="242"/>
      <c r="C225" s="243"/>
      <c r="D225" s="228" t="s">
        <v>223</v>
      </c>
      <c r="E225" s="244" t="s">
        <v>1</v>
      </c>
      <c r="F225" s="245" t="s">
        <v>1990</v>
      </c>
      <c r="G225" s="243"/>
      <c r="H225" s="246">
        <v>7.29</v>
      </c>
      <c r="I225" s="247"/>
      <c r="J225" s="243"/>
      <c r="K225" s="243"/>
      <c r="L225" s="248"/>
      <c r="M225" s="249"/>
      <c r="N225" s="250"/>
      <c r="O225" s="250"/>
      <c r="P225" s="250"/>
      <c r="Q225" s="250"/>
      <c r="R225" s="250"/>
      <c r="S225" s="250"/>
      <c r="T225" s="251"/>
      <c r="AT225" s="252" t="s">
        <v>223</v>
      </c>
      <c r="AU225" s="252" t="s">
        <v>76</v>
      </c>
      <c r="AV225" s="13" t="s">
        <v>76</v>
      </c>
      <c r="AW225" s="13" t="s">
        <v>30</v>
      </c>
      <c r="AX225" s="13" t="s">
        <v>67</v>
      </c>
      <c r="AY225" s="252" t="s">
        <v>211</v>
      </c>
    </row>
    <row r="226" spans="2:51" s="15" customFormat="1" ht="12">
      <c r="B226" s="274"/>
      <c r="C226" s="275"/>
      <c r="D226" s="228" t="s">
        <v>223</v>
      </c>
      <c r="E226" s="276" t="s">
        <v>1</v>
      </c>
      <c r="F226" s="277" t="s">
        <v>630</v>
      </c>
      <c r="G226" s="275"/>
      <c r="H226" s="278">
        <v>19.41</v>
      </c>
      <c r="I226" s="279"/>
      <c r="J226" s="275"/>
      <c r="K226" s="275"/>
      <c r="L226" s="280"/>
      <c r="M226" s="281"/>
      <c r="N226" s="282"/>
      <c r="O226" s="282"/>
      <c r="P226" s="282"/>
      <c r="Q226" s="282"/>
      <c r="R226" s="282"/>
      <c r="S226" s="282"/>
      <c r="T226" s="283"/>
      <c r="AT226" s="284" t="s">
        <v>223</v>
      </c>
      <c r="AU226" s="284" t="s">
        <v>76</v>
      </c>
      <c r="AV226" s="15" t="s">
        <v>236</v>
      </c>
      <c r="AW226" s="15" t="s">
        <v>30</v>
      </c>
      <c r="AX226" s="15" t="s">
        <v>67</v>
      </c>
      <c r="AY226" s="284" t="s">
        <v>211</v>
      </c>
    </row>
    <row r="227" spans="2:51" s="12" customFormat="1" ht="12">
      <c r="B227" s="232"/>
      <c r="C227" s="233"/>
      <c r="D227" s="228" t="s">
        <v>223</v>
      </c>
      <c r="E227" s="234" t="s">
        <v>1</v>
      </c>
      <c r="F227" s="235" t="s">
        <v>1991</v>
      </c>
      <c r="G227" s="233"/>
      <c r="H227" s="234" t="s">
        <v>1</v>
      </c>
      <c r="I227" s="236"/>
      <c r="J227" s="233"/>
      <c r="K227" s="233"/>
      <c r="L227" s="237"/>
      <c r="M227" s="238"/>
      <c r="N227" s="239"/>
      <c r="O227" s="239"/>
      <c r="P227" s="239"/>
      <c r="Q227" s="239"/>
      <c r="R227" s="239"/>
      <c r="S227" s="239"/>
      <c r="T227" s="240"/>
      <c r="AT227" s="241" t="s">
        <v>223</v>
      </c>
      <c r="AU227" s="241" t="s">
        <v>76</v>
      </c>
      <c r="AV227" s="12" t="s">
        <v>74</v>
      </c>
      <c r="AW227" s="12" t="s">
        <v>30</v>
      </c>
      <c r="AX227" s="12" t="s">
        <v>67</v>
      </c>
      <c r="AY227" s="241" t="s">
        <v>211</v>
      </c>
    </row>
    <row r="228" spans="2:51" s="12" customFormat="1" ht="12">
      <c r="B228" s="232"/>
      <c r="C228" s="233"/>
      <c r="D228" s="228" t="s">
        <v>223</v>
      </c>
      <c r="E228" s="234" t="s">
        <v>1</v>
      </c>
      <c r="F228" s="235" t="s">
        <v>1987</v>
      </c>
      <c r="G228" s="233"/>
      <c r="H228" s="234" t="s">
        <v>1</v>
      </c>
      <c r="I228" s="236"/>
      <c r="J228" s="233"/>
      <c r="K228" s="233"/>
      <c r="L228" s="237"/>
      <c r="M228" s="238"/>
      <c r="N228" s="239"/>
      <c r="O228" s="239"/>
      <c r="P228" s="239"/>
      <c r="Q228" s="239"/>
      <c r="R228" s="239"/>
      <c r="S228" s="239"/>
      <c r="T228" s="240"/>
      <c r="AT228" s="241" t="s">
        <v>223</v>
      </c>
      <c r="AU228" s="241" t="s">
        <v>76</v>
      </c>
      <c r="AV228" s="12" t="s">
        <v>74</v>
      </c>
      <c r="AW228" s="12" t="s">
        <v>30</v>
      </c>
      <c r="AX228" s="12" t="s">
        <v>67</v>
      </c>
      <c r="AY228" s="241" t="s">
        <v>211</v>
      </c>
    </row>
    <row r="229" spans="2:51" s="13" customFormat="1" ht="12">
      <c r="B229" s="242"/>
      <c r="C229" s="243"/>
      <c r="D229" s="228" t="s">
        <v>223</v>
      </c>
      <c r="E229" s="244" t="s">
        <v>1</v>
      </c>
      <c r="F229" s="245" t="s">
        <v>1992</v>
      </c>
      <c r="G229" s="243"/>
      <c r="H229" s="246">
        <v>27.36</v>
      </c>
      <c r="I229" s="247"/>
      <c r="J229" s="243"/>
      <c r="K229" s="243"/>
      <c r="L229" s="248"/>
      <c r="M229" s="249"/>
      <c r="N229" s="250"/>
      <c r="O229" s="250"/>
      <c r="P229" s="250"/>
      <c r="Q229" s="250"/>
      <c r="R229" s="250"/>
      <c r="S229" s="250"/>
      <c r="T229" s="251"/>
      <c r="AT229" s="252" t="s">
        <v>223</v>
      </c>
      <c r="AU229" s="252" t="s">
        <v>76</v>
      </c>
      <c r="AV229" s="13" t="s">
        <v>76</v>
      </c>
      <c r="AW229" s="13" t="s">
        <v>30</v>
      </c>
      <c r="AX229" s="13" t="s">
        <v>67</v>
      </c>
      <c r="AY229" s="252" t="s">
        <v>211</v>
      </c>
    </row>
    <row r="230" spans="2:51" s="12" customFormat="1" ht="12">
      <c r="B230" s="232"/>
      <c r="C230" s="233"/>
      <c r="D230" s="228" t="s">
        <v>223</v>
      </c>
      <c r="E230" s="234" t="s">
        <v>1</v>
      </c>
      <c r="F230" s="235" t="s">
        <v>1989</v>
      </c>
      <c r="G230" s="233"/>
      <c r="H230" s="234" t="s">
        <v>1</v>
      </c>
      <c r="I230" s="236"/>
      <c r="J230" s="233"/>
      <c r="K230" s="233"/>
      <c r="L230" s="237"/>
      <c r="M230" s="238"/>
      <c r="N230" s="239"/>
      <c r="O230" s="239"/>
      <c r="P230" s="239"/>
      <c r="Q230" s="239"/>
      <c r="R230" s="239"/>
      <c r="S230" s="239"/>
      <c r="T230" s="240"/>
      <c r="AT230" s="241" t="s">
        <v>223</v>
      </c>
      <c r="AU230" s="241" t="s">
        <v>76</v>
      </c>
      <c r="AV230" s="12" t="s">
        <v>74</v>
      </c>
      <c r="AW230" s="12" t="s">
        <v>30</v>
      </c>
      <c r="AX230" s="12" t="s">
        <v>67</v>
      </c>
      <c r="AY230" s="241" t="s">
        <v>211</v>
      </c>
    </row>
    <row r="231" spans="2:51" s="13" customFormat="1" ht="12">
      <c r="B231" s="242"/>
      <c r="C231" s="243"/>
      <c r="D231" s="228" t="s">
        <v>223</v>
      </c>
      <c r="E231" s="244" t="s">
        <v>1</v>
      </c>
      <c r="F231" s="245" t="s">
        <v>1993</v>
      </c>
      <c r="G231" s="243"/>
      <c r="H231" s="246">
        <v>2.8</v>
      </c>
      <c r="I231" s="247"/>
      <c r="J231" s="243"/>
      <c r="K231" s="243"/>
      <c r="L231" s="248"/>
      <c r="M231" s="249"/>
      <c r="N231" s="250"/>
      <c r="O231" s="250"/>
      <c r="P231" s="250"/>
      <c r="Q231" s="250"/>
      <c r="R231" s="250"/>
      <c r="S231" s="250"/>
      <c r="T231" s="251"/>
      <c r="AT231" s="252" t="s">
        <v>223</v>
      </c>
      <c r="AU231" s="252" t="s">
        <v>76</v>
      </c>
      <c r="AV231" s="13" t="s">
        <v>76</v>
      </c>
      <c r="AW231" s="13" t="s">
        <v>30</v>
      </c>
      <c r="AX231" s="13" t="s">
        <v>67</v>
      </c>
      <c r="AY231" s="252" t="s">
        <v>211</v>
      </c>
    </row>
    <row r="232" spans="2:51" s="15" customFormat="1" ht="12">
      <c r="B232" s="274"/>
      <c r="C232" s="275"/>
      <c r="D232" s="228" t="s">
        <v>223</v>
      </c>
      <c r="E232" s="276" t="s">
        <v>1</v>
      </c>
      <c r="F232" s="277" t="s">
        <v>630</v>
      </c>
      <c r="G232" s="275"/>
      <c r="H232" s="278">
        <v>30.16</v>
      </c>
      <c r="I232" s="279"/>
      <c r="J232" s="275"/>
      <c r="K232" s="275"/>
      <c r="L232" s="280"/>
      <c r="M232" s="281"/>
      <c r="N232" s="282"/>
      <c r="O232" s="282"/>
      <c r="P232" s="282"/>
      <c r="Q232" s="282"/>
      <c r="R232" s="282"/>
      <c r="S232" s="282"/>
      <c r="T232" s="283"/>
      <c r="AT232" s="284" t="s">
        <v>223</v>
      </c>
      <c r="AU232" s="284" t="s">
        <v>76</v>
      </c>
      <c r="AV232" s="15" t="s">
        <v>236</v>
      </c>
      <c r="AW232" s="15" t="s">
        <v>30</v>
      </c>
      <c r="AX232" s="15" t="s">
        <v>67</v>
      </c>
      <c r="AY232" s="284" t="s">
        <v>211</v>
      </c>
    </row>
    <row r="233" spans="2:51" s="12" customFormat="1" ht="12">
      <c r="B233" s="232"/>
      <c r="C233" s="233"/>
      <c r="D233" s="228" t="s">
        <v>223</v>
      </c>
      <c r="E233" s="234" t="s">
        <v>1</v>
      </c>
      <c r="F233" s="235" t="s">
        <v>1994</v>
      </c>
      <c r="G233" s="233"/>
      <c r="H233" s="234" t="s">
        <v>1</v>
      </c>
      <c r="I233" s="236"/>
      <c r="J233" s="233"/>
      <c r="K233" s="233"/>
      <c r="L233" s="237"/>
      <c r="M233" s="238"/>
      <c r="N233" s="239"/>
      <c r="O233" s="239"/>
      <c r="P233" s="239"/>
      <c r="Q233" s="239"/>
      <c r="R233" s="239"/>
      <c r="S233" s="239"/>
      <c r="T233" s="240"/>
      <c r="AT233" s="241" t="s">
        <v>223</v>
      </c>
      <c r="AU233" s="241" t="s">
        <v>76</v>
      </c>
      <c r="AV233" s="12" t="s">
        <v>74</v>
      </c>
      <c r="AW233" s="12" t="s">
        <v>30</v>
      </c>
      <c r="AX233" s="12" t="s">
        <v>67</v>
      </c>
      <c r="AY233" s="241" t="s">
        <v>211</v>
      </c>
    </row>
    <row r="234" spans="2:51" s="13" customFormat="1" ht="12">
      <c r="B234" s="242"/>
      <c r="C234" s="243"/>
      <c r="D234" s="228" t="s">
        <v>223</v>
      </c>
      <c r="E234" s="244" t="s">
        <v>1</v>
      </c>
      <c r="F234" s="245" t="s">
        <v>1995</v>
      </c>
      <c r="G234" s="243"/>
      <c r="H234" s="246">
        <v>0.4</v>
      </c>
      <c r="I234" s="247"/>
      <c r="J234" s="243"/>
      <c r="K234" s="243"/>
      <c r="L234" s="248"/>
      <c r="M234" s="249"/>
      <c r="N234" s="250"/>
      <c r="O234" s="250"/>
      <c r="P234" s="250"/>
      <c r="Q234" s="250"/>
      <c r="R234" s="250"/>
      <c r="S234" s="250"/>
      <c r="T234" s="251"/>
      <c r="AT234" s="252" t="s">
        <v>223</v>
      </c>
      <c r="AU234" s="252" t="s">
        <v>76</v>
      </c>
      <c r="AV234" s="13" t="s">
        <v>76</v>
      </c>
      <c r="AW234" s="13" t="s">
        <v>30</v>
      </c>
      <c r="AX234" s="13" t="s">
        <v>67</v>
      </c>
      <c r="AY234" s="252" t="s">
        <v>211</v>
      </c>
    </row>
    <row r="235" spans="2:51" s="14" customFormat="1" ht="12">
      <c r="B235" s="253"/>
      <c r="C235" s="254"/>
      <c r="D235" s="228" t="s">
        <v>223</v>
      </c>
      <c r="E235" s="255" t="s">
        <v>1</v>
      </c>
      <c r="F235" s="256" t="s">
        <v>227</v>
      </c>
      <c r="G235" s="254"/>
      <c r="H235" s="257">
        <v>49.97</v>
      </c>
      <c r="I235" s="258"/>
      <c r="J235" s="254"/>
      <c r="K235" s="254"/>
      <c r="L235" s="259"/>
      <c r="M235" s="260"/>
      <c r="N235" s="261"/>
      <c r="O235" s="261"/>
      <c r="P235" s="261"/>
      <c r="Q235" s="261"/>
      <c r="R235" s="261"/>
      <c r="S235" s="261"/>
      <c r="T235" s="262"/>
      <c r="AT235" s="263" t="s">
        <v>223</v>
      </c>
      <c r="AU235" s="263" t="s">
        <v>76</v>
      </c>
      <c r="AV235" s="14" t="s">
        <v>218</v>
      </c>
      <c r="AW235" s="14" t="s">
        <v>30</v>
      </c>
      <c r="AX235" s="14" t="s">
        <v>74</v>
      </c>
      <c r="AY235" s="263" t="s">
        <v>211</v>
      </c>
    </row>
    <row r="236" spans="2:65" s="1" customFormat="1" ht="16.5" customHeight="1">
      <c r="B236" s="38"/>
      <c r="C236" s="264" t="s">
        <v>285</v>
      </c>
      <c r="D236" s="264" t="s">
        <v>337</v>
      </c>
      <c r="E236" s="265" t="s">
        <v>338</v>
      </c>
      <c r="F236" s="266" t="s">
        <v>339</v>
      </c>
      <c r="G236" s="267" t="s">
        <v>323</v>
      </c>
      <c r="H236" s="268">
        <v>48.256</v>
      </c>
      <c r="I236" s="269"/>
      <c r="J236" s="270">
        <f>ROUND(I236*H236,2)</f>
        <v>0</v>
      </c>
      <c r="K236" s="266" t="s">
        <v>217</v>
      </c>
      <c r="L236" s="271"/>
      <c r="M236" s="272" t="s">
        <v>1</v>
      </c>
      <c r="N236" s="273" t="s">
        <v>38</v>
      </c>
      <c r="O236" s="79"/>
      <c r="P236" s="225">
        <f>O236*H236</f>
        <v>0</v>
      </c>
      <c r="Q236" s="225">
        <v>1</v>
      </c>
      <c r="R236" s="225">
        <f>Q236*H236</f>
        <v>48.256</v>
      </c>
      <c r="S236" s="225">
        <v>0</v>
      </c>
      <c r="T236" s="226">
        <f>S236*H236</f>
        <v>0</v>
      </c>
      <c r="AR236" s="17" t="s">
        <v>247</v>
      </c>
      <c r="AT236" s="17" t="s">
        <v>337</v>
      </c>
      <c r="AU236" s="17" t="s">
        <v>76</v>
      </c>
      <c r="AY236" s="17" t="s">
        <v>211</v>
      </c>
      <c r="BE236" s="227">
        <f>IF(N236="základní",J236,0)</f>
        <v>0</v>
      </c>
      <c r="BF236" s="227">
        <f>IF(N236="snížená",J236,0)</f>
        <v>0</v>
      </c>
      <c r="BG236" s="227">
        <f>IF(N236="zákl. přenesená",J236,0)</f>
        <v>0</v>
      </c>
      <c r="BH236" s="227">
        <f>IF(N236="sníž. přenesená",J236,0)</f>
        <v>0</v>
      </c>
      <c r="BI236" s="227">
        <f>IF(N236="nulová",J236,0)</f>
        <v>0</v>
      </c>
      <c r="BJ236" s="17" t="s">
        <v>74</v>
      </c>
      <c r="BK236" s="227">
        <f>ROUND(I236*H236,2)</f>
        <v>0</v>
      </c>
      <c r="BL236" s="17" t="s">
        <v>218</v>
      </c>
      <c r="BM236" s="17" t="s">
        <v>376</v>
      </c>
    </row>
    <row r="237" spans="2:47" s="1" customFormat="1" ht="12">
      <c r="B237" s="38"/>
      <c r="C237" s="39"/>
      <c r="D237" s="228" t="s">
        <v>219</v>
      </c>
      <c r="E237" s="39"/>
      <c r="F237" s="229" t="s">
        <v>339</v>
      </c>
      <c r="G237" s="39"/>
      <c r="H237" s="39"/>
      <c r="I237" s="143"/>
      <c r="J237" s="39"/>
      <c r="K237" s="39"/>
      <c r="L237" s="43"/>
      <c r="M237" s="230"/>
      <c r="N237" s="79"/>
      <c r="O237" s="79"/>
      <c r="P237" s="79"/>
      <c r="Q237" s="79"/>
      <c r="R237" s="79"/>
      <c r="S237" s="79"/>
      <c r="T237" s="80"/>
      <c r="AT237" s="17" t="s">
        <v>219</v>
      </c>
      <c r="AU237" s="17" t="s">
        <v>76</v>
      </c>
    </row>
    <row r="238" spans="2:51" s="13" customFormat="1" ht="12">
      <c r="B238" s="242"/>
      <c r="C238" s="243"/>
      <c r="D238" s="228" t="s">
        <v>223</v>
      </c>
      <c r="E238" s="244" t="s">
        <v>1</v>
      </c>
      <c r="F238" s="245" t="s">
        <v>1996</v>
      </c>
      <c r="G238" s="243"/>
      <c r="H238" s="246">
        <v>48.256</v>
      </c>
      <c r="I238" s="247"/>
      <c r="J238" s="243"/>
      <c r="K238" s="243"/>
      <c r="L238" s="248"/>
      <c r="M238" s="249"/>
      <c r="N238" s="250"/>
      <c r="O238" s="250"/>
      <c r="P238" s="250"/>
      <c r="Q238" s="250"/>
      <c r="R238" s="250"/>
      <c r="S238" s="250"/>
      <c r="T238" s="251"/>
      <c r="AT238" s="252" t="s">
        <v>223</v>
      </c>
      <c r="AU238" s="252" t="s">
        <v>76</v>
      </c>
      <c r="AV238" s="13" t="s">
        <v>76</v>
      </c>
      <c r="AW238" s="13" t="s">
        <v>30</v>
      </c>
      <c r="AX238" s="13" t="s">
        <v>67</v>
      </c>
      <c r="AY238" s="252" t="s">
        <v>211</v>
      </c>
    </row>
    <row r="239" spans="2:51" s="14" customFormat="1" ht="12">
      <c r="B239" s="253"/>
      <c r="C239" s="254"/>
      <c r="D239" s="228" t="s">
        <v>223</v>
      </c>
      <c r="E239" s="255" t="s">
        <v>1</v>
      </c>
      <c r="F239" s="256" t="s">
        <v>227</v>
      </c>
      <c r="G239" s="254"/>
      <c r="H239" s="257">
        <v>48.256</v>
      </c>
      <c r="I239" s="258"/>
      <c r="J239" s="254"/>
      <c r="K239" s="254"/>
      <c r="L239" s="259"/>
      <c r="M239" s="260"/>
      <c r="N239" s="261"/>
      <c r="O239" s="261"/>
      <c r="P239" s="261"/>
      <c r="Q239" s="261"/>
      <c r="R239" s="261"/>
      <c r="S239" s="261"/>
      <c r="T239" s="262"/>
      <c r="AT239" s="263" t="s">
        <v>223</v>
      </c>
      <c r="AU239" s="263" t="s">
        <v>76</v>
      </c>
      <c r="AV239" s="14" t="s">
        <v>218</v>
      </c>
      <c r="AW239" s="14" t="s">
        <v>30</v>
      </c>
      <c r="AX239" s="14" t="s">
        <v>74</v>
      </c>
      <c r="AY239" s="263" t="s">
        <v>211</v>
      </c>
    </row>
    <row r="240" spans="2:65" s="1" customFormat="1" ht="16.5" customHeight="1">
      <c r="B240" s="38"/>
      <c r="C240" s="264" t="s">
        <v>373</v>
      </c>
      <c r="D240" s="264" t="s">
        <v>337</v>
      </c>
      <c r="E240" s="265" t="s">
        <v>1997</v>
      </c>
      <c r="F240" s="266" t="s">
        <v>1998</v>
      </c>
      <c r="G240" s="267" t="s">
        <v>323</v>
      </c>
      <c r="H240" s="268">
        <v>1.6</v>
      </c>
      <c r="I240" s="269"/>
      <c r="J240" s="270">
        <f>ROUND(I240*H240,2)</f>
        <v>0</v>
      </c>
      <c r="K240" s="266" t="s">
        <v>217</v>
      </c>
      <c r="L240" s="271"/>
      <c r="M240" s="272" t="s">
        <v>1</v>
      </c>
      <c r="N240" s="273" t="s">
        <v>38</v>
      </c>
      <c r="O240" s="79"/>
      <c r="P240" s="225">
        <f>O240*H240</f>
        <v>0</v>
      </c>
      <c r="Q240" s="225">
        <v>1</v>
      </c>
      <c r="R240" s="225">
        <f>Q240*H240</f>
        <v>1.6</v>
      </c>
      <c r="S240" s="225">
        <v>0</v>
      </c>
      <c r="T240" s="226">
        <f>S240*H240</f>
        <v>0</v>
      </c>
      <c r="AR240" s="17" t="s">
        <v>247</v>
      </c>
      <c r="AT240" s="17" t="s">
        <v>337</v>
      </c>
      <c r="AU240" s="17" t="s">
        <v>76</v>
      </c>
      <c r="AY240" s="17" t="s">
        <v>211</v>
      </c>
      <c r="BE240" s="227">
        <f>IF(N240="základní",J240,0)</f>
        <v>0</v>
      </c>
      <c r="BF240" s="227">
        <f>IF(N240="snížená",J240,0)</f>
        <v>0</v>
      </c>
      <c r="BG240" s="227">
        <f>IF(N240="zákl. přenesená",J240,0)</f>
        <v>0</v>
      </c>
      <c r="BH240" s="227">
        <f>IF(N240="sníž. přenesená",J240,0)</f>
        <v>0</v>
      </c>
      <c r="BI240" s="227">
        <f>IF(N240="nulová",J240,0)</f>
        <v>0</v>
      </c>
      <c r="BJ240" s="17" t="s">
        <v>74</v>
      </c>
      <c r="BK240" s="227">
        <f>ROUND(I240*H240,2)</f>
        <v>0</v>
      </c>
      <c r="BL240" s="17" t="s">
        <v>218</v>
      </c>
      <c r="BM240" s="17" t="s">
        <v>385</v>
      </c>
    </row>
    <row r="241" spans="2:47" s="1" customFormat="1" ht="12">
      <c r="B241" s="38"/>
      <c r="C241" s="39"/>
      <c r="D241" s="228" t="s">
        <v>219</v>
      </c>
      <c r="E241" s="39"/>
      <c r="F241" s="229" t="s">
        <v>1998</v>
      </c>
      <c r="G241" s="39"/>
      <c r="H241" s="39"/>
      <c r="I241" s="143"/>
      <c r="J241" s="39"/>
      <c r="K241" s="39"/>
      <c r="L241" s="43"/>
      <c r="M241" s="230"/>
      <c r="N241" s="79"/>
      <c r="O241" s="79"/>
      <c r="P241" s="79"/>
      <c r="Q241" s="79"/>
      <c r="R241" s="79"/>
      <c r="S241" s="79"/>
      <c r="T241" s="80"/>
      <c r="AT241" s="17" t="s">
        <v>219</v>
      </c>
      <c r="AU241" s="17" t="s">
        <v>76</v>
      </c>
    </row>
    <row r="242" spans="2:51" s="12" customFormat="1" ht="12">
      <c r="B242" s="232"/>
      <c r="C242" s="233"/>
      <c r="D242" s="228" t="s">
        <v>223</v>
      </c>
      <c r="E242" s="234" t="s">
        <v>1</v>
      </c>
      <c r="F242" s="235" t="s">
        <v>1994</v>
      </c>
      <c r="G242" s="233"/>
      <c r="H242" s="234" t="s">
        <v>1</v>
      </c>
      <c r="I242" s="236"/>
      <c r="J242" s="233"/>
      <c r="K242" s="233"/>
      <c r="L242" s="237"/>
      <c r="M242" s="238"/>
      <c r="N242" s="239"/>
      <c r="O242" s="239"/>
      <c r="P242" s="239"/>
      <c r="Q242" s="239"/>
      <c r="R242" s="239"/>
      <c r="S242" s="239"/>
      <c r="T242" s="240"/>
      <c r="AT242" s="241" t="s">
        <v>223</v>
      </c>
      <c r="AU242" s="241" t="s">
        <v>76</v>
      </c>
      <c r="AV242" s="12" t="s">
        <v>74</v>
      </c>
      <c r="AW242" s="12" t="s">
        <v>30</v>
      </c>
      <c r="AX242" s="12" t="s">
        <v>67</v>
      </c>
      <c r="AY242" s="241" t="s">
        <v>211</v>
      </c>
    </row>
    <row r="243" spans="2:51" s="13" customFormat="1" ht="12">
      <c r="B243" s="242"/>
      <c r="C243" s="243"/>
      <c r="D243" s="228" t="s">
        <v>223</v>
      </c>
      <c r="E243" s="244" t="s">
        <v>1</v>
      </c>
      <c r="F243" s="245" t="s">
        <v>1999</v>
      </c>
      <c r="G243" s="243"/>
      <c r="H243" s="246">
        <v>1.6</v>
      </c>
      <c r="I243" s="247"/>
      <c r="J243" s="243"/>
      <c r="K243" s="243"/>
      <c r="L243" s="248"/>
      <c r="M243" s="249"/>
      <c r="N243" s="250"/>
      <c r="O243" s="250"/>
      <c r="P243" s="250"/>
      <c r="Q243" s="250"/>
      <c r="R243" s="250"/>
      <c r="S243" s="250"/>
      <c r="T243" s="251"/>
      <c r="AT243" s="252" t="s">
        <v>223</v>
      </c>
      <c r="AU243" s="252" t="s">
        <v>76</v>
      </c>
      <c r="AV243" s="13" t="s">
        <v>76</v>
      </c>
      <c r="AW243" s="13" t="s">
        <v>30</v>
      </c>
      <c r="AX243" s="13" t="s">
        <v>67</v>
      </c>
      <c r="AY243" s="252" t="s">
        <v>211</v>
      </c>
    </row>
    <row r="244" spans="2:51" s="14" customFormat="1" ht="12">
      <c r="B244" s="253"/>
      <c r="C244" s="254"/>
      <c r="D244" s="228" t="s">
        <v>223</v>
      </c>
      <c r="E244" s="255" t="s">
        <v>1</v>
      </c>
      <c r="F244" s="256" t="s">
        <v>227</v>
      </c>
      <c r="G244" s="254"/>
      <c r="H244" s="257">
        <v>1.6</v>
      </c>
      <c r="I244" s="258"/>
      <c r="J244" s="254"/>
      <c r="K244" s="254"/>
      <c r="L244" s="259"/>
      <c r="M244" s="260"/>
      <c r="N244" s="261"/>
      <c r="O244" s="261"/>
      <c r="P244" s="261"/>
      <c r="Q244" s="261"/>
      <c r="R244" s="261"/>
      <c r="S244" s="261"/>
      <c r="T244" s="262"/>
      <c r="AT244" s="263" t="s">
        <v>223</v>
      </c>
      <c r="AU244" s="263" t="s">
        <v>76</v>
      </c>
      <c r="AV244" s="14" t="s">
        <v>218</v>
      </c>
      <c r="AW244" s="14" t="s">
        <v>30</v>
      </c>
      <c r="AX244" s="14" t="s">
        <v>74</v>
      </c>
      <c r="AY244" s="263" t="s">
        <v>211</v>
      </c>
    </row>
    <row r="245" spans="2:65" s="1" customFormat="1" ht="16.5" customHeight="1">
      <c r="B245" s="38"/>
      <c r="C245" s="216" t="s">
        <v>292</v>
      </c>
      <c r="D245" s="216" t="s">
        <v>213</v>
      </c>
      <c r="E245" s="217" t="s">
        <v>2000</v>
      </c>
      <c r="F245" s="218" t="s">
        <v>2001</v>
      </c>
      <c r="G245" s="219" t="s">
        <v>216</v>
      </c>
      <c r="H245" s="220">
        <v>43.068</v>
      </c>
      <c r="I245" s="221"/>
      <c r="J245" s="222">
        <f>ROUND(I245*H245,2)</f>
        <v>0</v>
      </c>
      <c r="K245" s="218" t="s">
        <v>217</v>
      </c>
      <c r="L245" s="43"/>
      <c r="M245" s="223" t="s">
        <v>1</v>
      </c>
      <c r="N245" s="224" t="s">
        <v>38</v>
      </c>
      <c r="O245" s="79"/>
      <c r="P245" s="225">
        <f>O245*H245</f>
        <v>0</v>
      </c>
      <c r="Q245" s="225">
        <v>0</v>
      </c>
      <c r="R245" s="225">
        <f>Q245*H245</f>
        <v>0</v>
      </c>
      <c r="S245" s="225">
        <v>0</v>
      </c>
      <c r="T245" s="226">
        <f>S245*H245</f>
        <v>0</v>
      </c>
      <c r="AR245" s="17" t="s">
        <v>218</v>
      </c>
      <c r="AT245" s="17" t="s">
        <v>213</v>
      </c>
      <c r="AU245" s="17" t="s">
        <v>76</v>
      </c>
      <c r="AY245" s="17" t="s">
        <v>211</v>
      </c>
      <c r="BE245" s="227">
        <f>IF(N245="základní",J245,0)</f>
        <v>0</v>
      </c>
      <c r="BF245" s="227">
        <f>IF(N245="snížená",J245,0)</f>
        <v>0</v>
      </c>
      <c r="BG245" s="227">
        <f>IF(N245="zákl. přenesená",J245,0)</f>
        <v>0</v>
      </c>
      <c r="BH245" s="227">
        <f>IF(N245="sníž. přenesená",J245,0)</f>
        <v>0</v>
      </c>
      <c r="BI245" s="227">
        <f>IF(N245="nulová",J245,0)</f>
        <v>0</v>
      </c>
      <c r="BJ245" s="17" t="s">
        <v>74</v>
      </c>
      <c r="BK245" s="227">
        <f>ROUND(I245*H245,2)</f>
        <v>0</v>
      </c>
      <c r="BL245" s="17" t="s">
        <v>218</v>
      </c>
      <c r="BM245" s="17" t="s">
        <v>392</v>
      </c>
    </row>
    <row r="246" spans="2:47" s="1" customFormat="1" ht="12">
      <c r="B246" s="38"/>
      <c r="C246" s="39"/>
      <c r="D246" s="228" t="s">
        <v>219</v>
      </c>
      <c r="E246" s="39"/>
      <c r="F246" s="229" t="s">
        <v>2002</v>
      </c>
      <c r="G246" s="39"/>
      <c r="H246" s="39"/>
      <c r="I246" s="143"/>
      <c r="J246" s="39"/>
      <c r="K246" s="39"/>
      <c r="L246" s="43"/>
      <c r="M246" s="230"/>
      <c r="N246" s="79"/>
      <c r="O246" s="79"/>
      <c r="P246" s="79"/>
      <c r="Q246" s="79"/>
      <c r="R246" s="79"/>
      <c r="S246" s="79"/>
      <c r="T246" s="80"/>
      <c r="AT246" s="17" t="s">
        <v>219</v>
      </c>
      <c r="AU246" s="17" t="s">
        <v>76</v>
      </c>
    </row>
    <row r="247" spans="2:47" s="1" customFormat="1" ht="12">
      <c r="B247" s="38"/>
      <c r="C247" s="39"/>
      <c r="D247" s="228" t="s">
        <v>221</v>
      </c>
      <c r="E247" s="39"/>
      <c r="F247" s="231" t="s">
        <v>2003</v>
      </c>
      <c r="G247" s="39"/>
      <c r="H247" s="39"/>
      <c r="I247" s="143"/>
      <c r="J247" s="39"/>
      <c r="K247" s="39"/>
      <c r="L247" s="43"/>
      <c r="M247" s="230"/>
      <c r="N247" s="79"/>
      <c r="O247" s="79"/>
      <c r="P247" s="79"/>
      <c r="Q247" s="79"/>
      <c r="R247" s="79"/>
      <c r="S247" s="79"/>
      <c r="T247" s="80"/>
      <c r="AT247" s="17" t="s">
        <v>221</v>
      </c>
      <c r="AU247" s="17" t="s">
        <v>76</v>
      </c>
    </row>
    <row r="248" spans="2:51" s="12" customFormat="1" ht="12">
      <c r="B248" s="232"/>
      <c r="C248" s="233"/>
      <c r="D248" s="228" t="s">
        <v>223</v>
      </c>
      <c r="E248" s="234" t="s">
        <v>1</v>
      </c>
      <c r="F248" s="235" t="s">
        <v>1915</v>
      </c>
      <c r="G248" s="233"/>
      <c r="H248" s="234" t="s">
        <v>1</v>
      </c>
      <c r="I248" s="236"/>
      <c r="J248" s="233"/>
      <c r="K248" s="233"/>
      <c r="L248" s="237"/>
      <c r="M248" s="238"/>
      <c r="N248" s="239"/>
      <c r="O248" s="239"/>
      <c r="P248" s="239"/>
      <c r="Q248" s="239"/>
      <c r="R248" s="239"/>
      <c r="S248" s="239"/>
      <c r="T248" s="240"/>
      <c r="AT248" s="241" t="s">
        <v>223</v>
      </c>
      <c r="AU248" s="241" t="s">
        <v>76</v>
      </c>
      <c r="AV248" s="12" t="s">
        <v>74</v>
      </c>
      <c r="AW248" s="12" t="s">
        <v>30</v>
      </c>
      <c r="AX248" s="12" t="s">
        <v>67</v>
      </c>
      <c r="AY248" s="241" t="s">
        <v>211</v>
      </c>
    </row>
    <row r="249" spans="2:51" s="13" customFormat="1" ht="12">
      <c r="B249" s="242"/>
      <c r="C249" s="243"/>
      <c r="D249" s="228" t="s">
        <v>223</v>
      </c>
      <c r="E249" s="244" t="s">
        <v>1</v>
      </c>
      <c r="F249" s="245" t="s">
        <v>1983</v>
      </c>
      <c r="G249" s="243"/>
      <c r="H249" s="246">
        <v>25.496</v>
      </c>
      <c r="I249" s="247"/>
      <c r="J249" s="243"/>
      <c r="K249" s="243"/>
      <c r="L249" s="248"/>
      <c r="M249" s="249"/>
      <c r="N249" s="250"/>
      <c r="O249" s="250"/>
      <c r="P249" s="250"/>
      <c r="Q249" s="250"/>
      <c r="R249" s="250"/>
      <c r="S249" s="250"/>
      <c r="T249" s="251"/>
      <c r="AT249" s="252" t="s">
        <v>223</v>
      </c>
      <c r="AU249" s="252" t="s">
        <v>76</v>
      </c>
      <c r="AV249" s="13" t="s">
        <v>76</v>
      </c>
      <c r="AW249" s="13" t="s">
        <v>30</v>
      </c>
      <c r="AX249" s="13" t="s">
        <v>67</v>
      </c>
      <c r="AY249" s="252" t="s">
        <v>211</v>
      </c>
    </row>
    <row r="250" spans="2:51" s="12" customFormat="1" ht="12">
      <c r="B250" s="232"/>
      <c r="C250" s="233"/>
      <c r="D250" s="228" t="s">
        <v>223</v>
      </c>
      <c r="E250" s="234" t="s">
        <v>1</v>
      </c>
      <c r="F250" s="235" t="s">
        <v>1917</v>
      </c>
      <c r="G250" s="233"/>
      <c r="H250" s="234" t="s">
        <v>1</v>
      </c>
      <c r="I250" s="236"/>
      <c r="J250" s="233"/>
      <c r="K250" s="233"/>
      <c r="L250" s="237"/>
      <c r="M250" s="238"/>
      <c r="N250" s="239"/>
      <c r="O250" s="239"/>
      <c r="P250" s="239"/>
      <c r="Q250" s="239"/>
      <c r="R250" s="239"/>
      <c r="S250" s="239"/>
      <c r="T250" s="240"/>
      <c r="AT250" s="241" t="s">
        <v>223</v>
      </c>
      <c r="AU250" s="241" t="s">
        <v>76</v>
      </c>
      <c r="AV250" s="12" t="s">
        <v>74</v>
      </c>
      <c r="AW250" s="12" t="s">
        <v>30</v>
      </c>
      <c r="AX250" s="12" t="s">
        <v>67</v>
      </c>
      <c r="AY250" s="241" t="s">
        <v>211</v>
      </c>
    </row>
    <row r="251" spans="2:51" s="13" customFormat="1" ht="12">
      <c r="B251" s="242"/>
      <c r="C251" s="243"/>
      <c r="D251" s="228" t="s">
        <v>223</v>
      </c>
      <c r="E251" s="244" t="s">
        <v>1</v>
      </c>
      <c r="F251" s="245" t="s">
        <v>1984</v>
      </c>
      <c r="G251" s="243"/>
      <c r="H251" s="246">
        <v>17.572</v>
      </c>
      <c r="I251" s="247"/>
      <c r="J251" s="243"/>
      <c r="K251" s="243"/>
      <c r="L251" s="248"/>
      <c r="M251" s="249"/>
      <c r="N251" s="250"/>
      <c r="O251" s="250"/>
      <c r="P251" s="250"/>
      <c r="Q251" s="250"/>
      <c r="R251" s="250"/>
      <c r="S251" s="250"/>
      <c r="T251" s="251"/>
      <c r="AT251" s="252" t="s">
        <v>223</v>
      </c>
      <c r="AU251" s="252" t="s">
        <v>76</v>
      </c>
      <c r="AV251" s="13" t="s">
        <v>76</v>
      </c>
      <c r="AW251" s="13" t="s">
        <v>30</v>
      </c>
      <c r="AX251" s="13" t="s">
        <v>67</v>
      </c>
      <c r="AY251" s="252" t="s">
        <v>211</v>
      </c>
    </row>
    <row r="252" spans="2:51" s="14" customFormat="1" ht="12">
      <c r="B252" s="253"/>
      <c r="C252" s="254"/>
      <c r="D252" s="228" t="s">
        <v>223</v>
      </c>
      <c r="E252" s="255" t="s">
        <v>1</v>
      </c>
      <c r="F252" s="256" t="s">
        <v>227</v>
      </c>
      <c r="G252" s="254"/>
      <c r="H252" s="257">
        <v>43.068</v>
      </c>
      <c r="I252" s="258"/>
      <c r="J252" s="254"/>
      <c r="K252" s="254"/>
      <c r="L252" s="259"/>
      <c r="M252" s="260"/>
      <c r="N252" s="261"/>
      <c r="O252" s="261"/>
      <c r="P252" s="261"/>
      <c r="Q252" s="261"/>
      <c r="R252" s="261"/>
      <c r="S252" s="261"/>
      <c r="T252" s="262"/>
      <c r="AT252" s="263" t="s">
        <v>223</v>
      </c>
      <c r="AU252" s="263" t="s">
        <v>76</v>
      </c>
      <c r="AV252" s="14" t="s">
        <v>218</v>
      </c>
      <c r="AW252" s="14" t="s">
        <v>30</v>
      </c>
      <c r="AX252" s="14" t="s">
        <v>74</v>
      </c>
      <c r="AY252" s="263" t="s">
        <v>211</v>
      </c>
    </row>
    <row r="253" spans="2:65" s="1" customFormat="1" ht="16.5" customHeight="1">
      <c r="B253" s="38"/>
      <c r="C253" s="216" t="s">
        <v>389</v>
      </c>
      <c r="D253" s="216" t="s">
        <v>213</v>
      </c>
      <c r="E253" s="217" t="s">
        <v>342</v>
      </c>
      <c r="F253" s="218" t="s">
        <v>343</v>
      </c>
      <c r="G253" s="219" t="s">
        <v>216</v>
      </c>
      <c r="H253" s="220">
        <v>43.068</v>
      </c>
      <c r="I253" s="221"/>
      <c r="J253" s="222">
        <f>ROUND(I253*H253,2)</f>
        <v>0</v>
      </c>
      <c r="K253" s="218" t="s">
        <v>217</v>
      </c>
      <c r="L253" s="43"/>
      <c r="M253" s="223" t="s">
        <v>1</v>
      </c>
      <c r="N253" s="224" t="s">
        <v>38</v>
      </c>
      <c r="O253" s="79"/>
      <c r="P253" s="225">
        <f>O253*H253</f>
        <v>0</v>
      </c>
      <c r="Q253" s="225">
        <v>0</v>
      </c>
      <c r="R253" s="225">
        <f>Q253*H253</f>
        <v>0</v>
      </c>
      <c r="S253" s="225">
        <v>0</v>
      </c>
      <c r="T253" s="226">
        <f>S253*H253</f>
        <v>0</v>
      </c>
      <c r="AR253" s="17" t="s">
        <v>218</v>
      </c>
      <c r="AT253" s="17" t="s">
        <v>213</v>
      </c>
      <c r="AU253" s="17" t="s">
        <v>76</v>
      </c>
      <c r="AY253" s="17" t="s">
        <v>211</v>
      </c>
      <c r="BE253" s="227">
        <f>IF(N253="základní",J253,0)</f>
        <v>0</v>
      </c>
      <c r="BF253" s="227">
        <f>IF(N253="snížená",J253,0)</f>
        <v>0</v>
      </c>
      <c r="BG253" s="227">
        <f>IF(N253="zákl. přenesená",J253,0)</f>
        <v>0</v>
      </c>
      <c r="BH253" s="227">
        <f>IF(N253="sníž. přenesená",J253,0)</f>
        <v>0</v>
      </c>
      <c r="BI253" s="227">
        <f>IF(N253="nulová",J253,0)</f>
        <v>0</v>
      </c>
      <c r="BJ253" s="17" t="s">
        <v>74</v>
      </c>
      <c r="BK253" s="227">
        <f>ROUND(I253*H253,2)</f>
        <v>0</v>
      </c>
      <c r="BL253" s="17" t="s">
        <v>218</v>
      </c>
      <c r="BM253" s="17" t="s">
        <v>396</v>
      </c>
    </row>
    <row r="254" spans="2:47" s="1" customFormat="1" ht="12">
      <c r="B254" s="38"/>
      <c r="C254" s="39"/>
      <c r="D254" s="228" t="s">
        <v>219</v>
      </c>
      <c r="E254" s="39"/>
      <c r="F254" s="229" t="s">
        <v>345</v>
      </c>
      <c r="G254" s="39"/>
      <c r="H254" s="39"/>
      <c r="I254" s="143"/>
      <c r="J254" s="39"/>
      <c r="K254" s="39"/>
      <c r="L254" s="43"/>
      <c r="M254" s="230"/>
      <c r="N254" s="79"/>
      <c r="O254" s="79"/>
      <c r="P254" s="79"/>
      <c r="Q254" s="79"/>
      <c r="R254" s="79"/>
      <c r="S254" s="79"/>
      <c r="T254" s="80"/>
      <c r="AT254" s="17" t="s">
        <v>219</v>
      </c>
      <c r="AU254" s="17" t="s">
        <v>76</v>
      </c>
    </row>
    <row r="255" spans="2:47" s="1" customFormat="1" ht="12">
      <c r="B255" s="38"/>
      <c r="C255" s="39"/>
      <c r="D255" s="228" t="s">
        <v>221</v>
      </c>
      <c r="E255" s="39"/>
      <c r="F255" s="231" t="s">
        <v>346</v>
      </c>
      <c r="G255" s="39"/>
      <c r="H255" s="39"/>
      <c r="I255" s="143"/>
      <c r="J255" s="39"/>
      <c r="K255" s="39"/>
      <c r="L255" s="43"/>
      <c r="M255" s="230"/>
      <c r="N255" s="79"/>
      <c r="O255" s="79"/>
      <c r="P255" s="79"/>
      <c r="Q255" s="79"/>
      <c r="R255" s="79"/>
      <c r="S255" s="79"/>
      <c r="T255" s="80"/>
      <c r="AT255" s="17" t="s">
        <v>221</v>
      </c>
      <c r="AU255" s="17" t="s">
        <v>76</v>
      </c>
    </row>
    <row r="256" spans="2:51" s="13" customFormat="1" ht="12">
      <c r="B256" s="242"/>
      <c r="C256" s="243"/>
      <c r="D256" s="228" t="s">
        <v>223</v>
      </c>
      <c r="E256" s="244" t="s">
        <v>1</v>
      </c>
      <c r="F256" s="245" t="s">
        <v>2004</v>
      </c>
      <c r="G256" s="243"/>
      <c r="H256" s="246">
        <v>43.068</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4" customFormat="1" ht="12">
      <c r="B257" s="253"/>
      <c r="C257" s="254"/>
      <c r="D257" s="228" t="s">
        <v>223</v>
      </c>
      <c r="E257" s="255" t="s">
        <v>1</v>
      </c>
      <c r="F257" s="256" t="s">
        <v>227</v>
      </c>
      <c r="G257" s="254"/>
      <c r="H257" s="257">
        <v>43.068</v>
      </c>
      <c r="I257" s="258"/>
      <c r="J257" s="254"/>
      <c r="K257" s="254"/>
      <c r="L257" s="259"/>
      <c r="M257" s="260"/>
      <c r="N257" s="261"/>
      <c r="O257" s="261"/>
      <c r="P257" s="261"/>
      <c r="Q257" s="261"/>
      <c r="R257" s="261"/>
      <c r="S257" s="261"/>
      <c r="T257" s="262"/>
      <c r="AT257" s="263" t="s">
        <v>223</v>
      </c>
      <c r="AU257" s="263" t="s">
        <v>76</v>
      </c>
      <c r="AV257" s="14" t="s">
        <v>218</v>
      </c>
      <c r="AW257" s="14" t="s">
        <v>30</v>
      </c>
      <c r="AX257" s="14" t="s">
        <v>74</v>
      </c>
      <c r="AY257" s="263" t="s">
        <v>211</v>
      </c>
    </row>
    <row r="258" spans="2:65" s="1" customFormat="1" ht="16.5" customHeight="1">
      <c r="B258" s="38"/>
      <c r="C258" s="264" t="s">
        <v>298</v>
      </c>
      <c r="D258" s="264" t="s">
        <v>337</v>
      </c>
      <c r="E258" s="265" t="s">
        <v>348</v>
      </c>
      <c r="F258" s="266" t="s">
        <v>349</v>
      </c>
      <c r="G258" s="267" t="s">
        <v>350</v>
      </c>
      <c r="H258" s="268">
        <v>1.292</v>
      </c>
      <c r="I258" s="269"/>
      <c r="J258" s="270">
        <f>ROUND(I258*H258,2)</f>
        <v>0</v>
      </c>
      <c r="K258" s="266" t="s">
        <v>217</v>
      </c>
      <c r="L258" s="271"/>
      <c r="M258" s="272" t="s">
        <v>1</v>
      </c>
      <c r="N258" s="273" t="s">
        <v>38</v>
      </c>
      <c r="O258" s="79"/>
      <c r="P258" s="225">
        <f>O258*H258</f>
        <v>0</v>
      </c>
      <c r="Q258" s="225">
        <v>0.001</v>
      </c>
      <c r="R258" s="225">
        <f>Q258*H258</f>
        <v>0.001292</v>
      </c>
      <c r="S258" s="225">
        <v>0</v>
      </c>
      <c r="T258" s="226">
        <f>S258*H258</f>
        <v>0</v>
      </c>
      <c r="AR258" s="17" t="s">
        <v>247</v>
      </c>
      <c r="AT258" s="17" t="s">
        <v>337</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405</v>
      </c>
    </row>
    <row r="259" spans="2:47" s="1" customFormat="1" ht="12">
      <c r="B259" s="38"/>
      <c r="C259" s="39"/>
      <c r="D259" s="228" t="s">
        <v>219</v>
      </c>
      <c r="E259" s="39"/>
      <c r="F259" s="229" t="s">
        <v>349</v>
      </c>
      <c r="G259" s="39"/>
      <c r="H259" s="39"/>
      <c r="I259" s="143"/>
      <c r="J259" s="39"/>
      <c r="K259" s="39"/>
      <c r="L259" s="43"/>
      <c r="M259" s="230"/>
      <c r="N259" s="79"/>
      <c r="O259" s="79"/>
      <c r="P259" s="79"/>
      <c r="Q259" s="79"/>
      <c r="R259" s="79"/>
      <c r="S259" s="79"/>
      <c r="T259" s="80"/>
      <c r="AT259" s="17" t="s">
        <v>219</v>
      </c>
      <c r="AU259" s="17" t="s">
        <v>76</v>
      </c>
    </row>
    <row r="260" spans="2:51" s="13" customFormat="1" ht="12">
      <c r="B260" s="242"/>
      <c r="C260" s="243"/>
      <c r="D260" s="228" t="s">
        <v>223</v>
      </c>
      <c r="E260" s="244" t="s">
        <v>1</v>
      </c>
      <c r="F260" s="245" t="s">
        <v>2005</v>
      </c>
      <c r="G260" s="243"/>
      <c r="H260" s="246">
        <v>1.292</v>
      </c>
      <c r="I260" s="247"/>
      <c r="J260" s="243"/>
      <c r="K260" s="243"/>
      <c r="L260" s="248"/>
      <c r="M260" s="249"/>
      <c r="N260" s="250"/>
      <c r="O260" s="250"/>
      <c r="P260" s="250"/>
      <c r="Q260" s="250"/>
      <c r="R260" s="250"/>
      <c r="S260" s="250"/>
      <c r="T260" s="251"/>
      <c r="AT260" s="252" t="s">
        <v>223</v>
      </c>
      <c r="AU260" s="252" t="s">
        <v>76</v>
      </c>
      <c r="AV260" s="13" t="s">
        <v>76</v>
      </c>
      <c r="AW260" s="13" t="s">
        <v>30</v>
      </c>
      <c r="AX260" s="13" t="s">
        <v>67</v>
      </c>
      <c r="AY260" s="252" t="s">
        <v>211</v>
      </c>
    </row>
    <row r="261" spans="2:51" s="14" customFormat="1" ht="12">
      <c r="B261" s="253"/>
      <c r="C261" s="254"/>
      <c r="D261" s="228" t="s">
        <v>223</v>
      </c>
      <c r="E261" s="255" t="s">
        <v>1</v>
      </c>
      <c r="F261" s="256" t="s">
        <v>227</v>
      </c>
      <c r="G261" s="254"/>
      <c r="H261" s="257">
        <v>1.292</v>
      </c>
      <c r="I261" s="258"/>
      <c r="J261" s="254"/>
      <c r="K261" s="254"/>
      <c r="L261" s="259"/>
      <c r="M261" s="260"/>
      <c r="N261" s="261"/>
      <c r="O261" s="261"/>
      <c r="P261" s="261"/>
      <c r="Q261" s="261"/>
      <c r="R261" s="261"/>
      <c r="S261" s="261"/>
      <c r="T261" s="262"/>
      <c r="AT261" s="263" t="s">
        <v>223</v>
      </c>
      <c r="AU261" s="263" t="s">
        <v>76</v>
      </c>
      <c r="AV261" s="14" t="s">
        <v>218</v>
      </c>
      <c r="AW261" s="14" t="s">
        <v>30</v>
      </c>
      <c r="AX261" s="14" t="s">
        <v>74</v>
      </c>
      <c r="AY261" s="263" t="s">
        <v>211</v>
      </c>
    </row>
    <row r="262" spans="2:65" s="1" customFormat="1" ht="16.5" customHeight="1">
      <c r="B262" s="38"/>
      <c r="C262" s="216" t="s">
        <v>402</v>
      </c>
      <c r="D262" s="216" t="s">
        <v>213</v>
      </c>
      <c r="E262" s="217" t="s">
        <v>896</v>
      </c>
      <c r="F262" s="218" t="s">
        <v>897</v>
      </c>
      <c r="G262" s="219" t="s">
        <v>216</v>
      </c>
      <c r="H262" s="220">
        <v>43.068</v>
      </c>
      <c r="I262" s="221"/>
      <c r="J262" s="222">
        <f>ROUND(I262*H262,2)</f>
        <v>0</v>
      </c>
      <c r="K262" s="218" t="s">
        <v>217</v>
      </c>
      <c r="L262" s="43"/>
      <c r="M262" s="223" t="s">
        <v>1</v>
      </c>
      <c r="N262" s="224" t="s">
        <v>38</v>
      </c>
      <c r="O262" s="79"/>
      <c r="P262" s="225">
        <f>O262*H262</f>
        <v>0</v>
      </c>
      <c r="Q262" s="225">
        <v>0</v>
      </c>
      <c r="R262" s="225">
        <f>Q262*H262</f>
        <v>0</v>
      </c>
      <c r="S262" s="225">
        <v>0</v>
      </c>
      <c r="T262" s="226">
        <f>S262*H262</f>
        <v>0</v>
      </c>
      <c r="AR262" s="17" t="s">
        <v>218</v>
      </c>
      <c r="AT262" s="17" t="s">
        <v>213</v>
      </c>
      <c r="AU262" s="17" t="s">
        <v>76</v>
      </c>
      <c r="AY262" s="17" t="s">
        <v>211</v>
      </c>
      <c r="BE262" s="227">
        <f>IF(N262="základní",J262,0)</f>
        <v>0</v>
      </c>
      <c r="BF262" s="227">
        <f>IF(N262="snížená",J262,0)</f>
        <v>0</v>
      </c>
      <c r="BG262" s="227">
        <f>IF(N262="zákl. přenesená",J262,0)</f>
        <v>0</v>
      </c>
      <c r="BH262" s="227">
        <f>IF(N262="sníž. přenesená",J262,0)</f>
        <v>0</v>
      </c>
      <c r="BI262" s="227">
        <f>IF(N262="nulová",J262,0)</f>
        <v>0</v>
      </c>
      <c r="BJ262" s="17" t="s">
        <v>74</v>
      </c>
      <c r="BK262" s="227">
        <f>ROUND(I262*H262,2)</f>
        <v>0</v>
      </c>
      <c r="BL262" s="17" t="s">
        <v>218</v>
      </c>
      <c r="BM262" s="17" t="s">
        <v>2006</v>
      </c>
    </row>
    <row r="263" spans="2:47" s="1" customFormat="1" ht="12">
      <c r="B263" s="38"/>
      <c r="C263" s="39"/>
      <c r="D263" s="228" t="s">
        <v>219</v>
      </c>
      <c r="E263" s="39"/>
      <c r="F263" s="229" t="s">
        <v>899</v>
      </c>
      <c r="G263" s="39"/>
      <c r="H263" s="39"/>
      <c r="I263" s="143"/>
      <c r="J263" s="39"/>
      <c r="K263" s="39"/>
      <c r="L263" s="43"/>
      <c r="M263" s="230"/>
      <c r="N263" s="79"/>
      <c r="O263" s="79"/>
      <c r="P263" s="79"/>
      <c r="Q263" s="79"/>
      <c r="R263" s="79"/>
      <c r="S263" s="79"/>
      <c r="T263" s="80"/>
      <c r="AT263" s="17" t="s">
        <v>219</v>
      </c>
      <c r="AU263" s="17" t="s">
        <v>76</v>
      </c>
    </row>
    <row r="264" spans="2:47" s="1" customFormat="1" ht="12">
      <c r="B264" s="38"/>
      <c r="C264" s="39"/>
      <c r="D264" s="228" t="s">
        <v>221</v>
      </c>
      <c r="E264" s="39"/>
      <c r="F264" s="231" t="s">
        <v>363</v>
      </c>
      <c r="G264" s="39"/>
      <c r="H264" s="39"/>
      <c r="I264" s="143"/>
      <c r="J264" s="39"/>
      <c r="K264" s="39"/>
      <c r="L264" s="43"/>
      <c r="M264" s="230"/>
      <c r="N264" s="79"/>
      <c r="O264" s="79"/>
      <c r="P264" s="79"/>
      <c r="Q264" s="79"/>
      <c r="R264" s="79"/>
      <c r="S264" s="79"/>
      <c r="T264" s="80"/>
      <c r="AT264" s="17" t="s">
        <v>221</v>
      </c>
      <c r="AU264" s="17" t="s">
        <v>76</v>
      </c>
    </row>
    <row r="265" spans="2:63" s="11" customFormat="1" ht="22.8" customHeight="1">
      <c r="B265" s="200"/>
      <c r="C265" s="201"/>
      <c r="D265" s="202" t="s">
        <v>66</v>
      </c>
      <c r="E265" s="214" t="s">
        <v>76</v>
      </c>
      <c r="F265" s="214" t="s">
        <v>364</v>
      </c>
      <c r="G265" s="201"/>
      <c r="H265" s="201"/>
      <c r="I265" s="204"/>
      <c r="J265" s="215">
        <f>BK265</f>
        <v>0</v>
      </c>
      <c r="K265" s="201"/>
      <c r="L265" s="206"/>
      <c r="M265" s="207"/>
      <c r="N265" s="208"/>
      <c r="O265" s="208"/>
      <c r="P265" s="209">
        <f>SUM(P266:P292)</f>
        <v>0</v>
      </c>
      <c r="Q265" s="208"/>
      <c r="R265" s="209">
        <f>SUM(R266:R292)</f>
        <v>23.213290531200002</v>
      </c>
      <c r="S265" s="208"/>
      <c r="T265" s="210">
        <f>SUM(T266:T292)</f>
        <v>0</v>
      </c>
      <c r="AR265" s="211" t="s">
        <v>74</v>
      </c>
      <c r="AT265" s="212" t="s">
        <v>66</v>
      </c>
      <c r="AU265" s="212" t="s">
        <v>74</v>
      </c>
      <c r="AY265" s="211" t="s">
        <v>211</v>
      </c>
      <c r="BK265" s="213">
        <f>SUM(BK266:BK292)</f>
        <v>0</v>
      </c>
    </row>
    <row r="266" spans="2:65" s="1" customFormat="1" ht="16.5" customHeight="1">
      <c r="B266" s="38"/>
      <c r="C266" s="216" t="s">
        <v>304</v>
      </c>
      <c r="D266" s="216" t="s">
        <v>213</v>
      </c>
      <c r="E266" s="217" t="s">
        <v>2007</v>
      </c>
      <c r="F266" s="218" t="s">
        <v>2008</v>
      </c>
      <c r="G266" s="219" t="s">
        <v>230</v>
      </c>
      <c r="H266" s="220">
        <v>3.05</v>
      </c>
      <c r="I266" s="221"/>
      <c r="J266" s="222">
        <f>ROUND(I266*H266,2)</f>
        <v>0</v>
      </c>
      <c r="K266" s="218" t="s">
        <v>217</v>
      </c>
      <c r="L266" s="43"/>
      <c r="M266" s="223" t="s">
        <v>1</v>
      </c>
      <c r="N266" s="224" t="s">
        <v>38</v>
      </c>
      <c r="O266" s="79"/>
      <c r="P266" s="225">
        <f>O266*H266</f>
        <v>0</v>
      </c>
      <c r="Q266" s="225">
        <v>1.98</v>
      </c>
      <c r="R266" s="225">
        <f>Q266*H266</f>
        <v>6.039</v>
      </c>
      <c r="S266" s="225">
        <v>0</v>
      </c>
      <c r="T266" s="226">
        <f>S266*H266</f>
        <v>0</v>
      </c>
      <c r="AR266" s="17" t="s">
        <v>218</v>
      </c>
      <c r="AT266" s="17" t="s">
        <v>213</v>
      </c>
      <c r="AU266" s="17" t="s">
        <v>76</v>
      </c>
      <c r="AY266" s="17" t="s">
        <v>211</v>
      </c>
      <c r="BE266" s="227">
        <f>IF(N266="základní",J266,0)</f>
        <v>0</v>
      </c>
      <c r="BF266" s="227">
        <f>IF(N266="snížená",J266,0)</f>
        <v>0</v>
      </c>
      <c r="BG266" s="227">
        <f>IF(N266="zákl. přenesená",J266,0)</f>
        <v>0</v>
      </c>
      <c r="BH266" s="227">
        <f>IF(N266="sníž. přenesená",J266,0)</f>
        <v>0</v>
      </c>
      <c r="BI266" s="227">
        <f>IF(N266="nulová",J266,0)</f>
        <v>0</v>
      </c>
      <c r="BJ266" s="17" t="s">
        <v>74</v>
      </c>
      <c r="BK266" s="227">
        <f>ROUND(I266*H266,2)</f>
        <v>0</v>
      </c>
      <c r="BL266" s="17" t="s">
        <v>218</v>
      </c>
      <c r="BM266" s="17" t="s">
        <v>421</v>
      </c>
    </row>
    <row r="267" spans="2:47" s="1" customFormat="1" ht="12">
      <c r="B267" s="38"/>
      <c r="C267" s="39"/>
      <c r="D267" s="228" t="s">
        <v>219</v>
      </c>
      <c r="E267" s="39"/>
      <c r="F267" s="229" t="s">
        <v>2009</v>
      </c>
      <c r="G267" s="39"/>
      <c r="H267" s="39"/>
      <c r="I267" s="143"/>
      <c r="J267" s="39"/>
      <c r="K267" s="39"/>
      <c r="L267" s="43"/>
      <c r="M267" s="230"/>
      <c r="N267" s="79"/>
      <c r="O267" s="79"/>
      <c r="P267" s="79"/>
      <c r="Q267" s="79"/>
      <c r="R267" s="79"/>
      <c r="S267" s="79"/>
      <c r="T267" s="80"/>
      <c r="AT267" s="17" t="s">
        <v>219</v>
      </c>
      <c r="AU267" s="17" t="s">
        <v>76</v>
      </c>
    </row>
    <row r="268" spans="2:47" s="1" customFormat="1" ht="12">
      <c r="B268" s="38"/>
      <c r="C268" s="39"/>
      <c r="D268" s="228" t="s">
        <v>221</v>
      </c>
      <c r="E268" s="39"/>
      <c r="F268" s="231" t="s">
        <v>2010</v>
      </c>
      <c r="G268" s="39"/>
      <c r="H268" s="39"/>
      <c r="I268" s="143"/>
      <c r="J268" s="39"/>
      <c r="K268" s="39"/>
      <c r="L268" s="43"/>
      <c r="M268" s="230"/>
      <c r="N268" s="79"/>
      <c r="O268" s="79"/>
      <c r="P268" s="79"/>
      <c r="Q268" s="79"/>
      <c r="R268" s="79"/>
      <c r="S268" s="79"/>
      <c r="T268" s="80"/>
      <c r="AT268" s="17" t="s">
        <v>221</v>
      </c>
      <c r="AU268" s="17" t="s">
        <v>76</v>
      </c>
    </row>
    <row r="269" spans="2:51" s="13" customFormat="1" ht="12">
      <c r="B269" s="242"/>
      <c r="C269" s="243"/>
      <c r="D269" s="228" t="s">
        <v>223</v>
      </c>
      <c r="E269" s="244" t="s">
        <v>1</v>
      </c>
      <c r="F269" s="245" t="s">
        <v>2011</v>
      </c>
      <c r="G269" s="243"/>
      <c r="H269" s="246">
        <v>3.05</v>
      </c>
      <c r="I269" s="247"/>
      <c r="J269" s="243"/>
      <c r="K269" s="243"/>
      <c r="L269" s="248"/>
      <c r="M269" s="249"/>
      <c r="N269" s="250"/>
      <c r="O269" s="250"/>
      <c r="P269" s="250"/>
      <c r="Q269" s="250"/>
      <c r="R269" s="250"/>
      <c r="S269" s="250"/>
      <c r="T269" s="251"/>
      <c r="AT269" s="252" t="s">
        <v>223</v>
      </c>
      <c r="AU269" s="252" t="s">
        <v>76</v>
      </c>
      <c r="AV269" s="13" t="s">
        <v>76</v>
      </c>
      <c r="AW269" s="13" t="s">
        <v>30</v>
      </c>
      <c r="AX269" s="13" t="s">
        <v>67</v>
      </c>
      <c r="AY269" s="252" t="s">
        <v>211</v>
      </c>
    </row>
    <row r="270" spans="2:51" s="14" customFormat="1" ht="12">
      <c r="B270" s="253"/>
      <c r="C270" s="254"/>
      <c r="D270" s="228" t="s">
        <v>223</v>
      </c>
      <c r="E270" s="255" t="s">
        <v>1</v>
      </c>
      <c r="F270" s="256" t="s">
        <v>227</v>
      </c>
      <c r="G270" s="254"/>
      <c r="H270" s="257">
        <v>3.05</v>
      </c>
      <c r="I270" s="258"/>
      <c r="J270" s="254"/>
      <c r="K270" s="254"/>
      <c r="L270" s="259"/>
      <c r="M270" s="260"/>
      <c r="N270" s="261"/>
      <c r="O270" s="261"/>
      <c r="P270" s="261"/>
      <c r="Q270" s="261"/>
      <c r="R270" s="261"/>
      <c r="S270" s="261"/>
      <c r="T270" s="262"/>
      <c r="AT270" s="263" t="s">
        <v>223</v>
      </c>
      <c r="AU270" s="263" t="s">
        <v>76</v>
      </c>
      <c r="AV270" s="14" t="s">
        <v>218</v>
      </c>
      <c r="AW270" s="14" t="s">
        <v>30</v>
      </c>
      <c r="AX270" s="14" t="s">
        <v>74</v>
      </c>
      <c r="AY270" s="263" t="s">
        <v>211</v>
      </c>
    </row>
    <row r="271" spans="2:65" s="1" customFormat="1" ht="16.5" customHeight="1">
      <c r="B271" s="38"/>
      <c r="C271" s="216" t="s">
        <v>418</v>
      </c>
      <c r="D271" s="216" t="s">
        <v>213</v>
      </c>
      <c r="E271" s="217" t="s">
        <v>2012</v>
      </c>
      <c r="F271" s="218" t="s">
        <v>2013</v>
      </c>
      <c r="G271" s="219" t="s">
        <v>230</v>
      </c>
      <c r="H271" s="220">
        <v>6</v>
      </c>
      <c r="I271" s="221"/>
      <c r="J271" s="222">
        <f>ROUND(I271*H271,2)</f>
        <v>0</v>
      </c>
      <c r="K271" s="218" t="s">
        <v>217</v>
      </c>
      <c r="L271" s="43"/>
      <c r="M271" s="223" t="s">
        <v>1</v>
      </c>
      <c r="N271" s="224" t="s">
        <v>38</v>
      </c>
      <c r="O271" s="79"/>
      <c r="P271" s="225">
        <f>O271*H271</f>
        <v>0</v>
      </c>
      <c r="Q271" s="225">
        <v>2.535964</v>
      </c>
      <c r="R271" s="225">
        <f>Q271*H271</f>
        <v>15.215784</v>
      </c>
      <c r="S271" s="225">
        <v>0</v>
      </c>
      <c r="T271" s="226">
        <f>S271*H271</f>
        <v>0</v>
      </c>
      <c r="AR271" s="17" t="s">
        <v>218</v>
      </c>
      <c r="AT271" s="17" t="s">
        <v>213</v>
      </c>
      <c r="AU271" s="17" t="s">
        <v>76</v>
      </c>
      <c r="AY271" s="17" t="s">
        <v>211</v>
      </c>
      <c r="BE271" s="227">
        <f>IF(N271="základní",J271,0)</f>
        <v>0</v>
      </c>
      <c r="BF271" s="227">
        <f>IF(N271="snížená",J271,0)</f>
        <v>0</v>
      </c>
      <c r="BG271" s="227">
        <f>IF(N271="zákl. přenesená",J271,0)</f>
        <v>0</v>
      </c>
      <c r="BH271" s="227">
        <f>IF(N271="sníž. přenesená",J271,0)</f>
        <v>0</v>
      </c>
      <c r="BI271" s="227">
        <f>IF(N271="nulová",J271,0)</f>
        <v>0</v>
      </c>
      <c r="BJ271" s="17" t="s">
        <v>74</v>
      </c>
      <c r="BK271" s="227">
        <f>ROUND(I271*H271,2)</f>
        <v>0</v>
      </c>
      <c r="BL271" s="17" t="s">
        <v>218</v>
      </c>
      <c r="BM271" s="17" t="s">
        <v>430</v>
      </c>
    </row>
    <row r="272" spans="2:47" s="1" customFormat="1" ht="12">
      <c r="B272" s="38"/>
      <c r="C272" s="39"/>
      <c r="D272" s="228" t="s">
        <v>219</v>
      </c>
      <c r="E272" s="39"/>
      <c r="F272" s="229" t="s">
        <v>2014</v>
      </c>
      <c r="G272" s="39"/>
      <c r="H272" s="39"/>
      <c r="I272" s="143"/>
      <c r="J272" s="39"/>
      <c r="K272" s="39"/>
      <c r="L272" s="43"/>
      <c r="M272" s="230"/>
      <c r="N272" s="79"/>
      <c r="O272" s="79"/>
      <c r="P272" s="79"/>
      <c r="Q272" s="79"/>
      <c r="R272" s="79"/>
      <c r="S272" s="79"/>
      <c r="T272" s="80"/>
      <c r="AT272" s="17" t="s">
        <v>219</v>
      </c>
      <c r="AU272" s="17" t="s">
        <v>76</v>
      </c>
    </row>
    <row r="273" spans="2:47" s="1" customFormat="1" ht="12">
      <c r="B273" s="38"/>
      <c r="C273" s="39"/>
      <c r="D273" s="228" t="s">
        <v>221</v>
      </c>
      <c r="E273" s="39"/>
      <c r="F273" s="231" t="s">
        <v>2015</v>
      </c>
      <c r="G273" s="39"/>
      <c r="H273" s="39"/>
      <c r="I273" s="143"/>
      <c r="J273" s="39"/>
      <c r="K273" s="39"/>
      <c r="L273" s="43"/>
      <c r="M273" s="230"/>
      <c r="N273" s="79"/>
      <c r="O273" s="79"/>
      <c r="P273" s="79"/>
      <c r="Q273" s="79"/>
      <c r="R273" s="79"/>
      <c r="S273" s="79"/>
      <c r="T273" s="80"/>
      <c r="AT273" s="17" t="s">
        <v>221</v>
      </c>
      <c r="AU273" s="17" t="s">
        <v>76</v>
      </c>
    </row>
    <row r="274" spans="2:51" s="12" customFormat="1" ht="12">
      <c r="B274" s="232"/>
      <c r="C274" s="233"/>
      <c r="D274" s="228" t="s">
        <v>223</v>
      </c>
      <c r="E274" s="234" t="s">
        <v>1</v>
      </c>
      <c r="F274" s="235" t="s">
        <v>2016</v>
      </c>
      <c r="G274" s="233"/>
      <c r="H274" s="234" t="s">
        <v>1</v>
      </c>
      <c r="I274" s="236"/>
      <c r="J274" s="233"/>
      <c r="K274" s="233"/>
      <c r="L274" s="237"/>
      <c r="M274" s="238"/>
      <c r="N274" s="239"/>
      <c r="O274" s="239"/>
      <c r="P274" s="239"/>
      <c r="Q274" s="239"/>
      <c r="R274" s="239"/>
      <c r="S274" s="239"/>
      <c r="T274" s="240"/>
      <c r="AT274" s="241" t="s">
        <v>223</v>
      </c>
      <c r="AU274" s="241" t="s">
        <v>76</v>
      </c>
      <c r="AV274" s="12" t="s">
        <v>74</v>
      </c>
      <c r="AW274" s="12" t="s">
        <v>30</v>
      </c>
      <c r="AX274" s="12" t="s">
        <v>67</v>
      </c>
      <c r="AY274" s="241" t="s">
        <v>211</v>
      </c>
    </row>
    <row r="275" spans="2:51" s="13" customFormat="1" ht="12">
      <c r="B275" s="242"/>
      <c r="C275" s="243"/>
      <c r="D275" s="228" t="s">
        <v>223</v>
      </c>
      <c r="E275" s="244" t="s">
        <v>1</v>
      </c>
      <c r="F275" s="245" t="s">
        <v>239</v>
      </c>
      <c r="G275" s="243"/>
      <c r="H275" s="246">
        <v>6</v>
      </c>
      <c r="I275" s="247"/>
      <c r="J275" s="243"/>
      <c r="K275" s="243"/>
      <c r="L275" s="248"/>
      <c r="M275" s="249"/>
      <c r="N275" s="250"/>
      <c r="O275" s="250"/>
      <c r="P275" s="250"/>
      <c r="Q275" s="250"/>
      <c r="R275" s="250"/>
      <c r="S275" s="250"/>
      <c r="T275" s="251"/>
      <c r="AT275" s="252" t="s">
        <v>223</v>
      </c>
      <c r="AU275" s="252" t="s">
        <v>76</v>
      </c>
      <c r="AV275" s="13" t="s">
        <v>76</v>
      </c>
      <c r="AW275" s="13" t="s">
        <v>30</v>
      </c>
      <c r="AX275" s="13" t="s">
        <v>67</v>
      </c>
      <c r="AY275" s="252" t="s">
        <v>211</v>
      </c>
    </row>
    <row r="276" spans="2:51" s="14" customFormat="1" ht="12">
      <c r="B276" s="253"/>
      <c r="C276" s="254"/>
      <c r="D276" s="228" t="s">
        <v>223</v>
      </c>
      <c r="E276" s="255" t="s">
        <v>1</v>
      </c>
      <c r="F276" s="256" t="s">
        <v>227</v>
      </c>
      <c r="G276" s="254"/>
      <c r="H276" s="257">
        <v>6</v>
      </c>
      <c r="I276" s="258"/>
      <c r="J276" s="254"/>
      <c r="K276" s="254"/>
      <c r="L276" s="259"/>
      <c r="M276" s="260"/>
      <c r="N276" s="261"/>
      <c r="O276" s="261"/>
      <c r="P276" s="261"/>
      <c r="Q276" s="261"/>
      <c r="R276" s="261"/>
      <c r="S276" s="261"/>
      <c r="T276" s="262"/>
      <c r="AT276" s="263" t="s">
        <v>223</v>
      </c>
      <c r="AU276" s="263" t="s">
        <v>76</v>
      </c>
      <c r="AV276" s="14" t="s">
        <v>218</v>
      </c>
      <c r="AW276" s="14" t="s">
        <v>30</v>
      </c>
      <c r="AX276" s="14" t="s">
        <v>74</v>
      </c>
      <c r="AY276" s="263" t="s">
        <v>211</v>
      </c>
    </row>
    <row r="277" spans="2:65" s="1" customFormat="1" ht="16.5" customHeight="1">
      <c r="B277" s="38"/>
      <c r="C277" s="216" t="s">
        <v>311</v>
      </c>
      <c r="D277" s="216" t="s">
        <v>213</v>
      </c>
      <c r="E277" s="217" t="s">
        <v>2017</v>
      </c>
      <c r="F277" s="218" t="s">
        <v>2018</v>
      </c>
      <c r="G277" s="219" t="s">
        <v>216</v>
      </c>
      <c r="H277" s="220">
        <v>10.08</v>
      </c>
      <c r="I277" s="221"/>
      <c r="J277" s="222">
        <f>ROUND(I277*H277,2)</f>
        <v>0</v>
      </c>
      <c r="K277" s="218" t="s">
        <v>217</v>
      </c>
      <c r="L277" s="43"/>
      <c r="M277" s="223" t="s">
        <v>1</v>
      </c>
      <c r="N277" s="224" t="s">
        <v>38</v>
      </c>
      <c r="O277" s="79"/>
      <c r="P277" s="225">
        <f>O277*H277</f>
        <v>0</v>
      </c>
      <c r="Q277" s="225">
        <v>0.0014357</v>
      </c>
      <c r="R277" s="225">
        <f>Q277*H277</f>
        <v>0.014471856</v>
      </c>
      <c r="S277" s="225">
        <v>0</v>
      </c>
      <c r="T277" s="226">
        <f>S277*H277</f>
        <v>0</v>
      </c>
      <c r="AR277" s="17" t="s">
        <v>218</v>
      </c>
      <c r="AT277" s="17" t="s">
        <v>213</v>
      </c>
      <c r="AU277" s="17" t="s">
        <v>76</v>
      </c>
      <c r="AY277" s="17" t="s">
        <v>211</v>
      </c>
      <c r="BE277" s="227">
        <f>IF(N277="základní",J277,0)</f>
        <v>0</v>
      </c>
      <c r="BF277" s="227">
        <f>IF(N277="snížená",J277,0)</f>
        <v>0</v>
      </c>
      <c r="BG277" s="227">
        <f>IF(N277="zákl. přenesená",J277,0)</f>
        <v>0</v>
      </c>
      <c r="BH277" s="227">
        <f>IF(N277="sníž. přenesená",J277,0)</f>
        <v>0</v>
      </c>
      <c r="BI277" s="227">
        <f>IF(N277="nulová",J277,0)</f>
        <v>0</v>
      </c>
      <c r="BJ277" s="17" t="s">
        <v>74</v>
      </c>
      <c r="BK277" s="227">
        <f>ROUND(I277*H277,2)</f>
        <v>0</v>
      </c>
      <c r="BL277" s="17" t="s">
        <v>218</v>
      </c>
      <c r="BM277" s="17" t="s">
        <v>438</v>
      </c>
    </row>
    <row r="278" spans="2:47" s="1" customFormat="1" ht="12">
      <c r="B278" s="38"/>
      <c r="C278" s="39"/>
      <c r="D278" s="228" t="s">
        <v>219</v>
      </c>
      <c r="E278" s="39"/>
      <c r="F278" s="229" t="s">
        <v>2019</v>
      </c>
      <c r="G278" s="39"/>
      <c r="H278" s="39"/>
      <c r="I278" s="143"/>
      <c r="J278" s="39"/>
      <c r="K278" s="39"/>
      <c r="L278" s="43"/>
      <c r="M278" s="230"/>
      <c r="N278" s="79"/>
      <c r="O278" s="79"/>
      <c r="P278" s="79"/>
      <c r="Q278" s="79"/>
      <c r="R278" s="79"/>
      <c r="S278" s="79"/>
      <c r="T278" s="80"/>
      <c r="AT278" s="17" t="s">
        <v>219</v>
      </c>
      <c r="AU278" s="17" t="s">
        <v>76</v>
      </c>
    </row>
    <row r="279" spans="2:47" s="1" customFormat="1" ht="12">
      <c r="B279" s="38"/>
      <c r="C279" s="39"/>
      <c r="D279" s="228" t="s">
        <v>221</v>
      </c>
      <c r="E279" s="39"/>
      <c r="F279" s="231" t="s">
        <v>2020</v>
      </c>
      <c r="G279" s="39"/>
      <c r="H279" s="39"/>
      <c r="I279" s="143"/>
      <c r="J279" s="39"/>
      <c r="K279" s="39"/>
      <c r="L279" s="43"/>
      <c r="M279" s="230"/>
      <c r="N279" s="79"/>
      <c r="O279" s="79"/>
      <c r="P279" s="79"/>
      <c r="Q279" s="79"/>
      <c r="R279" s="79"/>
      <c r="S279" s="79"/>
      <c r="T279" s="80"/>
      <c r="AT279" s="17" t="s">
        <v>221</v>
      </c>
      <c r="AU279" s="17" t="s">
        <v>76</v>
      </c>
    </row>
    <row r="280" spans="2:51" s="12" customFormat="1" ht="12">
      <c r="B280" s="232"/>
      <c r="C280" s="233"/>
      <c r="D280" s="228" t="s">
        <v>223</v>
      </c>
      <c r="E280" s="234" t="s">
        <v>1</v>
      </c>
      <c r="F280" s="235" t="s">
        <v>2021</v>
      </c>
      <c r="G280" s="233"/>
      <c r="H280" s="234" t="s">
        <v>1</v>
      </c>
      <c r="I280" s="236"/>
      <c r="J280" s="233"/>
      <c r="K280" s="233"/>
      <c r="L280" s="237"/>
      <c r="M280" s="238"/>
      <c r="N280" s="239"/>
      <c r="O280" s="239"/>
      <c r="P280" s="239"/>
      <c r="Q280" s="239"/>
      <c r="R280" s="239"/>
      <c r="S280" s="239"/>
      <c r="T280" s="240"/>
      <c r="AT280" s="241" t="s">
        <v>223</v>
      </c>
      <c r="AU280" s="241" t="s">
        <v>76</v>
      </c>
      <c r="AV280" s="12" t="s">
        <v>74</v>
      </c>
      <c r="AW280" s="12" t="s">
        <v>30</v>
      </c>
      <c r="AX280" s="12" t="s">
        <v>67</v>
      </c>
      <c r="AY280" s="241" t="s">
        <v>211</v>
      </c>
    </row>
    <row r="281" spans="2:51" s="13" customFormat="1" ht="12">
      <c r="B281" s="242"/>
      <c r="C281" s="243"/>
      <c r="D281" s="228" t="s">
        <v>223</v>
      </c>
      <c r="E281" s="244" t="s">
        <v>1</v>
      </c>
      <c r="F281" s="245" t="s">
        <v>2022</v>
      </c>
      <c r="G281" s="243"/>
      <c r="H281" s="246">
        <v>8.4</v>
      </c>
      <c r="I281" s="247"/>
      <c r="J281" s="243"/>
      <c r="K281" s="243"/>
      <c r="L281" s="248"/>
      <c r="M281" s="249"/>
      <c r="N281" s="250"/>
      <c r="O281" s="250"/>
      <c r="P281" s="250"/>
      <c r="Q281" s="250"/>
      <c r="R281" s="250"/>
      <c r="S281" s="250"/>
      <c r="T281" s="251"/>
      <c r="AT281" s="252" t="s">
        <v>223</v>
      </c>
      <c r="AU281" s="252" t="s">
        <v>76</v>
      </c>
      <c r="AV281" s="13" t="s">
        <v>76</v>
      </c>
      <c r="AW281" s="13" t="s">
        <v>30</v>
      </c>
      <c r="AX281" s="13" t="s">
        <v>67</v>
      </c>
      <c r="AY281" s="252" t="s">
        <v>211</v>
      </c>
    </row>
    <row r="282" spans="2:51" s="13" customFormat="1" ht="12">
      <c r="B282" s="242"/>
      <c r="C282" s="243"/>
      <c r="D282" s="228" t="s">
        <v>223</v>
      </c>
      <c r="E282" s="244" t="s">
        <v>1</v>
      </c>
      <c r="F282" s="245" t="s">
        <v>2023</v>
      </c>
      <c r="G282" s="243"/>
      <c r="H282" s="246">
        <v>1.68</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4" customFormat="1" ht="12">
      <c r="B283" s="253"/>
      <c r="C283" s="254"/>
      <c r="D283" s="228" t="s">
        <v>223</v>
      </c>
      <c r="E283" s="255" t="s">
        <v>1</v>
      </c>
      <c r="F283" s="256" t="s">
        <v>227</v>
      </c>
      <c r="G283" s="254"/>
      <c r="H283" s="257">
        <v>10.08</v>
      </c>
      <c r="I283" s="258"/>
      <c r="J283" s="254"/>
      <c r="K283" s="254"/>
      <c r="L283" s="259"/>
      <c r="M283" s="260"/>
      <c r="N283" s="261"/>
      <c r="O283" s="261"/>
      <c r="P283" s="261"/>
      <c r="Q283" s="261"/>
      <c r="R283" s="261"/>
      <c r="S283" s="261"/>
      <c r="T283" s="262"/>
      <c r="AT283" s="263" t="s">
        <v>223</v>
      </c>
      <c r="AU283" s="263" t="s">
        <v>76</v>
      </c>
      <c r="AV283" s="14" t="s">
        <v>218</v>
      </c>
      <c r="AW283" s="14" t="s">
        <v>30</v>
      </c>
      <c r="AX283" s="14" t="s">
        <v>74</v>
      </c>
      <c r="AY283" s="263" t="s">
        <v>211</v>
      </c>
    </row>
    <row r="284" spans="2:65" s="1" customFormat="1" ht="16.5" customHeight="1">
      <c r="B284" s="38"/>
      <c r="C284" s="216" t="s">
        <v>435</v>
      </c>
      <c r="D284" s="216" t="s">
        <v>213</v>
      </c>
      <c r="E284" s="217" t="s">
        <v>2024</v>
      </c>
      <c r="F284" s="218" t="s">
        <v>2025</v>
      </c>
      <c r="G284" s="219" t="s">
        <v>216</v>
      </c>
      <c r="H284" s="220">
        <v>10.08</v>
      </c>
      <c r="I284" s="221"/>
      <c r="J284" s="222">
        <f>ROUND(I284*H284,2)</f>
        <v>0</v>
      </c>
      <c r="K284" s="218" t="s">
        <v>217</v>
      </c>
      <c r="L284" s="43"/>
      <c r="M284" s="223" t="s">
        <v>1</v>
      </c>
      <c r="N284" s="224" t="s">
        <v>38</v>
      </c>
      <c r="O284" s="79"/>
      <c r="P284" s="225">
        <f>O284*H284</f>
        <v>0</v>
      </c>
      <c r="Q284" s="225">
        <v>3.6E-05</v>
      </c>
      <c r="R284" s="225">
        <f>Q284*H284</f>
        <v>0.00036288</v>
      </c>
      <c r="S284" s="225">
        <v>0</v>
      </c>
      <c r="T284" s="226">
        <f>S284*H284</f>
        <v>0</v>
      </c>
      <c r="AR284" s="17" t="s">
        <v>218</v>
      </c>
      <c r="AT284" s="17" t="s">
        <v>213</v>
      </c>
      <c r="AU284" s="17" t="s">
        <v>76</v>
      </c>
      <c r="AY284" s="17" t="s">
        <v>211</v>
      </c>
      <c r="BE284" s="227">
        <f>IF(N284="základní",J284,0)</f>
        <v>0</v>
      </c>
      <c r="BF284" s="227">
        <f>IF(N284="snížená",J284,0)</f>
        <v>0</v>
      </c>
      <c r="BG284" s="227">
        <f>IF(N284="zákl. přenesená",J284,0)</f>
        <v>0</v>
      </c>
      <c r="BH284" s="227">
        <f>IF(N284="sníž. přenesená",J284,0)</f>
        <v>0</v>
      </c>
      <c r="BI284" s="227">
        <f>IF(N284="nulová",J284,0)</f>
        <v>0</v>
      </c>
      <c r="BJ284" s="17" t="s">
        <v>74</v>
      </c>
      <c r="BK284" s="227">
        <f>ROUND(I284*H284,2)</f>
        <v>0</v>
      </c>
      <c r="BL284" s="17" t="s">
        <v>218</v>
      </c>
      <c r="BM284" s="17" t="s">
        <v>445</v>
      </c>
    </row>
    <row r="285" spans="2:47" s="1" customFormat="1" ht="12">
      <c r="B285" s="38"/>
      <c r="C285" s="39"/>
      <c r="D285" s="228" t="s">
        <v>219</v>
      </c>
      <c r="E285" s="39"/>
      <c r="F285" s="229" t="s">
        <v>2026</v>
      </c>
      <c r="G285" s="39"/>
      <c r="H285" s="39"/>
      <c r="I285" s="143"/>
      <c r="J285" s="39"/>
      <c r="K285" s="39"/>
      <c r="L285" s="43"/>
      <c r="M285" s="230"/>
      <c r="N285" s="79"/>
      <c r="O285" s="79"/>
      <c r="P285" s="79"/>
      <c r="Q285" s="79"/>
      <c r="R285" s="79"/>
      <c r="S285" s="79"/>
      <c r="T285" s="80"/>
      <c r="AT285" s="17" t="s">
        <v>219</v>
      </c>
      <c r="AU285" s="17" t="s">
        <v>76</v>
      </c>
    </row>
    <row r="286" spans="2:47" s="1" customFormat="1" ht="12">
      <c r="B286" s="38"/>
      <c r="C286" s="39"/>
      <c r="D286" s="228" t="s">
        <v>221</v>
      </c>
      <c r="E286" s="39"/>
      <c r="F286" s="231" t="s">
        <v>2020</v>
      </c>
      <c r="G286" s="39"/>
      <c r="H286" s="39"/>
      <c r="I286" s="143"/>
      <c r="J286" s="39"/>
      <c r="K286" s="39"/>
      <c r="L286" s="43"/>
      <c r="M286" s="230"/>
      <c r="N286" s="79"/>
      <c r="O286" s="79"/>
      <c r="P286" s="79"/>
      <c r="Q286" s="79"/>
      <c r="R286" s="79"/>
      <c r="S286" s="79"/>
      <c r="T286" s="80"/>
      <c r="AT286" s="17" t="s">
        <v>221</v>
      </c>
      <c r="AU286" s="17" t="s">
        <v>76</v>
      </c>
    </row>
    <row r="287" spans="2:65" s="1" customFormat="1" ht="16.5" customHeight="1">
      <c r="B287" s="38"/>
      <c r="C287" s="216" t="s">
        <v>317</v>
      </c>
      <c r="D287" s="216" t="s">
        <v>213</v>
      </c>
      <c r="E287" s="217" t="s">
        <v>2027</v>
      </c>
      <c r="F287" s="218" t="s">
        <v>2028</v>
      </c>
      <c r="G287" s="219" t="s">
        <v>216</v>
      </c>
      <c r="H287" s="220">
        <v>2.88</v>
      </c>
      <c r="I287" s="221"/>
      <c r="J287" s="222">
        <f>ROUND(I287*H287,2)</f>
        <v>0</v>
      </c>
      <c r="K287" s="218" t="s">
        <v>217</v>
      </c>
      <c r="L287" s="43"/>
      <c r="M287" s="223" t="s">
        <v>1</v>
      </c>
      <c r="N287" s="224" t="s">
        <v>38</v>
      </c>
      <c r="O287" s="79"/>
      <c r="P287" s="225">
        <f>O287*H287</f>
        <v>0</v>
      </c>
      <c r="Q287" s="225">
        <v>0.67488604</v>
      </c>
      <c r="R287" s="225">
        <f>Q287*H287</f>
        <v>1.9436717951999998</v>
      </c>
      <c r="S287" s="225">
        <v>0</v>
      </c>
      <c r="T287" s="226">
        <f>S287*H287</f>
        <v>0</v>
      </c>
      <c r="AR287" s="17" t="s">
        <v>218</v>
      </c>
      <c r="AT287" s="17" t="s">
        <v>213</v>
      </c>
      <c r="AU287" s="17" t="s">
        <v>76</v>
      </c>
      <c r="AY287" s="17" t="s">
        <v>211</v>
      </c>
      <c r="BE287" s="227">
        <f>IF(N287="základní",J287,0)</f>
        <v>0</v>
      </c>
      <c r="BF287" s="227">
        <f>IF(N287="snížená",J287,0)</f>
        <v>0</v>
      </c>
      <c r="BG287" s="227">
        <f>IF(N287="zákl. přenesená",J287,0)</f>
        <v>0</v>
      </c>
      <c r="BH287" s="227">
        <f>IF(N287="sníž. přenesená",J287,0)</f>
        <v>0</v>
      </c>
      <c r="BI287" s="227">
        <f>IF(N287="nulová",J287,0)</f>
        <v>0</v>
      </c>
      <c r="BJ287" s="17" t="s">
        <v>74</v>
      </c>
      <c r="BK287" s="227">
        <f>ROUND(I287*H287,2)</f>
        <v>0</v>
      </c>
      <c r="BL287" s="17" t="s">
        <v>218</v>
      </c>
      <c r="BM287" s="17" t="s">
        <v>451</v>
      </c>
    </row>
    <row r="288" spans="2:47" s="1" customFormat="1" ht="12">
      <c r="B288" s="38"/>
      <c r="C288" s="39"/>
      <c r="D288" s="228" t="s">
        <v>219</v>
      </c>
      <c r="E288" s="39"/>
      <c r="F288" s="229" t="s">
        <v>2029</v>
      </c>
      <c r="G288" s="39"/>
      <c r="H288" s="39"/>
      <c r="I288" s="143"/>
      <c r="J288" s="39"/>
      <c r="K288" s="39"/>
      <c r="L288" s="43"/>
      <c r="M288" s="230"/>
      <c r="N288" s="79"/>
      <c r="O288" s="79"/>
      <c r="P288" s="79"/>
      <c r="Q288" s="79"/>
      <c r="R288" s="79"/>
      <c r="S288" s="79"/>
      <c r="T288" s="80"/>
      <c r="AT288" s="17" t="s">
        <v>219</v>
      </c>
      <c r="AU288" s="17" t="s">
        <v>76</v>
      </c>
    </row>
    <row r="289" spans="2:47" s="1" customFormat="1" ht="12">
      <c r="B289" s="38"/>
      <c r="C289" s="39"/>
      <c r="D289" s="228" t="s">
        <v>221</v>
      </c>
      <c r="E289" s="39"/>
      <c r="F289" s="231" t="s">
        <v>2030</v>
      </c>
      <c r="G289" s="39"/>
      <c r="H289" s="39"/>
      <c r="I289" s="143"/>
      <c r="J289" s="39"/>
      <c r="K289" s="39"/>
      <c r="L289" s="43"/>
      <c r="M289" s="230"/>
      <c r="N289" s="79"/>
      <c r="O289" s="79"/>
      <c r="P289" s="79"/>
      <c r="Q289" s="79"/>
      <c r="R289" s="79"/>
      <c r="S289" s="79"/>
      <c r="T289" s="80"/>
      <c r="AT289" s="17" t="s">
        <v>221</v>
      </c>
      <c r="AU289" s="17" t="s">
        <v>76</v>
      </c>
    </row>
    <row r="290" spans="2:51" s="12" customFormat="1" ht="12">
      <c r="B290" s="232"/>
      <c r="C290" s="233"/>
      <c r="D290" s="228" t="s">
        <v>223</v>
      </c>
      <c r="E290" s="234" t="s">
        <v>1</v>
      </c>
      <c r="F290" s="235" t="s">
        <v>2031</v>
      </c>
      <c r="G290" s="233"/>
      <c r="H290" s="234" t="s">
        <v>1</v>
      </c>
      <c r="I290" s="236"/>
      <c r="J290" s="233"/>
      <c r="K290" s="233"/>
      <c r="L290" s="237"/>
      <c r="M290" s="238"/>
      <c r="N290" s="239"/>
      <c r="O290" s="239"/>
      <c r="P290" s="239"/>
      <c r="Q290" s="239"/>
      <c r="R290" s="239"/>
      <c r="S290" s="239"/>
      <c r="T290" s="240"/>
      <c r="AT290" s="241" t="s">
        <v>223</v>
      </c>
      <c r="AU290" s="241" t="s">
        <v>76</v>
      </c>
      <c r="AV290" s="12" t="s">
        <v>74</v>
      </c>
      <c r="AW290" s="12" t="s">
        <v>30</v>
      </c>
      <c r="AX290" s="12" t="s">
        <v>67</v>
      </c>
      <c r="AY290" s="241" t="s">
        <v>211</v>
      </c>
    </row>
    <row r="291" spans="2:51" s="13" customFormat="1" ht="12">
      <c r="B291" s="242"/>
      <c r="C291" s="243"/>
      <c r="D291" s="228" t="s">
        <v>223</v>
      </c>
      <c r="E291" s="244" t="s">
        <v>1</v>
      </c>
      <c r="F291" s="245" t="s">
        <v>2032</v>
      </c>
      <c r="G291" s="243"/>
      <c r="H291" s="246">
        <v>2.88</v>
      </c>
      <c r="I291" s="247"/>
      <c r="J291" s="243"/>
      <c r="K291" s="243"/>
      <c r="L291" s="248"/>
      <c r="M291" s="249"/>
      <c r="N291" s="250"/>
      <c r="O291" s="250"/>
      <c r="P291" s="250"/>
      <c r="Q291" s="250"/>
      <c r="R291" s="250"/>
      <c r="S291" s="250"/>
      <c r="T291" s="251"/>
      <c r="AT291" s="252" t="s">
        <v>223</v>
      </c>
      <c r="AU291" s="252" t="s">
        <v>76</v>
      </c>
      <c r="AV291" s="13" t="s">
        <v>76</v>
      </c>
      <c r="AW291" s="13" t="s">
        <v>30</v>
      </c>
      <c r="AX291" s="13" t="s">
        <v>67</v>
      </c>
      <c r="AY291" s="252" t="s">
        <v>211</v>
      </c>
    </row>
    <row r="292" spans="2:51" s="14" customFormat="1" ht="12">
      <c r="B292" s="253"/>
      <c r="C292" s="254"/>
      <c r="D292" s="228" t="s">
        <v>223</v>
      </c>
      <c r="E292" s="255" t="s">
        <v>1</v>
      </c>
      <c r="F292" s="256" t="s">
        <v>227</v>
      </c>
      <c r="G292" s="254"/>
      <c r="H292" s="257">
        <v>2.88</v>
      </c>
      <c r="I292" s="258"/>
      <c r="J292" s="254"/>
      <c r="K292" s="254"/>
      <c r="L292" s="259"/>
      <c r="M292" s="260"/>
      <c r="N292" s="261"/>
      <c r="O292" s="261"/>
      <c r="P292" s="261"/>
      <c r="Q292" s="261"/>
      <c r="R292" s="261"/>
      <c r="S292" s="261"/>
      <c r="T292" s="262"/>
      <c r="AT292" s="263" t="s">
        <v>223</v>
      </c>
      <c r="AU292" s="263" t="s">
        <v>76</v>
      </c>
      <c r="AV292" s="14" t="s">
        <v>218</v>
      </c>
      <c r="AW292" s="14" t="s">
        <v>30</v>
      </c>
      <c r="AX292" s="14" t="s">
        <v>74</v>
      </c>
      <c r="AY292" s="263" t="s">
        <v>211</v>
      </c>
    </row>
    <row r="293" spans="2:63" s="11" customFormat="1" ht="22.8" customHeight="1">
      <c r="B293" s="200"/>
      <c r="C293" s="201"/>
      <c r="D293" s="202" t="s">
        <v>66</v>
      </c>
      <c r="E293" s="214" t="s">
        <v>236</v>
      </c>
      <c r="F293" s="214" t="s">
        <v>372</v>
      </c>
      <c r="G293" s="201"/>
      <c r="H293" s="201"/>
      <c r="I293" s="204"/>
      <c r="J293" s="215">
        <f>BK293</f>
        <v>0</v>
      </c>
      <c r="K293" s="201"/>
      <c r="L293" s="206"/>
      <c r="M293" s="207"/>
      <c r="N293" s="208"/>
      <c r="O293" s="208"/>
      <c r="P293" s="209">
        <f>SUM(P294:P347)</f>
        <v>0</v>
      </c>
      <c r="Q293" s="208"/>
      <c r="R293" s="209">
        <f>SUM(R294:R347)</f>
        <v>85.1705125708</v>
      </c>
      <c r="S293" s="208"/>
      <c r="T293" s="210">
        <f>SUM(T294:T347)</f>
        <v>0</v>
      </c>
      <c r="AR293" s="211" t="s">
        <v>74</v>
      </c>
      <c r="AT293" s="212" t="s">
        <v>66</v>
      </c>
      <c r="AU293" s="212" t="s">
        <v>74</v>
      </c>
      <c r="AY293" s="211" t="s">
        <v>211</v>
      </c>
      <c r="BK293" s="213">
        <f>SUM(BK294:BK347)</f>
        <v>0</v>
      </c>
    </row>
    <row r="294" spans="2:65" s="1" customFormat="1" ht="16.5" customHeight="1">
      <c r="B294" s="38"/>
      <c r="C294" s="216" t="s">
        <v>448</v>
      </c>
      <c r="D294" s="216" t="s">
        <v>213</v>
      </c>
      <c r="E294" s="217" t="s">
        <v>374</v>
      </c>
      <c r="F294" s="218" t="s">
        <v>375</v>
      </c>
      <c r="G294" s="219" t="s">
        <v>230</v>
      </c>
      <c r="H294" s="220">
        <v>1</v>
      </c>
      <c r="I294" s="221"/>
      <c r="J294" s="222">
        <f>ROUND(I294*H294,2)</f>
        <v>0</v>
      </c>
      <c r="K294" s="218" t="s">
        <v>217</v>
      </c>
      <c r="L294" s="43"/>
      <c r="M294" s="223" t="s">
        <v>1</v>
      </c>
      <c r="N294" s="224" t="s">
        <v>38</v>
      </c>
      <c r="O294" s="79"/>
      <c r="P294" s="225">
        <f>O294*H294</f>
        <v>0</v>
      </c>
      <c r="Q294" s="225">
        <v>2.47786</v>
      </c>
      <c r="R294" s="225">
        <f>Q294*H294</f>
        <v>2.47786</v>
      </c>
      <c r="S294" s="225">
        <v>0</v>
      </c>
      <c r="T294" s="226">
        <f>S294*H294</f>
        <v>0</v>
      </c>
      <c r="AR294" s="17" t="s">
        <v>218</v>
      </c>
      <c r="AT294" s="17" t="s">
        <v>213</v>
      </c>
      <c r="AU294" s="17" t="s">
        <v>76</v>
      </c>
      <c r="AY294" s="17" t="s">
        <v>211</v>
      </c>
      <c r="BE294" s="227">
        <f>IF(N294="základní",J294,0)</f>
        <v>0</v>
      </c>
      <c r="BF294" s="227">
        <f>IF(N294="snížená",J294,0)</f>
        <v>0</v>
      </c>
      <c r="BG294" s="227">
        <f>IF(N294="zákl. přenesená",J294,0)</f>
        <v>0</v>
      </c>
      <c r="BH294" s="227">
        <f>IF(N294="sníž. přenesená",J294,0)</f>
        <v>0</v>
      </c>
      <c r="BI294" s="227">
        <f>IF(N294="nulová",J294,0)</f>
        <v>0</v>
      </c>
      <c r="BJ294" s="17" t="s">
        <v>74</v>
      </c>
      <c r="BK294" s="227">
        <f>ROUND(I294*H294,2)</f>
        <v>0</v>
      </c>
      <c r="BL294" s="17" t="s">
        <v>218</v>
      </c>
      <c r="BM294" s="17" t="s">
        <v>457</v>
      </c>
    </row>
    <row r="295" spans="2:47" s="1" customFormat="1" ht="12">
      <c r="B295" s="38"/>
      <c r="C295" s="39"/>
      <c r="D295" s="228" t="s">
        <v>219</v>
      </c>
      <c r="E295" s="39"/>
      <c r="F295" s="229" t="s">
        <v>377</v>
      </c>
      <c r="G295" s="39"/>
      <c r="H295" s="39"/>
      <c r="I295" s="143"/>
      <c r="J295" s="39"/>
      <c r="K295" s="39"/>
      <c r="L295" s="43"/>
      <c r="M295" s="230"/>
      <c r="N295" s="79"/>
      <c r="O295" s="79"/>
      <c r="P295" s="79"/>
      <c r="Q295" s="79"/>
      <c r="R295" s="79"/>
      <c r="S295" s="79"/>
      <c r="T295" s="80"/>
      <c r="AT295" s="17" t="s">
        <v>219</v>
      </c>
      <c r="AU295" s="17" t="s">
        <v>76</v>
      </c>
    </row>
    <row r="296" spans="2:47" s="1" customFormat="1" ht="12">
      <c r="B296" s="38"/>
      <c r="C296" s="39"/>
      <c r="D296" s="228" t="s">
        <v>221</v>
      </c>
      <c r="E296" s="39"/>
      <c r="F296" s="231" t="s">
        <v>378</v>
      </c>
      <c r="G296" s="39"/>
      <c r="H296" s="39"/>
      <c r="I296" s="143"/>
      <c r="J296" s="39"/>
      <c r="K296" s="39"/>
      <c r="L296" s="43"/>
      <c r="M296" s="230"/>
      <c r="N296" s="79"/>
      <c r="O296" s="79"/>
      <c r="P296" s="79"/>
      <c r="Q296" s="79"/>
      <c r="R296" s="79"/>
      <c r="S296" s="79"/>
      <c r="T296" s="80"/>
      <c r="AT296" s="17" t="s">
        <v>221</v>
      </c>
      <c r="AU296" s="17" t="s">
        <v>76</v>
      </c>
    </row>
    <row r="297" spans="2:51" s="12" customFormat="1" ht="12">
      <c r="B297" s="232"/>
      <c r="C297" s="233"/>
      <c r="D297" s="228" t="s">
        <v>223</v>
      </c>
      <c r="E297" s="234" t="s">
        <v>1</v>
      </c>
      <c r="F297" s="235" t="s">
        <v>379</v>
      </c>
      <c r="G297" s="233"/>
      <c r="H297" s="234" t="s">
        <v>1</v>
      </c>
      <c r="I297" s="236"/>
      <c r="J297" s="233"/>
      <c r="K297" s="233"/>
      <c r="L297" s="237"/>
      <c r="M297" s="238"/>
      <c r="N297" s="239"/>
      <c r="O297" s="239"/>
      <c r="P297" s="239"/>
      <c r="Q297" s="239"/>
      <c r="R297" s="239"/>
      <c r="S297" s="239"/>
      <c r="T297" s="240"/>
      <c r="AT297" s="241" t="s">
        <v>223</v>
      </c>
      <c r="AU297" s="241" t="s">
        <v>76</v>
      </c>
      <c r="AV297" s="12" t="s">
        <v>74</v>
      </c>
      <c r="AW297" s="12" t="s">
        <v>30</v>
      </c>
      <c r="AX297" s="12" t="s">
        <v>67</v>
      </c>
      <c r="AY297" s="241" t="s">
        <v>211</v>
      </c>
    </row>
    <row r="298" spans="2:51" s="13" customFormat="1" ht="12">
      <c r="B298" s="242"/>
      <c r="C298" s="243"/>
      <c r="D298" s="228" t="s">
        <v>223</v>
      </c>
      <c r="E298" s="244" t="s">
        <v>1</v>
      </c>
      <c r="F298" s="245" t="s">
        <v>1727</v>
      </c>
      <c r="G298" s="243"/>
      <c r="H298" s="246">
        <v>1</v>
      </c>
      <c r="I298" s="247"/>
      <c r="J298" s="243"/>
      <c r="K298" s="243"/>
      <c r="L298" s="248"/>
      <c r="M298" s="249"/>
      <c r="N298" s="250"/>
      <c r="O298" s="250"/>
      <c r="P298" s="250"/>
      <c r="Q298" s="250"/>
      <c r="R298" s="250"/>
      <c r="S298" s="250"/>
      <c r="T298" s="251"/>
      <c r="AT298" s="252" t="s">
        <v>223</v>
      </c>
      <c r="AU298" s="252" t="s">
        <v>76</v>
      </c>
      <c r="AV298" s="13" t="s">
        <v>76</v>
      </c>
      <c r="AW298" s="13" t="s">
        <v>30</v>
      </c>
      <c r="AX298" s="13" t="s">
        <v>67</v>
      </c>
      <c r="AY298" s="252" t="s">
        <v>211</v>
      </c>
    </row>
    <row r="299" spans="2:51" s="14" customFormat="1" ht="12">
      <c r="B299" s="253"/>
      <c r="C299" s="254"/>
      <c r="D299" s="228" t="s">
        <v>223</v>
      </c>
      <c r="E299" s="255" t="s">
        <v>1</v>
      </c>
      <c r="F299" s="256" t="s">
        <v>227</v>
      </c>
      <c r="G299" s="254"/>
      <c r="H299" s="257">
        <v>1</v>
      </c>
      <c r="I299" s="258"/>
      <c r="J299" s="254"/>
      <c r="K299" s="254"/>
      <c r="L299" s="259"/>
      <c r="M299" s="260"/>
      <c r="N299" s="261"/>
      <c r="O299" s="261"/>
      <c r="P299" s="261"/>
      <c r="Q299" s="261"/>
      <c r="R299" s="261"/>
      <c r="S299" s="261"/>
      <c r="T299" s="262"/>
      <c r="AT299" s="263" t="s">
        <v>223</v>
      </c>
      <c r="AU299" s="263" t="s">
        <v>76</v>
      </c>
      <c r="AV299" s="14" t="s">
        <v>218</v>
      </c>
      <c r="AW299" s="14" t="s">
        <v>30</v>
      </c>
      <c r="AX299" s="14" t="s">
        <v>74</v>
      </c>
      <c r="AY299" s="263" t="s">
        <v>211</v>
      </c>
    </row>
    <row r="300" spans="2:65" s="1" customFormat="1" ht="16.5" customHeight="1">
      <c r="B300" s="38"/>
      <c r="C300" s="216" t="s">
        <v>324</v>
      </c>
      <c r="D300" s="216" t="s">
        <v>213</v>
      </c>
      <c r="E300" s="217" t="s">
        <v>383</v>
      </c>
      <c r="F300" s="218" t="s">
        <v>384</v>
      </c>
      <c r="G300" s="219" t="s">
        <v>216</v>
      </c>
      <c r="H300" s="220">
        <v>5.059</v>
      </c>
      <c r="I300" s="221"/>
      <c r="J300" s="222">
        <f>ROUND(I300*H300,2)</f>
        <v>0</v>
      </c>
      <c r="K300" s="218" t="s">
        <v>217</v>
      </c>
      <c r="L300" s="43"/>
      <c r="M300" s="223" t="s">
        <v>1</v>
      </c>
      <c r="N300" s="224" t="s">
        <v>38</v>
      </c>
      <c r="O300" s="79"/>
      <c r="P300" s="225">
        <f>O300*H300</f>
        <v>0</v>
      </c>
      <c r="Q300" s="225">
        <v>0.0417442</v>
      </c>
      <c r="R300" s="225">
        <f>Q300*H300</f>
        <v>0.21118390780000001</v>
      </c>
      <c r="S300" s="225">
        <v>0</v>
      </c>
      <c r="T300" s="226">
        <f>S300*H300</f>
        <v>0</v>
      </c>
      <c r="AR300" s="17" t="s">
        <v>218</v>
      </c>
      <c r="AT300" s="17" t="s">
        <v>213</v>
      </c>
      <c r="AU300" s="17" t="s">
        <v>76</v>
      </c>
      <c r="AY300" s="17" t="s">
        <v>211</v>
      </c>
      <c r="BE300" s="227">
        <f>IF(N300="základní",J300,0)</f>
        <v>0</v>
      </c>
      <c r="BF300" s="227">
        <f>IF(N300="snížená",J300,0)</f>
        <v>0</v>
      </c>
      <c r="BG300" s="227">
        <f>IF(N300="zákl. přenesená",J300,0)</f>
        <v>0</v>
      </c>
      <c r="BH300" s="227">
        <f>IF(N300="sníž. přenesená",J300,0)</f>
        <v>0</v>
      </c>
      <c r="BI300" s="227">
        <f>IF(N300="nulová",J300,0)</f>
        <v>0</v>
      </c>
      <c r="BJ300" s="17" t="s">
        <v>74</v>
      </c>
      <c r="BK300" s="227">
        <f>ROUND(I300*H300,2)</f>
        <v>0</v>
      </c>
      <c r="BL300" s="17" t="s">
        <v>218</v>
      </c>
      <c r="BM300" s="17" t="s">
        <v>465</v>
      </c>
    </row>
    <row r="301" spans="2:47" s="1" customFormat="1" ht="12">
      <c r="B301" s="38"/>
      <c r="C301" s="39"/>
      <c r="D301" s="228" t="s">
        <v>219</v>
      </c>
      <c r="E301" s="39"/>
      <c r="F301" s="229" t="s">
        <v>386</v>
      </c>
      <c r="G301" s="39"/>
      <c r="H301" s="39"/>
      <c r="I301" s="143"/>
      <c r="J301" s="39"/>
      <c r="K301" s="39"/>
      <c r="L301" s="43"/>
      <c r="M301" s="230"/>
      <c r="N301" s="79"/>
      <c r="O301" s="79"/>
      <c r="P301" s="79"/>
      <c r="Q301" s="79"/>
      <c r="R301" s="79"/>
      <c r="S301" s="79"/>
      <c r="T301" s="80"/>
      <c r="AT301" s="17" t="s">
        <v>219</v>
      </c>
      <c r="AU301" s="17" t="s">
        <v>76</v>
      </c>
    </row>
    <row r="302" spans="2:47" s="1" customFormat="1" ht="12">
      <c r="B302" s="38"/>
      <c r="C302" s="39"/>
      <c r="D302" s="228" t="s">
        <v>221</v>
      </c>
      <c r="E302" s="39"/>
      <c r="F302" s="231" t="s">
        <v>387</v>
      </c>
      <c r="G302" s="39"/>
      <c r="H302" s="39"/>
      <c r="I302" s="143"/>
      <c r="J302" s="39"/>
      <c r="K302" s="39"/>
      <c r="L302" s="43"/>
      <c r="M302" s="230"/>
      <c r="N302" s="79"/>
      <c r="O302" s="79"/>
      <c r="P302" s="79"/>
      <c r="Q302" s="79"/>
      <c r="R302" s="79"/>
      <c r="S302" s="79"/>
      <c r="T302" s="80"/>
      <c r="AT302" s="17" t="s">
        <v>221</v>
      </c>
      <c r="AU302" s="17" t="s">
        <v>76</v>
      </c>
    </row>
    <row r="303" spans="2:51" s="12" customFormat="1" ht="12">
      <c r="B303" s="232"/>
      <c r="C303" s="233"/>
      <c r="D303" s="228" t="s">
        <v>223</v>
      </c>
      <c r="E303" s="234" t="s">
        <v>1</v>
      </c>
      <c r="F303" s="235" t="s">
        <v>379</v>
      </c>
      <c r="G303" s="233"/>
      <c r="H303" s="234" t="s">
        <v>1</v>
      </c>
      <c r="I303" s="236"/>
      <c r="J303" s="233"/>
      <c r="K303" s="233"/>
      <c r="L303" s="237"/>
      <c r="M303" s="238"/>
      <c r="N303" s="239"/>
      <c r="O303" s="239"/>
      <c r="P303" s="239"/>
      <c r="Q303" s="239"/>
      <c r="R303" s="239"/>
      <c r="S303" s="239"/>
      <c r="T303" s="240"/>
      <c r="AT303" s="241" t="s">
        <v>223</v>
      </c>
      <c r="AU303" s="241" t="s">
        <v>76</v>
      </c>
      <c r="AV303" s="12" t="s">
        <v>74</v>
      </c>
      <c r="AW303" s="12" t="s">
        <v>30</v>
      </c>
      <c r="AX303" s="12" t="s">
        <v>67</v>
      </c>
      <c r="AY303" s="241" t="s">
        <v>211</v>
      </c>
    </row>
    <row r="304" spans="2:51" s="12" customFormat="1" ht="12">
      <c r="B304" s="232"/>
      <c r="C304" s="233"/>
      <c r="D304" s="228" t="s">
        <v>223</v>
      </c>
      <c r="E304" s="234" t="s">
        <v>1</v>
      </c>
      <c r="F304" s="235" t="s">
        <v>2021</v>
      </c>
      <c r="G304" s="233"/>
      <c r="H304" s="234" t="s">
        <v>1</v>
      </c>
      <c r="I304" s="236"/>
      <c r="J304" s="233"/>
      <c r="K304" s="233"/>
      <c r="L304" s="237"/>
      <c r="M304" s="238"/>
      <c r="N304" s="239"/>
      <c r="O304" s="239"/>
      <c r="P304" s="239"/>
      <c r="Q304" s="239"/>
      <c r="R304" s="239"/>
      <c r="S304" s="239"/>
      <c r="T304" s="240"/>
      <c r="AT304" s="241" t="s">
        <v>223</v>
      </c>
      <c r="AU304" s="241" t="s">
        <v>76</v>
      </c>
      <c r="AV304" s="12" t="s">
        <v>74</v>
      </c>
      <c r="AW304" s="12" t="s">
        <v>30</v>
      </c>
      <c r="AX304" s="12" t="s">
        <v>67</v>
      </c>
      <c r="AY304" s="241" t="s">
        <v>211</v>
      </c>
    </row>
    <row r="305" spans="2:51" s="13" customFormat="1" ht="12">
      <c r="B305" s="242"/>
      <c r="C305" s="243"/>
      <c r="D305" s="228" t="s">
        <v>223</v>
      </c>
      <c r="E305" s="244" t="s">
        <v>1</v>
      </c>
      <c r="F305" s="245" t="s">
        <v>2033</v>
      </c>
      <c r="G305" s="243"/>
      <c r="H305" s="246">
        <v>4.795</v>
      </c>
      <c r="I305" s="247"/>
      <c r="J305" s="243"/>
      <c r="K305" s="243"/>
      <c r="L305" s="248"/>
      <c r="M305" s="249"/>
      <c r="N305" s="250"/>
      <c r="O305" s="250"/>
      <c r="P305" s="250"/>
      <c r="Q305" s="250"/>
      <c r="R305" s="250"/>
      <c r="S305" s="250"/>
      <c r="T305" s="251"/>
      <c r="AT305" s="252" t="s">
        <v>223</v>
      </c>
      <c r="AU305" s="252" t="s">
        <v>76</v>
      </c>
      <c r="AV305" s="13" t="s">
        <v>76</v>
      </c>
      <c r="AW305" s="13" t="s">
        <v>30</v>
      </c>
      <c r="AX305" s="13" t="s">
        <v>67</v>
      </c>
      <c r="AY305" s="252" t="s">
        <v>211</v>
      </c>
    </row>
    <row r="306" spans="2:51" s="13" customFormat="1" ht="12">
      <c r="B306" s="242"/>
      <c r="C306" s="243"/>
      <c r="D306" s="228" t="s">
        <v>223</v>
      </c>
      <c r="E306" s="244" t="s">
        <v>1</v>
      </c>
      <c r="F306" s="245" t="s">
        <v>2034</v>
      </c>
      <c r="G306" s="243"/>
      <c r="H306" s="246">
        <v>0.264</v>
      </c>
      <c r="I306" s="247"/>
      <c r="J306" s="243"/>
      <c r="K306" s="243"/>
      <c r="L306" s="248"/>
      <c r="M306" s="249"/>
      <c r="N306" s="250"/>
      <c r="O306" s="250"/>
      <c r="P306" s="250"/>
      <c r="Q306" s="250"/>
      <c r="R306" s="250"/>
      <c r="S306" s="250"/>
      <c r="T306" s="251"/>
      <c r="AT306" s="252" t="s">
        <v>223</v>
      </c>
      <c r="AU306" s="252" t="s">
        <v>76</v>
      </c>
      <c r="AV306" s="13" t="s">
        <v>76</v>
      </c>
      <c r="AW306" s="13" t="s">
        <v>30</v>
      </c>
      <c r="AX306" s="13" t="s">
        <v>67</v>
      </c>
      <c r="AY306" s="252" t="s">
        <v>211</v>
      </c>
    </row>
    <row r="307" spans="2:51" s="14" customFormat="1" ht="12">
      <c r="B307" s="253"/>
      <c r="C307" s="254"/>
      <c r="D307" s="228" t="s">
        <v>223</v>
      </c>
      <c r="E307" s="255" t="s">
        <v>1</v>
      </c>
      <c r="F307" s="256" t="s">
        <v>227</v>
      </c>
      <c r="G307" s="254"/>
      <c r="H307" s="257">
        <v>5.059</v>
      </c>
      <c r="I307" s="258"/>
      <c r="J307" s="254"/>
      <c r="K307" s="254"/>
      <c r="L307" s="259"/>
      <c r="M307" s="260"/>
      <c r="N307" s="261"/>
      <c r="O307" s="261"/>
      <c r="P307" s="261"/>
      <c r="Q307" s="261"/>
      <c r="R307" s="261"/>
      <c r="S307" s="261"/>
      <c r="T307" s="262"/>
      <c r="AT307" s="263" t="s">
        <v>223</v>
      </c>
      <c r="AU307" s="263" t="s">
        <v>76</v>
      </c>
      <c r="AV307" s="14" t="s">
        <v>218</v>
      </c>
      <c r="AW307" s="14" t="s">
        <v>30</v>
      </c>
      <c r="AX307" s="14" t="s">
        <v>74</v>
      </c>
      <c r="AY307" s="263" t="s">
        <v>211</v>
      </c>
    </row>
    <row r="308" spans="2:65" s="1" customFormat="1" ht="16.5" customHeight="1">
      <c r="B308" s="38"/>
      <c r="C308" s="216" t="s">
        <v>462</v>
      </c>
      <c r="D308" s="216" t="s">
        <v>213</v>
      </c>
      <c r="E308" s="217" t="s">
        <v>390</v>
      </c>
      <c r="F308" s="218" t="s">
        <v>391</v>
      </c>
      <c r="G308" s="219" t="s">
        <v>216</v>
      </c>
      <c r="H308" s="220">
        <v>5.059</v>
      </c>
      <c r="I308" s="221"/>
      <c r="J308" s="222">
        <f>ROUND(I308*H308,2)</f>
        <v>0</v>
      </c>
      <c r="K308" s="218" t="s">
        <v>217</v>
      </c>
      <c r="L308" s="43"/>
      <c r="M308" s="223" t="s">
        <v>1</v>
      </c>
      <c r="N308" s="224" t="s">
        <v>38</v>
      </c>
      <c r="O308" s="79"/>
      <c r="P308" s="225">
        <f>O308*H308</f>
        <v>0</v>
      </c>
      <c r="Q308" s="225">
        <v>1.5E-05</v>
      </c>
      <c r="R308" s="225">
        <f>Q308*H308</f>
        <v>7.588500000000001E-05</v>
      </c>
      <c r="S308" s="225">
        <v>0</v>
      </c>
      <c r="T308" s="226">
        <f>S308*H308</f>
        <v>0</v>
      </c>
      <c r="AR308" s="17" t="s">
        <v>218</v>
      </c>
      <c r="AT308" s="17" t="s">
        <v>213</v>
      </c>
      <c r="AU308" s="17" t="s">
        <v>76</v>
      </c>
      <c r="AY308" s="17" t="s">
        <v>211</v>
      </c>
      <c r="BE308" s="227">
        <f>IF(N308="základní",J308,0)</f>
        <v>0</v>
      </c>
      <c r="BF308" s="227">
        <f>IF(N308="snížená",J308,0)</f>
        <v>0</v>
      </c>
      <c r="BG308" s="227">
        <f>IF(N308="zákl. přenesená",J308,0)</f>
        <v>0</v>
      </c>
      <c r="BH308" s="227">
        <f>IF(N308="sníž. přenesená",J308,0)</f>
        <v>0</v>
      </c>
      <c r="BI308" s="227">
        <f>IF(N308="nulová",J308,0)</f>
        <v>0</v>
      </c>
      <c r="BJ308" s="17" t="s">
        <v>74</v>
      </c>
      <c r="BK308" s="227">
        <f>ROUND(I308*H308,2)</f>
        <v>0</v>
      </c>
      <c r="BL308" s="17" t="s">
        <v>218</v>
      </c>
      <c r="BM308" s="17" t="s">
        <v>473</v>
      </c>
    </row>
    <row r="309" spans="2:47" s="1" customFormat="1" ht="12">
      <c r="B309" s="38"/>
      <c r="C309" s="39"/>
      <c r="D309" s="228" t="s">
        <v>219</v>
      </c>
      <c r="E309" s="39"/>
      <c r="F309" s="229" t="s">
        <v>393</v>
      </c>
      <c r="G309" s="39"/>
      <c r="H309" s="39"/>
      <c r="I309" s="143"/>
      <c r="J309" s="39"/>
      <c r="K309" s="39"/>
      <c r="L309" s="43"/>
      <c r="M309" s="230"/>
      <c r="N309" s="79"/>
      <c r="O309" s="79"/>
      <c r="P309" s="79"/>
      <c r="Q309" s="79"/>
      <c r="R309" s="79"/>
      <c r="S309" s="79"/>
      <c r="T309" s="80"/>
      <c r="AT309" s="17" t="s">
        <v>219</v>
      </c>
      <c r="AU309" s="17" t="s">
        <v>76</v>
      </c>
    </row>
    <row r="310" spans="2:47" s="1" customFormat="1" ht="12">
      <c r="B310" s="38"/>
      <c r="C310" s="39"/>
      <c r="D310" s="228" t="s">
        <v>221</v>
      </c>
      <c r="E310" s="39"/>
      <c r="F310" s="231" t="s">
        <v>387</v>
      </c>
      <c r="G310" s="39"/>
      <c r="H310" s="39"/>
      <c r="I310" s="143"/>
      <c r="J310" s="39"/>
      <c r="K310" s="39"/>
      <c r="L310" s="43"/>
      <c r="M310" s="230"/>
      <c r="N310" s="79"/>
      <c r="O310" s="79"/>
      <c r="P310" s="79"/>
      <c r="Q310" s="79"/>
      <c r="R310" s="79"/>
      <c r="S310" s="79"/>
      <c r="T310" s="80"/>
      <c r="AT310" s="17" t="s">
        <v>221</v>
      </c>
      <c r="AU310" s="17" t="s">
        <v>76</v>
      </c>
    </row>
    <row r="311" spans="2:65" s="1" customFormat="1" ht="16.5" customHeight="1">
      <c r="B311" s="38"/>
      <c r="C311" s="216" t="s">
        <v>331</v>
      </c>
      <c r="D311" s="216" t="s">
        <v>213</v>
      </c>
      <c r="E311" s="217" t="s">
        <v>934</v>
      </c>
      <c r="F311" s="218" t="s">
        <v>935</v>
      </c>
      <c r="G311" s="219" t="s">
        <v>323</v>
      </c>
      <c r="H311" s="220">
        <v>0.085</v>
      </c>
      <c r="I311" s="221"/>
      <c r="J311" s="222">
        <f>ROUND(I311*H311,2)</f>
        <v>0</v>
      </c>
      <c r="K311" s="218" t="s">
        <v>217</v>
      </c>
      <c r="L311" s="43"/>
      <c r="M311" s="223" t="s">
        <v>1</v>
      </c>
      <c r="N311" s="224" t="s">
        <v>38</v>
      </c>
      <c r="O311" s="79"/>
      <c r="P311" s="225">
        <f>O311*H311</f>
        <v>0</v>
      </c>
      <c r="Q311" s="225">
        <v>1.0487652</v>
      </c>
      <c r="R311" s="225">
        <f>Q311*H311</f>
        <v>0.08914504200000001</v>
      </c>
      <c r="S311" s="225">
        <v>0</v>
      </c>
      <c r="T311" s="226">
        <f>S311*H311</f>
        <v>0</v>
      </c>
      <c r="AR311" s="17" t="s">
        <v>218</v>
      </c>
      <c r="AT311" s="17" t="s">
        <v>213</v>
      </c>
      <c r="AU311" s="17" t="s">
        <v>76</v>
      </c>
      <c r="AY311" s="17" t="s">
        <v>211</v>
      </c>
      <c r="BE311" s="227">
        <f>IF(N311="základní",J311,0)</f>
        <v>0</v>
      </c>
      <c r="BF311" s="227">
        <f>IF(N311="snížená",J311,0)</f>
        <v>0</v>
      </c>
      <c r="BG311" s="227">
        <f>IF(N311="zákl. přenesená",J311,0)</f>
        <v>0</v>
      </c>
      <c r="BH311" s="227">
        <f>IF(N311="sníž. přenesená",J311,0)</f>
        <v>0</v>
      </c>
      <c r="BI311" s="227">
        <f>IF(N311="nulová",J311,0)</f>
        <v>0</v>
      </c>
      <c r="BJ311" s="17" t="s">
        <v>74</v>
      </c>
      <c r="BK311" s="227">
        <f>ROUND(I311*H311,2)</f>
        <v>0</v>
      </c>
      <c r="BL311" s="17" t="s">
        <v>218</v>
      </c>
      <c r="BM311" s="17" t="s">
        <v>484</v>
      </c>
    </row>
    <row r="312" spans="2:47" s="1" customFormat="1" ht="12">
      <c r="B312" s="38"/>
      <c r="C312" s="39"/>
      <c r="D312" s="228" t="s">
        <v>219</v>
      </c>
      <c r="E312" s="39"/>
      <c r="F312" s="229" t="s">
        <v>937</v>
      </c>
      <c r="G312" s="39"/>
      <c r="H312" s="39"/>
      <c r="I312" s="143"/>
      <c r="J312" s="39"/>
      <c r="K312" s="39"/>
      <c r="L312" s="43"/>
      <c r="M312" s="230"/>
      <c r="N312" s="79"/>
      <c r="O312" s="79"/>
      <c r="P312" s="79"/>
      <c r="Q312" s="79"/>
      <c r="R312" s="79"/>
      <c r="S312" s="79"/>
      <c r="T312" s="80"/>
      <c r="AT312" s="17" t="s">
        <v>219</v>
      </c>
      <c r="AU312" s="17" t="s">
        <v>76</v>
      </c>
    </row>
    <row r="313" spans="2:47" s="1" customFormat="1" ht="12">
      <c r="B313" s="38"/>
      <c r="C313" s="39"/>
      <c r="D313" s="228" t="s">
        <v>221</v>
      </c>
      <c r="E313" s="39"/>
      <c r="F313" s="231" t="s">
        <v>938</v>
      </c>
      <c r="G313" s="39"/>
      <c r="H313" s="39"/>
      <c r="I313" s="143"/>
      <c r="J313" s="39"/>
      <c r="K313" s="39"/>
      <c r="L313" s="43"/>
      <c r="M313" s="230"/>
      <c r="N313" s="79"/>
      <c r="O313" s="79"/>
      <c r="P313" s="79"/>
      <c r="Q313" s="79"/>
      <c r="R313" s="79"/>
      <c r="S313" s="79"/>
      <c r="T313" s="80"/>
      <c r="AT313" s="17" t="s">
        <v>221</v>
      </c>
      <c r="AU313" s="17" t="s">
        <v>76</v>
      </c>
    </row>
    <row r="314" spans="2:51" s="12" customFormat="1" ht="12">
      <c r="B314" s="232"/>
      <c r="C314" s="233"/>
      <c r="D314" s="228" t="s">
        <v>223</v>
      </c>
      <c r="E314" s="234" t="s">
        <v>1</v>
      </c>
      <c r="F314" s="235" t="s">
        <v>2035</v>
      </c>
      <c r="G314" s="233"/>
      <c r="H314" s="234" t="s">
        <v>1</v>
      </c>
      <c r="I314" s="236"/>
      <c r="J314" s="233"/>
      <c r="K314" s="233"/>
      <c r="L314" s="237"/>
      <c r="M314" s="238"/>
      <c r="N314" s="239"/>
      <c r="O314" s="239"/>
      <c r="P314" s="239"/>
      <c r="Q314" s="239"/>
      <c r="R314" s="239"/>
      <c r="S314" s="239"/>
      <c r="T314" s="240"/>
      <c r="AT314" s="241" t="s">
        <v>223</v>
      </c>
      <c r="AU314" s="241" t="s">
        <v>76</v>
      </c>
      <c r="AV314" s="12" t="s">
        <v>74</v>
      </c>
      <c r="AW314" s="12" t="s">
        <v>30</v>
      </c>
      <c r="AX314" s="12" t="s">
        <v>67</v>
      </c>
      <c r="AY314" s="241" t="s">
        <v>211</v>
      </c>
    </row>
    <row r="315" spans="2:51" s="13" customFormat="1" ht="12">
      <c r="B315" s="242"/>
      <c r="C315" s="243"/>
      <c r="D315" s="228" t="s">
        <v>223</v>
      </c>
      <c r="E315" s="244" t="s">
        <v>1</v>
      </c>
      <c r="F315" s="245" t="s">
        <v>2036</v>
      </c>
      <c r="G315" s="243"/>
      <c r="H315" s="246">
        <v>0.085</v>
      </c>
      <c r="I315" s="247"/>
      <c r="J315" s="243"/>
      <c r="K315" s="243"/>
      <c r="L315" s="248"/>
      <c r="M315" s="249"/>
      <c r="N315" s="250"/>
      <c r="O315" s="250"/>
      <c r="P315" s="250"/>
      <c r="Q315" s="250"/>
      <c r="R315" s="250"/>
      <c r="S315" s="250"/>
      <c r="T315" s="251"/>
      <c r="AT315" s="252" t="s">
        <v>223</v>
      </c>
      <c r="AU315" s="252" t="s">
        <v>76</v>
      </c>
      <c r="AV315" s="13" t="s">
        <v>76</v>
      </c>
      <c r="AW315" s="13" t="s">
        <v>30</v>
      </c>
      <c r="AX315" s="13" t="s">
        <v>67</v>
      </c>
      <c r="AY315" s="252" t="s">
        <v>211</v>
      </c>
    </row>
    <row r="316" spans="2:51" s="14" customFormat="1" ht="12">
      <c r="B316" s="253"/>
      <c r="C316" s="254"/>
      <c r="D316" s="228" t="s">
        <v>223</v>
      </c>
      <c r="E316" s="255" t="s">
        <v>1</v>
      </c>
      <c r="F316" s="256" t="s">
        <v>227</v>
      </c>
      <c r="G316" s="254"/>
      <c r="H316" s="257">
        <v>0.085</v>
      </c>
      <c r="I316" s="258"/>
      <c r="J316" s="254"/>
      <c r="K316" s="254"/>
      <c r="L316" s="259"/>
      <c r="M316" s="260"/>
      <c r="N316" s="261"/>
      <c r="O316" s="261"/>
      <c r="P316" s="261"/>
      <c r="Q316" s="261"/>
      <c r="R316" s="261"/>
      <c r="S316" s="261"/>
      <c r="T316" s="262"/>
      <c r="AT316" s="263" t="s">
        <v>223</v>
      </c>
      <c r="AU316" s="263" t="s">
        <v>76</v>
      </c>
      <c r="AV316" s="14" t="s">
        <v>218</v>
      </c>
      <c r="AW316" s="14" t="s">
        <v>30</v>
      </c>
      <c r="AX316" s="14" t="s">
        <v>74</v>
      </c>
      <c r="AY316" s="263" t="s">
        <v>211</v>
      </c>
    </row>
    <row r="317" spans="2:65" s="1" customFormat="1" ht="16.5" customHeight="1">
      <c r="B317" s="38"/>
      <c r="C317" s="216" t="s">
        <v>481</v>
      </c>
      <c r="D317" s="216" t="s">
        <v>213</v>
      </c>
      <c r="E317" s="217" t="s">
        <v>944</v>
      </c>
      <c r="F317" s="218" t="s">
        <v>945</v>
      </c>
      <c r="G317" s="219" t="s">
        <v>230</v>
      </c>
      <c r="H317" s="220">
        <v>14</v>
      </c>
      <c r="I317" s="221"/>
      <c r="J317" s="222">
        <f>ROUND(I317*H317,2)</f>
        <v>0</v>
      </c>
      <c r="K317" s="218" t="s">
        <v>217</v>
      </c>
      <c r="L317" s="43"/>
      <c r="M317" s="223" t="s">
        <v>1</v>
      </c>
      <c r="N317" s="224" t="s">
        <v>38</v>
      </c>
      <c r="O317" s="79"/>
      <c r="P317" s="225">
        <f>O317*H317</f>
        <v>0</v>
      </c>
      <c r="Q317" s="225">
        <v>2.45351</v>
      </c>
      <c r="R317" s="225">
        <f>Q317*H317</f>
        <v>34.34914</v>
      </c>
      <c r="S317" s="225">
        <v>0</v>
      </c>
      <c r="T317" s="226">
        <f>S317*H317</f>
        <v>0</v>
      </c>
      <c r="AR317" s="17" t="s">
        <v>218</v>
      </c>
      <c r="AT317" s="17" t="s">
        <v>213</v>
      </c>
      <c r="AU317" s="17" t="s">
        <v>76</v>
      </c>
      <c r="AY317" s="17" t="s">
        <v>211</v>
      </c>
      <c r="BE317" s="227">
        <f>IF(N317="základní",J317,0)</f>
        <v>0</v>
      </c>
      <c r="BF317" s="227">
        <f>IF(N317="snížená",J317,0)</f>
        <v>0</v>
      </c>
      <c r="BG317" s="227">
        <f>IF(N317="zákl. přenesená",J317,0)</f>
        <v>0</v>
      </c>
      <c r="BH317" s="227">
        <f>IF(N317="sníž. přenesená",J317,0)</f>
        <v>0</v>
      </c>
      <c r="BI317" s="227">
        <f>IF(N317="nulová",J317,0)</f>
        <v>0</v>
      </c>
      <c r="BJ317" s="17" t="s">
        <v>74</v>
      </c>
      <c r="BK317" s="227">
        <f>ROUND(I317*H317,2)</f>
        <v>0</v>
      </c>
      <c r="BL317" s="17" t="s">
        <v>218</v>
      </c>
      <c r="BM317" s="17" t="s">
        <v>503</v>
      </c>
    </row>
    <row r="318" spans="2:47" s="1" customFormat="1" ht="12">
      <c r="B318" s="38"/>
      <c r="C318" s="39"/>
      <c r="D318" s="228" t="s">
        <v>219</v>
      </c>
      <c r="E318" s="39"/>
      <c r="F318" s="229" t="s">
        <v>947</v>
      </c>
      <c r="G318" s="39"/>
      <c r="H318" s="39"/>
      <c r="I318" s="143"/>
      <c r="J318" s="39"/>
      <c r="K318" s="39"/>
      <c r="L318" s="43"/>
      <c r="M318" s="230"/>
      <c r="N318" s="79"/>
      <c r="O318" s="79"/>
      <c r="P318" s="79"/>
      <c r="Q318" s="79"/>
      <c r="R318" s="79"/>
      <c r="S318" s="79"/>
      <c r="T318" s="80"/>
      <c r="AT318" s="17" t="s">
        <v>219</v>
      </c>
      <c r="AU318" s="17" t="s">
        <v>76</v>
      </c>
    </row>
    <row r="319" spans="2:47" s="1" customFormat="1" ht="12">
      <c r="B319" s="38"/>
      <c r="C319" s="39"/>
      <c r="D319" s="228" t="s">
        <v>221</v>
      </c>
      <c r="E319" s="39"/>
      <c r="F319" s="231" t="s">
        <v>948</v>
      </c>
      <c r="G319" s="39"/>
      <c r="H319" s="39"/>
      <c r="I319" s="143"/>
      <c r="J319" s="39"/>
      <c r="K319" s="39"/>
      <c r="L319" s="43"/>
      <c r="M319" s="230"/>
      <c r="N319" s="79"/>
      <c r="O319" s="79"/>
      <c r="P319" s="79"/>
      <c r="Q319" s="79"/>
      <c r="R319" s="79"/>
      <c r="S319" s="79"/>
      <c r="T319" s="80"/>
      <c r="AT319" s="17" t="s">
        <v>221</v>
      </c>
      <c r="AU319" s="17" t="s">
        <v>76</v>
      </c>
    </row>
    <row r="320" spans="2:51" s="12" customFormat="1" ht="12">
      <c r="B320" s="232"/>
      <c r="C320" s="233"/>
      <c r="D320" s="228" t="s">
        <v>223</v>
      </c>
      <c r="E320" s="234" t="s">
        <v>1</v>
      </c>
      <c r="F320" s="235" t="s">
        <v>939</v>
      </c>
      <c r="G320" s="233"/>
      <c r="H320" s="234" t="s">
        <v>1</v>
      </c>
      <c r="I320" s="236"/>
      <c r="J320" s="233"/>
      <c r="K320" s="233"/>
      <c r="L320" s="237"/>
      <c r="M320" s="238"/>
      <c r="N320" s="239"/>
      <c r="O320" s="239"/>
      <c r="P320" s="239"/>
      <c r="Q320" s="239"/>
      <c r="R320" s="239"/>
      <c r="S320" s="239"/>
      <c r="T320" s="240"/>
      <c r="AT320" s="241" t="s">
        <v>223</v>
      </c>
      <c r="AU320" s="241" t="s">
        <v>76</v>
      </c>
      <c r="AV320" s="12" t="s">
        <v>74</v>
      </c>
      <c r="AW320" s="12" t="s">
        <v>30</v>
      </c>
      <c r="AX320" s="12" t="s">
        <v>67</v>
      </c>
      <c r="AY320" s="241" t="s">
        <v>211</v>
      </c>
    </row>
    <row r="321" spans="2:51" s="12" customFormat="1" ht="12">
      <c r="B321" s="232"/>
      <c r="C321" s="233"/>
      <c r="D321" s="228" t="s">
        <v>223</v>
      </c>
      <c r="E321" s="234" t="s">
        <v>1</v>
      </c>
      <c r="F321" s="235" t="s">
        <v>2021</v>
      </c>
      <c r="G321" s="233"/>
      <c r="H321" s="234" t="s">
        <v>1</v>
      </c>
      <c r="I321" s="236"/>
      <c r="J321" s="233"/>
      <c r="K321" s="233"/>
      <c r="L321" s="237"/>
      <c r="M321" s="238"/>
      <c r="N321" s="239"/>
      <c r="O321" s="239"/>
      <c r="P321" s="239"/>
      <c r="Q321" s="239"/>
      <c r="R321" s="239"/>
      <c r="S321" s="239"/>
      <c r="T321" s="240"/>
      <c r="AT321" s="241" t="s">
        <v>223</v>
      </c>
      <c r="AU321" s="241" t="s">
        <v>76</v>
      </c>
      <c r="AV321" s="12" t="s">
        <v>74</v>
      </c>
      <c r="AW321" s="12" t="s">
        <v>30</v>
      </c>
      <c r="AX321" s="12" t="s">
        <v>67</v>
      </c>
      <c r="AY321" s="241" t="s">
        <v>211</v>
      </c>
    </row>
    <row r="322" spans="2:51" s="13" customFormat="1" ht="12">
      <c r="B322" s="242"/>
      <c r="C322" s="243"/>
      <c r="D322" s="228" t="s">
        <v>223</v>
      </c>
      <c r="E322" s="244" t="s">
        <v>1</v>
      </c>
      <c r="F322" s="245" t="s">
        <v>314</v>
      </c>
      <c r="G322" s="243"/>
      <c r="H322" s="246">
        <v>14</v>
      </c>
      <c r="I322" s="247"/>
      <c r="J322" s="243"/>
      <c r="K322" s="243"/>
      <c r="L322" s="248"/>
      <c r="M322" s="249"/>
      <c r="N322" s="250"/>
      <c r="O322" s="250"/>
      <c r="P322" s="250"/>
      <c r="Q322" s="250"/>
      <c r="R322" s="250"/>
      <c r="S322" s="250"/>
      <c r="T322" s="251"/>
      <c r="AT322" s="252" t="s">
        <v>223</v>
      </c>
      <c r="AU322" s="252" t="s">
        <v>76</v>
      </c>
      <c r="AV322" s="13" t="s">
        <v>76</v>
      </c>
      <c r="AW322" s="13" t="s">
        <v>30</v>
      </c>
      <c r="AX322" s="13" t="s">
        <v>67</v>
      </c>
      <c r="AY322" s="252" t="s">
        <v>211</v>
      </c>
    </row>
    <row r="323" spans="2:51" s="14" customFormat="1" ht="12">
      <c r="B323" s="253"/>
      <c r="C323" s="254"/>
      <c r="D323" s="228" t="s">
        <v>223</v>
      </c>
      <c r="E323" s="255" t="s">
        <v>1</v>
      </c>
      <c r="F323" s="256" t="s">
        <v>227</v>
      </c>
      <c r="G323" s="254"/>
      <c r="H323" s="257">
        <v>14</v>
      </c>
      <c r="I323" s="258"/>
      <c r="J323" s="254"/>
      <c r="K323" s="254"/>
      <c r="L323" s="259"/>
      <c r="M323" s="260"/>
      <c r="N323" s="261"/>
      <c r="O323" s="261"/>
      <c r="P323" s="261"/>
      <c r="Q323" s="261"/>
      <c r="R323" s="261"/>
      <c r="S323" s="261"/>
      <c r="T323" s="262"/>
      <c r="AT323" s="263" t="s">
        <v>223</v>
      </c>
      <c r="AU323" s="263" t="s">
        <v>76</v>
      </c>
      <c r="AV323" s="14" t="s">
        <v>218</v>
      </c>
      <c r="AW323" s="14" t="s">
        <v>30</v>
      </c>
      <c r="AX323" s="14" t="s">
        <v>74</v>
      </c>
      <c r="AY323" s="263" t="s">
        <v>211</v>
      </c>
    </row>
    <row r="324" spans="2:65" s="1" customFormat="1" ht="16.5" customHeight="1">
      <c r="B324" s="38"/>
      <c r="C324" s="216" t="s">
        <v>340</v>
      </c>
      <c r="D324" s="216" t="s">
        <v>213</v>
      </c>
      <c r="E324" s="217" t="s">
        <v>951</v>
      </c>
      <c r="F324" s="218" t="s">
        <v>952</v>
      </c>
      <c r="G324" s="219" t="s">
        <v>216</v>
      </c>
      <c r="H324" s="220">
        <v>36.38</v>
      </c>
      <c r="I324" s="221"/>
      <c r="J324" s="222">
        <f>ROUND(I324*H324,2)</f>
        <v>0</v>
      </c>
      <c r="K324" s="218" t="s">
        <v>217</v>
      </c>
      <c r="L324" s="43"/>
      <c r="M324" s="223" t="s">
        <v>1</v>
      </c>
      <c r="N324" s="224" t="s">
        <v>38</v>
      </c>
      <c r="O324" s="79"/>
      <c r="P324" s="225">
        <f>O324*H324</f>
        <v>0</v>
      </c>
      <c r="Q324" s="225">
        <v>0.0018247</v>
      </c>
      <c r="R324" s="225">
        <f>Q324*H324</f>
        <v>0.06638258600000001</v>
      </c>
      <c r="S324" s="225">
        <v>0</v>
      </c>
      <c r="T324" s="226">
        <f>S324*H324</f>
        <v>0</v>
      </c>
      <c r="AR324" s="17" t="s">
        <v>218</v>
      </c>
      <c r="AT324" s="17" t="s">
        <v>213</v>
      </c>
      <c r="AU324" s="17" t="s">
        <v>76</v>
      </c>
      <c r="AY324" s="17" t="s">
        <v>211</v>
      </c>
      <c r="BE324" s="227">
        <f>IF(N324="základní",J324,0)</f>
        <v>0</v>
      </c>
      <c r="BF324" s="227">
        <f>IF(N324="snížená",J324,0)</f>
        <v>0</v>
      </c>
      <c r="BG324" s="227">
        <f>IF(N324="zákl. přenesená",J324,0)</f>
        <v>0</v>
      </c>
      <c r="BH324" s="227">
        <f>IF(N324="sníž. přenesená",J324,0)</f>
        <v>0</v>
      </c>
      <c r="BI324" s="227">
        <f>IF(N324="nulová",J324,0)</f>
        <v>0</v>
      </c>
      <c r="BJ324" s="17" t="s">
        <v>74</v>
      </c>
      <c r="BK324" s="227">
        <f>ROUND(I324*H324,2)</f>
        <v>0</v>
      </c>
      <c r="BL324" s="17" t="s">
        <v>218</v>
      </c>
      <c r="BM324" s="17" t="s">
        <v>509</v>
      </c>
    </row>
    <row r="325" spans="2:47" s="1" customFormat="1" ht="12">
      <c r="B325" s="38"/>
      <c r="C325" s="39"/>
      <c r="D325" s="228" t="s">
        <v>219</v>
      </c>
      <c r="E325" s="39"/>
      <c r="F325" s="229" t="s">
        <v>954</v>
      </c>
      <c r="G325" s="39"/>
      <c r="H325" s="39"/>
      <c r="I325" s="143"/>
      <c r="J325" s="39"/>
      <c r="K325" s="39"/>
      <c r="L325" s="43"/>
      <c r="M325" s="230"/>
      <c r="N325" s="79"/>
      <c r="O325" s="79"/>
      <c r="P325" s="79"/>
      <c r="Q325" s="79"/>
      <c r="R325" s="79"/>
      <c r="S325" s="79"/>
      <c r="T325" s="80"/>
      <c r="AT325" s="17" t="s">
        <v>219</v>
      </c>
      <c r="AU325" s="17" t="s">
        <v>76</v>
      </c>
    </row>
    <row r="326" spans="2:47" s="1" customFormat="1" ht="12">
      <c r="B326" s="38"/>
      <c r="C326" s="39"/>
      <c r="D326" s="228" t="s">
        <v>221</v>
      </c>
      <c r="E326" s="39"/>
      <c r="F326" s="231" t="s">
        <v>955</v>
      </c>
      <c r="G326" s="39"/>
      <c r="H326" s="39"/>
      <c r="I326" s="143"/>
      <c r="J326" s="39"/>
      <c r="K326" s="39"/>
      <c r="L326" s="43"/>
      <c r="M326" s="230"/>
      <c r="N326" s="79"/>
      <c r="O326" s="79"/>
      <c r="P326" s="79"/>
      <c r="Q326" s="79"/>
      <c r="R326" s="79"/>
      <c r="S326" s="79"/>
      <c r="T326" s="80"/>
      <c r="AT326" s="17" t="s">
        <v>221</v>
      </c>
      <c r="AU326" s="17" t="s">
        <v>76</v>
      </c>
    </row>
    <row r="327" spans="2:51" s="12" customFormat="1" ht="12">
      <c r="B327" s="232"/>
      <c r="C327" s="233"/>
      <c r="D327" s="228" t="s">
        <v>223</v>
      </c>
      <c r="E327" s="234" t="s">
        <v>1</v>
      </c>
      <c r="F327" s="235" t="s">
        <v>939</v>
      </c>
      <c r="G327" s="233"/>
      <c r="H327" s="234" t="s">
        <v>1</v>
      </c>
      <c r="I327" s="236"/>
      <c r="J327" s="233"/>
      <c r="K327" s="233"/>
      <c r="L327" s="237"/>
      <c r="M327" s="238"/>
      <c r="N327" s="239"/>
      <c r="O327" s="239"/>
      <c r="P327" s="239"/>
      <c r="Q327" s="239"/>
      <c r="R327" s="239"/>
      <c r="S327" s="239"/>
      <c r="T327" s="240"/>
      <c r="AT327" s="241" t="s">
        <v>223</v>
      </c>
      <c r="AU327" s="241" t="s">
        <v>76</v>
      </c>
      <c r="AV327" s="12" t="s">
        <v>74</v>
      </c>
      <c r="AW327" s="12" t="s">
        <v>30</v>
      </c>
      <c r="AX327" s="12" t="s">
        <v>67</v>
      </c>
      <c r="AY327" s="241" t="s">
        <v>211</v>
      </c>
    </row>
    <row r="328" spans="2:51" s="12" customFormat="1" ht="12">
      <c r="B328" s="232"/>
      <c r="C328" s="233"/>
      <c r="D328" s="228" t="s">
        <v>223</v>
      </c>
      <c r="E328" s="234" t="s">
        <v>1</v>
      </c>
      <c r="F328" s="235" t="s">
        <v>2037</v>
      </c>
      <c r="G328" s="233"/>
      <c r="H328" s="234" t="s">
        <v>1</v>
      </c>
      <c r="I328" s="236"/>
      <c r="J328" s="233"/>
      <c r="K328" s="233"/>
      <c r="L328" s="237"/>
      <c r="M328" s="238"/>
      <c r="N328" s="239"/>
      <c r="O328" s="239"/>
      <c r="P328" s="239"/>
      <c r="Q328" s="239"/>
      <c r="R328" s="239"/>
      <c r="S328" s="239"/>
      <c r="T328" s="240"/>
      <c r="AT328" s="241" t="s">
        <v>223</v>
      </c>
      <c r="AU328" s="241" t="s">
        <v>76</v>
      </c>
      <c r="AV328" s="12" t="s">
        <v>74</v>
      </c>
      <c r="AW328" s="12" t="s">
        <v>30</v>
      </c>
      <c r="AX328" s="12" t="s">
        <v>67</v>
      </c>
      <c r="AY328" s="241" t="s">
        <v>211</v>
      </c>
    </row>
    <row r="329" spans="2:51" s="13" customFormat="1" ht="12">
      <c r="B329" s="242"/>
      <c r="C329" s="243"/>
      <c r="D329" s="228" t="s">
        <v>223</v>
      </c>
      <c r="E329" s="244" t="s">
        <v>1</v>
      </c>
      <c r="F329" s="245" t="s">
        <v>2038</v>
      </c>
      <c r="G329" s="243"/>
      <c r="H329" s="246">
        <v>32.62</v>
      </c>
      <c r="I329" s="247"/>
      <c r="J329" s="243"/>
      <c r="K329" s="243"/>
      <c r="L329" s="248"/>
      <c r="M329" s="249"/>
      <c r="N329" s="250"/>
      <c r="O329" s="250"/>
      <c r="P329" s="250"/>
      <c r="Q329" s="250"/>
      <c r="R329" s="250"/>
      <c r="S329" s="250"/>
      <c r="T329" s="251"/>
      <c r="AT329" s="252" t="s">
        <v>223</v>
      </c>
      <c r="AU329" s="252" t="s">
        <v>76</v>
      </c>
      <c r="AV329" s="13" t="s">
        <v>76</v>
      </c>
      <c r="AW329" s="13" t="s">
        <v>30</v>
      </c>
      <c r="AX329" s="13" t="s">
        <v>67</v>
      </c>
      <c r="AY329" s="252" t="s">
        <v>211</v>
      </c>
    </row>
    <row r="330" spans="2:51" s="13" customFormat="1" ht="12">
      <c r="B330" s="242"/>
      <c r="C330" s="243"/>
      <c r="D330" s="228" t="s">
        <v>223</v>
      </c>
      <c r="E330" s="244" t="s">
        <v>1</v>
      </c>
      <c r="F330" s="245" t="s">
        <v>2039</v>
      </c>
      <c r="G330" s="243"/>
      <c r="H330" s="246">
        <v>3.76</v>
      </c>
      <c r="I330" s="247"/>
      <c r="J330" s="243"/>
      <c r="K330" s="243"/>
      <c r="L330" s="248"/>
      <c r="M330" s="249"/>
      <c r="N330" s="250"/>
      <c r="O330" s="250"/>
      <c r="P330" s="250"/>
      <c r="Q330" s="250"/>
      <c r="R330" s="250"/>
      <c r="S330" s="250"/>
      <c r="T330" s="251"/>
      <c r="AT330" s="252" t="s">
        <v>223</v>
      </c>
      <c r="AU330" s="252" t="s">
        <v>76</v>
      </c>
      <c r="AV330" s="13" t="s">
        <v>76</v>
      </c>
      <c r="AW330" s="13" t="s">
        <v>30</v>
      </c>
      <c r="AX330" s="13" t="s">
        <v>67</v>
      </c>
      <c r="AY330" s="252" t="s">
        <v>211</v>
      </c>
    </row>
    <row r="331" spans="2:51" s="14" customFormat="1" ht="12">
      <c r="B331" s="253"/>
      <c r="C331" s="254"/>
      <c r="D331" s="228" t="s">
        <v>223</v>
      </c>
      <c r="E331" s="255" t="s">
        <v>1</v>
      </c>
      <c r="F331" s="256" t="s">
        <v>227</v>
      </c>
      <c r="G331" s="254"/>
      <c r="H331" s="257">
        <v>36.38</v>
      </c>
      <c r="I331" s="258"/>
      <c r="J331" s="254"/>
      <c r="K331" s="254"/>
      <c r="L331" s="259"/>
      <c r="M331" s="260"/>
      <c r="N331" s="261"/>
      <c r="O331" s="261"/>
      <c r="P331" s="261"/>
      <c r="Q331" s="261"/>
      <c r="R331" s="261"/>
      <c r="S331" s="261"/>
      <c r="T331" s="262"/>
      <c r="AT331" s="263" t="s">
        <v>223</v>
      </c>
      <c r="AU331" s="263" t="s">
        <v>76</v>
      </c>
      <c r="AV331" s="14" t="s">
        <v>218</v>
      </c>
      <c r="AW331" s="14" t="s">
        <v>30</v>
      </c>
      <c r="AX331" s="14" t="s">
        <v>74</v>
      </c>
      <c r="AY331" s="263" t="s">
        <v>211</v>
      </c>
    </row>
    <row r="332" spans="2:65" s="1" customFormat="1" ht="16.5" customHeight="1">
      <c r="B332" s="38"/>
      <c r="C332" s="216" t="s">
        <v>506</v>
      </c>
      <c r="D332" s="216" t="s">
        <v>213</v>
      </c>
      <c r="E332" s="217" t="s">
        <v>957</v>
      </c>
      <c r="F332" s="218" t="s">
        <v>958</v>
      </c>
      <c r="G332" s="219" t="s">
        <v>216</v>
      </c>
      <c r="H332" s="220">
        <v>36.38</v>
      </c>
      <c r="I332" s="221"/>
      <c r="J332" s="222">
        <f>ROUND(I332*H332,2)</f>
        <v>0</v>
      </c>
      <c r="K332" s="218" t="s">
        <v>217</v>
      </c>
      <c r="L332" s="43"/>
      <c r="M332" s="223" t="s">
        <v>1</v>
      </c>
      <c r="N332" s="224" t="s">
        <v>38</v>
      </c>
      <c r="O332" s="79"/>
      <c r="P332" s="225">
        <f>O332*H332</f>
        <v>0</v>
      </c>
      <c r="Q332" s="225">
        <v>3.6E-05</v>
      </c>
      <c r="R332" s="225">
        <f>Q332*H332</f>
        <v>0.0013096800000000001</v>
      </c>
      <c r="S332" s="225">
        <v>0</v>
      </c>
      <c r="T332" s="226">
        <f>S332*H332</f>
        <v>0</v>
      </c>
      <c r="AR332" s="17" t="s">
        <v>218</v>
      </c>
      <c r="AT332" s="17" t="s">
        <v>213</v>
      </c>
      <c r="AU332" s="17" t="s">
        <v>76</v>
      </c>
      <c r="AY332" s="17" t="s">
        <v>211</v>
      </c>
      <c r="BE332" s="227">
        <f>IF(N332="základní",J332,0)</f>
        <v>0</v>
      </c>
      <c r="BF332" s="227">
        <f>IF(N332="snížená",J332,0)</f>
        <v>0</v>
      </c>
      <c r="BG332" s="227">
        <f>IF(N332="zákl. přenesená",J332,0)</f>
        <v>0</v>
      </c>
      <c r="BH332" s="227">
        <f>IF(N332="sníž. přenesená",J332,0)</f>
        <v>0</v>
      </c>
      <c r="BI332" s="227">
        <f>IF(N332="nulová",J332,0)</f>
        <v>0</v>
      </c>
      <c r="BJ332" s="17" t="s">
        <v>74</v>
      </c>
      <c r="BK332" s="227">
        <f>ROUND(I332*H332,2)</f>
        <v>0</v>
      </c>
      <c r="BL332" s="17" t="s">
        <v>218</v>
      </c>
      <c r="BM332" s="17" t="s">
        <v>517</v>
      </c>
    </row>
    <row r="333" spans="2:47" s="1" customFormat="1" ht="12">
      <c r="B333" s="38"/>
      <c r="C333" s="39"/>
      <c r="D333" s="228" t="s">
        <v>219</v>
      </c>
      <c r="E333" s="39"/>
      <c r="F333" s="229" t="s">
        <v>960</v>
      </c>
      <c r="G333" s="39"/>
      <c r="H333" s="39"/>
      <c r="I333" s="143"/>
      <c r="J333" s="39"/>
      <c r="K333" s="39"/>
      <c r="L333" s="43"/>
      <c r="M333" s="230"/>
      <c r="N333" s="79"/>
      <c r="O333" s="79"/>
      <c r="P333" s="79"/>
      <c r="Q333" s="79"/>
      <c r="R333" s="79"/>
      <c r="S333" s="79"/>
      <c r="T333" s="80"/>
      <c r="AT333" s="17" t="s">
        <v>219</v>
      </c>
      <c r="AU333" s="17" t="s">
        <v>76</v>
      </c>
    </row>
    <row r="334" spans="2:47" s="1" customFormat="1" ht="12">
      <c r="B334" s="38"/>
      <c r="C334" s="39"/>
      <c r="D334" s="228" t="s">
        <v>221</v>
      </c>
      <c r="E334" s="39"/>
      <c r="F334" s="231" t="s">
        <v>955</v>
      </c>
      <c r="G334" s="39"/>
      <c r="H334" s="39"/>
      <c r="I334" s="143"/>
      <c r="J334" s="39"/>
      <c r="K334" s="39"/>
      <c r="L334" s="43"/>
      <c r="M334" s="230"/>
      <c r="N334" s="79"/>
      <c r="O334" s="79"/>
      <c r="P334" s="79"/>
      <c r="Q334" s="79"/>
      <c r="R334" s="79"/>
      <c r="S334" s="79"/>
      <c r="T334" s="80"/>
      <c r="AT334" s="17" t="s">
        <v>221</v>
      </c>
      <c r="AU334" s="17" t="s">
        <v>76</v>
      </c>
    </row>
    <row r="335" spans="2:65" s="1" customFormat="1" ht="16.5" customHeight="1">
      <c r="B335" s="38"/>
      <c r="C335" s="216" t="s">
        <v>344</v>
      </c>
      <c r="D335" s="216" t="s">
        <v>213</v>
      </c>
      <c r="E335" s="217" t="s">
        <v>1207</v>
      </c>
      <c r="F335" s="218" t="s">
        <v>1208</v>
      </c>
      <c r="G335" s="219" t="s">
        <v>323</v>
      </c>
      <c r="H335" s="220">
        <v>1.195</v>
      </c>
      <c r="I335" s="221"/>
      <c r="J335" s="222">
        <f>ROUND(I335*H335,2)</f>
        <v>0</v>
      </c>
      <c r="K335" s="218" t="s">
        <v>217</v>
      </c>
      <c r="L335" s="43"/>
      <c r="M335" s="223" t="s">
        <v>1</v>
      </c>
      <c r="N335" s="224" t="s">
        <v>38</v>
      </c>
      <c r="O335" s="79"/>
      <c r="P335" s="225">
        <f>O335*H335</f>
        <v>0</v>
      </c>
      <c r="Q335" s="225">
        <v>1.038302</v>
      </c>
      <c r="R335" s="225">
        <f>Q335*H335</f>
        <v>1.24077089</v>
      </c>
      <c r="S335" s="225">
        <v>0</v>
      </c>
      <c r="T335" s="226">
        <f>S335*H335</f>
        <v>0</v>
      </c>
      <c r="AR335" s="17" t="s">
        <v>218</v>
      </c>
      <c r="AT335" s="17" t="s">
        <v>213</v>
      </c>
      <c r="AU335" s="17" t="s">
        <v>76</v>
      </c>
      <c r="AY335" s="17" t="s">
        <v>211</v>
      </c>
      <c r="BE335" s="227">
        <f>IF(N335="základní",J335,0)</f>
        <v>0</v>
      </c>
      <c r="BF335" s="227">
        <f>IF(N335="snížená",J335,0)</f>
        <v>0</v>
      </c>
      <c r="BG335" s="227">
        <f>IF(N335="zákl. přenesená",J335,0)</f>
        <v>0</v>
      </c>
      <c r="BH335" s="227">
        <f>IF(N335="sníž. přenesená",J335,0)</f>
        <v>0</v>
      </c>
      <c r="BI335" s="227">
        <f>IF(N335="nulová",J335,0)</f>
        <v>0</v>
      </c>
      <c r="BJ335" s="17" t="s">
        <v>74</v>
      </c>
      <c r="BK335" s="227">
        <f>ROUND(I335*H335,2)</f>
        <v>0</v>
      </c>
      <c r="BL335" s="17" t="s">
        <v>218</v>
      </c>
      <c r="BM335" s="17" t="s">
        <v>527</v>
      </c>
    </row>
    <row r="336" spans="2:47" s="1" customFormat="1" ht="12">
      <c r="B336" s="38"/>
      <c r="C336" s="39"/>
      <c r="D336" s="228" t="s">
        <v>219</v>
      </c>
      <c r="E336" s="39"/>
      <c r="F336" s="229" t="s">
        <v>1210</v>
      </c>
      <c r="G336" s="39"/>
      <c r="H336" s="39"/>
      <c r="I336" s="143"/>
      <c r="J336" s="39"/>
      <c r="K336" s="39"/>
      <c r="L336" s="43"/>
      <c r="M336" s="230"/>
      <c r="N336" s="79"/>
      <c r="O336" s="79"/>
      <c r="P336" s="79"/>
      <c r="Q336" s="79"/>
      <c r="R336" s="79"/>
      <c r="S336" s="79"/>
      <c r="T336" s="80"/>
      <c r="AT336" s="17" t="s">
        <v>219</v>
      </c>
      <c r="AU336" s="17" t="s">
        <v>76</v>
      </c>
    </row>
    <row r="337" spans="2:47" s="1" customFormat="1" ht="12">
      <c r="B337" s="38"/>
      <c r="C337" s="39"/>
      <c r="D337" s="228" t="s">
        <v>221</v>
      </c>
      <c r="E337" s="39"/>
      <c r="F337" s="231" t="s">
        <v>423</v>
      </c>
      <c r="G337" s="39"/>
      <c r="H337" s="39"/>
      <c r="I337" s="143"/>
      <c r="J337" s="39"/>
      <c r="K337" s="39"/>
      <c r="L337" s="43"/>
      <c r="M337" s="230"/>
      <c r="N337" s="79"/>
      <c r="O337" s="79"/>
      <c r="P337" s="79"/>
      <c r="Q337" s="79"/>
      <c r="R337" s="79"/>
      <c r="S337" s="79"/>
      <c r="T337" s="80"/>
      <c r="AT337" s="17" t="s">
        <v>221</v>
      </c>
      <c r="AU337" s="17" t="s">
        <v>76</v>
      </c>
    </row>
    <row r="338" spans="2:51" s="12" customFormat="1" ht="12">
      <c r="B338" s="232"/>
      <c r="C338" s="233"/>
      <c r="D338" s="228" t="s">
        <v>223</v>
      </c>
      <c r="E338" s="234" t="s">
        <v>1</v>
      </c>
      <c r="F338" s="235" t="s">
        <v>2040</v>
      </c>
      <c r="G338" s="233"/>
      <c r="H338" s="234" t="s">
        <v>1</v>
      </c>
      <c r="I338" s="236"/>
      <c r="J338" s="233"/>
      <c r="K338" s="233"/>
      <c r="L338" s="237"/>
      <c r="M338" s="238"/>
      <c r="N338" s="239"/>
      <c r="O338" s="239"/>
      <c r="P338" s="239"/>
      <c r="Q338" s="239"/>
      <c r="R338" s="239"/>
      <c r="S338" s="239"/>
      <c r="T338" s="240"/>
      <c r="AT338" s="241" t="s">
        <v>223</v>
      </c>
      <c r="AU338" s="241" t="s">
        <v>76</v>
      </c>
      <c r="AV338" s="12" t="s">
        <v>74</v>
      </c>
      <c r="AW338" s="12" t="s">
        <v>30</v>
      </c>
      <c r="AX338" s="12" t="s">
        <v>67</v>
      </c>
      <c r="AY338" s="241" t="s">
        <v>211</v>
      </c>
    </row>
    <row r="339" spans="2:51" s="13" customFormat="1" ht="12">
      <c r="B339" s="242"/>
      <c r="C339" s="243"/>
      <c r="D339" s="228" t="s">
        <v>223</v>
      </c>
      <c r="E339" s="244" t="s">
        <v>1</v>
      </c>
      <c r="F339" s="245" t="s">
        <v>2041</v>
      </c>
      <c r="G339" s="243"/>
      <c r="H339" s="246">
        <v>1.195</v>
      </c>
      <c r="I339" s="247"/>
      <c r="J339" s="243"/>
      <c r="K339" s="243"/>
      <c r="L339" s="248"/>
      <c r="M339" s="249"/>
      <c r="N339" s="250"/>
      <c r="O339" s="250"/>
      <c r="P339" s="250"/>
      <c r="Q339" s="250"/>
      <c r="R339" s="250"/>
      <c r="S339" s="250"/>
      <c r="T339" s="251"/>
      <c r="AT339" s="252" t="s">
        <v>223</v>
      </c>
      <c r="AU339" s="252" t="s">
        <v>76</v>
      </c>
      <c r="AV339" s="13" t="s">
        <v>76</v>
      </c>
      <c r="AW339" s="13" t="s">
        <v>30</v>
      </c>
      <c r="AX339" s="13" t="s">
        <v>67</v>
      </c>
      <c r="AY339" s="252" t="s">
        <v>211</v>
      </c>
    </row>
    <row r="340" spans="2:51" s="14" customFormat="1" ht="12">
      <c r="B340" s="253"/>
      <c r="C340" s="254"/>
      <c r="D340" s="228" t="s">
        <v>223</v>
      </c>
      <c r="E340" s="255" t="s">
        <v>1</v>
      </c>
      <c r="F340" s="256" t="s">
        <v>227</v>
      </c>
      <c r="G340" s="254"/>
      <c r="H340" s="257">
        <v>1.195</v>
      </c>
      <c r="I340" s="258"/>
      <c r="J340" s="254"/>
      <c r="K340" s="254"/>
      <c r="L340" s="259"/>
      <c r="M340" s="260"/>
      <c r="N340" s="261"/>
      <c r="O340" s="261"/>
      <c r="P340" s="261"/>
      <c r="Q340" s="261"/>
      <c r="R340" s="261"/>
      <c r="S340" s="261"/>
      <c r="T340" s="262"/>
      <c r="AT340" s="263" t="s">
        <v>223</v>
      </c>
      <c r="AU340" s="263" t="s">
        <v>76</v>
      </c>
      <c r="AV340" s="14" t="s">
        <v>218</v>
      </c>
      <c r="AW340" s="14" t="s">
        <v>30</v>
      </c>
      <c r="AX340" s="14" t="s">
        <v>74</v>
      </c>
      <c r="AY340" s="263" t="s">
        <v>211</v>
      </c>
    </row>
    <row r="341" spans="2:65" s="1" customFormat="1" ht="16.5" customHeight="1">
      <c r="B341" s="38"/>
      <c r="C341" s="216" t="s">
        <v>524</v>
      </c>
      <c r="D341" s="216" t="s">
        <v>213</v>
      </c>
      <c r="E341" s="217" t="s">
        <v>2042</v>
      </c>
      <c r="F341" s="218" t="s">
        <v>2043</v>
      </c>
      <c r="G341" s="219" t="s">
        <v>230</v>
      </c>
      <c r="H341" s="220">
        <v>31.447</v>
      </c>
      <c r="I341" s="221"/>
      <c r="J341" s="222">
        <f>ROUND(I341*H341,2)</f>
        <v>0</v>
      </c>
      <c r="K341" s="218" t="s">
        <v>217</v>
      </c>
      <c r="L341" s="43"/>
      <c r="M341" s="223" t="s">
        <v>1</v>
      </c>
      <c r="N341" s="224" t="s">
        <v>38</v>
      </c>
      <c r="O341" s="79"/>
      <c r="P341" s="225">
        <f>O341*H341</f>
        <v>0</v>
      </c>
      <c r="Q341" s="225">
        <v>1.48614</v>
      </c>
      <c r="R341" s="225">
        <f>Q341*H341</f>
        <v>46.73464458</v>
      </c>
      <c r="S341" s="225">
        <v>0</v>
      </c>
      <c r="T341" s="226">
        <f>S341*H341</f>
        <v>0</v>
      </c>
      <c r="AR341" s="17" t="s">
        <v>218</v>
      </c>
      <c r="AT341" s="17" t="s">
        <v>213</v>
      </c>
      <c r="AU341" s="17" t="s">
        <v>76</v>
      </c>
      <c r="AY341" s="17" t="s">
        <v>211</v>
      </c>
      <c r="BE341" s="227">
        <f>IF(N341="základní",J341,0)</f>
        <v>0</v>
      </c>
      <c r="BF341" s="227">
        <f>IF(N341="snížená",J341,0)</f>
        <v>0</v>
      </c>
      <c r="BG341" s="227">
        <f>IF(N341="zákl. přenesená",J341,0)</f>
        <v>0</v>
      </c>
      <c r="BH341" s="227">
        <f>IF(N341="sníž. přenesená",J341,0)</f>
        <v>0</v>
      </c>
      <c r="BI341" s="227">
        <f>IF(N341="nulová",J341,0)</f>
        <v>0</v>
      </c>
      <c r="BJ341" s="17" t="s">
        <v>74</v>
      </c>
      <c r="BK341" s="227">
        <f>ROUND(I341*H341,2)</f>
        <v>0</v>
      </c>
      <c r="BL341" s="17" t="s">
        <v>218</v>
      </c>
      <c r="BM341" s="17" t="s">
        <v>533</v>
      </c>
    </row>
    <row r="342" spans="2:47" s="1" customFormat="1" ht="12">
      <c r="B342" s="38"/>
      <c r="C342" s="39"/>
      <c r="D342" s="228" t="s">
        <v>219</v>
      </c>
      <c r="E342" s="39"/>
      <c r="F342" s="229" t="s">
        <v>2044</v>
      </c>
      <c r="G342" s="39"/>
      <c r="H342" s="39"/>
      <c r="I342" s="143"/>
      <c r="J342" s="39"/>
      <c r="K342" s="39"/>
      <c r="L342" s="43"/>
      <c r="M342" s="230"/>
      <c r="N342" s="79"/>
      <c r="O342" s="79"/>
      <c r="P342" s="79"/>
      <c r="Q342" s="79"/>
      <c r="R342" s="79"/>
      <c r="S342" s="79"/>
      <c r="T342" s="80"/>
      <c r="AT342" s="17" t="s">
        <v>219</v>
      </c>
      <c r="AU342" s="17" t="s">
        <v>76</v>
      </c>
    </row>
    <row r="343" spans="2:51" s="12" customFormat="1" ht="12">
      <c r="B343" s="232"/>
      <c r="C343" s="233"/>
      <c r="D343" s="228" t="s">
        <v>223</v>
      </c>
      <c r="E343" s="234" t="s">
        <v>1</v>
      </c>
      <c r="F343" s="235" t="s">
        <v>2045</v>
      </c>
      <c r="G343" s="233"/>
      <c r="H343" s="234" t="s">
        <v>1</v>
      </c>
      <c r="I343" s="236"/>
      <c r="J343" s="233"/>
      <c r="K343" s="233"/>
      <c r="L343" s="237"/>
      <c r="M343" s="238"/>
      <c r="N343" s="239"/>
      <c r="O343" s="239"/>
      <c r="P343" s="239"/>
      <c r="Q343" s="239"/>
      <c r="R343" s="239"/>
      <c r="S343" s="239"/>
      <c r="T343" s="240"/>
      <c r="AT343" s="241" t="s">
        <v>223</v>
      </c>
      <c r="AU343" s="241" t="s">
        <v>76</v>
      </c>
      <c r="AV343" s="12" t="s">
        <v>74</v>
      </c>
      <c r="AW343" s="12" t="s">
        <v>30</v>
      </c>
      <c r="AX343" s="12" t="s">
        <v>67</v>
      </c>
      <c r="AY343" s="241" t="s">
        <v>211</v>
      </c>
    </row>
    <row r="344" spans="2:51" s="13" customFormat="1" ht="12">
      <c r="B344" s="242"/>
      <c r="C344" s="243"/>
      <c r="D344" s="228" t="s">
        <v>223</v>
      </c>
      <c r="E344" s="244" t="s">
        <v>1</v>
      </c>
      <c r="F344" s="245" t="s">
        <v>2046</v>
      </c>
      <c r="G344" s="243"/>
      <c r="H344" s="246">
        <v>10.602</v>
      </c>
      <c r="I344" s="247"/>
      <c r="J344" s="243"/>
      <c r="K344" s="243"/>
      <c r="L344" s="248"/>
      <c r="M344" s="249"/>
      <c r="N344" s="250"/>
      <c r="O344" s="250"/>
      <c r="P344" s="250"/>
      <c r="Q344" s="250"/>
      <c r="R344" s="250"/>
      <c r="S344" s="250"/>
      <c r="T344" s="251"/>
      <c r="AT344" s="252" t="s">
        <v>223</v>
      </c>
      <c r="AU344" s="252" t="s">
        <v>76</v>
      </c>
      <c r="AV344" s="13" t="s">
        <v>76</v>
      </c>
      <c r="AW344" s="13" t="s">
        <v>30</v>
      </c>
      <c r="AX344" s="13" t="s">
        <v>67</v>
      </c>
      <c r="AY344" s="252" t="s">
        <v>211</v>
      </c>
    </row>
    <row r="345" spans="2:51" s="12" customFormat="1" ht="12">
      <c r="B345" s="232"/>
      <c r="C345" s="233"/>
      <c r="D345" s="228" t="s">
        <v>223</v>
      </c>
      <c r="E345" s="234" t="s">
        <v>1</v>
      </c>
      <c r="F345" s="235" t="s">
        <v>2047</v>
      </c>
      <c r="G345" s="233"/>
      <c r="H345" s="234" t="s">
        <v>1</v>
      </c>
      <c r="I345" s="236"/>
      <c r="J345" s="233"/>
      <c r="K345" s="233"/>
      <c r="L345" s="237"/>
      <c r="M345" s="238"/>
      <c r="N345" s="239"/>
      <c r="O345" s="239"/>
      <c r="P345" s="239"/>
      <c r="Q345" s="239"/>
      <c r="R345" s="239"/>
      <c r="S345" s="239"/>
      <c r="T345" s="240"/>
      <c r="AT345" s="241" t="s">
        <v>223</v>
      </c>
      <c r="AU345" s="241" t="s">
        <v>76</v>
      </c>
      <c r="AV345" s="12" t="s">
        <v>74</v>
      </c>
      <c r="AW345" s="12" t="s">
        <v>30</v>
      </c>
      <c r="AX345" s="12" t="s">
        <v>67</v>
      </c>
      <c r="AY345" s="241" t="s">
        <v>211</v>
      </c>
    </row>
    <row r="346" spans="2:51" s="13" customFormat="1" ht="12">
      <c r="B346" s="242"/>
      <c r="C346" s="243"/>
      <c r="D346" s="228" t="s">
        <v>223</v>
      </c>
      <c r="E346" s="244" t="s">
        <v>1</v>
      </c>
      <c r="F346" s="245" t="s">
        <v>2048</v>
      </c>
      <c r="G346" s="243"/>
      <c r="H346" s="246">
        <v>20.845</v>
      </c>
      <c r="I346" s="247"/>
      <c r="J346" s="243"/>
      <c r="K346" s="243"/>
      <c r="L346" s="248"/>
      <c r="M346" s="249"/>
      <c r="N346" s="250"/>
      <c r="O346" s="250"/>
      <c r="P346" s="250"/>
      <c r="Q346" s="250"/>
      <c r="R346" s="250"/>
      <c r="S346" s="250"/>
      <c r="T346" s="251"/>
      <c r="AT346" s="252" t="s">
        <v>223</v>
      </c>
      <c r="AU346" s="252" t="s">
        <v>76</v>
      </c>
      <c r="AV346" s="13" t="s">
        <v>76</v>
      </c>
      <c r="AW346" s="13" t="s">
        <v>30</v>
      </c>
      <c r="AX346" s="13" t="s">
        <v>67</v>
      </c>
      <c r="AY346" s="252" t="s">
        <v>211</v>
      </c>
    </row>
    <row r="347" spans="2:51" s="14" customFormat="1" ht="12">
      <c r="B347" s="253"/>
      <c r="C347" s="254"/>
      <c r="D347" s="228" t="s">
        <v>223</v>
      </c>
      <c r="E347" s="255" t="s">
        <v>1</v>
      </c>
      <c r="F347" s="256" t="s">
        <v>227</v>
      </c>
      <c r="G347" s="254"/>
      <c r="H347" s="257">
        <v>31.447</v>
      </c>
      <c r="I347" s="258"/>
      <c r="J347" s="254"/>
      <c r="K347" s="254"/>
      <c r="L347" s="259"/>
      <c r="M347" s="260"/>
      <c r="N347" s="261"/>
      <c r="O347" s="261"/>
      <c r="P347" s="261"/>
      <c r="Q347" s="261"/>
      <c r="R347" s="261"/>
      <c r="S347" s="261"/>
      <c r="T347" s="262"/>
      <c r="AT347" s="263" t="s">
        <v>223</v>
      </c>
      <c r="AU347" s="263" t="s">
        <v>76</v>
      </c>
      <c r="AV347" s="14" t="s">
        <v>218</v>
      </c>
      <c r="AW347" s="14" t="s">
        <v>30</v>
      </c>
      <c r="AX347" s="14" t="s">
        <v>74</v>
      </c>
      <c r="AY347" s="263" t="s">
        <v>211</v>
      </c>
    </row>
    <row r="348" spans="2:63" s="11" customFormat="1" ht="22.8" customHeight="1">
      <c r="B348" s="200"/>
      <c r="C348" s="201"/>
      <c r="D348" s="202" t="s">
        <v>66</v>
      </c>
      <c r="E348" s="214" t="s">
        <v>218</v>
      </c>
      <c r="F348" s="214" t="s">
        <v>427</v>
      </c>
      <c r="G348" s="201"/>
      <c r="H348" s="201"/>
      <c r="I348" s="204"/>
      <c r="J348" s="215">
        <f>BK348</f>
        <v>0</v>
      </c>
      <c r="K348" s="201"/>
      <c r="L348" s="206"/>
      <c r="M348" s="207"/>
      <c r="N348" s="208"/>
      <c r="O348" s="208"/>
      <c r="P348" s="209">
        <f>SUM(P349:P391)</f>
        <v>0</v>
      </c>
      <c r="Q348" s="208"/>
      <c r="R348" s="209">
        <f>SUM(R349:R391)</f>
        <v>83.900170654</v>
      </c>
      <c r="S348" s="208"/>
      <c r="T348" s="210">
        <f>SUM(T349:T391)</f>
        <v>0</v>
      </c>
      <c r="AR348" s="211" t="s">
        <v>74</v>
      </c>
      <c r="AT348" s="212" t="s">
        <v>66</v>
      </c>
      <c r="AU348" s="212" t="s">
        <v>74</v>
      </c>
      <c r="AY348" s="211" t="s">
        <v>211</v>
      </c>
      <c r="BK348" s="213">
        <f>SUM(BK349:BK391)</f>
        <v>0</v>
      </c>
    </row>
    <row r="349" spans="2:65" s="1" customFormat="1" ht="16.5" customHeight="1">
      <c r="B349" s="38"/>
      <c r="C349" s="216" t="s">
        <v>351</v>
      </c>
      <c r="D349" s="216" t="s">
        <v>213</v>
      </c>
      <c r="E349" s="217" t="s">
        <v>428</v>
      </c>
      <c r="F349" s="218" t="s">
        <v>429</v>
      </c>
      <c r="G349" s="219" t="s">
        <v>216</v>
      </c>
      <c r="H349" s="220">
        <v>11.52</v>
      </c>
      <c r="I349" s="221"/>
      <c r="J349" s="222">
        <f>ROUND(I349*H349,2)</f>
        <v>0</v>
      </c>
      <c r="K349" s="218" t="s">
        <v>217</v>
      </c>
      <c r="L349" s="43"/>
      <c r="M349" s="223" t="s">
        <v>1</v>
      </c>
      <c r="N349" s="224" t="s">
        <v>38</v>
      </c>
      <c r="O349" s="79"/>
      <c r="P349" s="225">
        <f>O349*H349</f>
        <v>0</v>
      </c>
      <c r="Q349" s="225">
        <v>0.227976</v>
      </c>
      <c r="R349" s="225">
        <f>Q349*H349</f>
        <v>2.62628352</v>
      </c>
      <c r="S349" s="225">
        <v>0</v>
      </c>
      <c r="T349" s="226">
        <f>S349*H349</f>
        <v>0</v>
      </c>
      <c r="AR349" s="17" t="s">
        <v>218</v>
      </c>
      <c r="AT349" s="17" t="s">
        <v>213</v>
      </c>
      <c r="AU349" s="17" t="s">
        <v>76</v>
      </c>
      <c r="AY349" s="17" t="s">
        <v>211</v>
      </c>
      <c r="BE349" s="227">
        <f>IF(N349="základní",J349,0)</f>
        <v>0</v>
      </c>
      <c r="BF349" s="227">
        <f>IF(N349="snížená",J349,0)</f>
        <v>0</v>
      </c>
      <c r="BG349" s="227">
        <f>IF(N349="zákl. přenesená",J349,0)</f>
        <v>0</v>
      </c>
      <c r="BH349" s="227">
        <f>IF(N349="sníž. přenesená",J349,0)</f>
        <v>0</v>
      </c>
      <c r="BI349" s="227">
        <f>IF(N349="nulová",J349,0)</f>
        <v>0</v>
      </c>
      <c r="BJ349" s="17" t="s">
        <v>74</v>
      </c>
      <c r="BK349" s="227">
        <f>ROUND(I349*H349,2)</f>
        <v>0</v>
      </c>
      <c r="BL349" s="17" t="s">
        <v>218</v>
      </c>
      <c r="BM349" s="17" t="s">
        <v>545</v>
      </c>
    </row>
    <row r="350" spans="2:47" s="1" customFormat="1" ht="12">
      <c r="B350" s="38"/>
      <c r="C350" s="39"/>
      <c r="D350" s="228" t="s">
        <v>219</v>
      </c>
      <c r="E350" s="39"/>
      <c r="F350" s="229" t="s">
        <v>431</v>
      </c>
      <c r="G350" s="39"/>
      <c r="H350" s="39"/>
      <c r="I350" s="143"/>
      <c r="J350" s="39"/>
      <c r="K350" s="39"/>
      <c r="L350" s="43"/>
      <c r="M350" s="230"/>
      <c r="N350" s="79"/>
      <c r="O350" s="79"/>
      <c r="P350" s="79"/>
      <c r="Q350" s="79"/>
      <c r="R350" s="79"/>
      <c r="S350" s="79"/>
      <c r="T350" s="80"/>
      <c r="AT350" s="17" t="s">
        <v>219</v>
      </c>
      <c r="AU350" s="17" t="s">
        <v>76</v>
      </c>
    </row>
    <row r="351" spans="2:47" s="1" customFormat="1" ht="12">
      <c r="B351" s="38"/>
      <c r="C351" s="39"/>
      <c r="D351" s="228" t="s">
        <v>221</v>
      </c>
      <c r="E351" s="39"/>
      <c r="F351" s="231" t="s">
        <v>432</v>
      </c>
      <c r="G351" s="39"/>
      <c r="H351" s="39"/>
      <c r="I351" s="143"/>
      <c r="J351" s="39"/>
      <c r="K351" s="39"/>
      <c r="L351" s="43"/>
      <c r="M351" s="230"/>
      <c r="N351" s="79"/>
      <c r="O351" s="79"/>
      <c r="P351" s="79"/>
      <c r="Q351" s="79"/>
      <c r="R351" s="79"/>
      <c r="S351" s="79"/>
      <c r="T351" s="80"/>
      <c r="AT351" s="17" t="s">
        <v>221</v>
      </c>
      <c r="AU351" s="17" t="s">
        <v>76</v>
      </c>
    </row>
    <row r="352" spans="2:51" s="13" customFormat="1" ht="12">
      <c r="B352" s="242"/>
      <c r="C352" s="243"/>
      <c r="D352" s="228" t="s">
        <v>223</v>
      </c>
      <c r="E352" s="244" t="s">
        <v>1</v>
      </c>
      <c r="F352" s="245" t="s">
        <v>2049</v>
      </c>
      <c r="G352" s="243"/>
      <c r="H352" s="246">
        <v>11.52</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4" customFormat="1" ht="12">
      <c r="B353" s="253"/>
      <c r="C353" s="254"/>
      <c r="D353" s="228" t="s">
        <v>223</v>
      </c>
      <c r="E353" s="255" t="s">
        <v>1</v>
      </c>
      <c r="F353" s="256" t="s">
        <v>227</v>
      </c>
      <c r="G353" s="254"/>
      <c r="H353" s="257">
        <v>11.52</v>
      </c>
      <c r="I353" s="258"/>
      <c r="J353" s="254"/>
      <c r="K353" s="254"/>
      <c r="L353" s="259"/>
      <c r="M353" s="260"/>
      <c r="N353" s="261"/>
      <c r="O353" s="261"/>
      <c r="P353" s="261"/>
      <c r="Q353" s="261"/>
      <c r="R353" s="261"/>
      <c r="S353" s="261"/>
      <c r="T353" s="262"/>
      <c r="AT353" s="263" t="s">
        <v>223</v>
      </c>
      <c r="AU353" s="263" t="s">
        <v>76</v>
      </c>
      <c r="AV353" s="14" t="s">
        <v>218</v>
      </c>
      <c r="AW353" s="14" t="s">
        <v>30</v>
      </c>
      <c r="AX353" s="14" t="s">
        <v>74</v>
      </c>
      <c r="AY353" s="263" t="s">
        <v>211</v>
      </c>
    </row>
    <row r="354" spans="2:65" s="1" customFormat="1" ht="16.5" customHeight="1">
      <c r="B354" s="38"/>
      <c r="C354" s="216" t="s">
        <v>537</v>
      </c>
      <c r="D354" s="216" t="s">
        <v>213</v>
      </c>
      <c r="E354" s="217" t="s">
        <v>449</v>
      </c>
      <c r="F354" s="218" t="s">
        <v>450</v>
      </c>
      <c r="G354" s="219" t="s">
        <v>216</v>
      </c>
      <c r="H354" s="220">
        <v>43.068</v>
      </c>
      <c r="I354" s="221"/>
      <c r="J354" s="222">
        <f>ROUND(I354*H354,2)</f>
        <v>0</v>
      </c>
      <c r="K354" s="218" t="s">
        <v>217</v>
      </c>
      <c r="L354" s="43"/>
      <c r="M354" s="223" t="s">
        <v>1</v>
      </c>
      <c r="N354" s="224" t="s">
        <v>38</v>
      </c>
      <c r="O354" s="79"/>
      <c r="P354" s="225">
        <f>O354*H354</f>
        <v>0</v>
      </c>
      <c r="Q354" s="225">
        <v>0.16192</v>
      </c>
      <c r="R354" s="225">
        <f>Q354*H354</f>
        <v>6.97357056</v>
      </c>
      <c r="S354" s="225">
        <v>0</v>
      </c>
      <c r="T354" s="226">
        <f>S354*H354</f>
        <v>0</v>
      </c>
      <c r="AR354" s="17" t="s">
        <v>218</v>
      </c>
      <c r="AT354" s="17" t="s">
        <v>213</v>
      </c>
      <c r="AU354" s="17" t="s">
        <v>76</v>
      </c>
      <c r="AY354" s="17" t="s">
        <v>211</v>
      </c>
      <c r="BE354" s="227">
        <f>IF(N354="základní",J354,0)</f>
        <v>0</v>
      </c>
      <c r="BF354" s="227">
        <f>IF(N354="snížená",J354,0)</f>
        <v>0</v>
      </c>
      <c r="BG354" s="227">
        <f>IF(N354="zákl. přenesená",J354,0)</f>
        <v>0</v>
      </c>
      <c r="BH354" s="227">
        <f>IF(N354="sníž. přenesená",J354,0)</f>
        <v>0</v>
      </c>
      <c r="BI354" s="227">
        <f>IF(N354="nulová",J354,0)</f>
        <v>0</v>
      </c>
      <c r="BJ354" s="17" t="s">
        <v>74</v>
      </c>
      <c r="BK354" s="227">
        <f>ROUND(I354*H354,2)</f>
        <v>0</v>
      </c>
      <c r="BL354" s="17" t="s">
        <v>218</v>
      </c>
      <c r="BM354" s="17" t="s">
        <v>552</v>
      </c>
    </row>
    <row r="355" spans="2:47" s="1" customFormat="1" ht="12">
      <c r="B355" s="38"/>
      <c r="C355" s="39"/>
      <c r="D355" s="228" t="s">
        <v>219</v>
      </c>
      <c r="E355" s="39"/>
      <c r="F355" s="229" t="s">
        <v>452</v>
      </c>
      <c r="G355" s="39"/>
      <c r="H355" s="39"/>
      <c r="I355" s="143"/>
      <c r="J355" s="39"/>
      <c r="K355" s="39"/>
      <c r="L355" s="43"/>
      <c r="M355" s="230"/>
      <c r="N355" s="79"/>
      <c r="O355" s="79"/>
      <c r="P355" s="79"/>
      <c r="Q355" s="79"/>
      <c r="R355" s="79"/>
      <c r="S355" s="79"/>
      <c r="T355" s="80"/>
      <c r="AT355" s="17" t="s">
        <v>219</v>
      </c>
      <c r="AU355" s="17" t="s">
        <v>76</v>
      </c>
    </row>
    <row r="356" spans="2:47" s="1" customFormat="1" ht="12">
      <c r="B356" s="38"/>
      <c r="C356" s="39"/>
      <c r="D356" s="228" t="s">
        <v>221</v>
      </c>
      <c r="E356" s="39"/>
      <c r="F356" s="231" t="s">
        <v>453</v>
      </c>
      <c r="G356" s="39"/>
      <c r="H356" s="39"/>
      <c r="I356" s="143"/>
      <c r="J356" s="39"/>
      <c r="K356" s="39"/>
      <c r="L356" s="43"/>
      <c r="M356" s="230"/>
      <c r="N356" s="79"/>
      <c r="O356" s="79"/>
      <c r="P356" s="79"/>
      <c r="Q356" s="79"/>
      <c r="R356" s="79"/>
      <c r="S356" s="79"/>
      <c r="T356" s="80"/>
      <c r="AT356" s="17" t="s">
        <v>221</v>
      </c>
      <c r="AU356" s="17" t="s">
        <v>76</v>
      </c>
    </row>
    <row r="357" spans="2:51" s="12" customFormat="1" ht="12">
      <c r="B357" s="232"/>
      <c r="C357" s="233"/>
      <c r="D357" s="228" t="s">
        <v>223</v>
      </c>
      <c r="E357" s="234" t="s">
        <v>1</v>
      </c>
      <c r="F357" s="235" t="s">
        <v>1915</v>
      </c>
      <c r="G357" s="233"/>
      <c r="H357" s="234" t="s">
        <v>1</v>
      </c>
      <c r="I357" s="236"/>
      <c r="J357" s="233"/>
      <c r="K357" s="233"/>
      <c r="L357" s="237"/>
      <c r="M357" s="238"/>
      <c r="N357" s="239"/>
      <c r="O357" s="239"/>
      <c r="P357" s="239"/>
      <c r="Q357" s="239"/>
      <c r="R357" s="239"/>
      <c r="S357" s="239"/>
      <c r="T357" s="240"/>
      <c r="AT357" s="241" t="s">
        <v>223</v>
      </c>
      <c r="AU357" s="241" t="s">
        <v>76</v>
      </c>
      <c r="AV357" s="12" t="s">
        <v>74</v>
      </c>
      <c r="AW357" s="12" t="s">
        <v>30</v>
      </c>
      <c r="AX357" s="12" t="s">
        <v>67</v>
      </c>
      <c r="AY357" s="241" t="s">
        <v>211</v>
      </c>
    </row>
    <row r="358" spans="2:51" s="13" customFormat="1" ht="12">
      <c r="B358" s="242"/>
      <c r="C358" s="243"/>
      <c r="D358" s="228" t="s">
        <v>223</v>
      </c>
      <c r="E358" s="244" t="s">
        <v>1</v>
      </c>
      <c r="F358" s="245" t="s">
        <v>1983</v>
      </c>
      <c r="G358" s="243"/>
      <c r="H358" s="246">
        <v>25.496</v>
      </c>
      <c r="I358" s="247"/>
      <c r="J358" s="243"/>
      <c r="K358" s="243"/>
      <c r="L358" s="248"/>
      <c r="M358" s="249"/>
      <c r="N358" s="250"/>
      <c r="O358" s="250"/>
      <c r="P358" s="250"/>
      <c r="Q358" s="250"/>
      <c r="R358" s="250"/>
      <c r="S358" s="250"/>
      <c r="T358" s="251"/>
      <c r="AT358" s="252" t="s">
        <v>223</v>
      </c>
      <c r="AU358" s="252" t="s">
        <v>76</v>
      </c>
      <c r="AV358" s="13" t="s">
        <v>76</v>
      </c>
      <c r="AW358" s="13" t="s">
        <v>30</v>
      </c>
      <c r="AX358" s="13" t="s">
        <v>67</v>
      </c>
      <c r="AY358" s="252" t="s">
        <v>211</v>
      </c>
    </row>
    <row r="359" spans="2:51" s="12" customFormat="1" ht="12">
      <c r="B359" s="232"/>
      <c r="C359" s="233"/>
      <c r="D359" s="228" t="s">
        <v>223</v>
      </c>
      <c r="E359" s="234" t="s">
        <v>1</v>
      </c>
      <c r="F359" s="235" t="s">
        <v>1917</v>
      </c>
      <c r="G359" s="233"/>
      <c r="H359" s="234" t="s">
        <v>1</v>
      </c>
      <c r="I359" s="236"/>
      <c r="J359" s="233"/>
      <c r="K359" s="233"/>
      <c r="L359" s="237"/>
      <c r="M359" s="238"/>
      <c r="N359" s="239"/>
      <c r="O359" s="239"/>
      <c r="P359" s="239"/>
      <c r="Q359" s="239"/>
      <c r="R359" s="239"/>
      <c r="S359" s="239"/>
      <c r="T359" s="240"/>
      <c r="AT359" s="241" t="s">
        <v>223</v>
      </c>
      <c r="AU359" s="241" t="s">
        <v>76</v>
      </c>
      <c r="AV359" s="12" t="s">
        <v>74</v>
      </c>
      <c r="AW359" s="12" t="s">
        <v>30</v>
      </c>
      <c r="AX359" s="12" t="s">
        <v>67</v>
      </c>
      <c r="AY359" s="241" t="s">
        <v>211</v>
      </c>
    </row>
    <row r="360" spans="2:51" s="13" customFormat="1" ht="12">
      <c r="B360" s="242"/>
      <c r="C360" s="243"/>
      <c r="D360" s="228" t="s">
        <v>223</v>
      </c>
      <c r="E360" s="244" t="s">
        <v>1</v>
      </c>
      <c r="F360" s="245" t="s">
        <v>1984</v>
      </c>
      <c r="G360" s="243"/>
      <c r="H360" s="246">
        <v>17.572</v>
      </c>
      <c r="I360" s="247"/>
      <c r="J360" s="243"/>
      <c r="K360" s="243"/>
      <c r="L360" s="248"/>
      <c r="M360" s="249"/>
      <c r="N360" s="250"/>
      <c r="O360" s="250"/>
      <c r="P360" s="250"/>
      <c r="Q360" s="250"/>
      <c r="R360" s="250"/>
      <c r="S360" s="250"/>
      <c r="T360" s="251"/>
      <c r="AT360" s="252" t="s">
        <v>223</v>
      </c>
      <c r="AU360" s="252" t="s">
        <v>76</v>
      </c>
      <c r="AV360" s="13" t="s">
        <v>76</v>
      </c>
      <c r="AW360" s="13" t="s">
        <v>30</v>
      </c>
      <c r="AX360" s="13" t="s">
        <v>67</v>
      </c>
      <c r="AY360" s="252" t="s">
        <v>211</v>
      </c>
    </row>
    <row r="361" spans="2:51" s="14" customFormat="1" ht="12">
      <c r="B361" s="253"/>
      <c r="C361" s="254"/>
      <c r="D361" s="228" t="s">
        <v>223</v>
      </c>
      <c r="E361" s="255" t="s">
        <v>1</v>
      </c>
      <c r="F361" s="256" t="s">
        <v>227</v>
      </c>
      <c r="G361" s="254"/>
      <c r="H361" s="257">
        <v>43.068</v>
      </c>
      <c r="I361" s="258"/>
      <c r="J361" s="254"/>
      <c r="K361" s="254"/>
      <c r="L361" s="259"/>
      <c r="M361" s="260"/>
      <c r="N361" s="261"/>
      <c r="O361" s="261"/>
      <c r="P361" s="261"/>
      <c r="Q361" s="261"/>
      <c r="R361" s="261"/>
      <c r="S361" s="261"/>
      <c r="T361" s="262"/>
      <c r="AT361" s="263" t="s">
        <v>223</v>
      </c>
      <c r="AU361" s="263" t="s">
        <v>76</v>
      </c>
      <c r="AV361" s="14" t="s">
        <v>218</v>
      </c>
      <c r="AW361" s="14" t="s">
        <v>30</v>
      </c>
      <c r="AX361" s="14" t="s">
        <v>74</v>
      </c>
      <c r="AY361" s="263" t="s">
        <v>211</v>
      </c>
    </row>
    <row r="362" spans="2:65" s="1" customFormat="1" ht="16.5" customHeight="1">
      <c r="B362" s="38"/>
      <c r="C362" s="216" t="s">
        <v>356</v>
      </c>
      <c r="D362" s="216" t="s">
        <v>213</v>
      </c>
      <c r="E362" s="217" t="s">
        <v>2050</v>
      </c>
      <c r="F362" s="218" t="s">
        <v>2051</v>
      </c>
      <c r="G362" s="219" t="s">
        <v>230</v>
      </c>
      <c r="H362" s="220">
        <v>5.116</v>
      </c>
      <c r="I362" s="221"/>
      <c r="J362" s="222">
        <f>ROUND(I362*H362,2)</f>
        <v>0</v>
      </c>
      <c r="K362" s="218" t="s">
        <v>217</v>
      </c>
      <c r="L362" s="43"/>
      <c r="M362" s="223" t="s">
        <v>1</v>
      </c>
      <c r="N362" s="224" t="s">
        <v>38</v>
      </c>
      <c r="O362" s="79"/>
      <c r="P362" s="225">
        <f>O362*H362</f>
        <v>0</v>
      </c>
      <c r="Q362" s="225">
        <v>2.48158</v>
      </c>
      <c r="R362" s="225">
        <f>Q362*H362</f>
        <v>12.69576328</v>
      </c>
      <c r="S362" s="225">
        <v>0</v>
      </c>
      <c r="T362" s="226">
        <f>S362*H362</f>
        <v>0</v>
      </c>
      <c r="AR362" s="17" t="s">
        <v>218</v>
      </c>
      <c r="AT362" s="17" t="s">
        <v>213</v>
      </c>
      <c r="AU362" s="17" t="s">
        <v>76</v>
      </c>
      <c r="AY362" s="17" t="s">
        <v>211</v>
      </c>
      <c r="BE362" s="227">
        <f>IF(N362="základní",J362,0)</f>
        <v>0</v>
      </c>
      <c r="BF362" s="227">
        <f>IF(N362="snížená",J362,0)</f>
        <v>0</v>
      </c>
      <c r="BG362" s="227">
        <f>IF(N362="zákl. přenesená",J362,0)</f>
        <v>0</v>
      </c>
      <c r="BH362" s="227">
        <f>IF(N362="sníž. přenesená",J362,0)</f>
        <v>0</v>
      </c>
      <c r="BI362" s="227">
        <f>IF(N362="nulová",J362,0)</f>
        <v>0</v>
      </c>
      <c r="BJ362" s="17" t="s">
        <v>74</v>
      </c>
      <c r="BK362" s="227">
        <f>ROUND(I362*H362,2)</f>
        <v>0</v>
      </c>
      <c r="BL362" s="17" t="s">
        <v>218</v>
      </c>
      <c r="BM362" s="17" t="s">
        <v>560</v>
      </c>
    </row>
    <row r="363" spans="2:47" s="1" customFormat="1" ht="12">
      <c r="B363" s="38"/>
      <c r="C363" s="39"/>
      <c r="D363" s="228" t="s">
        <v>219</v>
      </c>
      <c r="E363" s="39"/>
      <c r="F363" s="229" t="s">
        <v>2052</v>
      </c>
      <c r="G363" s="39"/>
      <c r="H363" s="39"/>
      <c r="I363" s="143"/>
      <c r="J363" s="39"/>
      <c r="K363" s="39"/>
      <c r="L363" s="43"/>
      <c r="M363" s="230"/>
      <c r="N363" s="79"/>
      <c r="O363" s="79"/>
      <c r="P363" s="79"/>
      <c r="Q363" s="79"/>
      <c r="R363" s="79"/>
      <c r="S363" s="79"/>
      <c r="T363" s="80"/>
      <c r="AT363" s="17" t="s">
        <v>219</v>
      </c>
      <c r="AU363" s="17" t="s">
        <v>76</v>
      </c>
    </row>
    <row r="364" spans="2:47" s="1" customFormat="1" ht="12">
      <c r="B364" s="38"/>
      <c r="C364" s="39"/>
      <c r="D364" s="228" t="s">
        <v>221</v>
      </c>
      <c r="E364" s="39"/>
      <c r="F364" s="231" t="s">
        <v>459</v>
      </c>
      <c r="G364" s="39"/>
      <c r="H364" s="39"/>
      <c r="I364" s="143"/>
      <c r="J364" s="39"/>
      <c r="K364" s="39"/>
      <c r="L364" s="43"/>
      <c r="M364" s="230"/>
      <c r="N364" s="79"/>
      <c r="O364" s="79"/>
      <c r="P364" s="79"/>
      <c r="Q364" s="79"/>
      <c r="R364" s="79"/>
      <c r="S364" s="79"/>
      <c r="T364" s="80"/>
      <c r="AT364" s="17" t="s">
        <v>221</v>
      </c>
      <c r="AU364" s="17" t="s">
        <v>76</v>
      </c>
    </row>
    <row r="365" spans="2:51" s="12" customFormat="1" ht="12">
      <c r="B365" s="232"/>
      <c r="C365" s="233"/>
      <c r="D365" s="228" t="s">
        <v>223</v>
      </c>
      <c r="E365" s="234" t="s">
        <v>1</v>
      </c>
      <c r="F365" s="235" t="s">
        <v>2053</v>
      </c>
      <c r="G365" s="233"/>
      <c r="H365" s="234" t="s">
        <v>1</v>
      </c>
      <c r="I365" s="236"/>
      <c r="J365" s="233"/>
      <c r="K365" s="233"/>
      <c r="L365" s="237"/>
      <c r="M365" s="238"/>
      <c r="N365" s="239"/>
      <c r="O365" s="239"/>
      <c r="P365" s="239"/>
      <c r="Q365" s="239"/>
      <c r="R365" s="239"/>
      <c r="S365" s="239"/>
      <c r="T365" s="240"/>
      <c r="AT365" s="241" t="s">
        <v>223</v>
      </c>
      <c r="AU365" s="241" t="s">
        <v>76</v>
      </c>
      <c r="AV365" s="12" t="s">
        <v>74</v>
      </c>
      <c r="AW365" s="12" t="s">
        <v>30</v>
      </c>
      <c r="AX365" s="12" t="s">
        <v>67</v>
      </c>
      <c r="AY365" s="241" t="s">
        <v>211</v>
      </c>
    </row>
    <row r="366" spans="2:51" s="13" customFormat="1" ht="12">
      <c r="B366" s="242"/>
      <c r="C366" s="243"/>
      <c r="D366" s="228" t="s">
        <v>223</v>
      </c>
      <c r="E366" s="244" t="s">
        <v>1</v>
      </c>
      <c r="F366" s="245" t="s">
        <v>2054</v>
      </c>
      <c r="G366" s="243"/>
      <c r="H366" s="246">
        <v>3.792</v>
      </c>
      <c r="I366" s="247"/>
      <c r="J366" s="243"/>
      <c r="K366" s="243"/>
      <c r="L366" s="248"/>
      <c r="M366" s="249"/>
      <c r="N366" s="250"/>
      <c r="O366" s="250"/>
      <c r="P366" s="250"/>
      <c r="Q366" s="250"/>
      <c r="R366" s="250"/>
      <c r="S366" s="250"/>
      <c r="T366" s="251"/>
      <c r="AT366" s="252" t="s">
        <v>223</v>
      </c>
      <c r="AU366" s="252" t="s">
        <v>76</v>
      </c>
      <c r="AV366" s="13" t="s">
        <v>76</v>
      </c>
      <c r="AW366" s="13" t="s">
        <v>30</v>
      </c>
      <c r="AX366" s="13" t="s">
        <v>67</v>
      </c>
      <c r="AY366" s="252" t="s">
        <v>211</v>
      </c>
    </row>
    <row r="367" spans="2:51" s="13" customFormat="1" ht="12">
      <c r="B367" s="242"/>
      <c r="C367" s="243"/>
      <c r="D367" s="228" t="s">
        <v>223</v>
      </c>
      <c r="E367" s="244" t="s">
        <v>1</v>
      </c>
      <c r="F367" s="245" t="s">
        <v>2055</v>
      </c>
      <c r="G367" s="243"/>
      <c r="H367" s="246">
        <v>1.324</v>
      </c>
      <c r="I367" s="247"/>
      <c r="J367" s="243"/>
      <c r="K367" s="243"/>
      <c r="L367" s="248"/>
      <c r="M367" s="249"/>
      <c r="N367" s="250"/>
      <c r="O367" s="250"/>
      <c r="P367" s="250"/>
      <c r="Q367" s="250"/>
      <c r="R367" s="250"/>
      <c r="S367" s="250"/>
      <c r="T367" s="251"/>
      <c r="AT367" s="252" t="s">
        <v>223</v>
      </c>
      <c r="AU367" s="252" t="s">
        <v>76</v>
      </c>
      <c r="AV367" s="13" t="s">
        <v>76</v>
      </c>
      <c r="AW367" s="13" t="s">
        <v>30</v>
      </c>
      <c r="AX367" s="13" t="s">
        <v>67</v>
      </c>
      <c r="AY367" s="252" t="s">
        <v>211</v>
      </c>
    </row>
    <row r="368" spans="2:51" s="14" customFormat="1" ht="12">
      <c r="B368" s="253"/>
      <c r="C368" s="254"/>
      <c r="D368" s="228" t="s">
        <v>223</v>
      </c>
      <c r="E368" s="255" t="s">
        <v>1</v>
      </c>
      <c r="F368" s="256" t="s">
        <v>227</v>
      </c>
      <c r="G368" s="254"/>
      <c r="H368" s="257">
        <v>5.116</v>
      </c>
      <c r="I368" s="258"/>
      <c r="J368" s="254"/>
      <c r="K368" s="254"/>
      <c r="L368" s="259"/>
      <c r="M368" s="260"/>
      <c r="N368" s="261"/>
      <c r="O368" s="261"/>
      <c r="P368" s="261"/>
      <c r="Q368" s="261"/>
      <c r="R368" s="261"/>
      <c r="S368" s="261"/>
      <c r="T368" s="262"/>
      <c r="AT368" s="263" t="s">
        <v>223</v>
      </c>
      <c r="AU368" s="263" t="s">
        <v>76</v>
      </c>
      <c r="AV368" s="14" t="s">
        <v>218</v>
      </c>
      <c r="AW368" s="14" t="s">
        <v>30</v>
      </c>
      <c r="AX368" s="14" t="s">
        <v>74</v>
      </c>
      <c r="AY368" s="263" t="s">
        <v>211</v>
      </c>
    </row>
    <row r="369" spans="2:65" s="1" customFormat="1" ht="16.5" customHeight="1">
      <c r="B369" s="38"/>
      <c r="C369" s="216" t="s">
        <v>549</v>
      </c>
      <c r="D369" s="216" t="s">
        <v>213</v>
      </c>
      <c r="E369" s="217" t="s">
        <v>2056</v>
      </c>
      <c r="F369" s="218" t="s">
        <v>2057</v>
      </c>
      <c r="G369" s="219" t="s">
        <v>230</v>
      </c>
      <c r="H369" s="220">
        <v>8.25</v>
      </c>
      <c r="I369" s="221"/>
      <c r="J369" s="222">
        <f>ROUND(I369*H369,2)</f>
        <v>0</v>
      </c>
      <c r="K369" s="218" t="s">
        <v>217</v>
      </c>
      <c r="L369" s="43"/>
      <c r="M369" s="223" t="s">
        <v>1</v>
      </c>
      <c r="N369" s="224" t="s">
        <v>38</v>
      </c>
      <c r="O369" s="79"/>
      <c r="P369" s="225">
        <f>O369*H369</f>
        <v>0</v>
      </c>
      <c r="Q369" s="225">
        <v>2.052</v>
      </c>
      <c r="R369" s="225">
        <f>Q369*H369</f>
        <v>16.929000000000002</v>
      </c>
      <c r="S369" s="225">
        <v>0</v>
      </c>
      <c r="T369" s="226">
        <f>S369*H369</f>
        <v>0</v>
      </c>
      <c r="AR369" s="17" t="s">
        <v>218</v>
      </c>
      <c r="AT369" s="17" t="s">
        <v>213</v>
      </c>
      <c r="AU369" s="17" t="s">
        <v>76</v>
      </c>
      <c r="AY369" s="17" t="s">
        <v>211</v>
      </c>
      <c r="BE369" s="227">
        <f>IF(N369="základní",J369,0)</f>
        <v>0</v>
      </c>
      <c r="BF369" s="227">
        <f>IF(N369="snížená",J369,0)</f>
        <v>0</v>
      </c>
      <c r="BG369" s="227">
        <f>IF(N369="zákl. přenesená",J369,0)</f>
        <v>0</v>
      </c>
      <c r="BH369" s="227">
        <f>IF(N369="sníž. přenesená",J369,0)</f>
        <v>0</v>
      </c>
      <c r="BI369" s="227">
        <f>IF(N369="nulová",J369,0)</f>
        <v>0</v>
      </c>
      <c r="BJ369" s="17" t="s">
        <v>74</v>
      </c>
      <c r="BK369" s="227">
        <f>ROUND(I369*H369,2)</f>
        <v>0</v>
      </c>
      <c r="BL369" s="17" t="s">
        <v>218</v>
      </c>
      <c r="BM369" s="17" t="s">
        <v>566</v>
      </c>
    </row>
    <row r="370" spans="2:47" s="1" customFormat="1" ht="12">
      <c r="B370" s="38"/>
      <c r="C370" s="39"/>
      <c r="D370" s="228" t="s">
        <v>219</v>
      </c>
      <c r="E370" s="39"/>
      <c r="F370" s="229" t="s">
        <v>2058</v>
      </c>
      <c r="G370" s="39"/>
      <c r="H370" s="39"/>
      <c r="I370" s="143"/>
      <c r="J370" s="39"/>
      <c r="K370" s="39"/>
      <c r="L370" s="43"/>
      <c r="M370" s="230"/>
      <c r="N370" s="79"/>
      <c r="O370" s="79"/>
      <c r="P370" s="79"/>
      <c r="Q370" s="79"/>
      <c r="R370" s="79"/>
      <c r="S370" s="79"/>
      <c r="T370" s="80"/>
      <c r="AT370" s="17" t="s">
        <v>219</v>
      </c>
      <c r="AU370" s="17" t="s">
        <v>76</v>
      </c>
    </row>
    <row r="371" spans="2:47" s="1" customFormat="1" ht="12">
      <c r="B371" s="38"/>
      <c r="C371" s="39"/>
      <c r="D371" s="228" t="s">
        <v>221</v>
      </c>
      <c r="E371" s="39"/>
      <c r="F371" s="231" t="s">
        <v>2059</v>
      </c>
      <c r="G371" s="39"/>
      <c r="H371" s="39"/>
      <c r="I371" s="143"/>
      <c r="J371" s="39"/>
      <c r="K371" s="39"/>
      <c r="L371" s="43"/>
      <c r="M371" s="230"/>
      <c r="N371" s="79"/>
      <c r="O371" s="79"/>
      <c r="P371" s="79"/>
      <c r="Q371" s="79"/>
      <c r="R371" s="79"/>
      <c r="S371" s="79"/>
      <c r="T371" s="80"/>
      <c r="AT371" s="17" t="s">
        <v>221</v>
      </c>
      <c r="AU371" s="17" t="s">
        <v>76</v>
      </c>
    </row>
    <row r="372" spans="2:51" s="12" customFormat="1" ht="12">
      <c r="B372" s="232"/>
      <c r="C372" s="233"/>
      <c r="D372" s="228" t="s">
        <v>223</v>
      </c>
      <c r="E372" s="234" t="s">
        <v>1</v>
      </c>
      <c r="F372" s="235" t="s">
        <v>2060</v>
      </c>
      <c r="G372" s="233"/>
      <c r="H372" s="234" t="s">
        <v>1</v>
      </c>
      <c r="I372" s="236"/>
      <c r="J372" s="233"/>
      <c r="K372" s="233"/>
      <c r="L372" s="237"/>
      <c r="M372" s="238"/>
      <c r="N372" s="239"/>
      <c r="O372" s="239"/>
      <c r="P372" s="239"/>
      <c r="Q372" s="239"/>
      <c r="R372" s="239"/>
      <c r="S372" s="239"/>
      <c r="T372" s="240"/>
      <c r="AT372" s="241" t="s">
        <v>223</v>
      </c>
      <c r="AU372" s="241" t="s">
        <v>76</v>
      </c>
      <c r="AV372" s="12" t="s">
        <v>74</v>
      </c>
      <c r="AW372" s="12" t="s">
        <v>30</v>
      </c>
      <c r="AX372" s="12" t="s">
        <v>67</v>
      </c>
      <c r="AY372" s="241" t="s">
        <v>211</v>
      </c>
    </row>
    <row r="373" spans="2:51" s="13" customFormat="1" ht="12">
      <c r="B373" s="242"/>
      <c r="C373" s="243"/>
      <c r="D373" s="228" t="s">
        <v>223</v>
      </c>
      <c r="E373" s="244" t="s">
        <v>1</v>
      </c>
      <c r="F373" s="245" t="s">
        <v>2061</v>
      </c>
      <c r="G373" s="243"/>
      <c r="H373" s="246">
        <v>5</v>
      </c>
      <c r="I373" s="247"/>
      <c r="J373" s="243"/>
      <c r="K373" s="243"/>
      <c r="L373" s="248"/>
      <c r="M373" s="249"/>
      <c r="N373" s="250"/>
      <c r="O373" s="250"/>
      <c r="P373" s="250"/>
      <c r="Q373" s="250"/>
      <c r="R373" s="250"/>
      <c r="S373" s="250"/>
      <c r="T373" s="251"/>
      <c r="AT373" s="252" t="s">
        <v>223</v>
      </c>
      <c r="AU373" s="252" t="s">
        <v>76</v>
      </c>
      <c r="AV373" s="13" t="s">
        <v>76</v>
      </c>
      <c r="AW373" s="13" t="s">
        <v>30</v>
      </c>
      <c r="AX373" s="13" t="s">
        <v>67</v>
      </c>
      <c r="AY373" s="252" t="s">
        <v>211</v>
      </c>
    </row>
    <row r="374" spans="2:51" s="12" customFormat="1" ht="12">
      <c r="B374" s="232"/>
      <c r="C374" s="233"/>
      <c r="D374" s="228" t="s">
        <v>223</v>
      </c>
      <c r="E374" s="234" t="s">
        <v>1</v>
      </c>
      <c r="F374" s="235" t="s">
        <v>1987</v>
      </c>
      <c r="G374" s="233"/>
      <c r="H374" s="234" t="s">
        <v>1</v>
      </c>
      <c r="I374" s="236"/>
      <c r="J374" s="233"/>
      <c r="K374" s="233"/>
      <c r="L374" s="237"/>
      <c r="M374" s="238"/>
      <c r="N374" s="239"/>
      <c r="O374" s="239"/>
      <c r="P374" s="239"/>
      <c r="Q374" s="239"/>
      <c r="R374" s="239"/>
      <c r="S374" s="239"/>
      <c r="T374" s="240"/>
      <c r="AT374" s="241" t="s">
        <v>223</v>
      </c>
      <c r="AU374" s="241" t="s">
        <v>76</v>
      </c>
      <c r="AV374" s="12" t="s">
        <v>74</v>
      </c>
      <c r="AW374" s="12" t="s">
        <v>30</v>
      </c>
      <c r="AX374" s="12" t="s">
        <v>67</v>
      </c>
      <c r="AY374" s="241" t="s">
        <v>211</v>
      </c>
    </row>
    <row r="375" spans="2:51" s="13" customFormat="1" ht="12">
      <c r="B375" s="242"/>
      <c r="C375" s="243"/>
      <c r="D375" s="228" t="s">
        <v>223</v>
      </c>
      <c r="E375" s="244" t="s">
        <v>1</v>
      </c>
      <c r="F375" s="245" t="s">
        <v>2062</v>
      </c>
      <c r="G375" s="243"/>
      <c r="H375" s="246">
        <v>3.25</v>
      </c>
      <c r="I375" s="247"/>
      <c r="J375" s="243"/>
      <c r="K375" s="243"/>
      <c r="L375" s="248"/>
      <c r="M375" s="249"/>
      <c r="N375" s="250"/>
      <c r="O375" s="250"/>
      <c r="P375" s="250"/>
      <c r="Q375" s="250"/>
      <c r="R375" s="250"/>
      <c r="S375" s="250"/>
      <c r="T375" s="251"/>
      <c r="AT375" s="252" t="s">
        <v>223</v>
      </c>
      <c r="AU375" s="252" t="s">
        <v>76</v>
      </c>
      <c r="AV375" s="13" t="s">
        <v>76</v>
      </c>
      <c r="AW375" s="13" t="s">
        <v>30</v>
      </c>
      <c r="AX375" s="13" t="s">
        <v>67</v>
      </c>
      <c r="AY375" s="252" t="s">
        <v>211</v>
      </c>
    </row>
    <row r="376" spans="2:51" s="14" customFormat="1" ht="12">
      <c r="B376" s="253"/>
      <c r="C376" s="254"/>
      <c r="D376" s="228" t="s">
        <v>223</v>
      </c>
      <c r="E376" s="255" t="s">
        <v>1</v>
      </c>
      <c r="F376" s="256" t="s">
        <v>227</v>
      </c>
      <c r="G376" s="254"/>
      <c r="H376" s="257">
        <v>8.25</v>
      </c>
      <c r="I376" s="258"/>
      <c r="J376" s="254"/>
      <c r="K376" s="254"/>
      <c r="L376" s="259"/>
      <c r="M376" s="260"/>
      <c r="N376" s="261"/>
      <c r="O376" s="261"/>
      <c r="P376" s="261"/>
      <c r="Q376" s="261"/>
      <c r="R376" s="261"/>
      <c r="S376" s="261"/>
      <c r="T376" s="262"/>
      <c r="AT376" s="263" t="s">
        <v>223</v>
      </c>
      <c r="AU376" s="263" t="s">
        <v>76</v>
      </c>
      <c r="AV376" s="14" t="s">
        <v>218</v>
      </c>
      <c r="AW376" s="14" t="s">
        <v>30</v>
      </c>
      <c r="AX376" s="14" t="s">
        <v>74</v>
      </c>
      <c r="AY376" s="263" t="s">
        <v>211</v>
      </c>
    </row>
    <row r="377" spans="2:65" s="1" customFormat="1" ht="16.5" customHeight="1">
      <c r="B377" s="38"/>
      <c r="C377" s="216" t="s">
        <v>361</v>
      </c>
      <c r="D377" s="216" t="s">
        <v>213</v>
      </c>
      <c r="E377" s="217" t="s">
        <v>976</v>
      </c>
      <c r="F377" s="218" t="s">
        <v>977</v>
      </c>
      <c r="G377" s="219" t="s">
        <v>216</v>
      </c>
      <c r="H377" s="220">
        <v>43.068</v>
      </c>
      <c r="I377" s="221"/>
      <c r="J377" s="222">
        <f>ROUND(I377*H377,2)</f>
        <v>0</v>
      </c>
      <c r="K377" s="218" t="s">
        <v>217</v>
      </c>
      <c r="L377" s="43"/>
      <c r="M377" s="223" t="s">
        <v>1</v>
      </c>
      <c r="N377" s="224" t="s">
        <v>38</v>
      </c>
      <c r="O377" s="79"/>
      <c r="P377" s="225">
        <f>O377*H377</f>
        <v>0</v>
      </c>
      <c r="Q377" s="225">
        <v>1.031199</v>
      </c>
      <c r="R377" s="225">
        <f>Q377*H377</f>
        <v>44.411678531999996</v>
      </c>
      <c r="S377" s="225">
        <v>0</v>
      </c>
      <c r="T377" s="226">
        <f>S377*H377</f>
        <v>0</v>
      </c>
      <c r="AR377" s="17" t="s">
        <v>218</v>
      </c>
      <c r="AT377" s="17" t="s">
        <v>213</v>
      </c>
      <c r="AU377" s="17" t="s">
        <v>76</v>
      </c>
      <c r="AY377" s="17" t="s">
        <v>211</v>
      </c>
      <c r="BE377" s="227">
        <f>IF(N377="základní",J377,0)</f>
        <v>0</v>
      </c>
      <c r="BF377" s="227">
        <f>IF(N377="snížená",J377,0)</f>
        <v>0</v>
      </c>
      <c r="BG377" s="227">
        <f>IF(N377="zákl. přenesená",J377,0)</f>
        <v>0</v>
      </c>
      <c r="BH377" s="227">
        <f>IF(N377="sníž. přenesená",J377,0)</f>
        <v>0</v>
      </c>
      <c r="BI377" s="227">
        <f>IF(N377="nulová",J377,0)</f>
        <v>0</v>
      </c>
      <c r="BJ377" s="17" t="s">
        <v>74</v>
      </c>
      <c r="BK377" s="227">
        <f>ROUND(I377*H377,2)</f>
        <v>0</v>
      </c>
      <c r="BL377" s="17" t="s">
        <v>218</v>
      </c>
      <c r="BM377" s="17" t="s">
        <v>571</v>
      </c>
    </row>
    <row r="378" spans="2:47" s="1" customFormat="1" ht="12">
      <c r="B378" s="38"/>
      <c r="C378" s="39"/>
      <c r="D378" s="228" t="s">
        <v>219</v>
      </c>
      <c r="E378" s="39"/>
      <c r="F378" s="229" t="s">
        <v>979</v>
      </c>
      <c r="G378" s="39"/>
      <c r="H378" s="39"/>
      <c r="I378" s="143"/>
      <c r="J378" s="39"/>
      <c r="K378" s="39"/>
      <c r="L378" s="43"/>
      <c r="M378" s="230"/>
      <c r="N378" s="79"/>
      <c r="O378" s="79"/>
      <c r="P378" s="79"/>
      <c r="Q378" s="79"/>
      <c r="R378" s="79"/>
      <c r="S378" s="79"/>
      <c r="T378" s="80"/>
      <c r="AT378" s="17" t="s">
        <v>219</v>
      </c>
      <c r="AU378" s="17" t="s">
        <v>76</v>
      </c>
    </row>
    <row r="379" spans="2:47" s="1" customFormat="1" ht="12">
      <c r="B379" s="38"/>
      <c r="C379" s="39"/>
      <c r="D379" s="228" t="s">
        <v>221</v>
      </c>
      <c r="E379" s="39"/>
      <c r="F379" s="231" t="s">
        <v>467</v>
      </c>
      <c r="G379" s="39"/>
      <c r="H379" s="39"/>
      <c r="I379" s="143"/>
      <c r="J379" s="39"/>
      <c r="K379" s="39"/>
      <c r="L379" s="43"/>
      <c r="M379" s="230"/>
      <c r="N379" s="79"/>
      <c r="O379" s="79"/>
      <c r="P379" s="79"/>
      <c r="Q379" s="79"/>
      <c r="R379" s="79"/>
      <c r="S379" s="79"/>
      <c r="T379" s="80"/>
      <c r="AT379" s="17" t="s">
        <v>221</v>
      </c>
      <c r="AU379" s="17" t="s">
        <v>76</v>
      </c>
    </row>
    <row r="380" spans="2:51" s="12" customFormat="1" ht="12">
      <c r="B380" s="232"/>
      <c r="C380" s="233"/>
      <c r="D380" s="228" t="s">
        <v>223</v>
      </c>
      <c r="E380" s="234" t="s">
        <v>1</v>
      </c>
      <c r="F380" s="235" t="s">
        <v>2063</v>
      </c>
      <c r="G380" s="233"/>
      <c r="H380" s="234" t="s">
        <v>1</v>
      </c>
      <c r="I380" s="236"/>
      <c r="J380" s="233"/>
      <c r="K380" s="233"/>
      <c r="L380" s="237"/>
      <c r="M380" s="238"/>
      <c r="N380" s="239"/>
      <c r="O380" s="239"/>
      <c r="P380" s="239"/>
      <c r="Q380" s="239"/>
      <c r="R380" s="239"/>
      <c r="S380" s="239"/>
      <c r="T380" s="240"/>
      <c r="AT380" s="241" t="s">
        <v>223</v>
      </c>
      <c r="AU380" s="241" t="s">
        <v>76</v>
      </c>
      <c r="AV380" s="12" t="s">
        <v>74</v>
      </c>
      <c r="AW380" s="12" t="s">
        <v>30</v>
      </c>
      <c r="AX380" s="12" t="s">
        <v>67</v>
      </c>
      <c r="AY380" s="241" t="s">
        <v>211</v>
      </c>
    </row>
    <row r="381" spans="2:51" s="12" customFormat="1" ht="12">
      <c r="B381" s="232"/>
      <c r="C381" s="233"/>
      <c r="D381" s="228" t="s">
        <v>223</v>
      </c>
      <c r="E381" s="234" t="s">
        <v>1</v>
      </c>
      <c r="F381" s="235" t="s">
        <v>1915</v>
      </c>
      <c r="G381" s="233"/>
      <c r="H381" s="234" t="s">
        <v>1</v>
      </c>
      <c r="I381" s="236"/>
      <c r="J381" s="233"/>
      <c r="K381" s="233"/>
      <c r="L381" s="237"/>
      <c r="M381" s="238"/>
      <c r="N381" s="239"/>
      <c r="O381" s="239"/>
      <c r="P381" s="239"/>
      <c r="Q381" s="239"/>
      <c r="R381" s="239"/>
      <c r="S381" s="239"/>
      <c r="T381" s="240"/>
      <c r="AT381" s="241" t="s">
        <v>223</v>
      </c>
      <c r="AU381" s="241" t="s">
        <v>76</v>
      </c>
      <c r="AV381" s="12" t="s">
        <v>74</v>
      </c>
      <c r="AW381" s="12" t="s">
        <v>30</v>
      </c>
      <c r="AX381" s="12" t="s">
        <v>67</v>
      </c>
      <c r="AY381" s="241" t="s">
        <v>211</v>
      </c>
    </row>
    <row r="382" spans="2:51" s="13" customFormat="1" ht="12">
      <c r="B382" s="242"/>
      <c r="C382" s="243"/>
      <c r="D382" s="228" t="s">
        <v>223</v>
      </c>
      <c r="E382" s="244" t="s">
        <v>1</v>
      </c>
      <c r="F382" s="245" t="s">
        <v>1983</v>
      </c>
      <c r="G382" s="243"/>
      <c r="H382" s="246">
        <v>25.496</v>
      </c>
      <c r="I382" s="247"/>
      <c r="J382" s="243"/>
      <c r="K382" s="243"/>
      <c r="L382" s="248"/>
      <c r="M382" s="249"/>
      <c r="N382" s="250"/>
      <c r="O382" s="250"/>
      <c r="P382" s="250"/>
      <c r="Q382" s="250"/>
      <c r="R382" s="250"/>
      <c r="S382" s="250"/>
      <c r="T382" s="251"/>
      <c r="AT382" s="252" t="s">
        <v>223</v>
      </c>
      <c r="AU382" s="252" t="s">
        <v>76</v>
      </c>
      <c r="AV382" s="13" t="s">
        <v>76</v>
      </c>
      <c r="AW382" s="13" t="s">
        <v>30</v>
      </c>
      <c r="AX382" s="13" t="s">
        <v>67</v>
      </c>
      <c r="AY382" s="252" t="s">
        <v>211</v>
      </c>
    </row>
    <row r="383" spans="2:51" s="12" customFormat="1" ht="12">
      <c r="B383" s="232"/>
      <c r="C383" s="233"/>
      <c r="D383" s="228" t="s">
        <v>223</v>
      </c>
      <c r="E383" s="234" t="s">
        <v>1</v>
      </c>
      <c r="F383" s="235" t="s">
        <v>1917</v>
      </c>
      <c r="G383" s="233"/>
      <c r="H383" s="234" t="s">
        <v>1</v>
      </c>
      <c r="I383" s="236"/>
      <c r="J383" s="233"/>
      <c r="K383" s="233"/>
      <c r="L383" s="237"/>
      <c r="M383" s="238"/>
      <c r="N383" s="239"/>
      <c r="O383" s="239"/>
      <c r="P383" s="239"/>
      <c r="Q383" s="239"/>
      <c r="R383" s="239"/>
      <c r="S383" s="239"/>
      <c r="T383" s="240"/>
      <c r="AT383" s="241" t="s">
        <v>223</v>
      </c>
      <c r="AU383" s="241" t="s">
        <v>76</v>
      </c>
      <c r="AV383" s="12" t="s">
        <v>74</v>
      </c>
      <c r="AW383" s="12" t="s">
        <v>30</v>
      </c>
      <c r="AX383" s="12" t="s">
        <v>67</v>
      </c>
      <c r="AY383" s="241" t="s">
        <v>211</v>
      </c>
    </row>
    <row r="384" spans="2:51" s="13" customFormat="1" ht="12">
      <c r="B384" s="242"/>
      <c r="C384" s="243"/>
      <c r="D384" s="228" t="s">
        <v>223</v>
      </c>
      <c r="E384" s="244" t="s">
        <v>1</v>
      </c>
      <c r="F384" s="245" t="s">
        <v>1984</v>
      </c>
      <c r="G384" s="243"/>
      <c r="H384" s="246">
        <v>17.572</v>
      </c>
      <c r="I384" s="247"/>
      <c r="J384" s="243"/>
      <c r="K384" s="243"/>
      <c r="L384" s="248"/>
      <c r="M384" s="249"/>
      <c r="N384" s="250"/>
      <c r="O384" s="250"/>
      <c r="P384" s="250"/>
      <c r="Q384" s="250"/>
      <c r="R384" s="250"/>
      <c r="S384" s="250"/>
      <c r="T384" s="251"/>
      <c r="AT384" s="252" t="s">
        <v>223</v>
      </c>
      <c r="AU384" s="252" t="s">
        <v>76</v>
      </c>
      <c r="AV384" s="13" t="s">
        <v>76</v>
      </c>
      <c r="AW384" s="13" t="s">
        <v>30</v>
      </c>
      <c r="AX384" s="13" t="s">
        <v>67</v>
      </c>
      <c r="AY384" s="252" t="s">
        <v>211</v>
      </c>
    </row>
    <row r="385" spans="2:51" s="14" customFormat="1" ht="12">
      <c r="B385" s="253"/>
      <c r="C385" s="254"/>
      <c r="D385" s="228" t="s">
        <v>223</v>
      </c>
      <c r="E385" s="255" t="s">
        <v>1</v>
      </c>
      <c r="F385" s="256" t="s">
        <v>227</v>
      </c>
      <c r="G385" s="254"/>
      <c r="H385" s="257">
        <v>43.068</v>
      </c>
      <c r="I385" s="258"/>
      <c r="J385" s="254"/>
      <c r="K385" s="254"/>
      <c r="L385" s="259"/>
      <c r="M385" s="260"/>
      <c r="N385" s="261"/>
      <c r="O385" s="261"/>
      <c r="P385" s="261"/>
      <c r="Q385" s="261"/>
      <c r="R385" s="261"/>
      <c r="S385" s="261"/>
      <c r="T385" s="262"/>
      <c r="AT385" s="263" t="s">
        <v>223</v>
      </c>
      <c r="AU385" s="263" t="s">
        <v>76</v>
      </c>
      <c r="AV385" s="14" t="s">
        <v>218</v>
      </c>
      <c r="AW385" s="14" t="s">
        <v>30</v>
      </c>
      <c r="AX385" s="14" t="s">
        <v>74</v>
      </c>
      <c r="AY385" s="263" t="s">
        <v>211</v>
      </c>
    </row>
    <row r="386" spans="2:65" s="1" customFormat="1" ht="16.5" customHeight="1">
      <c r="B386" s="38"/>
      <c r="C386" s="216" t="s">
        <v>563</v>
      </c>
      <c r="D386" s="216" t="s">
        <v>213</v>
      </c>
      <c r="E386" s="217" t="s">
        <v>471</v>
      </c>
      <c r="F386" s="218" t="s">
        <v>472</v>
      </c>
      <c r="G386" s="219" t="s">
        <v>323</v>
      </c>
      <c r="H386" s="220">
        <v>0.249</v>
      </c>
      <c r="I386" s="221"/>
      <c r="J386" s="222">
        <f>ROUND(I386*H386,2)</f>
        <v>0</v>
      </c>
      <c r="K386" s="218" t="s">
        <v>217</v>
      </c>
      <c r="L386" s="43"/>
      <c r="M386" s="223" t="s">
        <v>1</v>
      </c>
      <c r="N386" s="224" t="s">
        <v>38</v>
      </c>
      <c r="O386" s="79"/>
      <c r="P386" s="225">
        <f>O386*H386</f>
        <v>0</v>
      </c>
      <c r="Q386" s="225">
        <v>1.059738</v>
      </c>
      <c r="R386" s="225">
        <f>Q386*H386</f>
        <v>0.26387476200000004</v>
      </c>
      <c r="S386" s="225">
        <v>0</v>
      </c>
      <c r="T386" s="226">
        <f>S386*H386</f>
        <v>0</v>
      </c>
      <c r="AR386" s="17" t="s">
        <v>218</v>
      </c>
      <c r="AT386" s="17" t="s">
        <v>213</v>
      </c>
      <c r="AU386" s="17" t="s">
        <v>76</v>
      </c>
      <c r="AY386" s="17" t="s">
        <v>211</v>
      </c>
      <c r="BE386" s="227">
        <f>IF(N386="základní",J386,0)</f>
        <v>0</v>
      </c>
      <c r="BF386" s="227">
        <f>IF(N386="snížená",J386,0)</f>
        <v>0</v>
      </c>
      <c r="BG386" s="227">
        <f>IF(N386="zákl. přenesená",J386,0)</f>
        <v>0</v>
      </c>
      <c r="BH386" s="227">
        <f>IF(N386="sníž. přenesená",J386,0)</f>
        <v>0</v>
      </c>
      <c r="BI386" s="227">
        <f>IF(N386="nulová",J386,0)</f>
        <v>0</v>
      </c>
      <c r="BJ386" s="17" t="s">
        <v>74</v>
      </c>
      <c r="BK386" s="227">
        <f>ROUND(I386*H386,2)</f>
        <v>0</v>
      </c>
      <c r="BL386" s="17" t="s">
        <v>218</v>
      </c>
      <c r="BM386" s="17" t="s">
        <v>579</v>
      </c>
    </row>
    <row r="387" spans="2:47" s="1" customFormat="1" ht="12">
      <c r="B387" s="38"/>
      <c r="C387" s="39"/>
      <c r="D387" s="228" t="s">
        <v>219</v>
      </c>
      <c r="E387" s="39"/>
      <c r="F387" s="229" t="s">
        <v>474</v>
      </c>
      <c r="G387" s="39"/>
      <c r="H387" s="39"/>
      <c r="I387" s="143"/>
      <c r="J387" s="39"/>
      <c r="K387" s="39"/>
      <c r="L387" s="43"/>
      <c r="M387" s="230"/>
      <c r="N387" s="79"/>
      <c r="O387" s="79"/>
      <c r="P387" s="79"/>
      <c r="Q387" s="79"/>
      <c r="R387" s="79"/>
      <c r="S387" s="79"/>
      <c r="T387" s="80"/>
      <c r="AT387" s="17" t="s">
        <v>219</v>
      </c>
      <c r="AU387" s="17" t="s">
        <v>76</v>
      </c>
    </row>
    <row r="388" spans="2:47" s="1" customFormat="1" ht="12">
      <c r="B388" s="38"/>
      <c r="C388" s="39"/>
      <c r="D388" s="228" t="s">
        <v>221</v>
      </c>
      <c r="E388" s="39"/>
      <c r="F388" s="231" t="s">
        <v>475</v>
      </c>
      <c r="G388" s="39"/>
      <c r="H388" s="39"/>
      <c r="I388" s="143"/>
      <c r="J388" s="39"/>
      <c r="K388" s="39"/>
      <c r="L388" s="43"/>
      <c r="M388" s="230"/>
      <c r="N388" s="79"/>
      <c r="O388" s="79"/>
      <c r="P388" s="79"/>
      <c r="Q388" s="79"/>
      <c r="R388" s="79"/>
      <c r="S388" s="79"/>
      <c r="T388" s="80"/>
      <c r="AT388" s="17" t="s">
        <v>221</v>
      </c>
      <c r="AU388" s="17" t="s">
        <v>76</v>
      </c>
    </row>
    <row r="389" spans="2:51" s="12" customFormat="1" ht="12">
      <c r="B389" s="232"/>
      <c r="C389" s="233"/>
      <c r="D389" s="228" t="s">
        <v>223</v>
      </c>
      <c r="E389" s="234" t="s">
        <v>1</v>
      </c>
      <c r="F389" s="235" t="s">
        <v>2064</v>
      </c>
      <c r="G389" s="233"/>
      <c r="H389" s="234" t="s">
        <v>1</v>
      </c>
      <c r="I389" s="236"/>
      <c r="J389" s="233"/>
      <c r="K389" s="233"/>
      <c r="L389" s="237"/>
      <c r="M389" s="238"/>
      <c r="N389" s="239"/>
      <c r="O389" s="239"/>
      <c r="P389" s="239"/>
      <c r="Q389" s="239"/>
      <c r="R389" s="239"/>
      <c r="S389" s="239"/>
      <c r="T389" s="240"/>
      <c r="AT389" s="241" t="s">
        <v>223</v>
      </c>
      <c r="AU389" s="241" t="s">
        <v>76</v>
      </c>
      <c r="AV389" s="12" t="s">
        <v>74</v>
      </c>
      <c r="AW389" s="12" t="s">
        <v>30</v>
      </c>
      <c r="AX389" s="12" t="s">
        <v>67</v>
      </c>
      <c r="AY389" s="241" t="s">
        <v>211</v>
      </c>
    </row>
    <row r="390" spans="2:51" s="13" customFormat="1" ht="12">
      <c r="B390" s="242"/>
      <c r="C390" s="243"/>
      <c r="D390" s="228" t="s">
        <v>223</v>
      </c>
      <c r="E390" s="244" t="s">
        <v>1</v>
      </c>
      <c r="F390" s="245" t="s">
        <v>2065</v>
      </c>
      <c r="G390" s="243"/>
      <c r="H390" s="246">
        <v>0.249</v>
      </c>
      <c r="I390" s="247"/>
      <c r="J390" s="243"/>
      <c r="K390" s="243"/>
      <c r="L390" s="248"/>
      <c r="M390" s="249"/>
      <c r="N390" s="250"/>
      <c r="O390" s="250"/>
      <c r="P390" s="250"/>
      <c r="Q390" s="250"/>
      <c r="R390" s="250"/>
      <c r="S390" s="250"/>
      <c r="T390" s="251"/>
      <c r="AT390" s="252" t="s">
        <v>223</v>
      </c>
      <c r="AU390" s="252" t="s">
        <v>76</v>
      </c>
      <c r="AV390" s="13" t="s">
        <v>76</v>
      </c>
      <c r="AW390" s="13" t="s">
        <v>30</v>
      </c>
      <c r="AX390" s="13" t="s">
        <v>67</v>
      </c>
      <c r="AY390" s="252" t="s">
        <v>211</v>
      </c>
    </row>
    <row r="391" spans="2:51" s="14" customFormat="1" ht="12">
      <c r="B391" s="253"/>
      <c r="C391" s="254"/>
      <c r="D391" s="228" t="s">
        <v>223</v>
      </c>
      <c r="E391" s="255" t="s">
        <v>1</v>
      </c>
      <c r="F391" s="256" t="s">
        <v>227</v>
      </c>
      <c r="G391" s="254"/>
      <c r="H391" s="257">
        <v>0.249</v>
      </c>
      <c r="I391" s="258"/>
      <c r="J391" s="254"/>
      <c r="K391" s="254"/>
      <c r="L391" s="259"/>
      <c r="M391" s="260"/>
      <c r="N391" s="261"/>
      <c r="O391" s="261"/>
      <c r="P391" s="261"/>
      <c r="Q391" s="261"/>
      <c r="R391" s="261"/>
      <c r="S391" s="261"/>
      <c r="T391" s="262"/>
      <c r="AT391" s="263" t="s">
        <v>223</v>
      </c>
      <c r="AU391" s="263" t="s">
        <v>76</v>
      </c>
      <c r="AV391" s="14" t="s">
        <v>218</v>
      </c>
      <c r="AW391" s="14" t="s">
        <v>30</v>
      </c>
      <c r="AX391" s="14" t="s">
        <v>74</v>
      </c>
      <c r="AY391" s="263" t="s">
        <v>211</v>
      </c>
    </row>
    <row r="392" spans="2:63" s="11" customFormat="1" ht="22.8" customHeight="1">
      <c r="B392" s="200"/>
      <c r="C392" s="201"/>
      <c r="D392" s="202" t="s">
        <v>66</v>
      </c>
      <c r="E392" s="214" t="s">
        <v>282</v>
      </c>
      <c r="F392" s="214" t="s">
        <v>2066</v>
      </c>
      <c r="G392" s="201"/>
      <c r="H392" s="201"/>
      <c r="I392" s="204"/>
      <c r="J392" s="215">
        <f>BK392</f>
        <v>0</v>
      </c>
      <c r="K392" s="201"/>
      <c r="L392" s="206"/>
      <c r="M392" s="207"/>
      <c r="N392" s="208"/>
      <c r="O392" s="208"/>
      <c r="P392" s="209">
        <f>SUM(P393:P448)</f>
        <v>0</v>
      </c>
      <c r="Q392" s="208"/>
      <c r="R392" s="209">
        <f>SUM(R393:R448)</f>
        <v>2.19372125456</v>
      </c>
      <c r="S392" s="208"/>
      <c r="T392" s="210">
        <f>SUM(T393:T448)</f>
        <v>17.6674255</v>
      </c>
      <c r="AR392" s="211" t="s">
        <v>74</v>
      </c>
      <c r="AT392" s="212" t="s">
        <v>66</v>
      </c>
      <c r="AU392" s="212" t="s">
        <v>74</v>
      </c>
      <c r="AY392" s="211" t="s">
        <v>211</v>
      </c>
      <c r="BK392" s="213">
        <f>SUM(BK393:BK448)</f>
        <v>0</v>
      </c>
    </row>
    <row r="393" spans="2:65" s="1" customFormat="1" ht="16.5" customHeight="1">
      <c r="B393" s="38"/>
      <c r="C393" s="216" t="s">
        <v>376</v>
      </c>
      <c r="D393" s="216" t="s">
        <v>213</v>
      </c>
      <c r="E393" s="217" t="s">
        <v>2067</v>
      </c>
      <c r="F393" s="218" t="s">
        <v>2068</v>
      </c>
      <c r="G393" s="219" t="s">
        <v>246</v>
      </c>
      <c r="H393" s="220">
        <v>25</v>
      </c>
      <c r="I393" s="221"/>
      <c r="J393" s="222">
        <f>ROUND(I393*H393,2)</f>
        <v>0</v>
      </c>
      <c r="K393" s="218" t="s">
        <v>217</v>
      </c>
      <c r="L393" s="43"/>
      <c r="M393" s="223" t="s">
        <v>1</v>
      </c>
      <c r="N393" s="224" t="s">
        <v>38</v>
      </c>
      <c r="O393" s="79"/>
      <c r="P393" s="225">
        <f>O393*H393</f>
        <v>0</v>
      </c>
      <c r="Q393" s="225">
        <v>0</v>
      </c>
      <c r="R393" s="225">
        <f>Q393*H393</f>
        <v>0</v>
      </c>
      <c r="S393" s="225">
        <v>0</v>
      </c>
      <c r="T393" s="226">
        <f>S393*H393</f>
        <v>0</v>
      </c>
      <c r="AR393" s="17" t="s">
        <v>218</v>
      </c>
      <c r="AT393" s="17" t="s">
        <v>213</v>
      </c>
      <c r="AU393" s="17" t="s">
        <v>76</v>
      </c>
      <c r="AY393" s="17" t="s">
        <v>211</v>
      </c>
      <c r="BE393" s="227">
        <f>IF(N393="základní",J393,0)</f>
        <v>0</v>
      </c>
      <c r="BF393" s="227">
        <f>IF(N393="snížená",J393,0)</f>
        <v>0</v>
      </c>
      <c r="BG393" s="227">
        <f>IF(N393="zákl. přenesená",J393,0)</f>
        <v>0</v>
      </c>
      <c r="BH393" s="227">
        <f>IF(N393="sníž. přenesená",J393,0)</f>
        <v>0</v>
      </c>
      <c r="BI393" s="227">
        <f>IF(N393="nulová",J393,0)</f>
        <v>0</v>
      </c>
      <c r="BJ393" s="17" t="s">
        <v>74</v>
      </c>
      <c r="BK393" s="227">
        <f>ROUND(I393*H393,2)</f>
        <v>0</v>
      </c>
      <c r="BL393" s="17" t="s">
        <v>218</v>
      </c>
      <c r="BM393" s="17" t="s">
        <v>584</v>
      </c>
    </row>
    <row r="394" spans="2:47" s="1" customFormat="1" ht="12">
      <c r="B394" s="38"/>
      <c r="C394" s="39"/>
      <c r="D394" s="228" t="s">
        <v>219</v>
      </c>
      <c r="E394" s="39"/>
      <c r="F394" s="229" t="s">
        <v>2069</v>
      </c>
      <c r="G394" s="39"/>
      <c r="H394" s="39"/>
      <c r="I394" s="143"/>
      <c r="J394" s="39"/>
      <c r="K394" s="39"/>
      <c r="L394" s="43"/>
      <c r="M394" s="230"/>
      <c r="N394" s="79"/>
      <c r="O394" s="79"/>
      <c r="P394" s="79"/>
      <c r="Q394" s="79"/>
      <c r="R394" s="79"/>
      <c r="S394" s="79"/>
      <c r="T394" s="80"/>
      <c r="AT394" s="17" t="s">
        <v>219</v>
      </c>
      <c r="AU394" s="17" t="s">
        <v>76</v>
      </c>
    </row>
    <row r="395" spans="2:47" s="1" customFormat="1" ht="12">
      <c r="B395" s="38"/>
      <c r="C395" s="39"/>
      <c r="D395" s="228" t="s">
        <v>221</v>
      </c>
      <c r="E395" s="39"/>
      <c r="F395" s="231" t="s">
        <v>2070</v>
      </c>
      <c r="G395" s="39"/>
      <c r="H395" s="39"/>
      <c r="I395" s="143"/>
      <c r="J395" s="39"/>
      <c r="K395" s="39"/>
      <c r="L395" s="43"/>
      <c r="M395" s="230"/>
      <c r="N395" s="79"/>
      <c r="O395" s="79"/>
      <c r="P395" s="79"/>
      <c r="Q395" s="79"/>
      <c r="R395" s="79"/>
      <c r="S395" s="79"/>
      <c r="T395" s="80"/>
      <c r="AT395" s="17" t="s">
        <v>221</v>
      </c>
      <c r="AU395" s="17" t="s">
        <v>76</v>
      </c>
    </row>
    <row r="396" spans="2:51" s="12" customFormat="1" ht="12">
      <c r="B396" s="232"/>
      <c r="C396" s="233"/>
      <c r="D396" s="228" t="s">
        <v>223</v>
      </c>
      <c r="E396" s="234" t="s">
        <v>1</v>
      </c>
      <c r="F396" s="235" t="s">
        <v>2071</v>
      </c>
      <c r="G396" s="233"/>
      <c r="H396" s="234" t="s">
        <v>1</v>
      </c>
      <c r="I396" s="236"/>
      <c r="J396" s="233"/>
      <c r="K396" s="233"/>
      <c r="L396" s="237"/>
      <c r="M396" s="238"/>
      <c r="N396" s="239"/>
      <c r="O396" s="239"/>
      <c r="P396" s="239"/>
      <c r="Q396" s="239"/>
      <c r="R396" s="239"/>
      <c r="S396" s="239"/>
      <c r="T396" s="240"/>
      <c r="AT396" s="241" t="s">
        <v>223</v>
      </c>
      <c r="AU396" s="241" t="s">
        <v>76</v>
      </c>
      <c r="AV396" s="12" t="s">
        <v>74</v>
      </c>
      <c r="AW396" s="12" t="s">
        <v>30</v>
      </c>
      <c r="AX396" s="12" t="s">
        <v>67</v>
      </c>
      <c r="AY396" s="241" t="s">
        <v>211</v>
      </c>
    </row>
    <row r="397" spans="2:51" s="13" customFormat="1" ht="12">
      <c r="B397" s="242"/>
      <c r="C397" s="243"/>
      <c r="D397" s="228" t="s">
        <v>223</v>
      </c>
      <c r="E397" s="244" t="s">
        <v>1</v>
      </c>
      <c r="F397" s="245" t="s">
        <v>2072</v>
      </c>
      <c r="G397" s="243"/>
      <c r="H397" s="246">
        <v>25</v>
      </c>
      <c r="I397" s="247"/>
      <c r="J397" s="243"/>
      <c r="K397" s="243"/>
      <c r="L397" s="248"/>
      <c r="M397" s="249"/>
      <c r="N397" s="250"/>
      <c r="O397" s="250"/>
      <c r="P397" s="250"/>
      <c r="Q397" s="250"/>
      <c r="R397" s="250"/>
      <c r="S397" s="250"/>
      <c r="T397" s="251"/>
      <c r="AT397" s="252" t="s">
        <v>223</v>
      </c>
      <c r="AU397" s="252" t="s">
        <v>76</v>
      </c>
      <c r="AV397" s="13" t="s">
        <v>76</v>
      </c>
      <c r="AW397" s="13" t="s">
        <v>30</v>
      </c>
      <c r="AX397" s="13" t="s">
        <v>67</v>
      </c>
      <c r="AY397" s="252" t="s">
        <v>211</v>
      </c>
    </row>
    <row r="398" spans="2:51" s="14" customFormat="1" ht="12">
      <c r="B398" s="253"/>
      <c r="C398" s="254"/>
      <c r="D398" s="228" t="s">
        <v>223</v>
      </c>
      <c r="E398" s="255" t="s">
        <v>1</v>
      </c>
      <c r="F398" s="256" t="s">
        <v>227</v>
      </c>
      <c r="G398" s="254"/>
      <c r="H398" s="257">
        <v>25</v>
      </c>
      <c r="I398" s="258"/>
      <c r="J398" s="254"/>
      <c r="K398" s="254"/>
      <c r="L398" s="259"/>
      <c r="M398" s="260"/>
      <c r="N398" s="261"/>
      <c r="O398" s="261"/>
      <c r="P398" s="261"/>
      <c r="Q398" s="261"/>
      <c r="R398" s="261"/>
      <c r="S398" s="261"/>
      <c r="T398" s="262"/>
      <c r="AT398" s="263" t="s">
        <v>223</v>
      </c>
      <c r="AU398" s="263" t="s">
        <v>76</v>
      </c>
      <c r="AV398" s="14" t="s">
        <v>218</v>
      </c>
      <c r="AW398" s="14" t="s">
        <v>30</v>
      </c>
      <c r="AX398" s="14" t="s">
        <v>74</v>
      </c>
      <c r="AY398" s="263" t="s">
        <v>211</v>
      </c>
    </row>
    <row r="399" spans="2:65" s="1" customFormat="1" ht="16.5" customHeight="1">
      <c r="B399" s="38"/>
      <c r="C399" s="264" t="s">
        <v>576</v>
      </c>
      <c r="D399" s="264" t="s">
        <v>337</v>
      </c>
      <c r="E399" s="265" t="s">
        <v>2073</v>
      </c>
      <c r="F399" s="266" t="s">
        <v>2074</v>
      </c>
      <c r="G399" s="267" t="s">
        <v>246</v>
      </c>
      <c r="H399" s="268">
        <v>25</v>
      </c>
      <c r="I399" s="269"/>
      <c r="J399" s="270">
        <f>ROUND(I399*H399,2)</f>
        <v>0</v>
      </c>
      <c r="K399" s="266" t="s">
        <v>217</v>
      </c>
      <c r="L399" s="271"/>
      <c r="M399" s="272" t="s">
        <v>1</v>
      </c>
      <c r="N399" s="273" t="s">
        <v>38</v>
      </c>
      <c r="O399" s="79"/>
      <c r="P399" s="225">
        <f>O399*H399</f>
        <v>0</v>
      </c>
      <c r="Q399" s="225">
        <v>0.0492</v>
      </c>
      <c r="R399" s="225">
        <f>Q399*H399</f>
        <v>1.23</v>
      </c>
      <c r="S399" s="225">
        <v>0</v>
      </c>
      <c r="T399" s="226">
        <f>S399*H399</f>
        <v>0</v>
      </c>
      <c r="AR399" s="17" t="s">
        <v>247</v>
      </c>
      <c r="AT399" s="17" t="s">
        <v>337</v>
      </c>
      <c r="AU399" s="17" t="s">
        <v>76</v>
      </c>
      <c r="AY399" s="17" t="s">
        <v>211</v>
      </c>
      <c r="BE399" s="227">
        <f>IF(N399="základní",J399,0)</f>
        <v>0</v>
      </c>
      <c r="BF399" s="227">
        <f>IF(N399="snížená",J399,0)</f>
        <v>0</v>
      </c>
      <c r="BG399" s="227">
        <f>IF(N399="zákl. přenesená",J399,0)</f>
        <v>0</v>
      </c>
      <c r="BH399" s="227">
        <f>IF(N399="sníž. přenesená",J399,0)</f>
        <v>0</v>
      </c>
      <c r="BI399" s="227">
        <f>IF(N399="nulová",J399,0)</f>
        <v>0</v>
      </c>
      <c r="BJ399" s="17" t="s">
        <v>74</v>
      </c>
      <c r="BK399" s="227">
        <f>ROUND(I399*H399,2)</f>
        <v>0</v>
      </c>
      <c r="BL399" s="17" t="s">
        <v>218</v>
      </c>
      <c r="BM399" s="17" t="s">
        <v>591</v>
      </c>
    </row>
    <row r="400" spans="2:47" s="1" customFormat="1" ht="12">
      <c r="B400" s="38"/>
      <c r="C400" s="39"/>
      <c r="D400" s="228" t="s">
        <v>219</v>
      </c>
      <c r="E400" s="39"/>
      <c r="F400" s="229" t="s">
        <v>2074</v>
      </c>
      <c r="G400" s="39"/>
      <c r="H400" s="39"/>
      <c r="I400" s="143"/>
      <c r="J400" s="39"/>
      <c r="K400" s="39"/>
      <c r="L400" s="43"/>
      <c r="M400" s="230"/>
      <c r="N400" s="79"/>
      <c r="O400" s="79"/>
      <c r="P400" s="79"/>
      <c r="Q400" s="79"/>
      <c r="R400" s="79"/>
      <c r="S400" s="79"/>
      <c r="T400" s="80"/>
      <c r="AT400" s="17" t="s">
        <v>219</v>
      </c>
      <c r="AU400" s="17" t="s">
        <v>76</v>
      </c>
    </row>
    <row r="401" spans="2:51" s="13" customFormat="1" ht="12">
      <c r="B401" s="242"/>
      <c r="C401" s="243"/>
      <c r="D401" s="228" t="s">
        <v>223</v>
      </c>
      <c r="E401" s="244" t="s">
        <v>1</v>
      </c>
      <c r="F401" s="245" t="s">
        <v>2075</v>
      </c>
      <c r="G401" s="243"/>
      <c r="H401" s="246">
        <v>25</v>
      </c>
      <c r="I401" s="247"/>
      <c r="J401" s="243"/>
      <c r="K401" s="243"/>
      <c r="L401" s="248"/>
      <c r="M401" s="249"/>
      <c r="N401" s="250"/>
      <c r="O401" s="250"/>
      <c r="P401" s="250"/>
      <c r="Q401" s="250"/>
      <c r="R401" s="250"/>
      <c r="S401" s="250"/>
      <c r="T401" s="251"/>
      <c r="AT401" s="252" t="s">
        <v>223</v>
      </c>
      <c r="AU401" s="252" t="s">
        <v>76</v>
      </c>
      <c r="AV401" s="13" t="s">
        <v>76</v>
      </c>
      <c r="AW401" s="13" t="s">
        <v>30</v>
      </c>
      <c r="AX401" s="13" t="s">
        <v>67</v>
      </c>
      <c r="AY401" s="252" t="s">
        <v>211</v>
      </c>
    </row>
    <row r="402" spans="2:51" s="14" customFormat="1" ht="12">
      <c r="B402" s="253"/>
      <c r="C402" s="254"/>
      <c r="D402" s="228" t="s">
        <v>223</v>
      </c>
      <c r="E402" s="255" t="s">
        <v>1</v>
      </c>
      <c r="F402" s="256" t="s">
        <v>227</v>
      </c>
      <c r="G402" s="254"/>
      <c r="H402" s="257">
        <v>25</v>
      </c>
      <c r="I402" s="258"/>
      <c r="J402" s="254"/>
      <c r="K402" s="254"/>
      <c r="L402" s="259"/>
      <c r="M402" s="260"/>
      <c r="N402" s="261"/>
      <c r="O402" s="261"/>
      <c r="P402" s="261"/>
      <c r="Q402" s="261"/>
      <c r="R402" s="261"/>
      <c r="S402" s="261"/>
      <c r="T402" s="262"/>
      <c r="AT402" s="263" t="s">
        <v>223</v>
      </c>
      <c r="AU402" s="263" t="s">
        <v>76</v>
      </c>
      <c r="AV402" s="14" t="s">
        <v>218</v>
      </c>
      <c r="AW402" s="14" t="s">
        <v>30</v>
      </c>
      <c r="AX402" s="14" t="s">
        <v>74</v>
      </c>
      <c r="AY402" s="263" t="s">
        <v>211</v>
      </c>
    </row>
    <row r="403" spans="2:65" s="1" customFormat="1" ht="16.5" customHeight="1">
      <c r="B403" s="38"/>
      <c r="C403" s="264" t="s">
        <v>385</v>
      </c>
      <c r="D403" s="264" t="s">
        <v>337</v>
      </c>
      <c r="E403" s="265" t="s">
        <v>2076</v>
      </c>
      <c r="F403" s="266" t="s">
        <v>2077</v>
      </c>
      <c r="G403" s="267" t="s">
        <v>559</v>
      </c>
      <c r="H403" s="268">
        <v>3</v>
      </c>
      <c r="I403" s="269"/>
      <c r="J403" s="270">
        <f>ROUND(I403*H403,2)</f>
        <v>0</v>
      </c>
      <c r="K403" s="266" t="s">
        <v>217</v>
      </c>
      <c r="L403" s="271"/>
      <c r="M403" s="272" t="s">
        <v>1</v>
      </c>
      <c r="N403" s="273" t="s">
        <v>38</v>
      </c>
      <c r="O403" s="79"/>
      <c r="P403" s="225">
        <f>O403*H403</f>
        <v>0</v>
      </c>
      <c r="Q403" s="225">
        <v>0.0325</v>
      </c>
      <c r="R403" s="225">
        <f>Q403*H403</f>
        <v>0.0975</v>
      </c>
      <c r="S403" s="225">
        <v>0</v>
      </c>
      <c r="T403" s="226">
        <f>S403*H403</f>
        <v>0</v>
      </c>
      <c r="AR403" s="17" t="s">
        <v>247</v>
      </c>
      <c r="AT403" s="17" t="s">
        <v>337</v>
      </c>
      <c r="AU403" s="17" t="s">
        <v>76</v>
      </c>
      <c r="AY403" s="17" t="s">
        <v>211</v>
      </c>
      <c r="BE403" s="227">
        <f>IF(N403="základní",J403,0)</f>
        <v>0</v>
      </c>
      <c r="BF403" s="227">
        <f>IF(N403="snížená",J403,0)</f>
        <v>0</v>
      </c>
      <c r="BG403" s="227">
        <f>IF(N403="zákl. přenesená",J403,0)</f>
        <v>0</v>
      </c>
      <c r="BH403" s="227">
        <f>IF(N403="sníž. přenesená",J403,0)</f>
        <v>0</v>
      </c>
      <c r="BI403" s="227">
        <f>IF(N403="nulová",J403,0)</f>
        <v>0</v>
      </c>
      <c r="BJ403" s="17" t="s">
        <v>74</v>
      </c>
      <c r="BK403" s="227">
        <f>ROUND(I403*H403,2)</f>
        <v>0</v>
      </c>
      <c r="BL403" s="17" t="s">
        <v>218</v>
      </c>
      <c r="BM403" s="17" t="s">
        <v>598</v>
      </c>
    </row>
    <row r="404" spans="2:47" s="1" customFormat="1" ht="12">
      <c r="B404" s="38"/>
      <c r="C404" s="39"/>
      <c r="D404" s="228" t="s">
        <v>219</v>
      </c>
      <c r="E404" s="39"/>
      <c r="F404" s="229" t="s">
        <v>2077</v>
      </c>
      <c r="G404" s="39"/>
      <c r="H404" s="39"/>
      <c r="I404" s="143"/>
      <c r="J404" s="39"/>
      <c r="K404" s="39"/>
      <c r="L404" s="43"/>
      <c r="M404" s="230"/>
      <c r="N404" s="79"/>
      <c r="O404" s="79"/>
      <c r="P404" s="79"/>
      <c r="Q404" s="79"/>
      <c r="R404" s="79"/>
      <c r="S404" s="79"/>
      <c r="T404" s="80"/>
      <c r="AT404" s="17" t="s">
        <v>219</v>
      </c>
      <c r="AU404" s="17" t="s">
        <v>76</v>
      </c>
    </row>
    <row r="405" spans="2:65" s="1" customFormat="1" ht="16.5" customHeight="1">
      <c r="B405" s="38"/>
      <c r="C405" s="216" t="s">
        <v>588</v>
      </c>
      <c r="D405" s="216" t="s">
        <v>213</v>
      </c>
      <c r="E405" s="217" t="s">
        <v>550</v>
      </c>
      <c r="F405" s="218" t="s">
        <v>551</v>
      </c>
      <c r="G405" s="219" t="s">
        <v>216</v>
      </c>
      <c r="H405" s="220">
        <v>3.3</v>
      </c>
      <c r="I405" s="221"/>
      <c r="J405" s="222">
        <f>ROUND(I405*H405,2)</f>
        <v>0</v>
      </c>
      <c r="K405" s="218" t="s">
        <v>217</v>
      </c>
      <c r="L405" s="43"/>
      <c r="M405" s="223" t="s">
        <v>1</v>
      </c>
      <c r="N405" s="224" t="s">
        <v>38</v>
      </c>
      <c r="O405" s="79"/>
      <c r="P405" s="225">
        <f>O405*H405</f>
        <v>0</v>
      </c>
      <c r="Q405" s="225">
        <v>0.00063</v>
      </c>
      <c r="R405" s="225">
        <f>Q405*H405</f>
        <v>0.002079</v>
      </c>
      <c r="S405" s="225">
        <v>0</v>
      </c>
      <c r="T405" s="226">
        <f>S405*H405</f>
        <v>0</v>
      </c>
      <c r="AR405" s="17" t="s">
        <v>218</v>
      </c>
      <c r="AT405" s="17" t="s">
        <v>213</v>
      </c>
      <c r="AU405" s="17" t="s">
        <v>76</v>
      </c>
      <c r="AY405" s="17" t="s">
        <v>211</v>
      </c>
      <c r="BE405" s="227">
        <f>IF(N405="základní",J405,0)</f>
        <v>0</v>
      </c>
      <c r="BF405" s="227">
        <f>IF(N405="snížená",J405,0)</f>
        <v>0</v>
      </c>
      <c r="BG405" s="227">
        <f>IF(N405="zákl. přenesená",J405,0)</f>
        <v>0</v>
      </c>
      <c r="BH405" s="227">
        <f>IF(N405="sníž. přenesená",J405,0)</f>
        <v>0</v>
      </c>
      <c r="BI405" s="227">
        <f>IF(N405="nulová",J405,0)</f>
        <v>0</v>
      </c>
      <c r="BJ405" s="17" t="s">
        <v>74</v>
      </c>
      <c r="BK405" s="227">
        <f>ROUND(I405*H405,2)</f>
        <v>0</v>
      </c>
      <c r="BL405" s="17" t="s">
        <v>218</v>
      </c>
      <c r="BM405" s="17" t="s">
        <v>604</v>
      </c>
    </row>
    <row r="406" spans="2:47" s="1" customFormat="1" ht="12">
      <c r="B406" s="38"/>
      <c r="C406" s="39"/>
      <c r="D406" s="228" t="s">
        <v>219</v>
      </c>
      <c r="E406" s="39"/>
      <c r="F406" s="229" t="s">
        <v>553</v>
      </c>
      <c r="G406" s="39"/>
      <c r="H406" s="39"/>
      <c r="I406" s="143"/>
      <c r="J406" s="39"/>
      <c r="K406" s="39"/>
      <c r="L406" s="43"/>
      <c r="M406" s="230"/>
      <c r="N406" s="79"/>
      <c r="O406" s="79"/>
      <c r="P406" s="79"/>
      <c r="Q406" s="79"/>
      <c r="R406" s="79"/>
      <c r="S406" s="79"/>
      <c r="T406" s="80"/>
      <c r="AT406" s="17" t="s">
        <v>219</v>
      </c>
      <c r="AU406" s="17" t="s">
        <v>76</v>
      </c>
    </row>
    <row r="407" spans="2:47" s="1" customFormat="1" ht="12">
      <c r="B407" s="38"/>
      <c r="C407" s="39"/>
      <c r="D407" s="228" t="s">
        <v>221</v>
      </c>
      <c r="E407" s="39"/>
      <c r="F407" s="231" t="s">
        <v>554</v>
      </c>
      <c r="G407" s="39"/>
      <c r="H407" s="39"/>
      <c r="I407" s="143"/>
      <c r="J407" s="39"/>
      <c r="K407" s="39"/>
      <c r="L407" s="43"/>
      <c r="M407" s="230"/>
      <c r="N407" s="79"/>
      <c r="O407" s="79"/>
      <c r="P407" s="79"/>
      <c r="Q407" s="79"/>
      <c r="R407" s="79"/>
      <c r="S407" s="79"/>
      <c r="T407" s="80"/>
      <c r="AT407" s="17" t="s">
        <v>221</v>
      </c>
      <c r="AU407" s="17" t="s">
        <v>76</v>
      </c>
    </row>
    <row r="408" spans="2:51" s="12" customFormat="1" ht="12">
      <c r="B408" s="232"/>
      <c r="C408" s="233"/>
      <c r="D408" s="228" t="s">
        <v>223</v>
      </c>
      <c r="E408" s="234" t="s">
        <v>1</v>
      </c>
      <c r="F408" s="235" t="s">
        <v>2078</v>
      </c>
      <c r="G408" s="233"/>
      <c r="H408" s="234" t="s">
        <v>1</v>
      </c>
      <c r="I408" s="236"/>
      <c r="J408" s="233"/>
      <c r="K408" s="233"/>
      <c r="L408" s="237"/>
      <c r="M408" s="238"/>
      <c r="N408" s="239"/>
      <c r="O408" s="239"/>
      <c r="P408" s="239"/>
      <c r="Q408" s="239"/>
      <c r="R408" s="239"/>
      <c r="S408" s="239"/>
      <c r="T408" s="240"/>
      <c r="AT408" s="241" t="s">
        <v>223</v>
      </c>
      <c r="AU408" s="241" t="s">
        <v>76</v>
      </c>
      <c r="AV408" s="12" t="s">
        <v>74</v>
      </c>
      <c r="AW408" s="12" t="s">
        <v>30</v>
      </c>
      <c r="AX408" s="12" t="s">
        <v>67</v>
      </c>
      <c r="AY408" s="241" t="s">
        <v>211</v>
      </c>
    </row>
    <row r="409" spans="2:51" s="13" customFormat="1" ht="12">
      <c r="B409" s="242"/>
      <c r="C409" s="243"/>
      <c r="D409" s="228" t="s">
        <v>223</v>
      </c>
      <c r="E409" s="244" t="s">
        <v>1</v>
      </c>
      <c r="F409" s="245" t="s">
        <v>2079</v>
      </c>
      <c r="G409" s="243"/>
      <c r="H409" s="246">
        <v>2.496</v>
      </c>
      <c r="I409" s="247"/>
      <c r="J409" s="243"/>
      <c r="K409" s="243"/>
      <c r="L409" s="248"/>
      <c r="M409" s="249"/>
      <c r="N409" s="250"/>
      <c r="O409" s="250"/>
      <c r="P409" s="250"/>
      <c r="Q409" s="250"/>
      <c r="R409" s="250"/>
      <c r="S409" s="250"/>
      <c r="T409" s="251"/>
      <c r="AT409" s="252" t="s">
        <v>223</v>
      </c>
      <c r="AU409" s="252" t="s">
        <v>76</v>
      </c>
      <c r="AV409" s="13" t="s">
        <v>76</v>
      </c>
      <c r="AW409" s="13" t="s">
        <v>30</v>
      </c>
      <c r="AX409" s="13" t="s">
        <v>67</v>
      </c>
      <c r="AY409" s="252" t="s">
        <v>211</v>
      </c>
    </row>
    <row r="410" spans="2:51" s="13" customFormat="1" ht="12">
      <c r="B410" s="242"/>
      <c r="C410" s="243"/>
      <c r="D410" s="228" t="s">
        <v>223</v>
      </c>
      <c r="E410" s="244" t="s">
        <v>1</v>
      </c>
      <c r="F410" s="245" t="s">
        <v>2080</v>
      </c>
      <c r="G410" s="243"/>
      <c r="H410" s="246">
        <v>0.804</v>
      </c>
      <c r="I410" s="247"/>
      <c r="J410" s="243"/>
      <c r="K410" s="243"/>
      <c r="L410" s="248"/>
      <c r="M410" s="249"/>
      <c r="N410" s="250"/>
      <c r="O410" s="250"/>
      <c r="P410" s="250"/>
      <c r="Q410" s="250"/>
      <c r="R410" s="250"/>
      <c r="S410" s="250"/>
      <c r="T410" s="251"/>
      <c r="AT410" s="252" t="s">
        <v>223</v>
      </c>
      <c r="AU410" s="252" t="s">
        <v>76</v>
      </c>
      <c r="AV410" s="13" t="s">
        <v>76</v>
      </c>
      <c r="AW410" s="13" t="s">
        <v>30</v>
      </c>
      <c r="AX410" s="13" t="s">
        <v>67</v>
      </c>
      <c r="AY410" s="252" t="s">
        <v>211</v>
      </c>
    </row>
    <row r="411" spans="2:51" s="14" customFormat="1" ht="12">
      <c r="B411" s="253"/>
      <c r="C411" s="254"/>
      <c r="D411" s="228" t="s">
        <v>223</v>
      </c>
      <c r="E411" s="255" t="s">
        <v>1</v>
      </c>
      <c r="F411" s="256" t="s">
        <v>227</v>
      </c>
      <c r="G411" s="254"/>
      <c r="H411" s="257">
        <v>3.3</v>
      </c>
      <c r="I411" s="258"/>
      <c r="J411" s="254"/>
      <c r="K411" s="254"/>
      <c r="L411" s="259"/>
      <c r="M411" s="260"/>
      <c r="N411" s="261"/>
      <c r="O411" s="261"/>
      <c r="P411" s="261"/>
      <c r="Q411" s="261"/>
      <c r="R411" s="261"/>
      <c r="S411" s="261"/>
      <c r="T411" s="262"/>
      <c r="AT411" s="263" t="s">
        <v>223</v>
      </c>
      <c r="AU411" s="263" t="s">
        <v>76</v>
      </c>
      <c r="AV411" s="14" t="s">
        <v>218</v>
      </c>
      <c r="AW411" s="14" t="s">
        <v>30</v>
      </c>
      <c r="AX411" s="14" t="s">
        <v>74</v>
      </c>
      <c r="AY411" s="263" t="s">
        <v>211</v>
      </c>
    </row>
    <row r="412" spans="2:65" s="1" customFormat="1" ht="16.5" customHeight="1">
      <c r="B412" s="38"/>
      <c r="C412" s="216" t="s">
        <v>392</v>
      </c>
      <c r="D412" s="216" t="s">
        <v>213</v>
      </c>
      <c r="E412" s="217" t="s">
        <v>2081</v>
      </c>
      <c r="F412" s="218" t="s">
        <v>2082</v>
      </c>
      <c r="G412" s="219" t="s">
        <v>246</v>
      </c>
      <c r="H412" s="220">
        <v>10.312</v>
      </c>
      <c r="I412" s="221"/>
      <c r="J412" s="222">
        <f>ROUND(I412*H412,2)</f>
        <v>0</v>
      </c>
      <c r="K412" s="218" t="s">
        <v>217</v>
      </c>
      <c r="L412" s="43"/>
      <c r="M412" s="223" t="s">
        <v>1</v>
      </c>
      <c r="N412" s="224" t="s">
        <v>38</v>
      </c>
      <c r="O412" s="79"/>
      <c r="P412" s="225">
        <f>O412*H412</f>
        <v>0</v>
      </c>
      <c r="Q412" s="225">
        <v>0.000174</v>
      </c>
      <c r="R412" s="225">
        <f>Q412*H412</f>
        <v>0.001794288</v>
      </c>
      <c r="S412" s="225">
        <v>0</v>
      </c>
      <c r="T412" s="226">
        <f>S412*H412</f>
        <v>0</v>
      </c>
      <c r="AR412" s="17" t="s">
        <v>218</v>
      </c>
      <c r="AT412" s="17" t="s">
        <v>213</v>
      </c>
      <c r="AU412" s="17" t="s">
        <v>76</v>
      </c>
      <c r="AY412" s="17" t="s">
        <v>211</v>
      </c>
      <c r="BE412" s="227">
        <f>IF(N412="základní",J412,0)</f>
        <v>0</v>
      </c>
      <c r="BF412" s="227">
        <f>IF(N412="snížená",J412,0)</f>
        <v>0</v>
      </c>
      <c r="BG412" s="227">
        <f>IF(N412="zákl. přenesená",J412,0)</f>
        <v>0</v>
      </c>
      <c r="BH412" s="227">
        <f>IF(N412="sníž. přenesená",J412,0)</f>
        <v>0</v>
      </c>
      <c r="BI412" s="227">
        <f>IF(N412="nulová",J412,0)</f>
        <v>0</v>
      </c>
      <c r="BJ412" s="17" t="s">
        <v>74</v>
      </c>
      <c r="BK412" s="227">
        <f>ROUND(I412*H412,2)</f>
        <v>0</v>
      </c>
      <c r="BL412" s="17" t="s">
        <v>218</v>
      </c>
      <c r="BM412" s="17" t="s">
        <v>2083</v>
      </c>
    </row>
    <row r="413" spans="2:47" s="1" customFormat="1" ht="12">
      <c r="B413" s="38"/>
      <c r="C413" s="39"/>
      <c r="D413" s="228" t="s">
        <v>219</v>
      </c>
      <c r="E413" s="39"/>
      <c r="F413" s="229" t="s">
        <v>2084</v>
      </c>
      <c r="G413" s="39"/>
      <c r="H413" s="39"/>
      <c r="I413" s="143"/>
      <c r="J413" s="39"/>
      <c r="K413" s="39"/>
      <c r="L413" s="43"/>
      <c r="M413" s="230"/>
      <c r="N413" s="79"/>
      <c r="O413" s="79"/>
      <c r="P413" s="79"/>
      <c r="Q413" s="79"/>
      <c r="R413" s="79"/>
      <c r="S413" s="79"/>
      <c r="T413" s="80"/>
      <c r="AT413" s="17" t="s">
        <v>219</v>
      </c>
      <c r="AU413" s="17" t="s">
        <v>76</v>
      </c>
    </row>
    <row r="414" spans="2:47" s="1" customFormat="1" ht="12">
      <c r="B414" s="38"/>
      <c r="C414" s="39"/>
      <c r="D414" s="228" t="s">
        <v>221</v>
      </c>
      <c r="E414" s="39"/>
      <c r="F414" s="231" t="s">
        <v>2085</v>
      </c>
      <c r="G414" s="39"/>
      <c r="H414" s="39"/>
      <c r="I414" s="143"/>
      <c r="J414" s="39"/>
      <c r="K414" s="39"/>
      <c r="L414" s="43"/>
      <c r="M414" s="230"/>
      <c r="N414" s="79"/>
      <c r="O414" s="79"/>
      <c r="P414" s="79"/>
      <c r="Q414" s="79"/>
      <c r="R414" s="79"/>
      <c r="S414" s="79"/>
      <c r="T414" s="80"/>
      <c r="AT414" s="17" t="s">
        <v>221</v>
      </c>
      <c r="AU414" s="17" t="s">
        <v>76</v>
      </c>
    </row>
    <row r="415" spans="2:51" s="12" customFormat="1" ht="12">
      <c r="B415" s="232"/>
      <c r="C415" s="233"/>
      <c r="D415" s="228" t="s">
        <v>223</v>
      </c>
      <c r="E415" s="234" t="s">
        <v>1</v>
      </c>
      <c r="F415" s="235" t="s">
        <v>2078</v>
      </c>
      <c r="G415" s="233"/>
      <c r="H415" s="234" t="s">
        <v>1</v>
      </c>
      <c r="I415" s="236"/>
      <c r="J415" s="233"/>
      <c r="K415" s="233"/>
      <c r="L415" s="237"/>
      <c r="M415" s="238"/>
      <c r="N415" s="239"/>
      <c r="O415" s="239"/>
      <c r="P415" s="239"/>
      <c r="Q415" s="239"/>
      <c r="R415" s="239"/>
      <c r="S415" s="239"/>
      <c r="T415" s="240"/>
      <c r="AT415" s="241" t="s">
        <v>223</v>
      </c>
      <c r="AU415" s="241" t="s">
        <v>76</v>
      </c>
      <c r="AV415" s="12" t="s">
        <v>74</v>
      </c>
      <c r="AW415" s="12" t="s">
        <v>30</v>
      </c>
      <c r="AX415" s="12" t="s">
        <v>67</v>
      </c>
      <c r="AY415" s="241" t="s">
        <v>211</v>
      </c>
    </row>
    <row r="416" spans="2:51" s="13" customFormat="1" ht="12">
      <c r="B416" s="242"/>
      <c r="C416" s="243"/>
      <c r="D416" s="228" t="s">
        <v>223</v>
      </c>
      <c r="E416" s="244" t="s">
        <v>1</v>
      </c>
      <c r="F416" s="245" t="s">
        <v>2086</v>
      </c>
      <c r="G416" s="243"/>
      <c r="H416" s="246">
        <v>7.8</v>
      </c>
      <c r="I416" s="247"/>
      <c r="J416" s="243"/>
      <c r="K416" s="243"/>
      <c r="L416" s="248"/>
      <c r="M416" s="249"/>
      <c r="N416" s="250"/>
      <c r="O416" s="250"/>
      <c r="P416" s="250"/>
      <c r="Q416" s="250"/>
      <c r="R416" s="250"/>
      <c r="S416" s="250"/>
      <c r="T416" s="251"/>
      <c r="AT416" s="252" t="s">
        <v>223</v>
      </c>
      <c r="AU416" s="252" t="s">
        <v>76</v>
      </c>
      <c r="AV416" s="13" t="s">
        <v>76</v>
      </c>
      <c r="AW416" s="13" t="s">
        <v>30</v>
      </c>
      <c r="AX416" s="13" t="s">
        <v>67</v>
      </c>
      <c r="AY416" s="252" t="s">
        <v>211</v>
      </c>
    </row>
    <row r="417" spans="2:51" s="13" customFormat="1" ht="12">
      <c r="B417" s="242"/>
      <c r="C417" s="243"/>
      <c r="D417" s="228" t="s">
        <v>223</v>
      </c>
      <c r="E417" s="244" t="s">
        <v>1</v>
      </c>
      <c r="F417" s="245" t="s">
        <v>2087</v>
      </c>
      <c r="G417" s="243"/>
      <c r="H417" s="246">
        <v>2.512</v>
      </c>
      <c r="I417" s="247"/>
      <c r="J417" s="243"/>
      <c r="K417" s="243"/>
      <c r="L417" s="248"/>
      <c r="M417" s="249"/>
      <c r="N417" s="250"/>
      <c r="O417" s="250"/>
      <c r="P417" s="250"/>
      <c r="Q417" s="250"/>
      <c r="R417" s="250"/>
      <c r="S417" s="250"/>
      <c r="T417" s="251"/>
      <c r="AT417" s="252" t="s">
        <v>223</v>
      </c>
      <c r="AU417" s="252" t="s">
        <v>76</v>
      </c>
      <c r="AV417" s="13" t="s">
        <v>76</v>
      </c>
      <c r="AW417" s="13" t="s">
        <v>30</v>
      </c>
      <c r="AX417" s="13" t="s">
        <v>67</v>
      </c>
      <c r="AY417" s="252" t="s">
        <v>211</v>
      </c>
    </row>
    <row r="418" spans="2:51" s="14" customFormat="1" ht="12">
      <c r="B418" s="253"/>
      <c r="C418" s="254"/>
      <c r="D418" s="228" t="s">
        <v>223</v>
      </c>
      <c r="E418" s="255" t="s">
        <v>1</v>
      </c>
      <c r="F418" s="256" t="s">
        <v>227</v>
      </c>
      <c r="G418" s="254"/>
      <c r="H418" s="257">
        <v>10.312</v>
      </c>
      <c r="I418" s="258"/>
      <c r="J418" s="254"/>
      <c r="K418" s="254"/>
      <c r="L418" s="259"/>
      <c r="M418" s="260"/>
      <c r="N418" s="261"/>
      <c r="O418" s="261"/>
      <c r="P418" s="261"/>
      <c r="Q418" s="261"/>
      <c r="R418" s="261"/>
      <c r="S418" s="261"/>
      <c r="T418" s="262"/>
      <c r="AT418" s="263" t="s">
        <v>223</v>
      </c>
      <c r="AU418" s="263" t="s">
        <v>76</v>
      </c>
      <c r="AV418" s="14" t="s">
        <v>218</v>
      </c>
      <c r="AW418" s="14" t="s">
        <v>30</v>
      </c>
      <c r="AX418" s="14" t="s">
        <v>74</v>
      </c>
      <c r="AY418" s="263" t="s">
        <v>211</v>
      </c>
    </row>
    <row r="419" spans="2:65" s="1" customFormat="1" ht="16.5" customHeight="1">
      <c r="B419" s="38"/>
      <c r="C419" s="216" t="s">
        <v>601</v>
      </c>
      <c r="D419" s="216" t="s">
        <v>213</v>
      </c>
      <c r="E419" s="217" t="s">
        <v>557</v>
      </c>
      <c r="F419" s="218" t="s">
        <v>558</v>
      </c>
      <c r="G419" s="219" t="s">
        <v>559</v>
      </c>
      <c r="H419" s="220">
        <v>1</v>
      </c>
      <c r="I419" s="221"/>
      <c r="J419" s="222">
        <f>ROUND(I419*H419,2)</f>
        <v>0</v>
      </c>
      <c r="K419" s="218" t="s">
        <v>217</v>
      </c>
      <c r="L419" s="43"/>
      <c r="M419" s="223" t="s">
        <v>1</v>
      </c>
      <c r="N419" s="224" t="s">
        <v>38</v>
      </c>
      <c r="O419" s="79"/>
      <c r="P419" s="225">
        <f>O419*H419</f>
        <v>0</v>
      </c>
      <c r="Q419" s="225">
        <v>0.006485</v>
      </c>
      <c r="R419" s="225">
        <f>Q419*H419</f>
        <v>0.006485</v>
      </c>
      <c r="S419" s="225">
        <v>0</v>
      </c>
      <c r="T419" s="226">
        <f>S419*H419</f>
        <v>0</v>
      </c>
      <c r="AR419" s="17" t="s">
        <v>218</v>
      </c>
      <c r="AT419" s="17" t="s">
        <v>213</v>
      </c>
      <c r="AU419" s="17" t="s">
        <v>76</v>
      </c>
      <c r="AY419" s="17" t="s">
        <v>211</v>
      </c>
      <c r="BE419" s="227">
        <f>IF(N419="základní",J419,0)</f>
        <v>0</v>
      </c>
      <c r="BF419" s="227">
        <f>IF(N419="snížená",J419,0)</f>
        <v>0</v>
      </c>
      <c r="BG419" s="227">
        <f>IF(N419="zákl. přenesená",J419,0)</f>
        <v>0</v>
      </c>
      <c r="BH419" s="227">
        <f>IF(N419="sníž. přenesená",J419,0)</f>
        <v>0</v>
      </c>
      <c r="BI419" s="227">
        <f>IF(N419="nulová",J419,0)</f>
        <v>0</v>
      </c>
      <c r="BJ419" s="17" t="s">
        <v>74</v>
      </c>
      <c r="BK419" s="227">
        <f>ROUND(I419*H419,2)</f>
        <v>0</v>
      </c>
      <c r="BL419" s="17" t="s">
        <v>218</v>
      </c>
      <c r="BM419" s="17" t="s">
        <v>617</v>
      </c>
    </row>
    <row r="420" spans="2:47" s="1" customFormat="1" ht="12">
      <c r="B420" s="38"/>
      <c r="C420" s="39"/>
      <c r="D420" s="228" t="s">
        <v>219</v>
      </c>
      <c r="E420" s="39"/>
      <c r="F420" s="229" t="s">
        <v>561</v>
      </c>
      <c r="G420" s="39"/>
      <c r="H420" s="39"/>
      <c r="I420" s="143"/>
      <c r="J420" s="39"/>
      <c r="K420" s="39"/>
      <c r="L420" s="43"/>
      <c r="M420" s="230"/>
      <c r="N420" s="79"/>
      <c r="O420" s="79"/>
      <c r="P420" s="79"/>
      <c r="Q420" s="79"/>
      <c r="R420" s="79"/>
      <c r="S420" s="79"/>
      <c r="T420" s="80"/>
      <c r="AT420" s="17" t="s">
        <v>219</v>
      </c>
      <c r="AU420" s="17" t="s">
        <v>76</v>
      </c>
    </row>
    <row r="421" spans="2:47" s="1" customFormat="1" ht="12">
      <c r="B421" s="38"/>
      <c r="C421" s="39"/>
      <c r="D421" s="228" t="s">
        <v>250</v>
      </c>
      <c r="E421" s="39"/>
      <c r="F421" s="231" t="s">
        <v>2088</v>
      </c>
      <c r="G421" s="39"/>
      <c r="H421" s="39"/>
      <c r="I421" s="143"/>
      <c r="J421" s="39"/>
      <c r="K421" s="39"/>
      <c r="L421" s="43"/>
      <c r="M421" s="230"/>
      <c r="N421" s="79"/>
      <c r="O421" s="79"/>
      <c r="P421" s="79"/>
      <c r="Q421" s="79"/>
      <c r="R421" s="79"/>
      <c r="S421" s="79"/>
      <c r="T421" s="80"/>
      <c r="AT421" s="17" t="s">
        <v>250</v>
      </c>
      <c r="AU421" s="17" t="s">
        <v>76</v>
      </c>
    </row>
    <row r="422" spans="2:51" s="12" customFormat="1" ht="12">
      <c r="B422" s="232"/>
      <c r="C422" s="233"/>
      <c r="D422" s="228" t="s">
        <v>223</v>
      </c>
      <c r="E422" s="234" t="s">
        <v>1</v>
      </c>
      <c r="F422" s="235" t="s">
        <v>2089</v>
      </c>
      <c r="G422" s="233"/>
      <c r="H422" s="234" t="s">
        <v>1</v>
      </c>
      <c r="I422" s="236"/>
      <c r="J422" s="233"/>
      <c r="K422" s="233"/>
      <c r="L422" s="237"/>
      <c r="M422" s="238"/>
      <c r="N422" s="239"/>
      <c r="O422" s="239"/>
      <c r="P422" s="239"/>
      <c r="Q422" s="239"/>
      <c r="R422" s="239"/>
      <c r="S422" s="239"/>
      <c r="T422" s="240"/>
      <c r="AT422" s="241" t="s">
        <v>223</v>
      </c>
      <c r="AU422" s="241" t="s">
        <v>76</v>
      </c>
      <c r="AV422" s="12" t="s">
        <v>74</v>
      </c>
      <c r="AW422" s="12" t="s">
        <v>30</v>
      </c>
      <c r="AX422" s="12" t="s">
        <v>67</v>
      </c>
      <c r="AY422" s="241" t="s">
        <v>211</v>
      </c>
    </row>
    <row r="423" spans="2:51" s="13" customFormat="1" ht="12">
      <c r="B423" s="242"/>
      <c r="C423" s="243"/>
      <c r="D423" s="228" t="s">
        <v>223</v>
      </c>
      <c r="E423" s="244" t="s">
        <v>1</v>
      </c>
      <c r="F423" s="245" t="s">
        <v>74</v>
      </c>
      <c r="G423" s="243"/>
      <c r="H423" s="246">
        <v>1</v>
      </c>
      <c r="I423" s="247"/>
      <c r="J423" s="243"/>
      <c r="K423" s="243"/>
      <c r="L423" s="248"/>
      <c r="M423" s="249"/>
      <c r="N423" s="250"/>
      <c r="O423" s="250"/>
      <c r="P423" s="250"/>
      <c r="Q423" s="250"/>
      <c r="R423" s="250"/>
      <c r="S423" s="250"/>
      <c r="T423" s="251"/>
      <c r="AT423" s="252" t="s">
        <v>223</v>
      </c>
      <c r="AU423" s="252" t="s">
        <v>76</v>
      </c>
      <c r="AV423" s="13" t="s">
        <v>76</v>
      </c>
      <c r="AW423" s="13" t="s">
        <v>30</v>
      </c>
      <c r="AX423" s="13" t="s">
        <v>67</v>
      </c>
      <c r="AY423" s="252" t="s">
        <v>211</v>
      </c>
    </row>
    <row r="424" spans="2:51" s="14" customFormat="1" ht="12">
      <c r="B424" s="253"/>
      <c r="C424" s="254"/>
      <c r="D424" s="228" t="s">
        <v>223</v>
      </c>
      <c r="E424" s="255" t="s">
        <v>1</v>
      </c>
      <c r="F424" s="256" t="s">
        <v>227</v>
      </c>
      <c r="G424" s="254"/>
      <c r="H424" s="257">
        <v>1</v>
      </c>
      <c r="I424" s="258"/>
      <c r="J424" s="254"/>
      <c r="K424" s="254"/>
      <c r="L424" s="259"/>
      <c r="M424" s="260"/>
      <c r="N424" s="261"/>
      <c r="O424" s="261"/>
      <c r="P424" s="261"/>
      <c r="Q424" s="261"/>
      <c r="R424" s="261"/>
      <c r="S424" s="261"/>
      <c r="T424" s="262"/>
      <c r="AT424" s="263" t="s">
        <v>223</v>
      </c>
      <c r="AU424" s="263" t="s">
        <v>76</v>
      </c>
      <c r="AV424" s="14" t="s">
        <v>218</v>
      </c>
      <c r="AW424" s="14" t="s">
        <v>30</v>
      </c>
      <c r="AX424" s="14" t="s">
        <v>74</v>
      </c>
      <c r="AY424" s="263" t="s">
        <v>211</v>
      </c>
    </row>
    <row r="425" spans="2:65" s="1" customFormat="1" ht="16.5" customHeight="1">
      <c r="B425" s="38"/>
      <c r="C425" s="216" t="s">
        <v>396</v>
      </c>
      <c r="D425" s="216" t="s">
        <v>213</v>
      </c>
      <c r="E425" s="217" t="s">
        <v>2090</v>
      </c>
      <c r="F425" s="218" t="s">
        <v>2091</v>
      </c>
      <c r="G425" s="219" t="s">
        <v>230</v>
      </c>
      <c r="H425" s="220">
        <v>4.223</v>
      </c>
      <c r="I425" s="221"/>
      <c r="J425" s="222">
        <f>ROUND(I425*H425,2)</f>
        <v>0</v>
      </c>
      <c r="K425" s="218" t="s">
        <v>217</v>
      </c>
      <c r="L425" s="43"/>
      <c r="M425" s="223" t="s">
        <v>1</v>
      </c>
      <c r="N425" s="224" t="s">
        <v>38</v>
      </c>
      <c r="O425" s="79"/>
      <c r="P425" s="225">
        <f>O425*H425</f>
        <v>0</v>
      </c>
      <c r="Q425" s="225">
        <v>0</v>
      </c>
      <c r="R425" s="225">
        <f>Q425*H425</f>
        <v>0</v>
      </c>
      <c r="S425" s="225">
        <v>0.001</v>
      </c>
      <c r="T425" s="226">
        <f>S425*H425</f>
        <v>0.004223</v>
      </c>
      <c r="AR425" s="17" t="s">
        <v>218</v>
      </c>
      <c r="AT425" s="17" t="s">
        <v>213</v>
      </c>
      <c r="AU425" s="17" t="s">
        <v>76</v>
      </c>
      <c r="AY425" s="17" t="s">
        <v>211</v>
      </c>
      <c r="BE425" s="227">
        <f>IF(N425="základní",J425,0)</f>
        <v>0</v>
      </c>
      <c r="BF425" s="227">
        <f>IF(N425="snížená",J425,0)</f>
        <v>0</v>
      </c>
      <c r="BG425" s="227">
        <f>IF(N425="zákl. přenesená",J425,0)</f>
        <v>0</v>
      </c>
      <c r="BH425" s="227">
        <f>IF(N425="sníž. přenesená",J425,0)</f>
        <v>0</v>
      </c>
      <c r="BI425" s="227">
        <f>IF(N425="nulová",J425,0)</f>
        <v>0</v>
      </c>
      <c r="BJ425" s="17" t="s">
        <v>74</v>
      </c>
      <c r="BK425" s="227">
        <f>ROUND(I425*H425,2)</f>
        <v>0</v>
      </c>
      <c r="BL425" s="17" t="s">
        <v>218</v>
      </c>
      <c r="BM425" s="17" t="s">
        <v>624</v>
      </c>
    </row>
    <row r="426" spans="2:47" s="1" customFormat="1" ht="12">
      <c r="B426" s="38"/>
      <c r="C426" s="39"/>
      <c r="D426" s="228" t="s">
        <v>219</v>
      </c>
      <c r="E426" s="39"/>
      <c r="F426" s="229" t="s">
        <v>2092</v>
      </c>
      <c r="G426" s="39"/>
      <c r="H426" s="39"/>
      <c r="I426" s="143"/>
      <c r="J426" s="39"/>
      <c r="K426" s="39"/>
      <c r="L426" s="43"/>
      <c r="M426" s="230"/>
      <c r="N426" s="79"/>
      <c r="O426" s="79"/>
      <c r="P426" s="79"/>
      <c r="Q426" s="79"/>
      <c r="R426" s="79"/>
      <c r="S426" s="79"/>
      <c r="T426" s="80"/>
      <c r="AT426" s="17" t="s">
        <v>219</v>
      </c>
      <c r="AU426" s="17" t="s">
        <v>76</v>
      </c>
    </row>
    <row r="427" spans="2:47" s="1" customFormat="1" ht="12">
      <c r="B427" s="38"/>
      <c r="C427" s="39"/>
      <c r="D427" s="228" t="s">
        <v>221</v>
      </c>
      <c r="E427" s="39"/>
      <c r="F427" s="231" t="s">
        <v>1045</v>
      </c>
      <c r="G427" s="39"/>
      <c r="H427" s="39"/>
      <c r="I427" s="143"/>
      <c r="J427" s="39"/>
      <c r="K427" s="39"/>
      <c r="L427" s="43"/>
      <c r="M427" s="230"/>
      <c r="N427" s="79"/>
      <c r="O427" s="79"/>
      <c r="P427" s="79"/>
      <c r="Q427" s="79"/>
      <c r="R427" s="79"/>
      <c r="S427" s="79"/>
      <c r="T427" s="80"/>
      <c r="AT427" s="17" t="s">
        <v>221</v>
      </c>
      <c r="AU427" s="17" t="s">
        <v>76</v>
      </c>
    </row>
    <row r="428" spans="2:51" s="13" customFormat="1" ht="12">
      <c r="B428" s="242"/>
      <c r="C428" s="243"/>
      <c r="D428" s="228" t="s">
        <v>223</v>
      </c>
      <c r="E428" s="244" t="s">
        <v>1</v>
      </c>
      <c r="F428" s="245" t="s">
        <v>2093</v>
      </c>
      <c r="G428" s="243"/>
      <c r="H428" s="246">
        <v>4.223</v>
      </c>
      <c r="I428" s="247"/>
      <c r="J428" s="243"/>
      <c r="K428" s="243"/>
      <c r="L428" s="248"/>
      <c r="M428" s="249"/>
      <c r="N428" s="250"/>
      <c r="O428" s="250"/>
      <c r="P428" s="250"/>
      <c r="Q428" s="250"/>
      <c r="R428" s="250"/>
      <c r="S428" s="250"/>
      <c r="T428" s="251"/>
      <c r="AT428" s="252" t="s">
        <v>223</v>
      </c>
      <c r="AU428" s="252" t="s">
        <v>76</v>
      </c>
      <c r="AV428" s="13" t="s">
        <v>76</v>
      </c>
      <c r="AW428" s="13" t="s">
        <v>30</v>
      </c>
      <c r="AX428" s="13" t="s">
        <v>67</v>
      </c>
      <c r="AY428" s="252" t="s">
        <v>211</v>
      </c>
    </row>
    <row r="429" spans="2:51" s="14" customFormat="1" ht="12">
      <c r="B429" s="253"/>
      <c r="C429" s="254"/>
      <c r="D429" s="228" t="s">
        <v>223</v>
      </c>
      <c r="E429" s="255" t="s">
        <v>1</v>
      </c>
      <c r="F429" s="256" t="s">
        <v>227</v>
      </c>
      <c r="G429" s="254"/>
      <c r="H429" s="257">
        <v>4.223</v>
      </c>
      <c r="I429" s="258"/>
      <c r="J429" s="254"/>
      <c r="K429" s="254"/>
      <c r="L429" s="259"/>
      <c r="M429" s="260"/>
      <c r="N429" s="261"/>
      <c r="O429" s="261"/>
      <c r="P429" s="261"/>
      <c r="Q429" s="261"/>
      <c r="R429" s="261"/>
      <c r="S429" s="261"/>
      <c r="T429" s="262"/>
      <c r="AT429" s="263" t="s">
        <v>223</v>
      </c>
      <c r="AU429" s="263" t="s">
        <v>76</v>
      </c>
      <c r="AV429" s="14" t="s">
        <v>218</v>
      </c>
      <c r="AW429" s="14" t="s">
        <v>30</v>
      </c>
      <c r="AX429" s="14" t="s">
        <v>74</v>
      </c>
      <c r="AY429" s="263" t="s">
        <v>211</v>
      </c>
    </row>
    <row r="430" spans="2:65" s="1" customFormat="1" ht="16.5" customHeight="1">
      <c r="B430" s="38"/>
      <c r="C430" s="216" t="s">
        <v>614</v>
      </c>
      <c r="D430" s="216" t="s">
        <v>213</v>
      </c>
      <c r="E430" s="217" t="s">
        <v>2094</v>
      </c>
      <c r="F430" s="218" t="s">
        <v>2095</v>
      </c>
      <c r="G430" s="219" t="s">
        <v>246</v>
      </c>
      <c r="H430" s="220">
        <v>22.705</v>
      </c>
      <c r="I430" s="221"/>
      <c r="J430" s="222">
        <f>ROUND(I430*H430,2)</f>
        <v>0</v>
      </c>
      <c r="K430" s="218" t="s">
        <v>217</v>
      </c>
      <c r="L430" s="43"/>
      <c r="M430" s="223" t="s">
        <v>1</v>
      </c>
      <c r="N430" s="224" t="s">
        <v>38</v>
      </c>
      <c r="O430" s="79"/>
      <c r="P430" s="225">
        <f>O430*H430</f>
        <v>0</v>
      </c>
      <c r="Q430" s="225">
        <v>0</v>
      </c>
      <c r="R430" s="225">
        <f>Q430*H430</f>
        <v>0</v>
      </c>
      <c r="S430" s="225">
        <v>0.0005</v>
      </c>
      <c r="T430" s="226">
        <f>S430*H430</f>
        <v>0.0113525</v>
      </c>
      <c r="AR430" s="17" t="s">
        <v>218</v>
      </c>
      <c r="AT430" s="17" t="s">
        <v>213</v>
      </c>
      <c r="AU430" s="17" t="s">
        <v>76</v>
      </c>
      <c r="AY430" s="17" t="s">
        <v>211</v>
      </c>
      <c r="BE430" s="227">
        <f>IF(N430="základní",J430,0)</f>
        <v>0</v>
      </c>
      <c r="BF430" s="227">
        <f>IF(N430="snížená",J430,0)</f>
        <v>0</v>
      </c>
      <c r="BG430" s="227">
        <f>IF(N430="zákl. přenesená",J430,0)</f>
        <v>0</v>
      </c>
      <c r="BH430" s="227">
        <f>IF(N430="sníž. přenesená",J430,0)</f>
        <v>0</v>
      </c>
      <c r="BI430" s="227">
        <f>IF(N430="nulová",J430,0)</f>
        <v>0</v>
      </c>
      <c r="BJ430" s="17" t="s">
        <v>74</v>
      </c>
      <c r="BK430" s="227">
        <f>ROUND(I430*H430,2)</f>
        <v>0</v>
      </c>
      <c r="BL430" s="17" t="s">
        <v>218</v>
      </c>
      <c r="BM430" s="17" t="s">
        <v>637</v>
      </c>
    </row>
    <row r="431" spans="2:47" s="1" customFormat="1" ht="12">
      <c r="B431" s="38"/>
      <c r="C431" s="39"/>
      <c r="D431" s="228" t="s">
        <v>219</v>
      </c>
      <c r="E431" s="39"/>
      <c r="F431" s="229" t="s">
        <v>2096</v>
      </c>
      <c r="G431" s="39"/>
      <c r="H431" s="39"/>
      <c r="I431" s="143"/>
      <c r="J431" s="39"/>
      <c r="K431" s="39"/>
      <c r="L431" s="43"/>
      <c r="M431" s="230"/>
      <c r="N431" s="79"/>
      <c r="O431" s="79"/>
      <c r="P431" s="79"/>
      <c r="Q431" s="79"/>
      <c r="R431" s="79"/>
      <c r="S431" s="79"/>
      <c r="T431" s="80"/>
      <c r="AT431" s="17" t="s">
        <v>219</v>
      </c>
      <c r="AU431" s="17" t="s">
        <v>76</v>
      </c>
    </row>
    <row r="432" spans="2:47" s="1" customFormat="1" ht="12">
      <c r="B432" s="38"/>
      <c r="C432" s="39"/>
      <c r="D432" s="228" t="s">
        <v>221</v>
      </c>
      <c r="E432" s="39"/>
      <c r="F432" s="231" t="s">
        <v>1045</v>
      </c>
      <c r="G432" s="39"/>
      <c r="H432" s="39"/>
      <c r="I432" s="143"/>
      <c r="J432" s="39"/>
      <c r="K432" s="39"/>
      <c r="L432" s="43"/>
      <c r="M432" s="230"/>
      <c r="N432" s="79"/>
      <c r="O432" s="79"/>
      <c r="P432" s="79"/>
      <c r="Q432" s="79"/>
      <c r="R432" s="79"/>
      <c r="S432" s="79"/>
      <c r="T432" s="80"/>
      <c r="AT432" s="17" t="s">
        <v>221</v>
      </c>
      <c r="AU432" s="17" t="s">
        <v>76</v>
      </c>
    </row>
    <row r="433" spans="2:51" s="13" customFormat="1" ht="12">
      <c r="B433" s="242"/>
      <c r="C433" s="243"/>
      <c r="D433" s="228" t="s">
        <v>223</v>
      </c>
      <c r="E433" s="244" t="s">
        <v>1</v>
      </c>
      <c r="F433" s="245" t="s">
        <v>2097</v>
      </c>
      <c r="G433" s="243"/>
      <c r="H433" s="246">
        <v>22.705</v>
      </c>
      <c r="I433" s="247"/>
      <c r="J433" s="243"/>
      <c r="K433" s="243"/>
      <c r="L433" s="248"/>
      <c r="M433" s="249"/>
      <c r="N433" s="250"/>
      <c r="O433" s="250"/>
      <c r="P433" s="250"/>
      <c r="Q433" s="250"/>
      <c r="R433" s="250"/>
      <c r="S433" s="250"/>
      <c r="T433" s="251"/>
      <c r="AT433" s="252" t="s">
        <v>223</v>
      </c>
      <c r="AU433" s="252" t="s">
        <v>76</v>
      </c>
      <c r="AV433" s="13" t="s">
        <v>76</v>
      </c>
      <c r="AW433" s="13" t="s">
        <v>30</v>
      </c>
      <c r="AX433" s="13" t="s">
        <v>67</v>
      </c>
      <c r="AY433" s="252" t="s">
        <v>211</v>
      </c>
    </row>
    <row r="434" spans="2:51" s="14" customFormat="1" ht="12">
      <c r="B434" s="253"/>
      <c r="C434" s="254"/>
      <c r="D434" s="228" t="s">
        <v>223</v>
      </c>
      <c r="E434" s="255" t="s">
        <v>1</v>
      </c>
      <c r="F434" s="256" t="s">
        <v>227</v>
      </c>
      <c r="G434" s="254"/>
      <c r="H434" s="257">
        <v>22.705</v>
      </c>
      <c r="I434" s="258"/>
      <c r="J434" s="254"/>
      <c r="K434" s="254"/>
      <c r="L434" s="259"/>
      <c r="M434" s="260"/>
      <c r="N434" s="261"/>
      <c r="O434" s="261"/>
      <c r="P434" s="261"/>
      <c r="Q434" s="261"/>
      <c r="R434" s="261"/>
      <c r="S434" s="261"/>
      <c r="T434" s="262"/>
      <c r="AT434" s="263" t="s">
        <v>223</v>
      </c>
      <c r="AU434" s="263" t="s">
        <v>76</v>
      </c>
      <c r="AV434" s="14" t="s">
        <v>218</v>
      </c>
      <c r="AW434" s="14" t="s">
        <v>30</v>
      </c>
      <c r="AX434" s="14" t="s">
        <v>74</v>
      </c>
      <c r="AY434" s="263" t="s">
        <v>211</v>
      </c>
    </row>
    <row r="435" spans="2:65" s="1" customFormat="1" ht="16.5" customHeight="1">
      <c r="B435" s="38"/>
      <c r="C435" s="216" t="s">
        <v>405</v>
      </c>
      <c r="D435" s="216" t="s">
        <v>213</v>
      </c>
      <c r="E435" s="217" t="s">
        <v>2098</v>
      </c>
      <c r="F435" s="218" t="s">
        <v>2099</v>
      </c>
      <c r="G435" s="219" t="s">
        <v>230</v>
      </c>
      <c r="H435" s="220">
        <v>6.265</v>
      </c>
      <c r="I435" s="221"/>
      <c r="J435" s="222">
        <f>ROUND(I435*H435,2)</f>
        <v>0</v>
      </c>
      <c r="K435" s="218" t="s">
        <v>217</v>
      </c>
      <c r="L435" s="43"/>
      <c r="M435" s="223" t="s">
        <v>1</v>
      </c>
      <c r="N435" s="224" t="s">
        <v>38</v>
      </c>
      <c r="O435" s="79"/>
      <c r="P435" s="225">
        <f>O435*H435</f>
        <v>0</v>
      </c>
      <c r="Q435" s="225">
        <v>0.12</v>
      </c>
      <c r="R435" s="225">
        <f>Q435*H435</f>
        <v>0.7517999999999999</v>
      </c>
      <c r="S435" s="225">
        <v>2.49</v>
      </c>
      <c r="T435" s="226">
        <f>S435*H435</f>
        <v>15.59985</v>
      </c>
      <c r="AR435" s="17" t="s">
        <v>218</v>
      </c>
      <c r="AT435" s="17" t="s">
        <v>213</v>
      </c>
      <c r="AU435" s="17" t="s">
        <v>76</v>
      </c>
      <c r="AY435" s="17" t="s">
        <v>211</v>
      </c>
      <c r="BE435" s="227">
        <f>IF(N435="základní",J435,0)</f>
        <v>0</v>
      </c>
      <c r="BF435" s="227">
        <f>IF(N435="snížená",J435,0)</f>
        <v>0</v>
      </c>
      <c r="BG435" s="227">
        <f>IF(N435="zákl. přenesená",J435,0)</f>
        <v>0</v>
      </c>
      <c r="BH435" s="227">
        <f>IF(N435="sníž. přenesená",J435,0)</f>
        <v>0</v>
      </c>
      <c r="BI435" s="227">
        <f>IF(N435="nulová",J435,0)</f>
        <v>0</v>
      </c>
      <c r="BJ435" s="17" t="s">
        <v>74</v>
      </c>
      <c r="BK435" s="227">
        <f>ROUND(I435*H435,2)</f>
        <v>0</v>
      </c>
      <c r="BL435" s="17" t="s">
        <v>218</v>
      </c>
      <c r="BM435" s="17" t="s">
        <v>642</v>
      </c>
    </row>
    <row r="436" spans="2:47" s="1" customFormat="1" ht="12">
      <c r="B436" s="38"/>
      <c r="C436" s="39"/>
      <c r="D436" s="228" t="s">
        <v>219</v>
      </c>
      <c r="E436" s="39"/>
      <c r="F436" s="229" t="s">
        <v>2100</v>
      </c>
      <c r="G436" s="39"/>
      <c r="H436" s="39"/>
      <c r="I436" s="143"/>
      <c r="J436" s="39"/>
      <c r="K436" s="39"/>
      <c r="L436" s="43"/>
      <c r="M436" s="230"/>
      <c r="N436" s="79"/>
      <c r="O436" s="79"/>
      <c r="P436" s="79"/>
      <c r="Q436" s="79"/>
      <c r="R436" s="79"/>
      <c r="S436" s="79"/>
      <c r="T436" s="80"/>
      <c r="AT436" s="17" t="s">
        <v>219</v>
      </c>
      <c r="AU436" s="17" t="s">
        <v>76</v>
      </c>
    </row>
    <row r="437" spans="2:47" s="1" customFormat="1" ht="12">
      <c r="B437" s="38"/>
      <c r="C437" s="39"/>
      <c r="D437" s="228" t="s">
        <v>221</v>
      </c>
      <c r="E437" s="39"/>
      <c r="F437" s="231" t="s">
        <v>2101</v>
      </c>
      <c r="G437" s="39"/>
      <c r="H437" s="39"/>
      <c r="I437" s="143"/>
      <c r="J437" s="39"/>
      <c r="K437" s="39"/>
      <c r="L437" s="43"/>
      <c r="M437" s="230"/>
      <c r="N437" s="79"/>
      <c r="O437" s="79"/>
      <c r="P437" s="79"/>
      <c r="Q437" s="79"/>
      <c r="R437" s="79"/>
      <c r="S437" s="79"/>
      <c r="T437" s="80"/>
      <c r="AT437" s="17" t="s">
        <v>221</v>
      </c>
      <c r="AU437" s="17" t="s">
        <v>76</v>
      </c>
    </row>
    <row r="438" spans="2:51" s="12" customFormat="1" ht="12">
      <c r="B438" s="232"/>
      <c r="C438" s="233"/>
      <c r="D438" s="228" t="s">
        <v>223</v>
      </c>
      <c r="E438" s="234" t="s">
        <v>1</v>
      </c>
      <c r="F438" s="235" t="s">
        <v>1096</v>
      </c>
      <c r="G438" s="233"/>
      <c r="H438" s="234" t="s">
        <v>1</v>
      </c>
      <c r="I438" s="236"/>
      <c r="J438" s="233"/>
      <c r="K438" s="233"/>
      <c r="L438" s="237"/>
      <c r="M438" s="238"/>
      <c r="N438" s="239"/>
      <c r="O438" s="239"/>
      <c r="P438" s="239"/>
      <c r="Q438" s="239"/>
      <c r="R438" s="239"/>
      <c r="S438" s="239"/>
      <c r="T438" s="240"/>
      <c r="AT438" s="241" t="s">
        <v>223</v>
      </c>
      <c r="AU438" s="241" t="s">
        <v>76</v>
      </c>
      <c r="AV438" s="12" t="s">
        <v>74</v>
      </c>
      <c r="AW438" s="12" t="s">
        <v>30</v>
      </c>
      <c r="AX438" s="12" t="s">
        <v>67</v>
      </c>
      <c r="AY438" s="241" t="s">
        <v>211</v>
      </c>
    </row>
    <row r="439" spans="2:51" s="13" customFormat="1" ht="12">
      <c r="B439" s="242"/>
      <c r="C439" s="243"/>
      <c r="D439" s="228" t="s">
        <v>223</v>
      </c>
      <c r="E439" s="244" t="s">
        <v>1</v>
      </c>
      <c r="F439" s="245" t="s">
        <v>2102</v>
      </c>
      <c r="G439" s="243"/>
      <c r="H439" s="246">
        <v>3.333</v>
      </c>
      <c r="I439" s="247"/>
      <c r="J439" s="243"/>
      <c r="K439" s="243"/>
      <c r="L439" s="248"/>
      <c r="M439" s="249"/>
      <c r="N439" s="250"/>
      <c r="O439" s="250"/>
      <c r="P439" s="250"/>
      <c r="Q439" s="250"/>
      <c r="R439" s="250"/>
      <c r="S439" s="250"/>
      <c r="T439" s="251"/>
      <c r="AT439" s="252" t="s">
        <v>223</v>
      </c>
      <c r="AU439" s="252" t="s">
        <v>76</v>
      </c>
      <c r="AV439" s="13" t="s">
        <v>76</v>
      </c>
      <c r="AW439" s="13" t="s">
        <v>30</v>
      </c>
      <c r="AX439" s="13" t="s">
        <v>67</v>
      </c>
      <c r="AY439" s="252" t="s">
        <v>211</v>
      </c>
    </row>
    <row r="440" spans="2:51" s="13" customFormat="1" ht="12">
      <c r="B440" s="242"/>
      <c r="C440" s="243"/>
      <c r="D440" s="228" t="s">
        <v>223</v>
      </c>
      <c r="E440" s="244" t="s">
        <v>1</v>
      </c>
      <c r="F440" s="245" t="s">
        <v>2103</v>
      </c>
      <c r="G440" s="243"/>
      <c r="H440" s="246">
        <v>2.932</v>
      </c>
      <c r="I440" s="247"/>
      <c r="J440" s="243"/>
      <c r="K440" s="243"/>
      <c r="L440" s="248"/>
      <c r="M440" s="249"/>
      <c r="N440" s="250"/>
      <c r="O440" s="250"/>
      <c r="P440" s="250"/>
      <c r="Q440" s="250"/>
      <c r="R440" s="250"/>
      <c r="S440" s="250"/>
      <c r="T440" s="251"/>
      <c r="AT440" s="252" t="s">
        <v>223</v>
      </c>
      <c r="AU440" s="252" t="s">
        <v>76</v>
      </c>
      <c r="AV440" s="13" t="s">
        <v>76</v>
      </c>
      <c r="AW440" s="13" t="s">
        <v>30</v>
      </c>
      <c r="AX440" s="13" t="s">
        <v>67</v>
      </c>
      <c r="AY440" s="252" t="s">
        <v>211</v>
      </c>
    </row>
    <row r="441" spans="2:51" s="14" customFormat="1" ht="12">
      <c r="B441" s="253"/>
      <c r="C441" s="254"/>
      <c r="D441" s="228" t="s">
        <v>223</v>
      </c>
      <c r="E441" s="255" t="s">
        <v>1</v>
      </c>
      <c r="F441" s="256" t="s">
        <v>227</v>
      </c>
      <c r="G441" s="254"/>
      <c r="H441" s="257">
        <v>6.265</v>
      </c>
      <c r="I441" s="258"/>
      <c r="J441" s="254"/>
      <c r="K441" s="254"/>
      <c r="L441" s="259"/>
      <c r="M441" s="260"/>
      <c r="N441" s="261"/>
      <c r="O441" s="261"/>
      <c r="P441" s="261"/>
      <c r="Q441" s="261"/>
      <c r="R441" s="261"/>
      <c r="S441" s="261"/>
      <c r="T441" s="262"/>
      <c r="AT441" s="263" t="s">
        <v>223</v>
      </c>
      <c r="AU441" s="263" t="s">
        <v>76</v>
      </c>
      <c r="AV441" s="14" t="s">
        <v>218</v>
      </c>
      <c r="AW441" s="14" t="s">
        <v>30</v>
      </c>
      <c r="AX441" s="14" t="s">
        <v>74</v>
      </c>
      <c r="AY441" s="263" t="s">
        <v>211</v>
      </c>
    </row>
    <row r="442" spans="2:65" s="1" customFormat="1" ht="16.5" customHeight="1">
      <c r="B442" s="38"/>
      <c r="C442" s="216" t="s">
        <v>634</v>
      </c>
      <c r="D442" s="216" t="s">
        <v>213</v>
      </c>
      <c r="E442" s="217" t="s">
        <v>2104</v>
      </c>
      <c r="F442" s="218" t="s">
        <v>2105</v>
      </c>
      <c r="G442" s="219" t="s">
        <v>230</v>
      </c>
      <c r="H442" s="220">
        <v>0.855</v>
      </c>
      <c r="I442" s="221"/>
      <c r="J442" s="222">
        <f>ROUND(I442*H442,2)</f>
        <v>0</v>
      </c>
      <c r="K442" s="218" t="s">
        <v>217</v>
      </c>
      <c r="L442" s="43"/>
      <c r="M442" s="223" t="s">
        <v>1</v>
      </c>
      <c r="N442" s="224" t="s">
        <v>38</v>
      </c>
      <c r="O442" s="79"/>
      <c r="P442" s="225">
        <f>O442*H442</f>
        <v>0</v>
      </c>
      <c r="Q442" s="225">
        <v>0.121711072</v>
      </c>
      <c r="R442" s="225">
        <f>Q442*H442</f>
        <v>0.10406296656</v>
      </c>
      <c r="S442" s="225">
        <v>2.4</v>
      </c>
      <c r="T442" s="226">
        <f>S442*H442</f>
        <v>2.052</v>
      </c>
      <c r="AR442" s="17" t="s">
        <v>218</v>
      </c>
      <c r="AT442" s="17" t="s">
        <v>213</v>
      </c>
      <c r="AU442" s="17" t="s">
        <v>76</v>
      </c>
      <c r="AY442" s="17" t="s">
        <v>211</v>
      </c>
      <c r="BE442" s="227">
        <f>IF(N442="základní",J442,0)</f>
        <v>0</v>
      </c>
      <c r="BF442" s="227">
        <f>IF(N442="snížená",J442,0)</f>
        <v>0</v>
      </c>
      <c r="BG442" s="227">
        <f>IF(N442="zákl. přenesená",J442,0)</f>
        <v>0</v>
      </c>
      <c r="BH442" s="227">
        <f>IF(N442="sníž. přenesená",J442,0)</f>
        <v>0</v>
      </c>
      <c r="BI442" s="227">
        <f>IF(N442="nulová",J442,0)</f>
        <v>0</v>
      </c>
      <c r="BJ442" s="17" t="s">
        <v>74</v>
      </c>
      <c r="BK442" s="227">
        <f>ROUND(I442*H442,2)</f>
        <v>0</v>
      </c>
      <c r="BL442" s="17" t="s">
        <v>218</v>
      </c>
      <c r="BM442" s="17" t="s">
        <v>647</v>
      </c>
    </row>
    <row r="443" spans="2:47" s="1" customFormat="1" ht="12">
      <c r="B443" s="38"/>
      <c r="C443" s="39"/>
      <c r="D443" s="228" t="s">
        <v>219</v>
      </c>
      <c r="E443" s="39"/>
      <c r="F443" s="229" t="s">
        <v>2106</v>
      </c>
      <c r="G443" s="39"/>
      <c r="H443" s="39"/>
      <c r="I443" s="143"/>
      <c r="J443" s="39"/>
      <c r="K443" s="39"/>
      <c r="L443" s="43"/>
      <c r="M443" s="230"/>
      <c r="N443" s="79"/>
      <c r="O443" s="79"/>
      <c r="P443" s="79"/>
      <c r="Q443" s="79"/>
      <c r="R443" s="79"/>
      <c r="S443" s="79"/>
      <c r="T443" s="80"/>
      <c r="AT443" s="17" t="s">
        <v>219</v>
      </c>
      <c r="AU443" s="17" t="s">
        <v>76</v>
      </c>
    </row>
    <row r="444" spans="2:47" s="1" customFormat="1" ht="12">
      <c r="B444" s="38"/>
      <c r="C444" s="39"/>
      <c r="D444" s="228" t="s">
        <v>221</v>
      </c>
      <c r="E444" s="39"/>
      <c r="F444" s="231" t="s">
        <v>2101</v>
      </c>
      <c r="G444" s="39"/>
      <c r="H444" s="39"/>
      <c r="I444" s="143"/>
      <c r="J444" s="39"/>
      <c r="K444" s="39"/>
      <c r="L444" s="43"/>
      <c r="M444" s="230"/>
      <c r="N444" s="79"/>
      <c r="O444" s="79"/>
      <c r="P444" s="79"/>
      <c r="Q444" s="79"/>
      <c r="R444" s="79"/>
      <c r="S444" s="79"/>
      <c r="T444" s="80"/>
      <c r="AT444" s="17" t="s">
        <v>221</v>
      </c>
      <c r="AU444" s="17" t="s">
        <v>76</v>
      </c>
    </row>
    <row r="445" spans="2:51" s="12" customFormat="1" ht="12">
      <c r="B445" s="232"/>
      <c r="C445" s="233"/>
      <c r="D445" s="228" t="s">
        <v>223</v>
      </c>
      <c r="E445" s="234" t="s">
        <v>1</v>
      </c>
      <c r="F445" s="235" t="s">
        <v>2107</v>
      </c>
      <c r="G445" s="233"/>
      <c r="H445" s="234" t="s">
        <v>1</v>
      </c>
      <c r="I445" s="236"/>
      <c r="J445" s="233"/>
      <c r="K445" s="233"/>
      <c r="L445" s="237"/>
      <c r="M445" s="238"/>
      <c r="N445" s="239"/>
      <c r="O445" s="239"/>
      <c r="P445" s="239"/>
      <c r="Q445" s="239"/>
      <c r="R445" s="239"/>
      <c r="S445" s="239"/>
      <c r="T445" s="240"/>
      <c r="AT445" s="241" t="s">
        <v>223</v>
      </c>
      <c r="AU445" s="241" t="s">
        <v>76</v>
      </c>
      <c r="AV445" s="12" t="s">
        <v>74</v>
      </c>
      <c r="AW445" s="12" t="s">
        <v>30</v>
      </c>
      <c r="AX445" s="12" t="s">
        <v>67</v>
      </c>
      <c r="AY445" s="241" t="s">
        <v>211</v>
      </c>
    </row>
    <row r="446" spans="2:51" s="13" customFormat="1" ht="12">
      <c r="B446" s="242"/>
      <c r="C446" s="243"/>
      <c r="D446" s="228" t="s">
        <v>223</v>
      </c>
      <c r="E446" s="244" t="s">
        <v>1</v>
      </c>
      <c r="F446" s="245" t="s">
        <v>2108</v>
      </c>
      <c r="G446" s="243"/>
      <c r="H446" s="246">
        <v>0.455</v>
      </c>
      <c r="I446" s="247"/>
      <c r="J446" s="243"/>
      <c r="K446" s="243"/>
      <c r="L446" s="248"/>
      <c r="M446" s="249"/>
      <c r="N446" s="250"/>
      <c r="O446" s="250"/>
      <c r="P446" s="250"/>
      <c r="Q446" s="250"/>
      <c r="R446" s="250"/>
      <c r="S446" s="250"/>
      <c r="T446" s="251"/>
      <c r="AT446" s="252" t="s">
        <v>223</v>
      </c>
      <c r="AU446" s="252" t="s">
        <v>76</v>
      </c>
      <c r="AV446" s="13" t="s">
        <v>76</v>
      </c>
      <c r="AW446" s="13" t="s">
        <v>30</v>
      </c>
      <c r="AX446" s="13" t="s">
        <v>67</v>
      </c>
      <c r="AY446" s="252" t="s">
        <v>211</v>
      </c>
    </row>
    <row r="447" spans="2:51" s="13" customFormat="1" ht="12">
      <c r="B447" s="242"/>
      <c r="C447" s="243"/>
      <c r="D447" s="228" t="s">
        <v>223</v>
      </c>
      <c r="E447" s="244" t="s">
        <v>1</v>
      </c>
      <c r="F447" s="245" t="s">
        <v>2109</v>
      </c>
      <c r="G447" s="243"/>
      <c r="H447" s="246">
        <v>0.4</v>
      </c>
      <c r="I447" s="247"/>
      <c r="J447" s="243"/>
      <c r="K447" s="243"/>
      <c r="L447" s="248"/>
      <c r="M447" s="249"/>
      <c r="N447" s="250"/>
      <c r="O447" s="250"/>
      <c r="P447" s="250"/>
      <c r="Q447" s="250"/>
      <c r="R447" s="250"/>
      <c r="S447" s="250"/>
      <c r="T447" s="251"/>
      <c r="AT447" s="252" t="s">
        <v>223</v>
      </c>
      <c r="AU447" s="252" t="s">
        <v>76</v>
      </c>
      <c r="AV447" s="13" t="s">
        <v>76</v>
      </c>
      <c r="AW447" s="13" t="s">
        <v>30</v>
      </c>
      <c r="AX447" s="13" t="s">
        <v>67</v>
      </c>
      <c r="AY447" s="252" t="s">
        <v>211</v>
      </c>
    </row>
    <row r="448" spans="2:51" s="14" customFormat="1" ht="12">
      <c r="B448" s="253"/>
      <c r="C448" s="254"/>
      <c r="D448" s="228" t="s">
        <v>223</v>
      </c>
      <c r="E448" s="255" t="s">
        <v>1</v>
      </c>
      <c r="F448" s="256" t="s">
        <v>227</v>
      </c>
      <c r="G448" s="254"/>
      <c r="H448" s="257">
        <v>0.855</v>
      </c>
      <c r="I448" s="258"/>
      <c r="J448" s="254"/>
      <c r="K448" s="254"/>
      <c r="L448" s="259"/>
      <c r="M448" s="260"/>
      <c r="N448" s="261"/>
      <c r="O448" s="261"/>
      <c r="P448" s="261"/>
      <c r="Q448" s="261"/>
      <c r="R448" s="261"/>
      <c r="S448" s="261"/>
      <c r="T448" s="262"/>
      <c r="AT448" s="263" t="s">
        <v>223</v>
      </c>
      <c r="AU448" s="263" t="s">
        <v>76</v>
      </c>
      <c r="AV448" s="14" t="s">
        <v>218</v>
      </c>
      <c r="AW448" s="14" t="s">
        <v>30</v>
      </c>
      <c r="AX448" s="14" t="s">
        <v>74</v>
      </c>
      <c r="AY448" s="263" t="s">
        <v>211</v>
      </c>
    </row>
    <row r="449" spans="2:63" s="11" customFormat="1" ht="22.8" customHeight="1">
      <c r="B449" s="200"/>
      <c r="C449" s="201"/>
      <c r="D449" s="202" t="s">
        <v>66</v>
      </c>
      <c r="E449" s="214" t="s">
        <v>711</v>
      </c>
      <c r="F449" s="214" t="s">
        <v>712</v>
      </c>
      <c r="G449" s="201"/>
      <c r="H449" s="201"/>
      <c r="I449" s="204"/>
      <c r="J449" s="215">
        <f>BK449</f>
        <v>0</v>
      </c>
      <c r="K449" s="201"/>
      <c r="L449" s="206"/>
      <c r="M449" s="207"/>
      <c r="N449" s="208"/>
      <c r="O449" s="208"/>
      <c r="P449" s="209">
        <f>SUM(P450:P484)</f>
        <v>0</v>
      </c>
      <c r="Q449" s="208"/>
      <c r="R449" s="209">
        <f>SUM(R450:R484)</f>
        <v>0</v>
      </c>
      <c r="S449" s="208"/>
      <c r="T449" s="210">
        <f>SUM(T450:T484)</f>
        <v>0</v>
      </c>
      <c r="AR449" s="211" t="s">
        <v>74</v>
      </c>
      <c r="AT449" s="212" t="s">
        <v>66</v>
      </c>
      <c r="AU449" s="212" t="s">
        <v>74</v>
      </c>
      <c r="AY449" s="211" t="s">
        <v>211</v>
      </c>
      <c r="BK449" s="213">
        <f>SUM(BK450:BK484)</f>
        <v>0</v>
      </c>
    </row>
    <row r="450" spans="2:65" s="1" customFormat="1" ht="16.5" customHeight="1">
      <c r="B450" s="38"/>
      <c r="C450" s="216" t="s">
        <v>416</v>
      </c>
      <c r="D450" s="216" t="s">
        <v>213</v>
      </c>
      <c r="E450" s="217" t="s">
        <v>2110</v>
      </c>
      <c r="F450" s="218" t="s">
        <v>2111</v>
      </c>
      <c r="G450" s="219" t="s">
        <v>323</v>
      </c>
      <c r="H450" s="220">
        <v>17.652</v>
      </c>
      <c r="I450" s="221"/>
      <c r="J450" s="222">
        <f>ROUND(I450*H450,2)</f>
        <v>0</v>
      </c>
      <c r="K450" s="218" t="s">
        <v>217</v>
      </c>
      <c r="L450" s="43"/>
      <c r="M450" s="223" t="s">
        <v>1</v>
      </c>
      <c r="N450" s="224" t="s">
        <v>38</v>
      </c>
      <c r="O450" s="79"/>
      <c r="P450" s="225">
        <f>O450*H450</f>
        <v>0</v>
      </c>
      <c r="Q450" s="225">
        <v>0</v>
      </c>
      <c r="R450" s="225">
        <f>Q450*H450</f>
        <v>0</v>
      </c>
      <c r="S450" s="225">
        <v>0</v>
      </c>
      <c r="T450" s="226">
        <f>S450*H450</f>
        <v>0</v>
      </c>
      <c r="AR450" s="17" t="s">
        <v>218</v>
      </c>
      <c r="AT450" s="17" t="s">
        <v>213</v>
      </c>
      <c r="AU450" s="17" t="s">
        <v>76</v>
      </c>
      <c r="AY450" s="17" t="s">
        <v>211</v>
      </c>
      <c r="BE450" s="227">
        <f>IF(N450="základní",J450,0)</f>
        <v>0</v>
      </c>
      <c r="BF450" s="227">
        <f>IF(N450="snížená",J450,0)</f>
        <v>0</v>
      </c>
      <c r="BG450" s="227">
        <f>IF(N450="zákl. přenesená",J450,0)</f>
        <v>0</v>
      </c>
      <c r="BH450" s="227">
        <f>IF(N450="sníž. přenesená",J450,0)</f>
        <v>0</v>
      </c>
      <c r="BI450" s="227">
        <f>IF(N450="nulová",J450,0)</f>
        <v>0</v>
      </c>
      <c r="BJ450" s="17" t="s">
        <v>74</v>
      </c>
      <c r="BK450" s="227">
        <f>ROUND(I450*H450,2)</f>
        <v>0</v>
      </c>
      <c r="BL450" s="17" t="s">
        <v>218</v>
      </c>
      <c r="BM450" s="17" t="s">
        <v>2112</v>
      </c>
    </row>
    <row r="451" spans="2:47" s="1" customFormat="1" ht="12">
      <c r="B451" s="38"/>
      <c r="C451" s="39"/>
      <c r="D451" s="228" t="s">
        <v>219</v>
      </c>
      <c r="E451" s="39"/>
      <c r="F451" s="229" t="s">
        <v>2113</v>
      </c>
      <c r="G451" s="39"/>
      <c r="H451" s="39"/>
      <c r="I451" s="143"/>
      <c r="J451" s="39"/>
      <c r="K451" s="39"/>
      <c r="L451" s="43"/>
      <c r="M451" s="230"/>
      <c r="N451" s="79"/>
      <c r="O451" s="79"/>
      <c r="P451" s="79"/>
      <c r="Q451" s="79"/>
      <c r="R451" s="79"/>
      <c r="S451" s="79"/>
      <c r="T451" s="80"/>
      <c r="AT451" s="17" t="s">
        <v>219</v>
      </c>
      <c r="AU451" s="17" t="s">
        <v>76</v>
      </c>
    </row>
    <row r="452" spans="2:47" s="1" customFormat="1" ht="12">
      <c r="B452" s="38"/>
      <c r="C452" s="39"/>
      <c r="D452" s="228" t="s">
        <v>221</v>
      </c>
      <c r="E452" s="39"/>
      <c r="F452" s="231" t="s">
        <v>2114</v>
      </c>
      <c r="G452" s="39"/>
      <c r="H452" s="39"/>
      <c r="I452" s="143"/>
      <c r="J452" s="39"/>
      <c r="K452" s="39"/>
      <c r="L452" s="43"/>
      <c r="M452" s="230"/>
      <c r="N452" s="79"/>
      <c r="O452" s="79"/>
      <c r="P452" s="79"/>
      <c r="Q452" s="79"/>
      <c r="R452" s="79"/>
      <c r="S452" s="79"/>
      <c r="T452" s="80"/>
      <c r="AT452" s="17" t="s">
        <v>221</v>
      </c>
      <c r="AU452" s="17" t="s">
        <v>76</v>
      </c>
    </row>
    <row r="453" spans="2:47" s="1" customFormat="1" ht="12">
      <c r="B453" s="38"/>
      <c r="C453" s="39"/>
      <c r="D453" s="228" t="s">
        <v>250</v>
      </c>
      <c r="E453" s="39"/>
      <c r="F453" s="231" t="s">
        <v>2115</v>
      </c>
      <c r="G453" s="39"/>
      <c r="H453" s="39"/>
      <c r="I453" s="143"/>
      <c r="J453" s="39"/>
      <c r="K453" s="39"/>
      <c r="L453" s="43"/>
      <c r="M453" s="230"/>
      <c r="N453" s="79"/>
      <c r="O453" s="79"/>
      <c r="P453" s="79"/>
      <c r="Q453" s="79"/>
      <c r="R453" s="79"/>
      <c r="S453" s="79"/>
      <c r="T453" s="80"/>
      <c r="AT453" s="17" t="s">
        <v>250</v>
      </c>
      <c r="AU453" s="17" t="s">
        <v>76</v>
      </c>
    </row>
    <row r="454" spans="2:51" s="13" customFormat="1" ht="12">
      <c r="B454" s="242"/>
      <c r="C454" s="243"/>
      <c r="D454" s="228" t="s">
        <v>223</v>
      </c>
      <c r="E454" s="244" t="s">
        <v>1</v>
      </c>
      <c r="F454" s="245" t="s">
        <v>2116</v>
      </c>
      <c r="G454" s="243"/>
      <c r="H454" s="246">
        <v>17.652</v>
      </c>
      <c r="I454" s="247"/>
      <c r="J454" s="243"/>
      <c r="K454" s="243"/>
      <c r="L454" s="248"/>
      <c r="M454" s="249"/>
      <c r="N454" s="250"/>
      <c r="O454" s="250"/>
      <c r="P454" s="250"/>
      <c r="Q454" s="250"/>
      <c r="R454" s="250"/>
      <c r="S454" s="250"/>
      <c r="T454" s="251"/>
      <c r="AT454" s="252" t="s">
        <v>223</v>
      </c>
      <c r="AU454" s="252" t="s">
        <v>76</v>
      </c>
      <c r="AV454" s="13" t="s">
        <v>76</v>
      </c>
      <c r="AW454" s="13" t="s">
        <v>30</v>
      </c>
      <c r="AX454" s="13" t="s">
        <v>74</v>
      </c>
      <c r="AY454" s="252" t="s">
        <v>211</v>
      </c>
    </row>
    <row r="455" spans="2:65" s="1" customFormat="1" ht="16.5" customHeight="1">
      <c r="B455" s="38"/>
      <c r="C455" s="216" t="s">
        <v>644</v>
      </c>
      <c r="D455" s="216" t="s">
        <v>213</v>
      </c>
      <c r="E455" s="217" t="s">
        <v>2117</v>
      </c>
      <c r="F455" s="218" t="s">
        <v>2118</v>
      </c>
      <c r="G455" s="219" t="s">
        <v>323</v>
      </c>
      <c r="H455" s="220">
        <v>35.304</v>
      </c>
      <c r="I455" s="221"/>
      <c r="J455" s="222">
        <f>ROUND(I455*H455,2)</f>
        <v>0</v>
      </c>
      <c r="K455" s="218" t="s">
        <v>217</v>
      </c>
      <c r="L455" s="43"/>
      <c r="M455" s="223" t="s">
        <v>1</v>
      </c>
      <c r="N455" s="224" t="s">
        <v>38</v>
      </c>
      <c r="O455" s="79"/>
      <c r="P455" s="225">
        <f>O455*H455</f>
        <v>0</v>
      </c>
      <c r="Q455" s="225">
        <v>0</v>
      </c>
      <c r="R455" s="225">
        <f>Q455*H455</f>
        <v>0</v>
      </c>
      <c r="S455" s="225">
        <v>0</v>
      </c>
      <c r="T455" s="226">
        <f>S455*H455</f>
        <v>0</v>
      </c>
      <c r="AR455" s="17" t="s">
        <v>218</v>
      </c>
      <c r="AT455" s="17" t="s">
        <v>213</v>
      </c>
      <c r="AU455" s="17" t="s">
        <v>76</v>
      </c>
      <c r="AY455" s="17" t="s">
        <v>211</v>
      </c>
      <c r="BE455" s="227">
        <f>IF(N455="základní",J455,0)</f>
        <v>0</v>
      </c>
      <c r="BF455" s="227">
        <f>IF(N455="snížená",J455,0)</f>
        <v>0</v>
      </c>
      <c r="BG455" s="227">
        <f>IF(N455="zákl. přenesená",J455,0)</f>
        <v>0</v>
      </c>
      <c r="BH455" s="227">
        <f>IF(N455="sníž. přenesená",J455,0)</f>
        <v>0</v>
      </c>
      <c r="BI455" s="227">
        <f>IF(N455="nulová",J455,0)</f>
        <v>0</v>
      </c>
      <c r="BJ455" s="17" t="s">
        <v>74</v>
      </c>
      <c r="BK455" s="227">
        <f>ROUND(I455*H455,2)</f>
        <v>0</v>
      </c>
      <c r="BL455" s="17" t="s">
        <v>218</v>
      </c>
      <c r="BM455" s="17" t="s">
        <v>2119</v>
      </c>
    </row>
    <row r="456" spans="2:47" s="1" customFormat="1" ht="12">
      <c r="B456" s="38"/>
      <c r="C456" s="39"/>
      <c r="D456" s="228" t="s">
        <v>219</v>
      </c>
      <c r="E456" s="39"/>
      <c r="F456" s="229" t="s">
        <v>2120</v>
      </c>
      <c r="G456" s="39"/>
      <c r="H456" s="39"/>
      <c r="I456" s="143"/>
      <c r="J456" s="39"/>
      <c r="K456" s="39"/>
      <c r="L456" s="43"/>
      <c r="M456" s="230"/>
      <c r="N456" s="79"/>
      <c r="O456" s="79"/>
      <c r="P456" s="79"/>
      <c r="Q456" s="79"/>
      <c r="R456" s="79"/>
      <c r="S456" s="79"/>
      <c r="T456" s="80"/>
      <c r="AT456" s="17" t="s">
        <v>219</v>
      </c>
      <c r="AU456" s="17" t="s">
        <v>76</v>
      </c>
    </row>
    <row r="457" spans="2:47" s="1" customFormat="1" ht="12">
      <c r="B457" s="38"/>
      <c r="C457" s="39"/>
      <c r="D457" s="228" t="s">
        <v>221</v>
      </c>
      <c r="E457" s="39"/>
      <c r="F457" s="231" t="s">
        <v>2114</v>
      </c>
      <c r="G457" s="39"/>
      <c r="H457" s="39"/>
      <c r="I457" s="143"/>
      <c r="J457" s="39"/>
      <c r="K457" s="39"/>
      <c r="L457" s="43"/>
      <c r="M457" s="230"/>
      <c r="N457" s="79"/>
      <c r="O457" s="79"/>
      <c r="P457" s="79"/>
      <c r="Q457" s="79"/>
      <c r="R457" s="79"/>
      <c r="S457" s="79"/>
      <c r="T457" s="80"/>
      <c r="AT457" s="17" t="s">
        <v>221</v>
      </c>
      <c r="AU457" s="17" t="s">
        <v>76</v>
      </c>
    </row>
    <row r="458" spans="2:47" s="1" customFormat="1" ht="12">
      <c r="B458" s="38"/>
      <c r="C458" s="39"/>
      <c r="D458" s="228" t="s">
        <v>250</v>
      </c>
      <c r="E458" s="39"/>
      <c r="F458" s="231" t="s">
        <v>2121</v>
      </c>
      <c r="G458" s="39"/>
      <c r="H458" s="39"/>
      <c r="I458" s="143"/>
      <c r="J458" s="39"/>
      <c r="K458" s="39"/>
      <c r="L458" s="43"/>
      <c r="M458" s="230"/>
      <c r="N458" s="79"/>
      <c r="O458" s="79"/>
      <c r="P458" s="79"/>
      <c r="Q458" s="79"/>
      <c r="R458" s="79"/>
      <c r="S458" s="79"/>
      <c r="T458" s="80"/>
      <c r="AT458" s="17" t="s">
        <v>250</v>
      </c>
      <c r="AU458" s="17" t="s">
        <v>76</v>
      </c>
    </row>
    <row r="459" spans="2:51" s="13" customFormat="1" ht="12">
      <c r="B459" s="242"/>
      <c r="C459" s="243"/>
      <c r="D459" s="228" t="s">
        <v>223</v>
      </c>
      <c r="E459" s="244" t="s">
        <v>1</v>
      </c>
      <c r="F459" s="245" t="s">
        <v>2122</v>
      </c>
      <c r="G459" s="243"/>
      <c r="H459" s="246">
        <v>35.304</v>
      </c>
      <c r="I459" s="247"/>
      <c r="J459" s="243"/>
      <c r="K459" s="243"/>
      <c r="L459" s="248"/>
      <c r="M459" s="249"/>
      <c r="N459" s="250"/>
      <c r="O459" s="250"/>
      <c r="P459" s="250"/>
      <c r="Q459" s="250"/>
      <c r="R459" s="250"/>
      <c r="S459" s="250"/>
      <c r="T459" s="251"/>
      <c r="AT459" s="252" t="s">
        <v>223</v>
      </c>
      <c r="AU459" s="252" t="s">
        <v>76</v>
      </c>
      <c r="AV459" s="13" t="s">
        <v>76</v>
      </c>
      <c r="AW459" s="13" t="s">
        <v>30</v>
      </c>
      <c r="AX459" s="13" t="s">
        <v>67</v>
      </c>
      <c r="AY459" s="252" t="s">
        <v>211</v>
      </c>
    </row>
    <row r="460" spans="2:51" s="14" customFormat="1" ht="12">
      <c r="B460" s="253"/>
      <c r="C460" s="254"/>
      <c r="D460" s="228" t="s">
        <v>223</v>
      </c>
      <c r="E460" s="255" t="s">
        <v>1</v>
      </c>
      <c r="F460" s="256" t="s">
        <v>227</v>
      </c>
      <c r="G460" s="254"/>
      <c r="H460" s="257">
        <v>35.304</v>
      </c>
      <c r="I460" s="258"/>
      <c r="J460" s="254"/>
      <c r="K460" s="254"/>
      <c r="L460" s="259"/>
      <c r="M460" s="260"/>
      <c r="N460" s="261"/>
      <c r="O460" s="261"/>
      <c r="P460" s="261"/>
      <c r="Q460" s="261"/>
      <c r="R460" s="261"/>
      <c r="S460" s="261"/>
      <c r="T460" s="262"/>
      <c r="AT460" s="263" t="s">
        <v>223</v>
      </c>
      <c r="AU460" s="263" t="s">
        <v>76</v>
      </c>
      <c r="AV460" s="14" t="s">
        <v>218</v>
      </c>
      <c r="AW460" s="14" t="s">
        <v>30</v>
      </c>
      <c r="AX460" s="14" t="s">
        <v>74</v>
      </c>
      <c r="AY460" s="263" t="s">
        <v>211</v>
      </c>
    </row>
    <row r="461" spans="2:65" s="1" customFormat="1" ht="16.5" customHeight="1">
      <c r="B461" s="38"/>
      <c r="C461" s="216" t="s">
        <v>421</v>
      </c>
      <c r="D461" s="216" t="s">
        <v>213</v>
      </c>
      <c r="E461" s="217" t="s">
        <v>714</v>
      </c>
      <c r="F461" s="218" t="s">
        <v>715</v>
      </c>
      <c r="G461" s="219" t="s">
        <v>323</v>
      </c>
      <c r="H461" s="220">
        <v>17.652</v>
      </c>
      <c r="I461" s="221"/>
      <c r="J461" s="222">
        <f>ROUND(I461*H461,2)</f>
        <v>0</v>
      </c>
      <c r="K461" s="218" t="s">
        <v>217</v>
      </c>
      <c r="L461" s="43"/>
      <c r="M461" s="223" t="s">
        <v>1</v>
      </c>
      <c r="N461" s="224" t="s">
        <v>38</v>
      </c>
      <c r="O461" s="79"/>
      <c r="P461" s="225">
        <f>O461*H461</f>
        <v>0</v>
      </c>
      <c r="Q461" s="225">
        <v>0</v>
      </c>
      <c r="R461" s="225">
        <f>Q461*H461</f>
        <v>0</v>
      </c>
      <c r="S461" s="225">
        <v>0</v>
      </c>
      <c r="T461" s="226">
        <f>S461*H461</f>
        <v>0</v>
      </c>
      <c r="AR461" s="17" t="s">
        <v>218</v>
      </c>
      <c r="AT461" s="17" t="s">
        <v>213</v>
      </c>
      <c r="AU461" s="17" t="s">
        <v>76</v>
      </c>
      <c r="AY461" s="17" t="s">
        <v>211</v>
      </c>
      <c r="BE461" s="227">
        <f>IF(N461="základní",J461,0)</f>
        <v>0</v>
      </c>
      <c r="BF461" s="227">
        <f>IF(N461="snížená",J461,0)</f>
        <v>0</v>
      </c>
      <c r="BG461" s="227">
        <f>IF(N461="zákl. přenesená",J461,0)</f>
        <v>0</v>
      </c>
      <c r="BH461" s="227">
        <f>IF(N461="sníž. přenesená",J461,0)</f>
        <v>0</v>
      </c>
      <c r="BI461" s="227">
        <f>IF(N461="nulová",J461,0)</f>
        <v>0</v>
      </c>
      <c r="BJ461" s="17" t="s">
        <v>74</v>
      </c>
      <c r="BK461" s="227">
        <f>ROUND(I461*H461,2)</f>
        <v>0</v>
      </c>
      <c r="BL461" s="17" t="s">
        <v>218</v>
      </c>
      <c r="BM461" s="17" t="s">
        <v>651</v>
      </c>
    </row>
    <row r="462" spans="2:47" s="1" customFormat="1" ht="12">
      <c r="B462" s="38"/>
      <c r="C462" s="39"/>
      <c r="D462" s="228" t="s">
        <v>219</v>
      </c>
      <c r="E462" s="39"/>
      <c r="F462" s="229" t="s">
        <v>717</v>
      </c>
      <c r="G462" s="39"/>
      <c r="H462" s="39"/>
      <c r="I462" s="143"/>
      <c r="J462" s="39"/>
      <c r="K462" s="39"/>
      <c r="L462" s="43"/>
      <c r="M462" s="230"/>
      <c r="N462" s="79"/>
      <c r="O462" s="79"/>
      <c r="P462" s="79"/>
      <c r="Q462" s="79"/>
      <c r="R462" s="79"/>
      <c r="S462" s="79"/>
      <c r="T462" s="80"/>
      <c r="AT462" s="17" t="s">
        <v>219</v>
      </c>
      <c r="AU462" s="17" t="s">
        <v>76</v>
      </c>
    </row>
    <row r="463" spans="2:47" s="1" customFormat="1" ht="12">
      <c r="B463" s="38"/>
      <c r="C463" s="39"/>
      <c r="D463" s="228" t="s">
        <v>221</v>
      </c>
      <c r="E463" s="39"/>
      <c r="F463" s="231" t="s">
        <v>718</v>
      </c>
      <c r="G463" s="39"/>
      <c r="H463" s="39"/>
      <c r="I463" s="143"/>
      <c r="J463" s="39"/>
      <c r="K463" s="39"/>
      <c r="L463" s="43"/>
      <c r="M463" s="230"/>
      <c r="N463" s="79"/>
      <c r="O463" s="79"/>
      <c r="P463" s="79"/>
      <c r="Q463" s="79"/>
      <c r="R463" s="79"/>
      <c r="S463" s="79"/>
      <c r="T463" s="80"/>
      <c r="AT463" s="17" t="s">
        <v>221</v>
      </c>
      <c r="AU463" s="17" t="s">
        <v>76</v>
      </c>
    </row>
    <row r="464" spans="2:65" s="1" customFormat="1" ht="16.5" customHeight="1">
      <c r="B464" s="38"/>
      <c r="C464" s="216" t="s">
        <v>660</v>
      </c>
      <c r="D464" s="216" t="s">
        <v>213</v>
      </c>
      <c r="E464" s="217" t="s">
        <v>719</v>
      </c>
      <c r="F464" s="218" t="s">
        <v>720</v>
      </c>
      <c r="G464" s="219" t="s">
        <v>323</v>
      </c>
      <c r="H464" s="220">
        <v>423.648</v>
      </c>
      <c r="I464" s="221"/>
      <c r="J464" s="222">
        <f>ROUND(I464*H464,2)</f>
        <v>0</v>
      </c>
      <c r="K464" s="218" t="s">
        <v>217</v>
      </c>
      <c r="L464" s="43"/>
      <c r="M464" s="223" t="s">
        <v>1</v>
      </c>
      <c r="N464" s="224" t="s">
        <v>38</v>
      </c>
      <c r="O464" s="79"/>
      <c r="P464" s="225">
        <f>O464*H464</f>
        <v>0</v>
      </c>
      <c r="Q464" s="225">
        <v>0</v>
      </c>
      <c r="R464" s="225">
        <f>Q464*H464</f>
        <v>0</v>
      </c>
      <c r="S464" s="225">
        <v>0</v>
      </c>
      <c r="T464" s="226">
        <f>S464*H464</f>
        <v>0</v>
      </c>
      <c r="AR464" s="17" t="s">
        <v>218</v>
      </c>
      <c r="AT464" s="17" t="s">
        <v>213</v>
      </c>
      <c r="AU464" s="17" t="s">
        <v>76</v>
      </c>
      <c r="AY464" s="17" t="s">
        <v>211</v>
      </c>
      <c r="BE464" s="227">
        <f>IF(N464="základní",J464,0)</f>
        <v>0</v>
      </c>
      <c r="BF464" s="227">
        <f>IF(N464="snížená",J464,0)</f>
        <v>0</v>
      </c>
      <c r="BG464" s="227">
        <f>IF(N464="zákl. přenesená",J464,0)</f>
        <v>0</v>
      </c>
      <c r="BH464" s="227">
        <f>IF(N464="sníž. přenesená",J464,0)</f>
        <v>0</v>
      </c>
      <c r="BI464" s="227">
        <f>IF(N464="nulová",J464,0)</f>
        <v>0</v>
      </c>
      <c r="BJ464" s="17" t="s">
        <v>74</v>
      </c>
      <c r="BK464" s="227">
        <f>ROUND(I464*H464,2)</f>
        <v>0</v>
      </c>
      <c r="BL464" s="17" t="s">
        <v>218</v>
      </c>
      <c r="BM464" s="17" t="s">
        <v>663</v>
      </c>
    </row>
    <row r="465" spans="2:47" s="1" customFormat="1" ht="12">
      <c r="B465" s="38"/>
      <c r="C465" s="39"/>
      <c r="D465" s="228" t="s">
        <v>219</v>
      </c>
      <c r="E465" s="39"/>
      <c r="F465" s="229" t="s">
        <v>722</v>
      </c>
      <c r="G465" s="39"/>
      <c r="H465" s="39"/>
      <c r="I465" s="143"/>
      <c r="J465" s="39"/>
      <c r="K465" s="39"/>
      <c r="L465" s="43"/>
      <c r="M465" s="230"/>
      <c r="N465" s="79"/>
      <c r="O465" s="79"/>
      <c r="P465" s="79"/>
      <c r="Q465" s="79"/>
      <c r="R465" s="79"/>
      <c r="S465" s="79"/>
      <c r="T465" s="80"/>
      <c r="AT465" s="17" t="s">
        <v>219</v>
      </c>
      <c r="AU465" s="17" t="s">
        <v>76</v>
      </c>
    </row>
    <row r="466" spans="2:47" s="1" customFormat="1" ht="12">
      <c r="B466" s="38"/>
      <c r="C466" s="39"/>
      <c r="D466" s="228" t="s">
        <v>221</v>
      </c>
      <c r="E466" s="39"/>
      <c r="F466" s="231" t="s">
        <v>718</v>
      </c>
      <c r="G466" s="39"/>
      <c r="H466" s="39"/>
      <c r="I466" s="143"/>
      <c r="J466" s="39"/>
      <c r="K466" s="39"/>
      <c r="L466" s="43"/>
      <c r="M466" s="230"/>
      <c r="N466" s="79"/>
      <c r="O466" s="79"/>
      <c r="P466" s="79"/>
      <c r="Q466" s="79"/>
      <c r="R466" s="79"/>
      <c r="S466" s="79"/>
      <c r="T466" s="80"/>
      <c r="AT466" s="17" t="s">
        <v>221</v>
      </c>
      <c r="AU466" s="17" t="s">
        <v>76</v>
      </c>
    </row>
    <row r="467" spans="2:47" s="1" customFormat="1" ht="12">
      <c r="B467" s="38"/>
      <c r="C467" s="39"/>
      <c r="D467" s="228" t="s">
        <v>250</v>
      </c>
      <c r="E467" s="39"/>
      <c r="F467" s="231" t="s">
        <v>300</v>
      </c>
      <c r="G467" s="39"/>
      <c r="H467" s="39"/>
      <c r="I467" s="143"/>
      <c r="J467" s="39"/>
      <c r="K467" s="39"/>
      <c r="L467" s="43"/>
      <c r="M467" s="230"/>
      <c r="N467" s="79"/>
      <c r="O467" s="79"/>
      <c r="P467" s="79"/>
      <c r="Q467" s="79"/>
      <c r="R467" s="79"/>
      <c r="S467" s="79"/>
      <c r="T467" s="80"/>
      <c r="AT467" s="17" t="s">
        <v>250</v>
      </c>
      <c r="AU467" s="17" t="s">
        <v>76</v>
      </c>
    </row>
    <row r="468" spans="2:51" s="13" customFormat="1" ht="12">
      <c r="B468" s="242"/>
      <c r="C468" s="243"/>
      <c r="D468" s="228" t="s">
        <v>223</v>
      </c>
      <c r="E468" s="244" t="s">
        <v>1</v>
      </c>
      <c r="F468" s="245" t="s">
        <v>2123</v>
      </c>
      <c r="G468" s="243"/>
      <c r="H468" s="246">
        <v>423.648</v>
      </c>
      <c r="I468" s="247"/>
      <c r="J468" s="243"/>
      <c r="K468" s="243"/>
      <c r="L468" s="248"/>
      <c r="M468" s="249"/>
      <c r="N468" s="250"/>
      <c r="O468" s="250"/>
      <c r="P468" s="250"/>
      <c r="Q468" s="250"/>
      <c r="R468" s="250"/>
      <c r="S468" s="250"/>
      <c r="T468" s="251"/>
      <c r="AT468" s="252" t="s">
        <v>223</v>
      </c>
      <c r="AU468" s="252" t="s">
        <v>76</v>
      </c>
      <c r="AV468" s="13" t="s">
        <v>76</v>
      </c>
      <c r="AW468" s="13" t="s">
        <v>30</v>
      </c>
      <c r="AX468" s="13" t="s">
        <v>67</v>
      </c>
      <c r="AY468" s="252" t="s">
        <v>211</v>
      </c>
    </row>
    <row r="469" spans="2:51" s="14" customFormat="1" ht="12">
      <c r="B469" s="253"/>
      <c r="C469" s="254"/>
      <c r="D469" s="228" t="s">
        <v>223</v>
      </c>
      <c r="E469" s="255" t="s">
        <v>1</v>
      </c>
      <c r="F469" s="256" t="s">
        <v>227</v>
      </c>
      <c r="G469" s="254"/>
      <c r="H469" s="257">
        <v>423.648</v>
      </c>
      <c r="I469" s="258"/>
      <c r="J469" s="254"/>
      <c r="K469" s="254"/>
      <c r="L469" s="259"/>
      <c r="M469" s="260"/>
      <c r="N469" s="261"/>
      <c r="O469" s="261"/>
      <c r="P469" s="261"/>
      <c r="Q469" s="261"/>
      <c r="R469" s="261"/>
      <c r="S469" s="261"/>
      <c r="T469" s="262"/>
      <c r="AT469" s="263" t="s">
        <v>223</v>
      </c>
      <c r="AU469" s="263" t="s">
        <v>76</v>
      </c>
      <c r="AV469" s="14" t="s">
        <v>218</v>
      </c>
      <c r="AW469" s="14" t="s">
        <v>30</v>
      </c>
      <c r="AX469" s="14" t="s">
        <v>74</v>
      </c>
      <c r="AY469" s="263" t="s">
        <v>211</v>
      </c>
    </row>
    <row r="470" spans="2:65" s="1" customFormat="1" ht="16.5" customHeight="1">
      <c r="B470" s="38"/>
      <c r="C470" s="216" t="s">
        <v>430</v>
      </c>
      <c r="D470" s="216" t="s">
        <v>213</v>
      </c>
      <c r="E470" s="217" t="s">
        <v>726</v>
      </c>
      <c r="F470" s="218" t="s">
        <v>727</v>
      </c>
      <c r="G470" s="219" t="s">
        <v>323</v>
      </c>
      <c r="H470" s="220">
        <v>2</v>
      </c>
      <c r="I470" s="221"/>
      <c r="J470" s="222">
        <f>ROUND(I470*H470,2)</f>
        <v>0</v>
      </c>
      <c r="K470" s="218" t="s">
        <v>217</v>
      </c>
      <c r="L470" s="43"/>
      <c r="M470" s="223" t="s">
        <v>1</v>
      </c>
      <c r="N470" s="224" t="s">
        <v>38</v>
      </c>
      <c r="O470" s="79"/>
      <c r="P470" s="225">
        <f>O470*H470</f>
        <v>0</v>
      </c>
      <c r="Q470" s="225">
        <v>0</v>
      </c>
      <c r="R470" s="225">
        <f>Q470*H470</f>
        <v>0</v>
      </c>
      <c r="S470" s="225">
        <v>0</v>
      </c>
      <c r="T470" s="226">
        <f>S470*H470</f>
        <v>0</v>
      </c>
      <c r="AR470" s="17" t="s">
        <v>218</v>
      </c>
      <c r="AT470" s="17" t="s">
        <v>213</v>
      </c>
      <c r="AU470" s="17" t="s">
        <v>76</v>
      </c>
      <c r="AY470" s="17" t="s">
        <v>211</v>
      </c>
      <c r="BE470" s="227">
        <f>IF(N470="základní",J470,0)</f>
        <v>0</v>
      </c>
      <c r="BF470" s="227">
        <f>IF(N470="snížená",J470,0)</f>
        <v>0</v>
      </c>
      <c r="BG470" s="227">
        <f>IF(N470="zákl. přenesená",J470,0)</f>
        <v>0</v>
      </c>
      <c r="BH470" s="227">
        <f>IF(N470="sníž. přenesená",J470,0)</f>
        <v>0</v>
      </c>
      <c r="BI470" s="227">
        <f>IF(N470="nulová",J470,0)</f>
        <v>0</v>
      </c>
      <c r="BJ470" s="17" t="s">
        <v>74</v>
      </c>
      <c r="BK470" s="227">
        <f>ROUND(I470*H470,2)</f>
        <v>0</v>
      </c>
      <c r="BL470" s="17" t="s">
        <v>218</v>
      </c>
      <c r="BM470" s="17" t="s">
        <v>671</v>
      </c>
    </row>
    <row r="471" spans="2:47" s="1" customFormat="1" ht="12">
      <c r="B471" s="38"/>
      <c r="C471" s="39"/>
      <c r="D471" s="228" t="s">
        <v>219</v>
      </c>
      <c r="E471" s="39"/>
      <c r="F471" s="229" t="s">
        <v>729</v>
      </c>
      <c r="G471" s="39"/>
      <c r="H471" s="39"/>
      <c r="I471" s="143"/>
      <c r="J471" s="39"/>
      <c r="K471" s="39"/>
      <c r="L471" s="43"/>
      <c r="M471" s="230"/>
      <c r="N471" s="79"/>
      <c r="O471" s="79"/>
      <c r="P471" s="79"/>
      <c r="Q471" s="79"/>
      <c r="R471" s="79"/>
      <c r="S471" s="79"/>
      <c r="T471" s="80"/>
      <c r="AT471" s="17" t="s">
        <v>219</v>
      </c>
      <c r="AU471" s="17" t="s">
        <v>76</v>
      </c>
    </row>
    <row r="472" spans="2:51" s="12" customFormat="1" ht="12">
      <c r="B472" s="232"/>
      <c r="C472" s="233"/>
      <c r="D472" s="228" t="s">
        <v>223</v>
      </c>
      <c r="E472" s="234" t="s">
        <v>1</v>
      </c>
      <c r="F472" s="235" t="s">
        <v>2124</v>
      </c>
      <c r="G472" s="233"/>
      <c r="H472" s="234" t="s">
        <v>1</v>
      </c>
      <c r="I472" s="236"/>
      <c r="J472" s="233"/>
      <c r="K472" s="233"/>
      <c r="L472" s="237"/>
      <c r="M472" s="238"/>
      <c r="N472" s="239"/>
      <c r="O472" s="239"/>
      <c r="P472" s="239"/>
      <c r="Q472" s="239"/>
      <c r="R472" s="239"/>
      <c r="S472" s="239"/>
      <c r="T472" s="240"/>
      <c r="AT472" s="241" t="s">
        <v>223</v>
      </c>
      <c r="AU472" s="241" t="s">
        <v>76</v>
      </c>
      <c r="AV472" s="12" t="s">
        <v>74</v>
      </c>
      <c r="AW472" s="12" t="s">
        <v>30</v>
      </c>
      <c r="AX472" s="12" t="s">
        <v>67</v>
      </c>
      <c r="AY472" s="241" t="s">
        <v>211</v>
      </c>
    </row>
    <row r="473" spans="2:51" s="13" customFormat="1" ht="12">
      <c r="B473" s="242"/>
      <c r="C473" s="243"/>
      <c r="D473" s="228" t="s">
        <v>223</v>
      </c>
      <c r="E473" s="244" t="s">
        <v>1</v>
      </c>
      <c r="F473" s="245" t="s">
        <v>76</v>
      </c>
      <c r="G473" s="243"/>
      <c r="H473" s="246">
        <v>2</v>
      </c>
      <c r="I473" s="247"/>
      <c r="J473" s="243"/>
      <c r="K473" s="243"/>
      <c r="L473" s="248"/>
      <c r="M473" s="249"/>
      <c r="N473" s="250"/>
      <c r="O473" s="250"/>
      <c r="P473" s="250"/>
      <c r="Q473" s="250"/>
      <c r="R473" s="250"/>
      <c r="S473" s="250"/>
      <c r="T473" s="251"/>
      <c r="AT473" s="252" t="s">
        <v>223</v>
      </c>
      <c r="AU473" s="252" t="s">
        <v>76</v>
      </c>
      <c r="AV473" s="13" t="s">
        <v>76</v>
      </c>
      <c r="AW473" s="13" t="s">
        <v>30</v>
      </c>
      <c r="AX473" s="13" t="s">
        <v>74</v>
      </c>
      <c r="AY473" s="252" t="s">
        <v>211</v>
      </c>
    </row>
    <row r="474" spans="2:65" s="1" customFormat="1" ht="16.5" customHeight="1">
      <c r="B474" s="38"/>
      <c r="C474" s="216" t="s">
        <v>674</v>
      </c>
      <c r="D474" s="216" t="s">
        <v>213</v>
      </c>
      <c r="E474" s="217" t="s">
        <v>2125</v>
      </c>
      <c r="F474" s="218" t="s">
        <v>2126</v>
      </c>
      <c r="G474" s="219" t="s">
        <v>323</v>
      </c>
      <c r="H474" s="220">
        <v>2.052</v>
      </c>
      <c r="I474" s="221"/>
      <c r="J474" s="222">
        <f>ROUND(I474*H474,2)</f>
        <v>0</v>
      </c>
      <c r="K474" s="218" t="s">
        <v>217</v>
      </c>
      <c r="L474" s="43"/>
      <c r="M474" s="223" t="s">
        <v>1</v>
      </c>
      <c r="N474" s="224" t="s">
        <v>38</v>
      </c>
      <c r="O474" s="79"/>
      <c r="P474" s="225">
        <f>O474*H474</f>
        <v>0</v>
      </c>
      <c r="Q474" s="225">
        <v>0</v>
      </c>
      <c r="R474" s="225">
        <f>Q474*H474</f>
        <v>0</v>
      </c>
      <c r="S474" s="225">
        <v>0</v>
      </c>
      <c r="T474" s="226">
        <f>S474*H474</f>
        <v>0</v>
      </c>
      <c r="AR474" s="17" t="s">
        <v>218</v>
      </c>
      <c r="AT474" s="17" t="s">
        <v>213</v>
      </c>
      <c r="AU474" s="17" t="s">
        <v>76</v>
      </c>
      <c r="AY474" s="17" t="s">
        <v>211</v>
      </c>
      <c r="BE474" s="227">
        <f>IF(N474="základní",J474,0)</f>
        <v>0</v>
      </c>
      <c r="BF474" s="227">
        <f>IF(N474="snížená",J474,0)</f>
        <v>0</v>
      </c>
      <c r="BG474" s="227">
        <f>IF(N474="zákl. přenesená",J474,0)</f>
        <v>0</v>
      </c>
      <c r="BH474" s="227">
        <f>IF(N474="sníž. přenesená",J474,0)</f>
        <v>0</v>
      </c>
      <c r="BI474" s="227">
        <f>IF(N474="nulová",J474,0)</f>
        <v>0</v>
      </c>
      <c r="BJ474" s="17" t="s">
        <v>74</v>
      </c>
      <c r="BK474" s="227">
        <f>ROUND(I474*H474,2)</f>
        <v>0</v>
      </c>
      <c r="BL474" s="17" t="s">
        <v>218</v>
      </c>
      <c r="BM474" s="17" t="s">
        <v>677</v>
      </c>
    </row>
    <row r="475" spans="2:47" s="1" customFormat="1" ht="12">
      <c r="B475" s="38"/>
      <c r="C475" s="39"/>
      <c r="D475" s="228" t="s">
        <v>219</v>
      </c>
      <c r="E475" s="39"/>
      <c r="F475" s="229" t="s">
        <v>2127</v>
      </c>
      <c r="G475" s="39"/>
      <c r="H475" s="39"/>
      <c r="I475" s="143"/>
      <c r="J475" s="39"/>
      <c r="K475" s="39"/>
      <c r="L475" s="43"/>
      <c r="M475" s="230"/>
      <c r="N475" s="79"/>
      <c r="O475" s="79"/>
      <c r="P475" s="79"/>
      <c r="Q475" s="79"/>
      <c r="R475" s="79"/>
      <c r="S475" s="79"/>
      <c r="T475" s="80"/>
      <c r="AT475" s="17" t="s">
        <v>219</v>
      </c>
      <c r="AU475" s="17" t="s">
        <v>76</v>
      </c>
    </row>
    <row r="476" spans="2:47" s="1" customFormat="1" ht="12">
      <c r="B476" s="38"/>
      <c r="C476" s="39"/>
      <c r="D476" s="228" t="s">
        <v>221</v>
      </c>
      <c r="E476" s="39"/>
      <c r="F476" s="231" t="s">
        <v>2128</v>
      </c>
      <c r="G476" s="39"/>
      <c r="H476" s="39"/>
      <c r="I476" s="143"/>
      <c r="J476" s="39"/>
      <c r="K476" s="39"/>
      <c r="L476" s="43"/>
      <c r="M476" s="230"/>
      <c r="N476" s="79"/>
      <c r="O476" s="79"/>
      <c r="P476" s="79"/>
      <c r="Q476" s="79"/>
      <c r="R476" s="79"/>
      <c r="S476" s="79"/>
      <c r="T476" s="80"/>
      <c r="AT476" s="17" t="s">
        <v>221</v>
      </c>
      <c r="AU476" s="17" t="s">
        <v>76</v>
      </c>
    </row>
    <row r="477" spans="2:51" s="12" customFormat="1" ht="12">
      <c r="B477" s="232"/>
      <c r="C477" s="233"/>
      <c r="D477" s="228" t="s">
        <v>223</v>
      </c>
      <c r="E477" s="234" t="s">
        <v>1</v>
      </c>
      <c r="F477" s="235" t="s">
        <v>2129</v>
      </c>
      <c r="G477" s="233"/>
      <c r="H477" s="234" t="s">
        <v>1</v>
      </c>
      <c r="I477" s="236"/>
      <c r="J477" s="233"/>
      <c r="K477" s="233"/>
      <c r="L477" s="237"/>
      <c r="M477" s="238"/>
      <c r="N477" s="239"/>
      <c r="O477" s="239"/>
      <c r="P477" s="239"/>
      <c r="Q477" s="239"/>
      <c r="R477" s="239"/>
      <c r="S477" s="239"/>
      <c r="T477" s="240"/>
      <c r="AT477" s="241" t="s">
        <v>223</v>
      </c>
      <c r="AU477" s="241" t="s">
        <v>76</v>
      </c>
      <c r="AV477" s="12" t="s">
        <v>74</v>
      </c>
      <c r="AW477" s="12" t="s">
        <v>30</v>
      </c>
      <c r="AX477" s="12" t="s">
        <v>67</v>
      </c>
      <c r="AY477" s="241" t="s">
        <v>211</v>
      </c>
    </row>
    <row r="478" spans="2:51" s="13" customFormat="1" ht="12">
      <c r="B478" s="242"/>
      <c r="C478" s="243"/>
      <c r="D478" s="228" t="s">
        <v>223</v>
      </c>
      <c r="E478" s="244" t="s">
        <v>1</v>
      </c>
      <c r="F478" s="245" t="s">
        <v>2130</v>
      </c>
      <c r="G478" s="243"/>
      <c r="H478" s="246">
        <v>2.052</v>
      </c>
      <c r="I478" s="247"/>
      <c r="J478" s="243"/>
      <c r="K478" s="243"/>
      <c r="L478" s="248"/>
      <c r="M478" s="249"/>
      <c r="N478" s="250"/>
      <c r="O478" s="250"/>
      <c r="P478" s="250"/>
      <c r="Q478" s="250"/>
      <c r="R478" s="250"/>
      <c r="S478" s="250"/>
      <c r="T478" s="251"/>
      <c r="AT478" s="252" t="s">
        <v>223</v>
      </c>
      <c r="AU478" s="252" t="s">
        <v>76</v>
      </c>
      <c r="AV478" s="13" t="s">
        <v>76</v>
      </c>
      <c r="AW478" s="13" t="s">
        <v>30</v>
      </c>
      <c r="AX478" s="13" t="s">
        <v>74</v>
      </c>
      <c r="AY478" s="252" t="s">
        <v>211</v>
      </c>
    </row>
    <row r="479" spans="2:65" s="1" customFormat="1" ht="16.5" customHeight="1">
      <c r="B479" s="38"/>
      <c r="C479" s="216" t="s">
        <v>438</v>
      </c>
      <c r="D479" s="216" t="s">
        <v>213</v>
      </c>
      <c r="E479" s="217" t="s">
        <v>2131</v>
      </c>
      <c r="F479" s="218" t="s">
        <v>731</v>
      </c>
      <c r="G479" s="219" t="s">
        <v>323</v>
      </c>
      <c r="H479" s="220">
        <v>15.6</v>
      </c>
      <c r="I479" s="221"/>
      <c r="J479" s="222">
        <f>ROUND(I479*H479,2)</f>
        <v>0</v>
      </c>
      <c r="K479" s="218" t="s">
        <v>217</v>
      </c>
      <c r="L479" s="43"/>
      <c r="M479" s="223" t="s">
        <v>1</v>
      </c>
      <c r="N479" s="224" t="s">
        <v>38</v>
      </c>
      <c r="O479" s="79"/>
      <c r="P479" s="225">
        <f>O479*H479</f>
        <v>0</v>
      </c>
      <c r="Q479" s="225">
        <v>0</v>
      </c>
      <c r="R479" s="225">
        <f>Q479*H479</f>
        <v>0</v>
      </c>
      <c r="S479" s="225">
        <v>0</v>
      </c>
      <c r="T479" s="226">
        <f>S479*H479</f>
        <v>0</v>
      </c>
      <c r="AR479" s="17" t="s">
        <v>218</v>
      </c>
      <c r="AT479" s="17" t="s">
        <v>213</v>
      </c>
      <c r="AU479" s="17" t="s">
        <v>76</v>
      </c>
      <c r="AY479" s="17" t="s">
        <v>211</v>
      </c>
      <c r="BE479" s="227">
        <f>IF(N479="základní",J479,0)</f>
        <v>0</v>
      </c>
      <c r="BF479" s="227">
        <f>IF(N479="snížená",J479,0)</f>
        <v>0</v>
      </c>
      <c r="BG479" s="227">
        <f>IF(N479="zákl. přenesená",J479,0)</f>
        <v>0</v>
      </c>
      <c r="BH479" s="227">
        <f>IF(N479="sníž. přenesená",J479,0)</f>
        <v>0</v>
      </c>
      <c r="BI479" s="227">
        <f>IF(N479="nulová",J479,0)</f>
        <v>0</v>
      </c>
      <c r="BJ479" s="17" t="s">
        <v>74</v>
      </c>
      <c r="BK479" s="227">
        <f>ROUND(I479*H479,2)</f>
        <v>0</v>
      </c>
      <c r="BL479" s="17" t="s">
        <v>218</v>
      </c>
      <c r="BM479" s="17" t="s">
        <v>682</v>
      </c>
    </row>
    <row r="480" spans="2:47" s="1" customFormat="1" ht="12">
      <c r="B480" s="38"/>
      <c r="C480" s="39"/>
      <c r="D480" s="228" t="s">
        <v>219</v>
      </c>
      <c r="E480" s="39"/>
      <c r="F480" s="229" t="s">
        <v>325</v>
      </c>
      <c r="G480" s="39"/>
      <c r="H480" s="39"/>
      <c r="I480" s="143"/>
      <c r="J480" s="39"/>
      <c r="K480" s="39"/>
      <c r="L480" s="43"/>
      <c r="M480" s="230"/>
      <c r="N480" s="79"/>
      <c r="O480" s="79"/>
      <c r="P480" s="79"/>
      <c r="Q480" s="79"/>
      <c r="R480" s="79"/>
      <c r="S480" s="79"/>
      <c r="T480" s="80"/>
      <c r="AT480" s="17" t="s">
        <v>219</v>
      </c>
      <c r="AU480" s="17" t="s">
        <v>76</v>
      </c>
    </row>
    <row r="481" spans="2:47" s="1" customFormat="1" ht="12">
      <c r="B481" s="38"/>
      <c r="C481" s="39"/>
      <c r="D481" s="228" t="s">
        <v>221</v>
      </c>
      <c r="E481" s="39"/>
      <c r="F481" s="231" t="s">
        <v>2128</v>
      </c>
      <c r="G481" s="39"/>
      <c r="H481" s="39"/>
      <c r="I481" s="143"/>
      <c r="J481" s="39"/>
      <c r="K481" s="39"/>
      <c r="L481" s="43"/>
      <c r="M481" s="230"/>
      <c r="N481" s="79"/>
      <c r="O481" s="79"/>
      <c r="P481" s="79"/>
      <c r="Q481" s="79"/>
      <c r="R481" s="79"/>
      <c r="S481" s="79"/>
      <c r="T481" s="80"/>
      <c r="AT481" s="17" t="s">
        <v>221</v>
      </c>
      <c r="AU481" s="17" t="s">
        <v>76</v>
      </c>
    </row>
    <row r="482" spans="2:47" s="1" customFormat="1" ht="12">
      <c r="B482" s="38"/>
      <c r="C482" s="39"/>
      <c r="D482" s="228" t="s">
        <v>250</v>
      </c>
      <c r="E482" s="39"/>
      <c r="F482" s="231" t="s">
        <v>327</v>
      </c>
      <c r="G482" s="39"/>
      <c r="H482" s="39"/>
      <c r="I482" s="143"/>
      <c r="J482" s="39"/>
      <c r="K482" s="39"/>
      <c r="L482" s="43"/>
      <c r="M482" s="230"/>
      <c r="N482" s="79"/>
      <c r="O482" s="79"/>
      <c r="P482" s="79"/>
      <c r="Q482" s="79"/>
      <c r="R482" s="79"/>
      <c r="S482" s="79"/>
      <c r="T482" s="80"/>
      <c r="AT482" s="17" t="s">
        <v>250</v>
      </c>
      <c r="AU482" s="17" t="s">
        <v>76</v>
      </c>
    </row>
    <row r="483" spans="2:51" s="12" customFormat="1" ht="12">
      <c r="B483" s="232"/>
      <c r="C483" s="233"/>
      <c r="D483" s="228" t="s">
        <v>223</v>
      </c>
      <c r="E483" s="234" t="s">
        <v>1</v>
      </c>
      <c r="F483" s="235" t="s">
        <v>2132</v>
      </c>
      <c r="G483" s="233"/>
      <c r="H483" s="234" t="s">
        <v>1</v>
      </c>
      <c r="I483" s="236"/>
      <c r="J483" s="233"/>
      <c r="K483" s="233"/>
      <c r="L483" s="237"/>
      <c r="M483" s="238"/>
      <c r="N483" s="239"/>
      <c r="O483" s="239"/>
      <c r="P483" s="239"/>
      <c r="Q483" s="239"/>
      <c r="R483" s="239"/>
      <c r="S483" s="239"/>
      <c r="T483" s="240"/>
      <c r="AT483" s="241" t="s">
        <v>223</v>
      </c>
      <c r="AU483" s="241" t="s">
        <v>76</v>
      </c>
      <c r="AV483" s="12" t="s">
        <v>74</v>
      </c>
      <c r="AW483" s="12" t="s">
        <v>30</v>
      </c>
      <c r="AX483" s="12" t="s">
        <v>67</v>
      </c>
      <c r="AY483" s="241" t="s">
        <v>211</v>
      </c>
    </row>
    <row r="484" spans="2:51" s="13" customFormat="1" ht="12">
      <c r="B484" s="242"/>
      <c r="C484" s="243"/>
      <c r="D484" s="228" t="s">
        <v>223</v>
      </c>
      <c r="E484" s="244" t="s">
        <v>1</v>
      </c>
      <c r="F484" s="245" t="s">
        <v>2133</v>
      </c>
      <c r="G484" s="243"/>
      <c r="H484" s="246">
        <v>15.6</v>
      </c>
      <c r="I484" s="247"/>
      <c r="J484" s="243"/>
      <c r="K484" s="243"/>
      <c r="L484" s="248"/>
      <c r="M484" s="249"/>
      <c r="N484" s="250"/>
      <c r="O484" s="250"/>
      <c r="P484" s="250"/>
      <c r="Q484" s="250"/>
      <c r="R484" s="250"/>
      <c r="S484" s="250"/>
      <c r="T484" s="251"/>
      <c r="AT484" s="252" t="s">
        <v>223</v>
      </c>
      <c r="AU484" s="252" t="s">
        <v>76</v>
      </c>
      <c r="AV484" s="13" t="s">
        <v>76</v>
      </c>
      <c r="AW484" s="13" t="s">
        <v>30</v>
      </c>
      <c r="AX484" s="13" t="s">
        <v>74</v>
      </c>
      <c r="AY484" s="252" t="s">
        <v>211</v>
      </c>
    </row>
    <row r="485" spans="2:63" s="11" customFormat="1" ht="22.8" customHeight="1">
      <c r="B485" s="200"/>
      <c r="C485" s="201"/>
      <c r="D485" s="202" t="s">
        <v>66</v>
      </c>
      <c r="E485" s="214" t="s">
        <v>735</v>
      </c>
      <c r="F485" s="214" t="s">
        <v>736</v>
      </c>
      <c r="G485" s="201"/>
      <c r="H485" s="201"/>
      <c r="I485" s="204"/>
      <c r="J485" s="215">
        <f>BK485</f>
        <v>0</v>
      </c>
      <c r="K485" s="201"/>
      <c r="L485" s="206"/>
      <c r="M485" s="207"/>
      <c r="N485" s="208"/>
      <c r="O485" s="208"/>
      <c r="P485" s="209">
        <f>SUM(P486:P492)</f>
        <v>0</v>
      </c>
      <c r="Q485" s="208"/>
      <c r="R485" s="209">
        <f>SUM(R486:R492)</f>
        <v>0</v>
      </c>
      <c r="S485" s="208"/>
      <c r="T485" s="210">
        <f>SUM(T486:T492)</f>
        <v>0</v>
      </c>
      <c r="AR485" s="211" t="s">
        <v>74</v>
      </c>
      <c r="AT485" s="212" t="s">
        <v>66</v>
      </c>
      <c r="AU485" s="212" t="s">
        <v>74</v>
      </c>
      <c r="AY485" s="211" t="s">
        <v>211</v>
      </c>
      <c r="BK485" s="213">
        <f>SUM(BK486:BK492)</f>
        <v>0</v>
      </c>
    </row>
    <row r="486" spans="2:65" s="1" customFormat="1" ht="16.5" customHeight="1">
      <c r="B486" s="38"/>
      <c r="C486" s="216" t="s">
        <v>685</v>
      </c>
      <c r="D486" s="216" t="s">
        <v>213</v>
      </c>
      <c r="E486" s="217" t="s">
        <v>738</v>
      </c>
      <c r="F486" s="218" t="s">
        <v>739</v>
      </c>
      <c r="G486" s="219" t="s">
        <v>323</v>
      </c>
      <c r="H486" s="220">
        <v>245.27</v>
      </c>
      <c r="I486" s="221"/>
      <c r="J486" s="222">
        <f>ROUND(I486*H486,2)</f>
        <v>0</v>
      </c>
      <c r="K486" s="218" t="s">
        <v>217</v>
      </c>
      <c r="L486" s="43"/>
      <c r="M486" s="223" t="s">
        <v>1</v>
      </c>
      <c r="N486" s="224" t="s">
        <v>38</v>
      </c>
      <c r="O486" s="79"/>
      <c r="P486" s="225">
        <f>O486*H486</f>
        <v>0</v>
      </c>
      <c r="Q486" s="225">
        <v>0</v>
      </c>
      <c r="R486" s="225">
        <f>Q486*H486</f>
        <v>0</v>
      </c>
      <c r="S486" s="225">
        <v>0</v>
      </c>
      <c r="T486" s="226">
        <f>S486*H486</f>
        <v>0</v>
      </c>
      <c r="AR486" s="17" t="s">
        <v>218</v>
      </c>
      <c r="AT486" s="17" t="s">
        <v>213</v>
      </c>
      <c r="AU486" s="17" t="s">
        <v>76</v>
      </c>
      <c r="AY486" s="17" t="s">
        <v>211</v>
      </c>
      <c r="BE486" s="227">
        <f>IF(N486="základní",J486,0)</f>
        <v>0</v>
      </c>
      <c r="BF486" s="227">
        <f>IF(N486="snížená",J486,0)</f>
        <v>0</v>
      </c>
      <c r="BG486" s="227">
        <f>IF(N486="zákl. přenesená",J486,0)</f>
        <v>0</v>
      </c>
      <c r="BH486" s="227">
        <f>IF(N486="sníž. přenesená",J486,0)</f>
        <v>0</v>
      </c>
      <c r="BI486" s="227">
        <f>IF(N486="nulová",J486,0)</f>
        <v>0</v>
      </c>
      <c r="BJ486" s="17" t="s">
        <v>74</v>
      </c>
      <c r="BK486" s="227">
        <f>ROUND(I486*H486,2)</f>
        <v>0</v>
      </c>
      <c r="BL486" s="17" t="s">
        <v>218</v>
      </c>
      <c r="BM486" s="17" t="s">
        <v>688</v>
      </c>
    </row>
    <row r="487" spans="2:47" s="1" customFormat="1" ht="12">
      <c r="B487" s="38"/>
      <c r="C487" s="39"/>
      <c r="D487" s="228" t="s">
        <v>219</v>
      </c>
      <c r="E487" s="39"/>
      <c r="F487" s="229" t="s">
        <v>741</v>
      </c>
      <c r="G487" s="39"/>
      <c r="H487" s="39"/>
      <c r="I487" s="143"/>
      <c r="J487" s="39"/>
      <c r="K487" s="39"/>
      <c r="L487" s="43"/>
      <c r="M487" s="230"/>
      <c r="N487" s="79"/>
      <c r="O487" s="79"/>
      <c r="P487" s="79"/>
      <c r="Q487" s="79"/>
      <c r="R487" s="79"/>
      <c r="S487" s="79"/>
      <c r="T487" s="80"/>
      <c r="AT487" s="17" t="s">
        <v>219</v>
      </c>
      <c r="AU487" s="17" t="s">
        <v>76</v>
      </c>
    </row>
    <row r="488" spans="2:47" s="1" customFormat="1" ht="12">
      <c r="B488" s="38"/>
      <c r="C488" s="39"/>
      <c r="D488" s="228" t="s">
        <v>221</v>
      </c>
      <c r="E488" s="39"/>
      <c r="F488" s="231" t="s">
        <v>742</v>
      </c>
      <c r="G488" s="39"/>
      <c r="H488" s="39"/>
      <c r="I488" s="143"/>
      <c r="J488" s="39"/>
      <c r="K488" s="39"/>
      <c r="L488" s="43"/>
      <c r="M488" s="230"/>
      <c r="N488" s="79"/>
      <c r="O488" s="79"/>
      <c r="P488" s="79"/>
      <c r="Q488" s="79"/>
      <c r="R488" s="79"/>
      <c r="S488" s="79"/>
      <c r="T488" s="80"/>
      <c r="AT488" s="17" t="s">
        <v>221</v>
      </c>
      <c r="AU488" s="17" t="s">
        <v>76</v>
      </c>
    </row>
    <row r="489" spans="2:65" s="1" customFormat="1" ht="16.5" customHeight="1">
      <c r="B489" s="38"/>
      <c r="C489" s="216" t="s">
        <v>445</v>
      </c>
      <c r="D489" s="216" t="s">
        <v>213</v>
      </c>
      <c r="E489" s="217" t="s">
        <v>2134</v>
      </c>
      <c r="F489" s="218" t="s">
        <v>2135</v>
      </c>
      <c r="G489" s="219" t="s">
        <v>323</v>
      </c>
      <c r="H489" s="220">
        <v>245.233</v>
      </c>
      <c r="I489" s="221"/>
      <c r="J489" s="222">
        <f>ROUND(I489*H489,2)</f>
        <v>0</v>
      </c>
      <c r="K489" s="218" t="s">
        <v>217</v>
      </c>
      <c r="L489" s="43"/>
      <c r="M489" s="223" t="s">
        <v>1</v>
      </c>
      <c r="N489" s="224" t="s">
        <v>38</v>
      </c>
      <c r="O489" s="79"/>
      <c r="P489" s="225">
        <f>O489*H489</f>
        <v>0</v>
      </c>
      <c r="Q489" s="225">
        <v>0</v>
      </c>
      <c r="R489" s="225">
        <f>Q489*H489</f>
        <v>0</v>
      </c>
      <c r="S489" s="225">
        <v>0</v>
      </c>
      <c r="T489" s="226">
        <f>S489*H489</f>
        <v>0</v>
      </c>
      <c r="AR489" s="17" t="s">
        <v>218</v>
      </c>
      <c r="AT489" s="17" t="s">
        <v>213</v>
      </c>
      <c r="AU489" s="17" t="s">
        <v>76</v>
      </c>
      <c r="AY489" s="17" t="s">
        <v>211</v>
      </c>
      <c r="BE489" s="227">
        <f>IF(N489="základní",J489,0)</f>
        <v>0</v>
      </c>
      <c r="BF489" s="227">
        <f>IF(N489="snížená",J489,0)</f>
        <v>0</v>
      </c>
      <c r="BG489" s="227">
        <f>IF(N489="zákl. přenesená",J489,0)</f>
        <v>0</v>
      </c>
      <c r="BH489" s="227">
        <f>IF(N489="sníž. přenesená",J489,0)</f>
        <v>0</v>
      </c>
      <c r="BI489" s="227">
        <f>IF(N489="nulová",J489,0)</f>
        <v>0</v>
      </c>
      <c r="BJ489" s="17" t="s">
        <v>74</v>
      </c>
      <c r="BK489" s="227">
        <f>ROUND(I489*H489,2)</f>
        <v>0</v>
      </c>
      <c r="BL489" s="17" t="s">
        <v>218</v>
      </c>
      <c r="BM489" s="17" t="s">
        <v>2136</v>
      </c>
    </row>
    <row r="490" spans="2:47" s="1" customFormat="1" ht="12">
      <c r="B490" s="38"/>
      <c r="C490" s="39"/>
      <c r="D490" s="228" t="s">
        <v>219</v>
      </c>
      <c r="E490" s="39"/>
      <c r="F490" s="229" t="s">
        <v>2137</v>
      </c>
      <c r="G490" s="39"/>
      <c r="H490" s="39"/>
      <c r="I490" s="143"/>
      <c r="J490" s="39"/>
      <c r="K490" s="39"/>
      <c r="L490" s="43"/>
      <c r="M490" s="230"/>
      <c r="N490" s="79"/>
      <c r="O490" s="79"/>
      <c r="P490" s="79"/>
      <c r="Q490" s="79"/>
      <c r="R490" s="79"/>
      <c r="S490" s="79"/>
      <c r="T490" s="80"/>
      <c r="AT490" s="17" t="s">
        <v>219</v>
      </c>
      <c r="AU490" s="17" t="s">
        <v>76</v>
      </c>
    </row>
    <row r="491" spans="2:47" s="1" customFormat="1" ht="12">
      <c r="B491" s="38"/>
      <c r="C491" s="39"/>
      <c r="D491" s="228" t="s">
        <v>221</v>
      </c>
      <c r="E491" s="39"/>
      <c r="F491" s="231" t="s">
        <v>742</v>
      </c>
      <c r="G491" s="39"/>
      <c r="H491" s="39"/>
      <c r="I491" s="143"/>
      <c r="J491" s="39"/>
      <c r="K491" s="39"/>
      <c r="L491" s="43"/>
      <c r="M491" s="230"/>
      <c r="N491" s="79"/>
      <c r="O491" s="79"/>
      <c r="P491" s="79"/>
      <c r="Q491" s="79"/>
      <c r="R491" s="79"/>
      <c r="S491" s="79"/>
      <c r="T491" s="80"/>
      <c r="AT491" s="17" t="s">
        <v>221</v>
      </c>
      <c r="AU491" s="17" t="s">
        <v>76</v>
      </c>
    </row>
    <row r="492" spans="2:47" s="1" customFormat="1" ht="12">
      <c r="B492" s="38"/>
      <c r="C492" s="39"/>
      <c r="D492" s="228" t="s">
        <v>250</v>
      </c>
      <c r="E492" s="39"/>
      <c r="F492" s="231" t="s">
        <v>2138</v>
      </c>
      <c r="G492" s="39"/>
      <c r="H492" s="39"/>
      <c r="I492" s="143"/>
      <c r="J492" s="39"/>
      <c r="K492" s="39"/>
      <c r="L492" s="43"/>
      <c r="M492" s="230"/>
      <c r="N492" s="79"/>
      <c r="O492" s="79"/>
      <c r="P492" s="79"/>
      <c r="Q492" s="79"/>
      <c r="R492" s="79"/>
      <c r="S492" s="79"/>
      <c r="T492" s="80"/>
      <c r="AT492" s="17" t="s">
        <v>250</v>
      </c>
      <c r="AU492" s="17" t="s">
        <v>76</v>
      </c>
    </row>
    <row r="493" spans="2:63" s="11" customFormat="1" ht="25.9" customHeight="1">
      <c r="B493" s="200"/>
      <c r="C493" s="201"/>
      <c r="D493" s="202" t="s">
        <v>66</v>
      </c>
      <c r="E493" s="203" t="s">
        <v>744</v>
      </c>
      <c r="F493" s="203" t="s">
        <v>745</v>
      </c>
      <c r="G493" s="201"/>
      <c r="H493" s="201"/>
      <c r="I493" s="204"/>
      <c r="J493" s="205">
        <f>BK493</f>
        <v>0</v>
      </c>
      <c r="K493" s="201"/>
      <c r="L493" s="206"/>
      <c r="M493" s="207"/>
      <c r="N493" s="208"/>
      <c r="O493" s="208"/>
      <c r="P493" s="209">
        <f>P494</f>
        <v>0</v>
      </c>
      <c r="Q493" s="208"/>
      <c r="R493" s="209">
        <f>R494</f>
        <v>0.037</v>
      </c>
      <c r="S493" s="208"/>
      <c r="T493" s="210">
        <f>T494</f>
        <v>0</v>
      </c>
      <c r="AR493" s="211" t="s">
        <v>76</v>
      </c>
      <c r="AT493" s="212" t="s">
        <v>66</v>
      </c>
      <c r="AU493" s="212" t="s">
        <v>67</v>
      </c>
      <c r="AY493" s="211" t="s">
        <v>211</v>
      </c>
      <c r="BK493" s="213">
        <f>BK494</f>
        <v>0</v>
      </c>
    </row>
    <row r="494" spans="2:63" s="11" customFormat="1" ht="22.8" customHeight="1">
      <c r="B494" s="200"/>
      <c r="C494" s="201"/>
      <c r="D494" s="202" t="s">
        <v>66</v>
      </c>
      <c r="E494" s="214" t="s">
        <v>746</v>
      </c>
      <c r="F494" s="214" t="s">
        <v>747</v>
      </c>
      <c r="G494" s="201"/>
      <c r="H494" s="201"/>
      <c r="I494" s="204"/>
      <c r="J494" s="215">
        <f>BK494</f>
        <v>0</v>
      </c>
      <c r="K494" s="201"/>
      <c r="L494" s="206"/>
      <c r="M494" s="207"/>
      <c r="N494" s="208"/>
      <c r="O494" s="208"/>
      <c r="P494" s="209">
        <f>SUM(P495:P522)</f>
        <v>0</v>
      </c>
      <c r="Q494" s="208"/>
      <c r="R494" s="209">
        <f>SUM(R495:R522)</f>
        <v>0.037</v>
      </c>
      <c r="S494" s="208"/>
      <c r="T494" s="210">
        <f>SUM(T495:T522)</f>
        <v>0</v>
      </c>
      <c r="AR494" s="211" t="s">
        <v>76</v>
      </c>
      <c r="AT494" s="212" t="s">
        <v>66</v>
      </c>
      <c r="AU494" s="212" t="s">
        <v>74</v>
      </c>
      <c r="AY494" s="211" t="s">
        <v>211</v>
      </c>
      <c r="BK494" s="213">
        <f>SUM(BK495:BK522)</f>
        <v>0</v>
      </c>
    </row>
    <row r="495" spans="2:65" s="1" customFormat="1" ht="16.5" customHeight="1">
      <c r="B495" s="38"/>
      <c r="C495" s="216" t="s">
        <v>696</v>
      </c>
      <c r="D495" s="216" t="s">
        <v>213</v>
      </c>
      <c r="E495" s="217" t="s">
        <v>748</v>
      </c>
      <c r="F495" s="218" t="s">
        <v>749</v>
      </c>
      <c r="G495" s="219" t="s">
        <v>216</v>
      </c>
      <c r="H495" s="220">
        <v>31.99</v>
      </c>
      <c r="I495" s="221"/>
      <c r="J495" s="222">
        <f>ROUND(I495*H495,2)</f>
        <v>0</v>
      </c>
      <c r="K495" s="218" t="s">
        <v>217</v>
      </c>
      <c r="L495" s="43"/>
      <c r="M495" s="223" t="s">
        <v>1</v>
      </c>
      <c r="N495" s="224" t="s">
        <v>38</v>
      </c>
      <c r="O495" s="79"/>
      <c r="P495" s="225">
        <f>O495*H495</f>
        <v>0</v>
      </c>
      <c r="Q495" s="225">
        <v>0</v>
      </c>
      <c r="R495" s="225">
        <f>Q495*H495</f>
        <v>0</v>
      </c>
      <c r="S495" s="225">
        <v>0</v>
      </c>
      <c r="T495" s="226">
        <f>S495*H495</f>
        <v>0</v>
      </c>
      <c r="AR495" s="17" t="s">
        <v>273</v>
      </c>
      <c r="AT495" s="17" t="s">
        <v>213</v>
      </c>
      <c r="AU495" s="17" t="s">
        <v>76</v>
      </c>
      <c r="AY495" s="17" t="s">
        <v>211</v>
      </c>
      <c r="BE495" s="227">
        <f>IF(N495="základní",J495,0)</f>
        <v>0</v>
      </c>
      <c r="BF495" s="227">
        <f>IF(N495="snížená",J495,0)</f>
        <v>0</v>
      </c>
      <c r="BG495" s="227">
        <f>IF(N495="zákl. přenesená",J495,0)</f>
        <v>0</v>
      </c>
      <c r="BH495" s="227">
        <f>IF(N495="sníž. přenesená",J495,0)</f>
        <v>0</v>
      </c>
      <c r="BI495" s="227">
        <f>IF(N495="nulová",J495,0)</f>
        <v>0</v>
      </c>
      <c r="BJ495" s="17" t="s">
        <v>74</v>
      </c>
      <c r="BK495" s="227">
        <f>ROUND(I495*H495,2)</f>
        <v>0</v>
      </c>
      <c r="BL495" s="17" t="s">
        <v>273</v>
      </c>
      <c r="BM495" s="17" t="s">
        <v>694</v>
      </c>
    </row>
    <row r="496" spans="2:47" s="1" customFormat="1" ht="12">
      <c r="B496" s="38"/>
      <c r="C496" s="39"/>
      <c r="D496" s="228" t="s">
        <v>219</v>
      </c>
      <c r="E496" s="39"/>
      <c r="F496" s="229" t="s">
        <v>751</v>
      </c>
      <c r="G496" s="39"/>
      <c r="H496" s="39"/>
      <c r="I496" s="143"/>
      <c r="J496" s="39"/>
      <c r="K496" s="39"/>
      <c r="L496" s="43"/>
      <c r="M496" s="230"/>
      <c r="N496" s="79"/>
      <c r="O496" s="79"/>
      <c r="P496" s="79"/>
      <c r="Q496" s="79"/>
      <c r="R496" s="79"/>
      <c r="S496" s="79"/>
      <c r="T496" s="80"/>
      <c r="AT496" s="17" t="s">
        <v>219</v>
      </c>
      <c r="AU496" s="17" t="s">
        <v>76</v>
      </c>
    </row>
    <row r="497" spans="2:47" s="1" customFormat="1" ht="12">
      <c r="B497" s="38"/>
      <c r="C497" s="39"/>
      <c r="D497" s="228" t="s">
        <v>221</v>
      </c>
      <c r="E497" s="39"/>
      <c r="F497" s="231" t="s">
        <v>752</v>
      </c>
      <c r="G497" s="39"/>
      <c r="H497" s="39"/>
      <c r="I497" s="143"/>
      <c r="J497" s="39"/>
      <c r="K497" s="39"/>
      <c r="L497" s="43"/>
      <c r="M497" s="230"/>
      <c r="N497" s="79"/>
      <c r="O497" s="79"/>
      <c r="P497" s="79"/>
      <c r="Q497" s="79"/>
      <c r="R497" s="79"/>
      <c r="S497" s="79"/>
      <c r="T497" s="80"/>
      <c r="AT497" s="17" t="s">
        <v>221</v>
      </c>
      <c r="AU497" s="17" t="s">
        <v>76</v>
      </c>
    </row>
    <row r="498" spans="2:47" s="1" customFormat="1" ht="12">
      <c r="B498" s="38"/>
      <c r="C498" s="39"/>
      <c r="D498" s="228" t="s">
        <v>250</v>
      </c>
      <c r="E498" s="39"/>
      <c r="F498" s="231" t="s">
        <v>753</v>
      </c>
      <c r="G498" s="39"/>
      <c r="H498" s="39"/>
      <c r="I498" s="143"/>
      <c r="J498" s="39"/>
      <c r="K498" s="39"/>
      <c r="L498" s="43"/>
      <c r="M498" s="230"/>
      <c r="N498" s="79"/>
      <c r="O498" s="79"/>
      <c r="P498" s="79"/>
      <c r="Q498" s="79"/>
      <c r="R498" s="79"/>
      <c r="S498" s="79"/>
      <c r="T498" s="80"/>
      <c r="AT498" s="17" t="s">
        <v>250</v>
      </c>
      <c r="AU498" s="17" t="s">
        <v>76</v>
      </c>
    </row>
    <row r="499" spans="2:51" s="12" customFormat="1" ht="12">
      <c r="B499" s="232"/>
      <c r="C499" s="233"/>
      <c r="D499" s="228" t="s">
        <v>223</v>
      </c>
      <c r="E499" s="234" t="s">
        <v>1</v>
      </c>
      <c r="F499" s="235" t="s">
        <v>2037</v>
      </c>
      <c r="G499" s="233"/>
      <c r="H499" s="234" t="s">
        <v>1</v>
      </c>
      <c r="I499" s="236"/>
      <c r="J499" s="233"/>
      <c r="K499" s="233"/>
      <c r="L499" s="237"/>
      <c r="M499" s="238"/>
      <c r="N499" s="239"/>
      <c r="O499" s="239"/>
      <c r="P499" s="239"/>
      <c r="Q499" s="239"/>
      <c r="R499" s="239"/>
      <c r="S499" s="239"/>
      <c r="T499" s="240"/>
      <c r="AT499" s="241" t="s">
        <v>223</v>
      </c>
      <c r="AU499" s="241" t="s">
        <v>76</v>
      </c>
      <c r="AV499" s="12" t="s">
        <v>74</v>
      </c>
      <c r="AW499" s="12" t="s">
        <v>30</v>
      </c>
      <c r="AX499" s="12" t="s">
        <v>67</v>
      </c>
      <c r="AY499" s="241" t="s">
        <v>211</v>
      </c>
    </row>
    <row r="500" spans="2:51" s="13" customFormat="1" ht="12">
      <c r="B500" s="242"/>
      <c r="C500" s="243"/>
      <c r="D500" s="228" t="s">
        <v>223</v>
      </c>
      <c r="E500" s="244" t="s">
        <v>1</v>
      </c>
      <c r="F500" s="245" t="s">
        <v>2139</v>
      </c>
      <c r="G500" s="243"/>
      <c r="H500" s="246">
        <v>22.4</v>
      </c>
      <c r="I500" s="247"/>
      <c r="J500" s="243"/>
      <c r="K500" s="243"/>
      <c r="L500" s="248"/>
      <c r="M500" s="249"/>
      <c r="N500" s="250"/>
      <c r="O500" s="250"/>
      <c r="P500" s="250"/>
      <c r="Q500" s="250"/>
      <c r="R500" s="250"/>
      <c r="S500" s="250"/>
      <c r="T500" s="251"/>
      <c r="AT500" s="252" t="s">
        <v>223</v>
      </c>
      <c r="AU500" s="252" t="s">
        <v>76</v>
      </c>
      <c r="AV500" s="13" t="s">
        <v>76</v>
      </c>
      <c r="AW500" s="13" t="s">
        <v>30</v>
      </c>
      <c r="AX500" s="13" t="s">
        <v>67</v>
      </c>
      <c r="AY500" s="252" t="s">
        <v>211</v>
      </c>
    </row>
    <row r="501" spans="2:51" s="13" customFormat="1" ht="12">
      <c r="B501" s="242"/>
      <c r="C501" s="243"/>
      <c r="D501" s="228" t="s">
        <v>223</v>
      </c>
      <c r="E501" s="244" t="s">
        <v>1</v>
      </c>
      <c r="F501" s="245" t="s">
        <v>2140</v>
      </c>
      <c r="G501" s="243"/>
      <c r="H501" s="246">
        <v>9.59</v>
      </c>
      <c r="I501" s="247"/>
      <c r="J501" s="243"/>
      <c r="K501" s="243"/>
      <c r="L501" s="248"/>
      <c r="M501" s="249"/>
      <c r="N501" s="250"/>
      <c r="O501" s="250"/>
      <c r="P501" s="250"/>
      <c r="Q501" s="250"/>
      <c r="R501" s="250"/>
      <c r="S501" s="250"/>
      <c r="T501" s="251"/>
      <c r="AT501" s="252" t="s">
        <v>223</v>
      </c>
      <c r="AU501" s="252" t="s">
        <v>76</v>
      </c>
      <c r="AV501" s="13" t="s">
        <v>76</v>
      </c>
      <c r="AW501" s="13" t="s">
        <v>30</v>
      </c>
      <c r="AX501" s="13" t="s">
        <v>67</v>
      </c>
      <c r="AY501" s="252" t="s">
        <v>211</v>
      </c>
    </row>
    <row r="502" spans="2:51" s="14" customFormat="1" ht="12">
      <c r="B502" s="253"/>
      <c r="C502" s="254"/>
      <c r="D502" s="228" t="s">
        <v>223</v>
      </c>
      <c r="E502" s="255" t="s">
        <v>1</v>
      </c>
      <c r="F502" s="256" t="s">
        <v>227</v>
      </c>
      <c r="G502" s="254"/>
      <c r="H502" s="257">
        <v>31.99</v>
      </c>
      <c r="I502" s="258"/>
      <c r="J502" s="254"/>
      <c r="K502" s="254"/>
      <c r="L502" s="259"/>
      <c r="M502" s="260"/>
      <c r="N502" s="261"/>
      <c r="O502" s="261"/>
      <c r="P502" s="261"/>
      <c r="Q502" s="261"/>
      <c r="R502" s="261"/>
      <c r="S502" s="261"/>
      <c r="T502" s="262"/>
      <c r="AT502" s="263" t="s">
        <v>223</v>
      </c>
      <c r="AU502" s="263" t="s">
        <v>76</v>
      </c>
      <c r="AV502" s="14" t="s">
        <v>218</v>
      </c>
      <c r="AW502" s="14" t="s">
        <v>30</v>
      </c>
      <c r="AX502" s="14" t="s">
        <v>74</v>
      </c>
      <c r="AY502" s="263" t="s">
        <v>211</v>
      </c>
    </row>
    <row r="503" spans="2:65" s="1" customFormat="1" ht="16.5" customHeight="1">
      <c r="B503" s="38"/>
      <c r="C503" s="264" t="s">
        <v>451</v>
      </c>
      <c r="D503" s="264" t="s">
        <v>337</v>
      </c>
      <c r="E503" s="265" t="s">
        <v>758</v>
      </c>
      <c r="F503" s="266" t="s">
        <v>759</v>
      </c>
      <c r="G503" s="267" t="s">
        <v>323</v>
      </c>
      <c r="H503" s="268">
        <v>0.011</v>
      </c>
      <c r="I503" s="269"/>
      <c r="J503" s="270">
        <f>ROUND(I503*H503,2)</f>
        <v>0</v>
      </c>
      <c r="K503" s="266" t="s">
        <v>217</v>
      </c>
      <c r="L503" s="271"/>
      <c r="M503" s="272" t="s">
        <v>1</v>
      </c>
      <c r="N503" s="273" t="s">
        <v>38</v>
      </c>
      <c r="O503" s="79"/>
      <c r="P503" s="225">
        <f>O503*H503</f>
        <v>0</v>
      </c>
      <c r="Q503" s="225">
        <v>1</v>
      </c>
      <c r="R503" s="225">
        <f>Q503*H503</f>
        <v>0.011</v>
      </c>
      <c r="S503" s="225">
        <v>0</v>
      </c>
      <c r="T503" s="226">
        <f>S503*H503</f>
        <v>0</v>
      </c>
      <c r="AR503" s="17" t="s">
        <v>317</v>
      </c>
      <c r="AT503" s="17" t="s">
        <v>337</v>
      </c>
      <c r="AU503" s="17" t="s">
        <v>76</v>
      </c>
      <c r="AY503" s="17" t="s">
        <v>211</v>
      </c>
      <c r="BE503" s="227">
        <f>IF(N503="základní",J503,0)</f>
        <v>0</v>
      </c>
      <c r="BF503" s="227">
        <f>IF(N503="snížená",J503,0)</f>
        <v>0</v>
      </c>
      <c r="BG503" s="227">
        <f>IF(N503="zákl. přenesená",J503,0)</f>
        <v>0</v>
      </c>
      <c r="BH503" s="227">
        <f>IF(N503="sníž. přenesená",J503,0)</f>
        <v>0</v>
      </c>
      <c r="BI503" s="227">
        <f>IF(N503="nulová",J503,0)</f>
        <v>0</v>
      </c>
      <c r="BJ503" s="17" t="s">
        <v>74</v>
      </c>
      <c r="BK503" s="227">
        <f>ROUND(I503*H503,2)</f>
        <v>0</v>
      </c>
      <c r="BL503" s="17" t="s">
        <v>273</v>
      </c>
      <c r="BM503" s="17" t="s">
        <v>699</v>
      </c>
    </row>
    <row r="504" spans="2:47" s="1" customFormat="1" ht="12">
      <c r="B504" s="38"/>
      <c r="C504" s="39"/>
      <c r="D504" s="228" t="s">
        <v>219</v>
      </c>
      <c r="E504" s="39"/>
      <c r="F504" s="229" t="s">
        <v>759</v>
      </c>
      <c r="G504" s="39"/>
      <c r="H504" s="39"/>
      <c r="I504" s="143"/>
      <c r="J504" s="39"/>
      <c r="K504" s="39"/>
      <c r="L504" s="43"/>
      <c r="M504" s="230"/>
      <c r="N504" s="79"/>
      <c r="O504" s="79"/>
      <c r="P504" s="79"/>
      <c r="Q504" s="79"/>
      <c r="R504" s="79"/>
      <c r="S504" s="79"/>
      <c r="T504" s="80"/>
      <c r="AT504" s="17" t="s">
        <v>219</v>
      </c>
      <c r="AU504" s="17" t="s">
        <v>76</v>
      </c>
    </row>
    <row r="505" spans="2:47" s="1" customFormat="1" ht="12">
      <c r="B505" s="38"/>
      <c r="C505" s="39"/>
      <c r="D505" s="228" t="s">
        <v>250</v>
      </c>
      <c r="E505" s="39"/>
      <c r="F505" s="231" t="s">
        <v>761</v>
      </c>
      <c r="G505" s="39"/>
      <c r="H505" s="39"/>
      <c r="I505" s="143"/>
      <c r="J505" s="39"/>
      <c r="K505" s="39"/>
      <c r="L505" s="43"/>
      <c r="M505" s="230"/>
      <c r="N505" s="79"/>
      <c r="O505" s="79"/>
      <c r="P505" s="79"/>
      <c r="Q505" s="79"/>
      <c r="R505" s="79"/>
      <c r="S505" s="79"/>
      <c r="T505" s="80"/>
      <c r="AT505" s="17" t="s">
        <v>250</v>
      </c>
      <c r="AU505" s="17" t="s">
        <v>76</v>
      </c>
    </row>
    <row r="506" spans="2:51" s="13" customFormat="1" ht="12">
      <c r="B506" s="242"/>
      <c r="C506" s="243"/>
      <c r="D506" s="228" t="s">
        <v>223</v>
      </c>
      <c r="E506" s="244" t="s">
        <v>1</v>
      </c>
      <c r="F506" s="245" t="s">
        <v>2141</v>
      </c>
      <c r="G506" s="243"/>
      <c r="H506" s="246">
        <v>0.011</v>
      </c>
      <c r="I506" s="247"/>
      <c r="J506" s="243"/>
      <c r="K506" s="243"/>
      <c r="L506" s="248"/>
      <c r="M506" s="249"/>
      <c r="N506" s="250"/>
      <c r="O506" s="250"/>
      <c r="P506" s="250"/>
      <c r="Q506" s="250"/>
      <c r="R506" s="250"/>
      <c r="S506" s="250"/>
      <c r="T506" s="251"/>
      <c r="AT506" s="252" t="s">
        <v>223</v>
      </c>
      <c r="AU506" s="252" t="s">
        <v>76</v>
      </c>
      <c r="AV506" s="13" t="s">
        <v>76</v>
      </c>
      <c r="AW506" s="13" t="s">
        <v>30</v>
      </c>
      <c r="AX506" s="13" t="s">
        <v>67</v>
      </c>
      <c r="AY506" s="252" t="s">
        <v>211</v>
      </c>
    </row>
    <row r="507" spans="2:51" s="14" customFormat="1" ht="12">
      <c r="B507" s="253"/>
      <c r="C507" s="254"/>
      <c r="D507" s="228" t="s">
        <v>223</v>
      </c>
      <c r="E507" s="255" t="s">
        <v>1</v>
      </c>
      <c r="F507" s="256" t="s">
        <v>227</v>
      </c>
      <c r="G507" s="254"/>
      <c r="H507" s="257">
        <v>0.011</v>
      </c>
      <c r="I507" s="258"/>
      <c r="J507" s="254"/>
      <c r="K507" s="254"/>
      <c r="L507" s="259"/>
      <c r="M507" s="260"/>
      <c r="N507" s="261"/>
      <c r="O507" s="261"/>
      <c r="P507" s="261"/>
      <c r="Q507" s="261"/>
      <c r="R507" s="261"/>
      <c r="S507" s="261"/>
      <c r="T507" s="262"/>
      <c r="AT507" s="263" t="s">
        <v>223</v>
      </c>
      <c r="AU507" s="263" t="s">
        <v>76</v>
      </c>
      <c r="AV507" s="14" t="s">
        <v>218</v>
      </c>
      <c r="AW507" s="14" t="s">
        <v>30</v>
      </c>
      <c r="AX507" s="14" t="s">
        <v>74</v>
      </c>
      <c r="AY507" s="263" t="s">
        <v>211</v>
      </c>
    </row>
    <row r="508" spans="2:65" s="1" customFormat="1" ht="16.5" customHeight="1">
      <c r="B508" s="38"/>
      <c r="C508" s="216" t="s">
        <v>713</v>
      </c>
      <c r="D508" s="216" t="s">
        <v>213</v>
      </c>
      <c r="E508" s="217" t="s">
        <v>763</v>
      </c>
      <c r="F508" s="218" t="s">
        <v>764</v>
      </c>
      <c r="G508" s="219" t="s">
        <v>216</v>
      </c>
      <c r="H508" s="220">
        <v>63.98</v>
      </c>
      <c r="I508" s="221"/>
      <c r="J508" s="222">
        <f>ROUND(I508*H508,2)</f>
        <v>0</v>
      </c>
      <c r="K508" s="218" t="s">
        <v>217</v>
      </c>
      <c r="L508" s="43"/>
      <c r="M508" s="223" t="s">
        <v>1</v>
      </c>
      <c r="N508" s="224" t="s">
        <v>38</v>
      </c>
      <c r="O508" s="79"/>
      <c r="P508" s="225">
        <f>O508*H508</f>
        <v>0</v>
      </c>
      <c r="Q508" s="225">
        <v>0</v>
      </c>
      <c r="R508" s="225">
        <f>Q508*H508</f>
        <v>0</v>
      </c>
      <c r="S508" s="225">
        <v>0</v>
      </c>
      <c r="T508" s="226">
        <f>S508*H508</f>
        <v>0</v>
      </c>
      <c r="AR508" s="17" t="s">
        <v>273</v>
      </c>
      <c r="AT508" s="17" t="s">
        <v>213</v>
      </c>
      <c r="AU508" s="17" t="s">
        <v>76</v>
      </c>
      <c r="AY508" s="17" t="s">
        <v>211</v>
      </c>
      <c r="BE508" s="227">
        <f>IF(N508="základní",J508,0)</f>
        <v>0</v>
      </c>
      <c r="BF508" s="227">
        <f>IF(N508="snížená",J508,0)</f>
        <v>0</v>
      </c>
      <c r="BG508" s="227">
        <f>IF(N508="zákl. přenesená",J508,0)</f>
        <v>0</v>
      </c>
      <c r="BH508" s="227">
        <f>IF(N508="sníž. přenesená",J508,0)</f>
        <v>0</v>
      </c>
      <c r="BI508" s="227">
        <f>IF(N508="nulová",J508,0)</f>
        <v>0</v>
      </c>
      <c r="BJ508" s="17" t="s">
        <v>74</v>
      </c>
      <c r="BK508" s="227">
        <f>ROUND(I508*H508,2)</f>
        <v>0</v>
      </c>
      <c r="BL508" s="17" t="s">
        <v>273</v>
      </c>
      <c r="BM508" s="17" t="s">
        <v>704</v>
      </c>
    </row>
    <row r="509" spans="2:47" s="1" customFormat="1" ht="12">
      <c r="B509" s="38"/>
      <c r="C509" s="39"/>
      <c r="D509" s="228" t="s">
        <v>219</v>
      </c>
      <c r="E509" s="39"/>
      <c r="F509" s="229" t="s">
        <v>766</v>
      </c>
      <c r="G509" s="39"/>
      <c r="H509" s="39"/>
      <c r="I509" s="143"/>
      <c r="J509" s="39"/>
      <c r="K509" s="39"/>
      <c r="L509" s="43"/>
      <c r="M509" s="230"/>
      <c r="N509" s="79"/>
      <c r="O509" s="79"/>
      <c r="P509" s="79"/>
      <c r="Q509" s="79"/>
      <c r="R509" s="79"/>
      <c r="S509" s="79"/>
      <c r="T509" s="80"/>
      <c r="AT509" s="17" t="s">
        <v>219</v>
      </c>
      <c r="AU509" s="17" t="s">
        <v>76</v>
      </c>
    </row>
    <row r="510" spans="2:47" s="1" customFormat="1" ht="12">
      <c r="B510" s="38"/>
      <c r="C510" s="39"/>
      <c r="D510" s="228" t="s">
        <v>221</v>
      </c>
      <c r="E510" s="39"/>
      <c r="F510" s="231" t="s">
        <v>752</v>
      </c>
      <c r="G510" s="39"/>
      <c r="H510" s="39"/>
      <c r="I510" s="143"/>
      <c r="J510" s="39"/>
      <c r="K510" s="39"/>
      <c r="L510" s="43"/>
      <c r="M510" s="230"/>
      <c r="N510" s="79"/>
      <c r="O510" s="79"/>
      <c r="P510" s="79"/>
      <c r="Q510" s="79"/>
      <c r="R510" s="79"/>
      <c r="S510" s="79"/>
      <c r="T510" s="80"/>
      <c r="AT510" s="17" t="s">
        <v>221</v>
      </c>
      <c r="AU510" s="17" t="s">
        <v>76</v>
      </c>
    </row>
    <row r="511" spans="2:47" s="1" customFormat="1" ht="12">
      <c r="B511" s="38"/>
      <c r="C511" s="39"/>
      <c r="D511" s="228" t="s">
        <v>250</v>
      </c>
      <c r="E511" s="39"/>
      <c r="F511" s="231" t="s">
        <v>767</v>
      </c>
      <c r="G511" s="39"/>
      <c r="H511" s="39"/>
      <c r="I511" s="143"/>
      <c r="J511" s="39"/>
      <c r="K511" s="39"/>
      <c r="L511" s="43"/>
      <c r="M511" s="230"/>
      <c r="N511" s="79"/>
      <c r="O511" s="79"/>
      <c r="P511" s="79"/>
      <c r="Q511" s="79"/>
      <c r="R511" s="79"/>
      <c r="S511" s="79"/>
      <c r="T511" s="80"/>
      <c r="AT511" s="17" t="s">
        <v>250</v>
      </c>
      <c r="AU511" s="17" t="s">
        <v>76</v>
      </c>
    </row>
    <row r="512" spans="2:51" s="13" customFormat="1" ht="12">
      <c r="B512" s="242"/>
      <c r="C512" s="243"/>
      <c r="D512" s="228" t="s">
        <v>223</v>
      </c>
      <c r="E512" s="244" t="s">
        <v>1</v>
      </c>
      <c r="F512" s="245" t="s">
        <v>2142</v>
      </c>
      <c r="G512" s="243"/>
      <c r="H512" s="246">
        <v>63.98</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4" customFormat="1" ht="12">
      <c r="B513" s="253"/>
      <c r="C513" s="254"/>
      <c r="D513" s="228" t="s">
        <v>223</v>
      </c>
      <c r="E513" s="255" t="s">
        <v>1</v>
      </c>
      <c r="F513" s="256" t="s">
        <v>227</v>
      </c>
      <c r="G513" s="254"/>
      <c r="H513" s="257">
        <v>63.98</v>
      </c>
      <c r="I513" s="258"/>
      <c r="J513" s="254"/>
      <c r="K513" s="254"/>
      <c r="L513" s="259"/>
      <c r="M513" s="260"/>
      <c r="N513" s="261"/>
      <c r="O513" s="261"/>
      <c r="P513" s="261"/>
      <c r="Q513" s="261"/>
      <c r="R513" s="261"/>
      <c r="S513" s="261"/>
      <c r="T513" s="262"/>
      <c r="AT513" s="263" t="s">
        <v>223</v>
      </c>
      <c r="AU513" s="263" t="s">
        <v>76</v>
      </c>
      <c r="AV513" s="14" t="s">
        <v>218</v>
      </c>
      <c r="AW513" s="14" t="s">
        <v>30</v>
      </c>
      <c r="AX513" s="14" t="s">
        <v>74</v>
      </c>
      <c r="AY513" s="263" t="s">
        <v>211</v>
      </c>
    </row>
    <row r="514" spans="2:65" s="1" customFormat="1" ht="16.5" customHeight="1">
      <c r="B514" s="38"/>
      <c r="C514" s="264" t="s">
        <v>457</v>
      </c>
      <c r="D514" s="264" t="s">
        <v>337</v>
      </c>
      <c r="E514" s="265" t="s">
        <v>770</v>
      </c>
      <c r="F514" s="266" t="s">
        <v>771</v>
      </c>
      <c r="G514" s="267" t="s">
        <v>323</v>
      </c>
      <c r="H514" s="268">
        <v>0.026</v>
      </c>
      <c r="I514" s="269"/>
      <c r="J514" s="270">
        <f>ROUND(I514*H514,2)</f>
        <v>0</v>
      </c>
      <c r="K514" s="266" t="s">
        <v>217</v>
      </c>
      <c r="L514" s="271"/>
      <c r="M514" s="272" t="s">
        <v>1</v>
      </c>
      <c r="N514" s="273" t="s">
        <v>38</v>
      </c>
      <c r="O514" s="79"/>
      <c r="P514" s="225">
        <f>O514*H514</f>
        <v>0</v>
      </c>
      <c r="Q514" s="225">
        <v>1</v>
      </c>
      <c r="R514" s="225">
        <f>Q514*H514</f>
        <v>0.026</v>
      </c>
      <c r="S514" s="225">
        <v>0</v>
      </c>
      <c r="T514" s="226">
        <f>S514*H514</f>
        <v>0</v>
      </c>
      <c r="AR514" s="17" t="s">
        <v>317</v>
      </c>
      <c r="AT514" s="17" t="s">
        <v>337</v>
      </c>
      <c r="AU514" s="17" t="s">
        <v>76</v>
      </c>
      <c r="AY514" s="17" t="s">
        <v>211</v>
      </c>
      <c r="BE514" s="227">
        <f>IF(N514="základní",J514,0)</f>
        <v>0</v>
      </c>
      <c r="BF514" s="227">
        <f>IF(N514="snížená",J514,0)</f>
        <v>0</v>
      </c>
      <c r="BG514" s="227">
        <f>IF(N514="zákl. přenesená",J514,0)</f>
        <v>0</v>
      </c>
      <c r="BH514" s="227">
        <f>IF(N514="sníž. přenesená",J514,0)</f>
        <v>0</v>
      </c>
      <c r="BI514" s="227">
        <f>IF(N514="nulová",J514,0)</f>
        <v>0</v>
      </c>
      <c r="BJ514" s="17" t="s">
        <v>74</v>
      </c>
      <c r="BK514" s="227">
        <f>ROUND(I514*H514,2)</f>
        <v>0</v>
      </c>
      <c r="BL514" s="17" t="s">
        <v>273</v>
      </c>
      <c r="BM514" s="17" t="s">
        <v>2143</v>
      </c>
    </row>
    <row r="515" spans="2:47" s="1" customFormat="1" ht="12">
      <c r="B515" s="38"/>
      <c r="C515" s="39"/>
      <c r="D515" s="228" t="s">
        <v>219</v>
      </c>
      <c r="E515" s="39"/>
      <c r="F515" s="229" t="s">
        <v>771</v>
      </c>
      <c r="G515" s="39"/>
      <c r="H515" s="39"/>
      <c r="I515" s="143"/>
      <c r="J515" s="39"/>
      <c r="K515" s="39"/>
      <c r="L515" s="43"/>
      <c r="M515" s="230"/>
      <c r="N515" s="79"/>
      <c r="O515" s="79"/>
      <c r="P515" s="79"/>
      <c r="Q515" s="79"/>
      <c r="R515" s="79"/>
      <c r="S515" s="79"/>
      <c r="T515" s="80"/>
      <c r="AT515" s="17" t="s">
        <v>219</v>
      </c>
      <c r="AU515" s="17" t="s">
        <v>76</v>
      </c>
    </row>
    <row r="516" spans="2:47" s="1" customFormat="1" ht="12">
      <c r="B516" s="38"/>
      <c r="C516" s="39"/>
      <c r="D516" s="228" t="s">
        <v>250</v>
      </c>
      <c r="E516" s="39"/>
      <c r="F516" s="231" t="s">
        <v>773</v>
      </c>
      <c r="G516" s="39"/>
      <c r="H516" s="39"/>
      <c r="I516" s="143"/>
      <c r="J516" s="39"/>
      <c r="K516" s="39"/>
      <c r="L516" s="43"/>
      <c r="M516" s="230"/>
      <c r="N516" s="79"/>
      <c r="O516" s="79"/>
      <c r="P516" s="79"/>
      <c r="Q516" s="79"/>
      <c r="R516" s="79"/>
      <c r="S516" s="79"/>
      <c r="T516" s="80"/>
      <c r="AT516" s="17" t="s">
        <v>250</v>
      </c>
      <c r="AU516" s="17" t="s">
        <v>76</v>
      </c>
    </row>
    <row r="517" spans="2:51" s="13" customFormat="1" ht="12">
      <c r="B517" s="242"/>
      <c r="C517" s="243"/>
      <c r="D517" s="228" t="s">
        <v>223</v>
      </c>
      <c r="E517" s="244" t="s">
        <v>1</v>
      </c>
      <c r="F517" s="245" t="s">
        <v>2144</v>
      </c>
      <c r="G517" s="243"/>
      <c r="H517" s="246">
        <v>0.026</v>
      </c>
      <c r="I517" s="247"/>
      <c r="J517" s="243"/>
      <c r="K517" s="243"/>
      <c r="L517" s="248"/>
      <c r="M517" s="249"/>
      <c r="N517" s="250"/>
      <c r="O517" s="250"/>
      <c r="P517" s="250"/>
      <c r="Q517" s="250"/>
      <c r="R517" s="250"/>
      <c r="S517" s="250"/>
      <c r="T517" s="251"/>
      <c r="AT517" s="252" t="s">
        <v>223</v>
      </c>
      <c r="AU517" s="252" t="s">
        <v>76</v>
      </c>
      <c r="AV517" s="13" t="s">
        <v>76</v>
      </c>
      <c r="AW517" s="13" t="s">
        <v>30</v>
      </c>
      <c r="AX517" s="13" t="s">
        <v>67</v>
      </c>
      <c r="AY517" s="252" t="s">
        <v>211</v>
      </c>
    </row>
    <row r="518" spans="2:51" s="14" customFormat="1" ht="12">
      <c r="B518" s="253"/>
      <c r="C518" s="254"/>
      <c r="D518" s="228" t="s">
        <v>223</v>
      </c>
      <c r="E518" s="255" t="s">
        <v>1</v>
      </c>
      <c r="F518" s="256" t="s">
        <v>227</v>
      </c>
      <c r="G518" s="254"/>
      <c r="H518" s="257">
        <v>0.026</v>
      </c>
      <c r="I518" s="258"/>
      <c r="J518" s="254"/>
      <c r="K518" s="254"/>
      <c r="L518" s="259"/>
      <c r="M518" s="260"/>
      <c r="N518" s="261"/>
      <c r="O518" s="261"/>
      <c r="P518" s="261"/>
      <c r="Q518" s="261"/>
      <c r="R518" s="261"/>
      <c r="S518" s="261"/>
      <c r="T518" s="262"/>
      <c r="AT518" s="263" t="s">
        <v>223</v>
      </c>
      <c r="AU518" s="263" t="s">
        <v>76</v>
      </c>
      <c r="AV518" s="14" t="s">
        <v>218</v>
      </c>
      <c r="AW518" s="14" t="s">
        <v>30</v>
      </c>
      <c r="AX518" s="14" t="s">
        <v>74</v>
      </c>
      <c r="AY518" s="263" t="s">
        <v>211</v>
      </c>
    </row>
    <row r="519" spans="2:65" s="1" customFormat="1" ht="16.5" customHeight="1">
      <c r="B519" s="38"/>
      <c r="C519" s="216" t="s">
        <v>725</v>
      </c>
      <c r="D519" s="216" t="s">
        <v>213</v>
      </c>
      <c r="E519" s="217" t="s">
        <v>1897</v>
      </c>
      <c r="F519" s="218" t="s">
        <v>1898</v>
      </c>
      <c r="G519" s="219" t="s">
        <v>323</v>
      </c>
      <c r="H519" s="220">
        <v>0.037</v>
      </c>
      <c r="I519" s="221"/>
      <c r="J519" s="222">
        <f>ROUND(I519*H519,2)</f>
        <v>0</v>
      </c>
      <c r="K519" s="218" t="s">
        <v>217</v>
      </c>
      <c r="L519" s="43"/>
      <c r="M519" s="223" t="s">
        <v>1</v>
      </c>
      <c r="N519" s="224" t="s">
        <v>38</v>
      </c>
      <c r="O519" s="79"/>
      <c r="P519" s="225">
        <f>O519*H519</f>
        <v>0</v>
      </c>
      <c r="Q519" s="225">
        <v>0</v>
      </c>
      <c r="R519" s="225">
        <f>Q519*H519</f>
        <v>0</v>
      </c>
      <c r="S519" s="225">
        <v>0</v>
      </c>
      <c r="T519" s="226">
        <f>S519*H519</f>
        <v>0</v>
      </c>
      <c r="AR519" s="17" t="s">
        <v>273</v>
      </c>
      <c r="AT519" s="17" t="s">
        <v>213</v>
      </c>
      <c r="AU519" s="17" t="s">
        <v>76</v>
      </c>
      <c r="AY519" s="17" t="s">
        <v>211</v>
      </c>
      <c r="BE519" s="227">
        <f>IF(N519="základní",J519,0)</f>
        <v>0</v>
      </c>
      <c r="BF519" s="227">
        <f>IF(N519="snížená",J519,0)</f>
        <v>0</v>
      </c>
      <c r="BG519" s="227">
        <f>IF(N519="zákl. přenesená",J519,0)</f>
        <v>0</v>
      </c>
      <c r="BH519" s="227">
        <f>IF(N519="sníž. přenesená",J519,0)</f>
        <v>0</v>
      </c>
      <c r="BI519" s="227">
        <f>IF(N519="nulová",J519,0)</f>
        <v>0</v>
      </c>
      <c r="BJ519" s="17" t="s">
        <v>74</v>
      </c>
      <c r="BK519" s="227">
        <f>ROUND(I519*H519,2)</f>
        <v>0</v>
      </c>
      <c r="BL519" s="17" t="s">
        <v>273</v>
      </c>
      <c r="BM519" s="17" t="s">
        <v>2145</v>
      </c>
    </row>
    <row r="520" spans="2:47" s="1" customFormat="1" ht="12">
      <c r="B520" s="38"/>
      <c r="C520" s="39"/>
      <c r="D520" s="228" t="s">
        <v>219</v>
      </c>
      <c r="E520" s="39"/>
      <c r="F520" s="229" t="s">
        <v>1900</v>
      </c>
      <c r="G520" s="39"/>
      <c r="H520" s="39"/>
      <c r="I520" s="143"/>
      <c r="J520" s="39"/>
      <c r="K520" s="39"/>
      <c r="L520" s="43"/>
      <c r="M520" s="230"/>
      <c r="N520" s="79"/>
      <c r="O520" s="79"/>
      <c r="P520" s="79"/>
      <c r="Q520" s="79"/>
      <c r="R520" s="79"/>
      <c r="S520" s="79"/>
      <c r="T520" s="80"/>
      <c r="AT520" s="17" t="s">
        <v>219</v>
      </c>
      <c r="AU520" s="17" t="s">
        <v>76</v>
      </c>
    </row>
    <row r="521" spans="2:47" s="1" customFormat="1" ht="12">
      <c r="B521" s="38"/>
      <c r="C521" s="39"/>
      <c r="D521" s="228" t="s">
        <v>221</v>
      </c>
      <c r="E521" s="39"/>
      <c r="F521" s="231" t="s">
        <v>794</v>
      </c>
      <c r="G521" s="39"/>
      <c r="H521" s="39"/>
      <c r="I521" s="143"/>
      <c r="J521" s="39"/>
      <c r="K521" s="39"/>
      <c r="L521" s="43"/>
      <c r="M521" s="230"/>
      <c r="N521" s="79"/>
      <c r="O521" s="79"/>
      <c r="P521" s="79"/>
      <c r="Q521" s="79"/>
      <c r="R521" s="79"/>
      <c r="S521" s="79"/>
      <c r="T521" s="80"/>
      <c r="AT521" s="17" t="s">
        <v>221</v>
      </c>
      <c r="AU521" s="17" t="s">
        <v>76</v>
      </c>
    </row>
    <row r="522" spans="2:47" s="1" customFormat="1" ht="12">
      <c r="B522" s="38"/>
      <c r="C522" s="39"/>
      <c r="D522" s="228" t="s">
        <v>250</v>
      </c>
      <c r="E522" s="39"/>
      <c r="F522" s="231" t="s">
        <v>2121</v>
      </c>
      <c r="G522" s="39"/>
      <c r="H522" s="39"/>
      <c r="I522" s="143"/>
      <c r="J522" s="39"/>
      <c r="K522" s="39"/>
      <c r="L522" s="43"/>
      <c r="M522" s="289"/>
      <c r="N522" s="290"/>
      <c r="O522" s="290"/>
      <c r="P522" s="290"/>
      <c r="Q522" s="290"/>
      <c r="R522" s="290"/>
      <c r="S522" s="290"/>
      <c r="T522" s="291"/>
      <c r="AT522" s="17" t="s">
        <v>250</v>
      </c>
      <c r="AU522" s="17" t="s">
        <v>76</v>
      </c>
    </row>
    <row r="523" spans="2:12" s="1" customFormat="1" ht="6.95" customHeight="1">
      <c r="B523" s="57"/>
      <c r="C523" s="58"/>
      <c r="D523" s="58"/>
      <c r="E523" s="58"/>
      <c r="F523" s="58"/>
      <c r="G523" s="58"/>
      <c r="H523" s="58"/>
      <c r="I523" s="167"/>
      <c r="J523" s="58"/>
      <c r="K523" s="58"/>
      <c r="L523" s="43"/>
    </row>
  </sheetData>
  <sheetProtection password="CC35" sheet="1" objects="1" scenarios="1" formatColumns="0" formatRows="0" autoFilter="0"/>
  <autoFilter ref="C94:K522"/>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124</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1909</v>
      </c>
      <c r="F9" s="1"/>
      <c r="G9" s="1"/>
      <c r="H9" s="1"/>
      <c r="I9" s="143"/>
      <c r="L9" s="43"/>
    </row>
    <row r="10" spans="2:12" s="1" customFormat="1" ht="12" customHeight="1">
      <c r="B10" s="43"/>
      <c r="D10" s="141" t="s">
        <v>177</v>
      </c>
      <c r="I10" s="143"/>
      <c r="L10" s="43"/>
    </row>
    <row r="11" spans="2:12" s="1" customFormat="1" ht="36.95" customHeight="1">
      <c r="B11" s="43"/>
      <c r="E11" s="144" t="s">
        <v>2146</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ROUND((SUM(BE89:BE105)),2)</f>
        <v>0</v>
      </c>
      <c r="I35" s="156">
        <v>0.21</v>
      </c>
      <c r="J35" s="155">
        <f>ROUND(((SUM(BE89:BE105))*I35),2)</f>
        <v>0</v>
      </c>
      <c r="L35" s="43"/>
    </row>
    <row r="36" spans="2:12" s="1" customFormat="1" ht="14.4" customHeight="1">
      <c r="B36" s="43"/>
      <c r="E36" s="141" t="s">
        <v>39</v>
      </c>
      <c r="F36" s="155">
        <f>ROUND((SUM(BF89:BF105)),2)</f>
        <v>0</v>
      </c>
      <c r="I36" s="156">
        <v>0.15</v>
      </c>
      <c r="J36" s="155">
        <f>ROUND(((SUM(BF89:BF105))*I36),2)</f>
        <v>0</v>
      </c>
      <c r="L36" s="43"/>
    </row>
    <row r="37" spans="2:12" s="1" customFormat="1" ht="14.4" customHeight="1" hidden="1">
      <c r="B37" s="43"/>
      <c r="E37" s="141" t="s">
        <v>40</v>
      </c>
      <c r="F37" s="155">
        <f>ROUND((SUM(BG89:BG105)),2)</f>
        <v>0</v>
      </c>
      <c r="I37" s="156">
        <v>0.21</v>
      </c>
      <c r="J37" s="155">
        <f>0</f>
        <v>0</v>
      </c>
      <c r="L37" s="43"/>
    </row>
    <row r="38" spans="2:12" s="1" customFormat="1" ht="14.4" customHeight="1" hidden="1">
      <c r="B38" s="43"/>
      <c r="E38" s="141" t="s">
        <v>41</v>
      </c>
      <c r="F38" s="155">
        <f>ROUND((SUM(BH89:BH105)),2)</f>
        <v>0</v>
      </c>
      <c r="I38" s="156">
        <v>0.15</v>
      </c>
      <c r="J38" s="155">
        <f>0</f>
        <v>0</v>
      </c>
      <c r="L38" s="43"/>
    </row>
    <row r="39" spans="2:12" s="1" customFormat="1" ht="14.4" customHeight="1" hidden="1">
      <c r="B39" s="43"/>
      <c r="E39" s="141" t="s">
        <v>42</v>
      </c>
      <c r="F39" s="155">
        <f>ROUND((SUM(BI89:BI105)),2)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1909</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28,325</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8" customFormat="1" ht="24.95" customHeight="1">
      <c r="B66" s="177"/>
      <c r="C66" s="178"/>
      <c r="D66" s="179" t="s">
        <v>2147</v>
      </c>
      <c r="E66" s="180"/>
      <c r="F66" s="180"/>
      <c r="G66" s="180"/>
      <c r="H66" s="180"/>
      <c r="I66" s="181"/>
      <c r="J66" s="182">
        <f>J98</f>
        <v>0</v>
      </c>
      <c r="K66" s="178"/>
      <c r="L66" s="183"/>
    </row>
    <row r="67" spans="2:12" s="8" customFormat="1" ht="24.95" customHeight="1">
      <c r="B67" s="177"/>
      <c r="C67" s="178"/>
      <c r="D67" s="179" t="s">
        <v>2148</v>
      </c>
      <c r="E67" s="180"/>
      <c r="F67" s="180"/>
      <c r="G67" s="180"/>
      <c r="H67" s="180"/>
      <c r="I67" s="181"/>
      <c r="J67" s="182">
        <f>J102</f>
        <v>0</v>
      </c>
      <c r="K67" s="178"/>
      <c r="L67" s="183"/>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1909</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28,325</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P90+P98+P102</f>
        <v>0</v>
      </c>
      <c r="Q89" s="92"/>
      <c r="R89" s="197">
        <f>R90+R98+R102</f>
        <v>0</v>
      </c>
      <c r="S89" s="92"/>
      <c r="T89" s="198">
        <f>T90+T98+T102</f>
        <v>0</v>
      </c>
      <c r="AT89" s="17" t="s">
        <v>66</v>
      </c>
      <c r="AU89" s="17" t="s">
        <v>183</v>
      </c>
      <c r="BK89" s="199">
        <f>BK90+BK98+BK102</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f>
        <v>0</v>
      </c>
      <c r="Q90" s="208"/>
      <c r="R90" s="209">
        <f>R91</f>
        <v>0</v>
      </c>
      <c r="S90" s="208"/>
      <c r="T90" s="210">
        <f>T91</f>
        <v>0</v>
      </c>
      <c r="AR90" s="211" t="s">
        <v>254</v>
      </c>
      <c r="AT90" s="212" t="s">
        <v>66</v>
      </c>
      <c r="AU90" s="212" t="s">
        <v>67</v>
      </c>
      <c r="AY90" s="211" t="s">
        <v>211</v>
      </c>
      <c r="BK90" s="213">
        <f>BK91</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SUM(P92:P97)</f>
        <v>0</v>
      </c>
      <c r="Q91" s="208"/>
      <c r="R91" s="209">
        <f>SUM(R92:R97)</f>
        <v>0</v>
      </c>
      <c r="S91" s="208"/>
      <c r="T91" s="210">
        <f>SUM(T92:T97)</f>
        <v>0</v>
      </c>
      <c r="AR91" s="211" t="s">
        <v>254</v>
      </c>
      <c r="AT91" s="212" t="s">
        <v>66</v>
      </c>
      <c r="AU91" s="212" t="s">
        <v>74</v>
      </c>
      <c r="AY91" s="211" t="s">
        <v>211</v>
      </c>
      <c r="BK91" s="213">
        <f>SUM(BK92:BK97)</f>
        <v>0</v>
      </c>
    </row>
    <row r="92" spans="2:65" s="1" customFormat="1" ht="16.5" customHeight="1">
      <c r="B92" s="38"/>
      <c r="C92" s="216" t="s">
        <v>74</v>
      </c>
      <c r="D92" s="216" t="s">
        <v>213</v>
      </c>
      <c r="E92" s="217" t="s">
        <v>815</v>
      </c>
      <c r="F92" s="218" t="s">
        <v>816</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2149</v>
      </c>
    </row>
    <row r="93" spans="2:47" s="1" customFormat="1" ht="12">
      <c r="B93" s="38"/>
      <c r="C93" s="39"/>
      <c r="D93" s="228" t="s">
        <v>219</v>
      </c>
      <c r="E93" s="39"/>
      <c r="F93" s="229" t="s">
        <v>816</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820</v>
      </c>
      <c r="G94" s="39"/>
      <c r="H94" s="39"/>
      <c r="I94" s="143"/>
      <c r="J94" s="39"/>
      <c r="K94" s="39"/>
      <c r="L94" s="43"/>
      <c r="M94" s="230"/>
      <c r="N94" s="79"/>
      <c r="O94" s="79"/>
      <c r="P94" s="79"/>
      <c r="Q94" s="79"/>
      <c r="R94" s="79"/>
      <c r="S94" s="79"/>
      <c r="T94" s="80"/>
      <c r="AT94" s="17" t="s">
        <v>250</v>
      </c>
      <c r="AU94" s="17" t="s">
        <v>76</v>
      </c>
    </row>
    <row r="95" spans="2:65" s="1" customFormat="1" ht="16.5" customHeight="1">
      <c r="B95" s="38"/>
      <c r="C95" s="216" t="s">
        <v>76</v>
      </c>
      <c r="D95" s="216" t="s">
        <v>213</v>
      </c>
      <c r="E95" s="217" t="s">
        <v>821</v>
      </c>
      <c r="F95" s="218" t="s">
        <v>822</v>
      </c>
      <c r="G95" s="219" t="s">
        <v>817</v>
      </c>
      <c r="H95" s="220">
        <v>1</v>
      </c>
      <c r="I95" s="221"/>
      <c r="J95" s="222">
        <f>ROUND(I95*H95,2)</f>
        <v>0</v>
      </c>
      <c r="K95" s="218" t="s">
        <v>217</v>
      </c>
      <c r="L95" s="43"/>
      <c r="M95" s="223" t="s">
        <v>1</v>
      </c>
      <c r="N95" s="224" t="s">
        <v>38</v>
      </c>
      <c r="O95" s="79"/>
      <c r="P95" s="225">
        <f>O95*H95</f>
        <v>0</v>
      </c>
      <c r="Q95" s="225">
        <v>0</v>
      </c>
      <c r="R95" s="225">
        <f>Q95*H95</f>
        <v>0</v>
      </c>
      <c r="S95" s="225">
        <v>0</v>
      </c>
      <c r="T95" s="226">
        <f>S95*H95</f>
        <v>0</v>
      </c>
      <c r="AR95" s="17" t="s">
        <v>818</v>
      </c>
      <c r="AT95" s="17" t="s">
        <v>213</v>
      </c>
      <c r="AU95" s="17" t="s">
        <v>76</v>
      </c>
      <c r="AY95" s="17" t="s">
        <v>211</v>
      </c>
      <c r="BE95" s="227">
        <f>IF(N95="základní",J95,0)</f>
        <v>0</v>
      </c>
      <c r="BF95" s="227">
        <f>IF(N95="snížená",J95,0)</f>
        <v>0</v>
      </c>
      <c r="BG95" s="227">
        <f>IF(N95="zákl. přenesená",J95,0)</f>
        <v>0</v>
      </c>
      <c r="BH95" s="227">
        <f>IF(N95="sníž. přenesená",J95,0)</f>
        <v>0</v>
      </c>
      <c r="BI95" s="227">
        <f>IF(N95="nulová",J95,0)</f>
        <v>0</v>
      </c>
      <c r="BJ95" s="17" t="s">
        <v>74</v>
      </c>
      <c r="BK95" s="227">
        <f>ROUND(I95*H95,2)</f>
        <v>0</v>
      </c>
      <c r="BL95" s="17" t="s">
        <v>818</v>
      </c>
      <c r="BM95" s="17" t="s">
        <v>2150</v>
      </c>
    </row>
    <row r="96" spans="2:47" s="1" customFormat="1" ht="12">
      <c r="B96" s="38"/>
      <c r="C96" s="39"/>
      <c r="D96" s="228" t="s">
        <v>219</v>
      </c>
      <c r="E96" s="39"/>
      <c r="F96" s="229" t="s">
        <v>822</v>
      </c>
      <c r="G96" s="39"/>
      <c r="H96" s="39"/>
      <c r="I96" s="143"/>
      <c r="J96" s="39"/>
      <c r="K96" s="39"/>
      <c r="L96" s="43"/>
      <c r="M96" s="230"/>
      <c r="N96" s="79"/>
      <c r="O96" s="79"/>
      <c r="P96" s="79"/>
      <c r="Q96" s="79"/>
      <c r="R96" s="79"/>
      <c r="S96" s="79"/>
      <c r="T96" s="80"/>
      <c r="AT96" s="17" t="s">
        <v>219</v>
      </c>
      <c r="AU96" s="17" t="s">
        <v>76</v>
      </c>
    </row>
    <row r="97" spans="2:47" s="1" customFormat="1" ht="12">
      <c r="B97" s="38"/>
      <c r="C97" s="39"/>
      <c r="D97" s="228" t="s">
        <v>250</v>
      </c>
      <c r="E97" s="39"/>
      <c r="F97" s="231" t="s">
        <v>824</v>
      </c>
      <c r="G97" s="39"/>
      <c r="H97" s="39"/>
      <c r="I97" s="143"/>
      <c r="J97" s="39"/>
      <c r="K97" s="39"/>
      <c r="L97" s="43"/>
      <c r="M97" s="230"/>
      <c r="N97" s="79"/>
      <c r="O97" s="79"/>
      <c r="P97" s="79"/>
      <c r="Q97" s="79"/>
      <c r="R97" s="79"/>
      <c r="S97" s="79"/>
      <c r="T97" s="80"/>
      <c r="AT97" s="17" t="s">
        <v>250</v>
      </c>
      <c r="AU97" s="17" t="s">
        <v>76</v>
      </c>
    </row>
    <row r="98" spans="2:63" s="11" customFormat="1" ht="25.9" customHeight="1">
      <c r="B98" s="200"/>
      <c r="C98" s="201"/>
      <c r="D98" s="202" t="s">
        <v>66</v>
      </c>
      <c r="E98" s="203" t="s">
        <v>825</v>
      </c>
      <c r="F98" s="203" t="s">
        <v>826</v>
      </c>
      <c r="G98" s="201"/>
      <c r="H98" s="201"/>
      <c r="I98" s="204"/>
      <c r="J98" s="205">
        <f>BK98</f>
        <v>0</v>
      </c>
      <c r="K98" s="201"/>
      <c r="L98" s="206"/>
      <c r="M98" s="207"/>
      <c r="N98" s="208"/>
      <c r="O98" s="208"/>
      <c r="P98" s="209">
        <f>SUM(P99:P101)</f>
        <v>0</v>
      </c>
      <c r="Q98" s="208"/>
      <c r="R98" s="209">
        <f>SUM(R99:R101)</f>
        <v>0</v>
      </c>
      <c r="S98" s="208"/>
      <c r="T98" s="210">
        <f>SUM(T99:T101)</f>
        <v>0</v>
      </c>
      <c r="AR98" s="211" t="s">
        <v>254</v>
      </c>
      <c r="AT98" s="212" t="s">
        <v>66</v>
      </c>
      <c r="AU98" s="212" t="s">
        <v>67</v>
      </c>
      <c r="AY98" s="211" t="s">
        <v>211</v>
      </c>
      <c r="BK98" s="213">
        <f>SUM(BK99:BK101)</f>
        <v>0</v>
      </c>
    </row>
    <row r="99" spans="2:65" s="1" customFormat="1" ht="16.5" customHeight="1">
      <c r="B99" s="38"/>
      <c r="C99" s="216" t="s">
        <v>236</v>
      </c>
      <c r="D99" s="216" t="s">
        <v>213</v>
      </c>
      <c r="E99" s="217" t="s">
        <v>827</v>
      </c>
      <c r="F99" s="218" t="s">
        <v>826</v>
      </c>
      <c r="G99" s="219" t="s">
        <v>817</v>
      </c>
      <c r="H99" s="220">
        <v>1</v>
      </c>
      <c r="I99" s="221"/>
      <c r="J99" s="222">
        <f>ROUND(I99*H99,2)</f>
        <v>0</v>
      </c>
      <c r="K99" s="218" t="s">
        <v>217</v>
      </c>
      <c r="L99" s="43"/>
      <c r="M99" s="223" t="s">
        <v>1</v>
      </c>
      <c r="N99" s="224" t="s">
        <v>38</v>
      </c>
      <c r="O99" s="79"/>
      <c r="P99" s="225">
        <f>O99*H99</f>
        <v>0</v>
      </c>
      <c r="Q99" s="225">
        <v>0</v>
      </c>
      <c r="R99" s="225">
        <f>Q99*H99</f>
        <v>0</v>
      </c>
      <c r="S99" s="225">
        <v>0</v>
      </c>
      <c r="T99" s="226">
        <f>S99*H99</f>
        <v>0</v>
      </c>
      <c r="AR99" s="17" t="s">
        <v>818</v>
      </c>
      <c r="AT99" s="17" t="s">
        <v>213</v>
      </c>
      <c r="AU99" s="17" t="s">
        <v>74</v>
      </c>
      <c r="AY99" s="17" t="s">
        <v>211</v>
      </c>
      <c r="BE99" s="227">
        <f>IF(N99="základní",J99,0)</f>
        <v>0</v>
      </c>
      <c r="BF99" s="227">
        <f>IF(N99="snížená",J99,0)</f>
        <v>0</v>
      </c>
      <c r="BG99" s="227">
        <f>IF(N99="zákl. přenesená",J99,0)</f>
        <v>0</v>
      </c>
      <c r="BH99" s="227">
        <f>IF(N99="sníž. přenesená",J99,0)</f>
        <v>0</v>
      </c>
      <c r="BI99" s="227">
        <f>IF(N99="nulová",J99,0)</f>
        <v>0</v>
      </c>
      <c r="BJ99" s="17" t="s">
        <v>74</v>
      </c>
      <c r="BK99" s="227">
        <f>ROUND(I99*H99,2)</f>
        <v>0</v>
      </c>
      <c r="BL99" s="17" t="s">
        <v>818</v>
      </c>
      <c r="BM99" s="17" t="s">
        <v>2151</v>
      </c>
    </row>
    <row r="100" spans="2:47" s="1" customFormat="1" ht="12">
      <c r="B100" s="38"/>
      <c r="C100" s="39"/>
      <c r="D100" s="228" t="s">
        <v>219</v>
      </c>
      <c r="E100" s="39"/>
      <c r="F100" s="229" t="s">
        <v>826</v>
      </c>
      <c r="G100" s="39"/>
      <c r="H100" s="39"/>
      <c r="I100" s="143"/>
      <c r="J100" s="39"/>
      <c r="K100" s="39"/>
      <c r="L100" s="43"/>
      <c r="M100" s="230"/>
      <c r="N100" s="79"/>
      <c r="O100" s="79"/>
      <c r="P100" s="79"/>
      <c r="Q100" s="79"/>
      <c r="R100" s="79"/>
      <c r="S100" s="79"/>
      <c r="T100" s="80"/>
      <c r="AT100" s="17" t="s">
        <v>219</v>
      </c>
      <c r="AU100" s="17" t="s">
        <v>74</v>
      </c>
    </row>
    <row r="101" spans="2:47" s="1" customFormat="1" ht="12">
      <c r="B101" s="38"/>
      <c r="C101" s="39"/>
      <c r="D101" s="228" t="s">
        <v>250</v>
      </c>
      <c r="E101" s="39"/>
      <c r="F101" s="231" t="s">
        <v>2152</v>
      </c>
      <c r="G101" s="39"/>
      <c r="H101" s="39"/>
      <c r="I101" s="143"/>
      <c r="J101" s="39"/>
      <c r="K101" s="39"/>
      <c r="L101" s="43"/>
      <c r="M101" s="230"/>
      <c r="N101" s="79"/>
      <c r="O101" s="79"/>
      <c r="P101" s="79"/>
      <c r="Q101" s="79"/>
      <c r="R101" s="79"/>
      <c r="S101" s="79"/>
      <c r="T101" s="80"/>
      <c r="AT101" s="17" t="s">
        <v>250</v>
      </c>
      <c r="AU101" s="17" t="s">
        <v>74</v>
      </c>
    </row>
    <row r="102" spans="2:63" s="11" customFormat="1" ht="25.9" customHeight="1">
      <c r="B102" s="200"/>
      <c r="C102" s="201"/>
      <c r="D102" s="202" t="s">
        <v>66</v>
      </c>
      <c r="E102" s="203" t="s">
        <v>835</v>
      </c>
      <c r="F102" s="203" t="s">
        <v>836</v>
      </c>
      <c r="G102" s="201"/>
      <c r="H102" s="201"/>
      <c r="I102" s="204"/>
      <c r="J102" s="205">
        <f>BK102</f>
        <v>0</v>
      </c>
      <c r="K102" s="201"/>
      <c r="L102" s="206"/>
      <c r="M102" s="207"/>
      <c r="N102" s="208"/>
      <c r="O102" s="208"/>
      <c r="P102" s="209">
        <f>SUM(P103:P105)</f>
        <v>0</v>
      </c>
      <c r="Q102" s="208"/>
      <c r="R102" s="209">
        <f>SUM(R103:R105)</f>
        <v>0</v>
      </c>
      <c r="S102" s="208"/>
      <c r="T102" s="210">
        <f>SUM(T103:T105)</f>
        <v>0</v>
      </c>
      <c r="AR102" s="211" t="s">
        <v>254</v>
      </c>
      <c r="AT102" s="212" t="s">
        <v>66</v>
      </c>
      <c r="AU102" s="212" t="s">
        <v>67</v>
      </c>
      <c r="AY102" s="211" t="s">
        <v>211</v>
      </c>
      <c r="BK102" s="213">
        <f>SUM(BK103:BK105)</f>
        <v>0</v>
      </c>
    </row>
    <row r="103" spans="2:65" s="1" customFormat="1" ht="16.5" customHeight="1">
      <c r="B103" s="38"/>
      <c r="C103" s="216" t="s">
        <v>218</v>
      </c>
      <c r="D103" s="216" t="s">
        <v>213</v>
      </c>
      <c r="E103" s="217" t="s">
        <v>837</v>
      </c>
      <c r="F103" s="218" t="s">
        <v>836</v>
      </c>
      <c r="G103" s="219" t="s">
        <v>817</v>
      </c>
      <c r="H103" s="220">
        <v>1</v>
      </c>
      <c r="I103" s="221"/>
      <c r="J103" s="222">
        <f>ROUND(I103*H103,2)</f>
        <v>0</v>
      </c>
      <c r="K103" s="218" t="s">
        <v>217</v>
      </c>
      <c r="L103" s="43"/>
      <c r="M103" s="223" t="s">
        <v>1</v>
      </c>
      <c r="N103" s="224" t="s">
        <v>38</v>
      </c>
      <c r="O103" s="79"/>
      <c r="P103" s="225">
        <f>O103*H103</f>
        <v>0</v>
      </c>
      <c r="Q103" s="225">
        <v>0</v>
      </c>
      <c r="R103" s="225">
        <f>Q103*H103</f>
        <v>0</v>
      </c>
      <c r="S103" s="225">
        <v>0</v>
      </c>
      <c r="T103" s="226">
        <f>S103*H103</f>
        <v>0</v>
      </c>
      <c r="AR103" s="17" t="s">
        <v>818</v>
      </c>
      <c r="AT103" s="17" t="s">
        <v>213</v>
      </c>
      <c r="AU103" s="17" t="s">
        <v>74</v>
      </c>
      <c r="AY103" s="17" t="s">
        <v>211</v>
      </c>
      <c r="BE103" s="227">
        <f>IF(N103="základní",J103,0)</f>
        <v>0</v>
      </c>
      <c r="BF103" s="227">
        <f>IF(N103="snížená",J103,0)</f>
        <v>0</v>
      </c>
      <c r="BG103" s="227">
        <f>IF(N103="zákl. přenesená",J103,0)</f>
        <v>0</v>
      </c>
      <c r="BH103" s="227">
        <f>IF(N103="sníž. přenesená",J103,0)</f>
        <v>0</v>
      </c>
      <c r="BI103" s="227">
        <f>IF(N103="nulová",J103,0)</f>
        <v>0</v>
      </c>
      <c r="BJ103" s="17" t="s">
        <v>74</v>
      </c>
      <c r="BK103" s="227">
        <f>ROUND(I103*H103,2)</f>
        <v>0</v>
      </c>
      <c r="BL103" s="17" t="s">
        <v>818</v>
      </c>
      <c r="BM103" s="17" t="s">
        <v>2153</v>
      </c>
    </row>
    <row r="104" spans="2:47" s="1" customFormat="1" ht="12">
      <c r="B104" s="38"/>
      <c r="C104" s="39"/>
      <c r="D104" s="228" t="s">
        <v>219</v>
      </c>
      <c r="E104" s="39"/>
      <c r="F104" s="229" t="s">
        <v>836</v>
      </c>
      <c r="G104" s="39"/>
      <c r="H104" s="39"/>
      <c r="I104" s="143"/>
      <c r="J104" s="39"/>
      <c r="K104" s="39"/>
      <c r="L104" s="43"/>
      <c r="M104" s="230"/>
      <c r="N104" s="79"/>
      <c r="O104" s="79"/>
      <c r="P104" s="79"/>
      <c r="Q104" s="79"/>
      <c r="R104" s="79"/>
      <c r="S104" s="79"/>
      <c r="T104" s="80"/>
      <c r="AT104" s="17" t="s">
        <v>219</v>
      </c>
      <c r="AU104" s="17" t="s">
        <v>74</v>
      </c>
    </row>
    <row r="105" spans="2:47" s="1" customFormat="1" ht="12">
      <c r="B105" s="38"/>
      <c r="C105" s="39"/>
      <c r="D105" s="228" t="s">
        <v>250</v>
      </c>
      <c r="E105" s="39"/>
      <c r="F105" s="231" t="s">
        <v>2138</v>
      </c>
      <c r="G105" s="39"/>
      <c r="H105" s="39"/>
      <c r="I105" s="143"/>
      <c r="J105" s="39"/>
      <c r="K105" s="39"/>
      <c r="L105" s="43"/>
      <c r="M105" s="289"/>
      <c r="N105" s="290"/>
      <c r="O105" s="290"/>
      <c r="P105" s="290"/>
      <c r="Q105" s="290"/>
      <c r="R105" s="290"/>
      <c r="S105" s="290"/>
      <c r="T105" s="291"/>
      <c r="AT105" s="17" t="s">
        <v>250</v>
      </c>
      <c r="AU105" s="17" t="s">
        <v>74</v>
      </c>
    </row>
    <row r="106" spans="2:12" s="1" customFormat="1" ht="6.95" customHeight="1">
      <c r="B106" s="57"/>
      <c r="C106" s="58"/>
      <c r="D106" s="58"/>
      <c r="E106" s="58"/>
      <c r="F106" s="58"/>
      <c r="G106" s="58"/>
      <c r="H106" s="58"/>
      <c r="I106" s="167"/>
      <c r="J106" s="58"/>
      <c r="K106" s="58"/>
      <c r="L106" s="43"/>
    </row>
  </sheetData>
  <sheetProtection password="CC35" sheet="1" objects="1" scenarios="1" formatColumns="0" formatRows="0" autoFilter="0"/>
  <autoFilter ref="C88:K10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5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129</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2154</v>
      </c>
      <c r="F9" s="1"/>
      <c r="G9" s="1"/>
      <c r="H9" s="1"/>
      <c r="I9" s="143"/>
      <c r="L9" s="43"/>
    </row>
    <row r="10" spans="2:12" s="1" customFormat="1" ht="12" customHeight="1">
      <c r="B10" s="43"/>
      <c r="D10" s="141" t="s">
        <v>177</v>
      </c>
      <c r="I10" s="143"/>
      <c r="L10" s="43"/>
    </row>
    <row r="11" spans="2:12" s="1" customFormat="1" ht="36.95" customHeight="1">
      <c r="B11" s="43"/>
      <c r="E11" s="144" t="s">
        <v>2155</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ROUND(J96,2)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ROUND((SUM(BE96:BE513)),2)</f>
        <v>0</v>
      </c>
      <c r="I35" s="156">
        <v>0.21</v>
      </c>
      <c r="J35" s="155">
        <f>ROUND(((SUM(BE96:BE513))*I35),2)</f>
        <v>0</v>
      </c>
      <c r="L35" s="43"/>
    </row>
    <row r="36" spans="2:12" s="1" customFormat="1" ht="14.4" customHeight="1">
      <c r="B36" s="43"/>
      <c r="E36" s="141" t="s">
        <v>39</v>
      </c>
      <c r="F36" s="155">
        <f>ROUND((SUM(BF96:BF513)),2)</f>
        <v>0</v>
      </c>
      <c r="I36" s="156">
        <v>0.15</v>
      </c>
      <c r="J36" s="155">
        <f>ROUND(((SUM(BF96:BF513))*I36),2)</f>
        <v>0</v>
      </c>
      <c r="L36" s="43"/>
    </row>
    <row r="37" spans="2:12" s="1" customFormat="1" ht="14.4" customHeight="1" hidden="1">
      <c r="B37" s="43"/>
      <c r="E37" s="141" t="s">
        <v>40</v>
      </c>
      <c r="F37" s="155">
        <f>ROUND((SUM(BG96:BG513)),2)</f>
        <v>0</v>
      </c>
      <c r="I37" s="156">
        <v>0.21</v>
      </c>
      <c r="J37" s="155">
        <f>0</f>
        <v>0</v>
      </c>
      <c r="L37" s="43"/>
    </row>
    <row r="38" spans="2:12" s="1" customFormat="1" ht="14.4" customHeight="1" hidden="1">
      <c r="B38" s="43"/>
      <c r="E38" s="141" t="s">
        <v>41</v>
      </c>
      <c r="F38" s="155">
        <f>ROUND((SUM(BH96:BH513)),2)</f>
        <v>0</v>
      </c>
      <c r="I38" s="156">
        <v>0.15</v>
      </c>
      <c r="J38" s="155">
        <f>0</f>
        <v>0</v>
      </c>
      <c r="L38" s="43"/>
    </row>
    <row r="39" spans="2:12" s="1" customFormat="1" ht="14.4" customHeight="1" hidden="1">
      <c r="B39" s="43"/>
      <c r="E39" s="141" t="s">
        <v>42</v>
      </c>
      <c r="F39" s="155">
        <f>ROUND((SUM(BI96:BI513)),2)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2154</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001 - ZRN -  propustek v km 29,671</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J96</f>
        <v>0</v>
      </c>
      <c r="K63" s="39"/>
      <c r="L63" s="43"/>
      <c r="AU63" s="17" t="s">
        <v>183</v>
      </c>
    </row>
    <row r="64" spans="2:12" s="8" customFormat="1" ht="24.95" customHeight="1">
      <c r="B64" s="177"/>
      <c r="C64" s="178"/>
      <c r="D64" s="179" t="s">
        <v>184</v>
      </c>
      <c r="E64" s="180"/>
      <c r="F64" s="180"/>
      <c r="G64" s="180"/>
      <c r="H64" s="180"/>
      <c r="I64" s="181"/>
      <c r="J64" s="182">
        <f>J97</f>
        <v>0</v>
      </c>
      <c r="K64" s="178"/>
      <c r="L64" s="183"/>
    </row>
    <row r="65" spans="2:12" s="9" customFormat="1" ht="19.9" customHeight="1">
      <c r="B65" s="184"/>
      <c r="C65" s="122"/>
      <c r="D65" s="185" t="s">
        <v>185</v>
      </c>
      <c r="E65" s="186"/>
      <c r="F65" s="186"/>
      <c r="G65" s="186"/>
      <c r="H65" s="186"/>
      <c r="I65" s="187"/>
      <c r="J65" s="188">
        <f>J98</f>
        <v>0</v>
      </c>
      <c r="K65" s="122"/>
      <c r="L65" s="189"/>
    </row>
    <row r="66" spans="2:12" s="9" customFormat="1" ht="19.9" customHeight="1">
      <c r="B66" s="184"/>
      <c r="C66" s="122"/>
      <c r="D66" s="185" t="s">
        <v>186</v>
      </c>
      <c r="E66" s="186"/>
      <c r="F66" s="186"/>
      <c r="G66" s="186"/>
      <c r="H66" s="186"/>
      <c r="I66" s="187"/>
      <c r="J66" s="188">
        <f>J205</f>
        <v>0</v>
      </c>
      <c r="K66" s="122"/>
      <c r="L66" s="189"/>
    </row>
    <row r="67" spans="2:12" s="9" customFormat="1" ht="19.9" customHeight="1">
      <c r="B67" s="184"/>
      <c r="C67" s="122"/>
      <c r="D67" s="185" t="s">
        <v>187</v>
      </c>
      <c r="E67" s="186"/>
      <c r="F67" s="186"/>
      <c r="G67" s="186"/>
      <c r="H67" s="186"/>
      <c r="I67" s="187"/>
      <c r="J67" s="188">
        <f>J235</f>
        <v>0</v>
      </c>
      <c r="K67" s="122"/>
      <c r="L67" s="189"/>
    </row>
    <row r="68" spans="2:12" s="9" customFormat="1" ht="19.9" customHeight="1">
      <c r="B68" s="184"/>
      <c r="C68" s="122"/>
      <c r="D68" s="185" t="s">
        <v>188</v>
      </c>
      <c r="E68" s="186"/>
      <c r="F68" s="186"/>
      <c r="G68" s="186"/>
      <c r="H68" s="186"/>
      <c r="I68" s="187"/>
      <c r="J68" s="188">
        <f>J287</f>
        <v>0</v>
      </c>
      <c r="K68" s="122"/>
      <c r="L68" s="189"/>
    </row>
    <row r="69" spans="2:12" s="9" customFormat="1" ht="19.9" customHeight="1">
      <c r="B69" s="184"/>
      <c r="C69" s="122"/>
      <c r="D69" s="185" t="s">
        <v>190</v>
      </c>
      <c r="E69" s="186"/>
      <c r="F69" s="186"/>
      <c r="G69" s="186"/>
      <c r="H69" s="186"/>
      <c r="I69" s="187"/>
      <c r="J69" s="188">
        <f>J316</f>
        <v>0</v>
      </c>
      <c r="K69" s="122"/>
      <c r="L69" s="189"/>
    </row>
    <row r="70" spans="2:12" s="9" customFormat="1" ht="19.9" customHeight="1">
      <c r="B70" s="184"/>
      <c r="C70" s="122"/>
      <c r="D70" s="185" t="s">
        <v>191</v>
      </c>
      <c r="E70" s="186"/>
      <c r="F70" s="186"/>
      <c r="G70" s="186"/>
      <c r="H70" s="186"/>
      <c r="I70" s="187"/>
      <c r="J70" s="188">
        <f>J442</f>
        <v>0</v>
      </c>
      <c r="K70" s="122"/>
      <c r="L70" s="189"/>
    </row>
    <row r="71" spans="2:12" s="9" customFormat="1" ht="19.9" customHeight="1">
      <c r="B71" s="184"/>
      <c r="C71" s="122"/>
      <c r="D71" s="185" t="s">
        <v>192</v>
      </c>
      <c r="E71" s="186"/>
      <c r="F71" s="186"/>
      <c r="G71" s="186"/>
      <c r="H71" s="186"/>
      <c r="I71" s="187"/>
      <c r="J71" s="188">
        <f>J465</f>
        <v>0</v>
      </c>
      <c r="K71" s="122"/>
      <c r="L71" s="189"/>
    </row>
    <row r="72" spans="2:12" s="8" customFormat="1" ht="24.95" customHeight="1">
      <c r="B72" s="177"/>
      <c r="C72" s="178"/>
      <c r="D72" s="179" t="s">
        <v>193</v>
      </c>
      <c r="E72" s="180"/>
      <c r="F72" s="180"/>
      <c r="G72" s="180"/>
      <c r="H72" s="180"/>
      <c r="I72" s="181"/>
      <c r="J72" s="182">
        <f>J470</f>
        <v>0</v>
      </c>
      <c r="K72" s="178"/>
      <c r="L72" s="183"/>
    </row>
    <row r="73" spans="2:12" s="9" customFormat="1" ht="19.9" customHeight="1">
      <c r="B73" s="184"/>
      <c r="C73" s="122"/>
      <c r="D73" s="185" t="s">
        <v>194</v>
      </c>
      <c r="E73" s="186"/>
      <c r="F73" s="186"/>
      <c r="G73" s="186"/>
      <c r="H73" s="186"/>
      <c r="I73" s="187"/>
      <c r="J73" s="188">
        <f>J471</f>
        <v>0</v>
      </c>
      <c r="K73" s="122"/>
      <c r="L73" s="189"/>
    </row>
    <row r="74" spans="2:12" s="9" customFormat="1" ht="19.9" customHeight="1">
      <c r="B74" s="184"/>
      <c r="C74" s="122"/>
      <c r="D74" s="185" t="s">
        <v>195</v>
      </c>
      <c r="E74" s="186"/>
      <c r="F74" s="186"/>
      <c r="G74" s="186"/>
      <c r="H74" s="186"/>
      <c r="I74" s="187"/>
      <c r="J74" s="188">
        <f>J500</f>
        <v>0</v>
      </c>
      <c r="K74" s="122"/>
      <c r="L74" s="189"/>
    </row>
    <row r="75" spans="2:12" s="1" customFormat="1" ht="21.8" customHeight="1">
      <c r="B75" s="38"/>
      <c r="C75" s="39"/>
      <c r="D75" s="39"/>
      <c r="E75" s="39"/>
      <c r="F75" s="39"/>
      <c r="G75" s="39"/>
      <c r="H75" s="39"/>
      <c r="I75" s="143"/>
      <c r="J75" s="39"/>
      <c r="K75" s="39"/>
      <c r="L75" s="43"/>
    </row>
    <row r="76" spans="2:12" s="1" customFormat="1" ht="6.95" customHeight="1">
      <c r="B76" s="57"/>
      <c r="C76" s="58"/>
      <c r="D76" s="58"/>
      <c r="E76" s="58"/>
      <c r="F76" s="58"/>
      <c r="G76" s="58"/>
      <c r="H76" s="58"/>
      <c r="I76" s="167"/>
      <c r="J76" s="58"/>
      <c r="K76" s="58"/>
      <c r="L76" s="43"/>
    </row>
    <row r="80" spans="2:12" s="1" customFormat="1" ht="6.95" customHeight="1">
      <c r="B80" s="59"/>
      <c r="C80" s="60"/>
      <c r="D80" s="60"/>
      <c r="E80" s="60"/>
      <c r="F80" s="60"/>
      <c r="G80" s="60"/>
      <c r="H80" s="60"/>
      <c r="I80" s="170"/>
      <c r="J80" s="60"/>
      <c r="K80" s="60"/>
      <c r="L80" s="43"/>
    </row>
    <row r="81" spans="2:12" s="1" customFormat="1" ht="24.95" customHeight="1">
      <c r="B81" s="38"/>
      <c r="C81" s="23" t="s">
        <v>196</v>
      </c>
      <c r="D81" s="39"/>
      <c r="E81" s="39"/>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16</v>
      </c>
      <c r="D83" s="39"/>
      <c r="E83" s="39"/>
      <c r="F83" s="39"/>
      <c r="G83" s="39"/>
      <c r="H83" s="39"/>
      <c r="I83" s="143"/>
      <c r="J83" s="39"/>
      <c r="K83" s="39"/>
      <c r="L83" s="43"/>
    </row>
    <row r="84" spans="2:12" s="1" customFormat="1" ht="16.5" customHeight="1">
      <c r="B84" s="38"/>
      <c r="C84" s="39"/>
      <c r="D84" s="39"/>
      <c r="E84" s="171" t="str">
        <f>E7</f>
        <v>Oprava mostních objektů v úseku Domoušice - Hřivice</v>
      </c>
      <c r="F84" s="32"/>
      <c r="G84" s="32"/>
      <c r="H84" s="32"/>
      <c r="I84" s="143"/>
      <c r="J84" s="39"/>
      <c r="K84" s="39"/>
      <c r="L84" s="43"/>
    </row>
    <row r="85" spans="2:12" ht="12" customHeight="1">
      <c r="B85" s="21"/>
      <c r="C85" s="32" t="s">
        <v>175</v>
      </c>
      <c r="D85" s="22"/>
      <c r="E85" s="22"/>
      <c r="F85" s="22"/>
      <c r="G85" s="22"/>
      <c r="H85" s="22"/>
      <c r="I85" s="136"/>
      <c r="J85" s="22"/>
      <c r="K85" s="22"/>
      <c r="L85" s="20"/>
    </row>
    <row r="86" spans="2:12" s="1" customFormat="1" ht="16.5" customHeight="1">
      <c r="B86" s="38"/>
      <c r="C86" s="39"/>
      <c r="D86" s="39"/>
      <c r="E86" s="171" t="s">
        <v>2154</v>
      </c>
      <c r="F86" s="39"/>
      <c r="G86" s="39"/>
      <c r="H86" s="39"/>
      <c r="I86" s="143"/>
      <c r="J86" s="39"/>
      <c r="K86" s="39"/>
      <c r="L86" s="43"/>
    </row>
    <row r="87" spans="2:12" s="1" customFormat="1" ht="12" customHeight="1">
      <c r="B87" s="38"/>
      <c r="C87" s="32" t="s">
        <v>177</v>
      </c>
      <c r="D87" s="39"/>
      <c r="E87" s="39"/>
      <c r="F87" s="39"/>
      <c r="G87" s="39"/>
      <c r="H87" s="39"/>
      <c r="I87" s="143"/>
      <c r="J87" s="39"/>
      <c r="K87" s="39"/>
      <c r="L87" s="43"/>
    </row>
    <row r="88" spans="2:12" s="1" customFormat="1" ht="16.5" customHeight="1">
      <c r="B88" s="38"/>
      <c r="C88" s="39"/>
      <c r="D88" s="39"/>
      <c r="E88" s="64" t="str">
        <f>E11</f>
        <v xml:space="preserve">001 - ZRN -  propustek v km 29,671</v>
      </c>
      <c r="F88" s="39"/>
      <c r="G88" s="39"/>
      <c r="H88" s="39"/>
      <c r="I88" s="143"/>
      <c r="J88" s="39"/>
      <c r="K88" s="39"/>
      <c r="L88" s="43"/>
    </row>
    <row r="89" spans="2:12" s="1" customFormat="1" ht="6.95" customHeight="1">
      <c r="B89" s="38"/>
      <c r="C89" s="39"/>
      <c r="D89" s="39"/>
      <c r="E89" s="39"/>
      <c r="F89" s="39"/>
      <c r="G89" s="39"/>
      <c r="H89" s="39"/>
      <c r="I89" s="143"/>
      <c r="J89" s="39"/>
      <c r="K89" s="39"/>
      <c r="L89" s="43"/>
    </row>
    <row r="90" spans="2:12" s="1" customFormat="1" ht="12" customHeight="1">
      <c r="B90" s="38"/>
      <c r="C90" s="32" t="s">
        <v>20</v>
      </c>
      <c r="D90" s="39"/>
      <c r="E90" s="39"/>
      <c r="F90" s="27" t="str">
        <f>F14</f>
        <v xml:space="preserve"> </v>
      </c>
      <c r="G90" s="39"/>
      <c r="H90" s="39"/>
      <c r="I90" s="145" t="s">
        <v>22</v>
      </c>
      <c r="J90" s="67" t="str">
        <f>IF(J14="","",J14)</f>
        <v>3. 6. 2019</v>
      </c>
      <c r="K90" s="39"/>
      <c r="L90" s="43"/>
    </row>
    <row r="91" spans="2:12" s="1" customFormat="1" ht="6.95" customHeight="1">
      <c r="B91" s="38"/>
      <c r="C91" s="39"/>
      <c r="D91" s="39"/>
      <c r="E91" s="39"/>
      <c r="F91" s="39"/>
      <c r="G91" s="39"/>
      <c r="H91" s="39"/>
      <c r="I91" s="143"/>
      <c r="J91" s="39"/>
      <c r="K91" s="39"/>
      <c r="L91" s="43"/>
    </row>
    <row r="92" spans="2:12" s="1" customFormat="1" ht="13.65" customHeight="1">
      <c r="B92" s="38"/>
      <c r="C92" s="32" t="s">
        <v>24</v>
      </c>
      <c r="D92" s="39"/>
      <c r="E92" s="39"/>
      <c r="F92" s="27" t="str">
        <f>E17</f>
        <v xml:space="preserve"> </v>
      </c>
      <c r="G92" s="39"/>
      <c r="H92" s="39"/>
      <c r="I92" s="145" t="s">
        <v>29</v>
      </c>
      <c r="J92" s="36" t="str">
        <f>E23</f>
        <v xml:space="preserve"> </v>
      </c>
      <c r="K92" s="39"/>
      <c r="L92" s="43"/>
    </row>
    <row r="93" spans="2:12" s="1" customFormat="1" ht="13.65" customHeight="1">
      <c r="B93" s="38"/>
      <c r="C93" s="32" t="s">
        <v>27</v>
      </c>
      <c r="D93" s="39"/>
      <c r="E93" s="39"/>
      <c r="F93" s="27" t="str">
        <f>IF(E20="","",E20)</f>
        <v>Vyplň údaj</v>
      </c>
      <c r="G93" s="39"/>
      <c r="H93" s="39"/>
      <c r="I93" s="145" t="s">
        <v>31</v>
      </c>
      <c r="J93" s="36" t="str">
        <f>E26</f>
        <v xml:space="preserve"> </v>
      </c>
      <c r="K93" s="39"/>
      <c r="L93" s="43"/>
    </row>
    <row r="94" spans="2:12" s="1" customFormat="1" ht="10.3" customHeight="1">
      <c r="B94" s="38"/>
      <c r="C94" s="39"/>
      <c r="D94" s="39"/>
      <c r="E94" s="39"/>
      <c r="F94" s="39"/>
      <c r="G94" s="39"/>
      <c r="H94" s="39"/>
      <c r="I94" s="143"/>
      <c r="J94" s="39"/>
      <c r="K94" s="39"/>
      <c r="L94" s="43"/>
    </row>
    <row r="95" spans="2:20" s="10" customFormat="1" ht="29.25" customHeight="1">
      <c r="B95" s="190"/>
      <c r="C95" s="191" t="s">
        <v>197</v>
      </c>
      <c r="D95" s="192" t="s">
        <v>52</v>
      </c>
      <c r="E95" s="192" t="s">
        <v>48</v>
      </c>
      <c r="F95" s="192" t="s">
        <v>49</v>
      </c>
      <c r="G95" s="192" t="s">
        <v>198</v>
      </c>
      <c r="H95" s="192" t="s">
        <v>199</v>
      </c>
      <c r="I95" s="193" t="s">
        <v>200</v>
      </c>
      <c r="J95" s="192" t="s">
        <v>181</v>
      </c>
      <c r="K95" s="194" t="s">
        <v>201</v>
      </c>
      <c r="L95" s="195"/>
      <c r="M95" s="88" t="s">
        <v>1</v>
      </c>
      <c r="N95" s="89" t="s">
        <v>37</v>
      </c>
      <c r="O95" s="89" t="s">
        <v>202</v>
      </c>
      <c r="P95" s="89" t="s">
        <v>203</v>
      </c>
      <c r="Q95" s="89" t="s">
        <v>204</v>
      </c>
      <c r="R95" s="89" t="s">
        <v>205</v>
      </c>
      <c r="S95" s="89" t="s">
        <v>206</v>
      </c>
      <c r="T95" s="90" t="s">
        <v>207</v>
      </c>
    </row>
    <row r="96" spans="2:63" s="1" customFormat="1" ht="22.8" customHeight="1">
      <c r="B96" s="38"/>
      <c r="C96" s="95" t="s">
        <v>208</v>
      </c>
      <c r="D96" s="39"/>
      <c r="E96" s="39"/>
      <c r="F96" s="39"/>
      <c r="G96" s="39"/>
      <c r="H96" s="39"/>
      <c r="I96" s="143"/>
      <c r="J96" s="196">
        <f>BK96</f>
        <v>0</v>
      </c>
      <c r="K96" s="39"/>
      <c r="L96" s="43"/>
      <c r="M96" s="91"/>
      <c r="N96" s="92"/>
      <c r="O96" s="92"/>
      <c r="P96" s="197">
        <f>P97+P470</f>
        <v>0</v>
      </c>
      <c r="Q96" s="92"/>
      <c r="R96" s="197">
        <f>R97+R470</f>
        <v>141.97121608199998</v>
      </c>
      <c r="S96" s="92"/>
      <c r="T96" s="198">
        <f>T97+T470</f>
        <v>43.2005939</v>
      </c>
      <c r="AT96" s="17" t="s">
        <v>66</v>
      </c>
      <c r="AU96" s="17" t="s">
        <v>183</v>
      </c>
      <c r="BK96" s="199">
        <f>BK97+BK470</f>
        <v>0</v>
      </c>
    </row>
    <row r="97" spans="2:63" s="11" customFormat="1" ht="25.9" customHeight="1">
      <c r="B97" s="200"/>
      <c r="C97" s="201"/>
      <c r="D97" s="202" t="s">
        <v>66</v>
      </c>
      <c r="E97" s="203" t="s">
        <v>209</v>
      </c>
      <c r="F97" s="203" t="s">
        <v>210</v>
      </c>
      <c r="G97" s="201"/>
      <c r="H97" s="201"/>
      <c r="I97" s="204"/>
      <c r="J97" s="205">
        <f>BK97</f>
        <v>0</v>
      </c>
      <c r="K97" s="201"/>
      <c r="L97" s="206"/>
      <c r="M97" s="207"/>
      <c r="N97" s="208"/>
      <c r="O97" s="208"/>
      <c r="P97" s="209">
        <f>P98+P205+P235+P287+P316+P442+P465</f>
        <v>0</v>
      </c>
      <c r="Q97" s="208"/>
      <c r="R97" s="209">
        <f>R98+R205+R235+R287+R316+R442+R465</f>
        <v>141.89277762199998</v>
      </c>
      <c r="S97" s="208"/>
      <c r="T97" s="210">
        <f>T98+T205+T235+T287+T316+T442+T465</f>
        <v>43.2005939</v>
      </c>
      <c r="AR97" s="211" t="s">
        <v>74</v>
      </c>
      <c r="AT97" s="212" t="s">
        <v>66</v>
      </c>
      <c r="AU97" s="212" t="s">
        <v>67</v>
      </c>
      <c r="AY97" s="211" t="s">
        <v>211</v>
      </c>
      <c r="BK97" s="213">
        <f>BK98+BK205+BK235+BK287+BK316+BK442+BK465</f>
        <v>0</v>
      </c>
    </row>
    <row r="98" spans="2:63" s="11" customFormat="1" ht="22.8" customHeight="1">
      <c r="B98" s="200"/>
      <c r="C98" s="201"/>
      <c r="D98" s="202" t="s">
        <v>66</v>
      </c>
      <c r="E98" s="214" t="s">
        <v>74</v>
      </c>
      <c r="F98" s="214" t="s">
        <v>212</v>
      </c>
      <c r="G98" s="201"/>
      <c r="H98" s="201"/>
      <c r="I98" s="204"/>
      <c r="J98" s="215">
        <f>BK98</f>
        <v>0</v>
      </c>
      <c r="K98" s="201"/>
      <c r="L98" s="206"/>
      <c r="M98" s="207"/>
      <c r="N98" s="208"/>
      <c r="O98" s="208"/>
      <c r="P98" s="209">
        <f>SUM(P99:P204)</f>
        <v>0</v>
      </c>
      <c r="Q98" s="208"/>
      <c r="R98" s="209">
        <f>SUM(R99:R204)</f>
        <v>48.09816</v>
      </c>
      <c r="S98" s="208"/>
      <c r="T98" s="210">
        <f>SUM(T99:T204)</f>
        <v>5.6696</v>
      </c>
      <c r="AR98" s="211" t="s">
        <v>74</v>
      </c>
      <c r="AT98" s="212" t="s">
        <v>66</v>
      </c>
      <c r="AU98" s="212" t="s">
        <v>74</v>
      </c>
      <c r="AY98" s="211" t="s">
        <v>211</v>
      </c>
      <c r="BK98" s="213">
        <f>SUM(BK99:BK204)</f>
        <v>0</v>
      </c>
    </row>
    <row r="99" spans="2:65" s="1" customFormat="1" ht="16.5" customHeight="1">
      <c r="B99" s="38"/>
      <c r="C99" s="216" t="s">
        <v>74</v>
      </c>
      <c r="D99" s="216" t="s">
        <v>213</v>
      </c>
      <c r="E99" s="217" t="s">
        <v>214</v>
      </c>
      <c r="F99" s="218" t="s">
        <v>215</v>
      </c>
      <c r="G99" s="219" t="s">
        <v>216</v>
      </c>
      <c r="H99" s="220">
        <v>160</v>
      </c>
      <c r="I99" s="221"/>
      <c r="J99" s="222">
        <f>ROUND(I99*H99,2)</f>
        <v>0</v>
      </c>
      <c r="K99" s="218" t="s">
        <v>217</v>
      </c>
      <c r="L99" s="43"/>
      <c r="M99" s="223" t="s">
        <v>1</v>
      </c>
      <c r="N99" s="224" t="s">
        <v>38</v>
      </c>
      <c r="O99" s="79"/>
      <c r="P99" s="225">
        <f>O99*H99</f>
        <v>0</v>
      </c>
      <c r="Q99" s="225">
        <v>0</v>
      </c>
      <c r="R99" s="225">
        <f>Q99*H99</f>
        <v>0</v>
      </c>
      <c r="S99" s="225">
        <v>0</v>
      </c>
      <c r="T99" s="226">
        <f>S99*H99</f>
        <v>0</v>
      </c>
      <c r="AR99" s="17" t="s">
        <v>218</v>
      </c>
      <c r="AT99" s="17" t="s">
        <v>213</v>
      </c>
      <c r="AU99" s="17" t="s">
        <v>76</v>
      </c>
      <c r="AY99" s="17" t="s">
        <v>211</v>
      </c>
      <c r="BE99" s="227">
        <f>IF(N99="základní",J99,0)</f>
        <v>0</v>
      </c>
      <c r="BF99" s="227">
        <f>IF(N99="snížená",J99,0)</f>
        <v>0</v>
      </c>
      <c r="BG99" s="227">
        <f>IF(N99="zákl. přenesená",J99,0)</f>
        <v>0</v>
      </c>
      <c r="BH99" s="227">
        <f>IF(N99="sníž. přenesená",J99,0)</f>
        <v>0</v>
      </c>
      <c r="BI99" s="227">
        <f>IF(N99="nulová",J99,0)</f>
        <v>0</v>
      </c>
      <c r="BJ99" s="17" t="s">
        <v>74</v>
      </c>
      <c r="BK99" s="227">
        <f>ROUND(I99*H99,2)</f>
        <v>0</v>
      </c>
      <c r="BL99" s="17" t="s">
        <v>218</v>
      </c>
      <c r="BM99" s="17" t="s">
        <v>76</v>
      </c>
    </row>
    <row r="100" spans="2:47" s="1" customFormat="1" ht="12">
      <c r="B100" s="38"/>
      <c r="C100" s="39"/>
      <c r="D100" s="228" t="s">
        <v>219</v>
      </c>
      <c r="E100" s="39"/>
      <c r="F100" s="229" t="s">
        <v>220</v>
      </c>
      <c r="G100" s="39"/>
      <c r="H100" s="39"/>
      <c r="I100" s="143"/>
      <c r="J100" s="39"/>
      <c r="K100" s="39"/>
      <c r="L100" s="43"/>
      <c r="M100" s="230"/>
      <c r="N100" s="79"/>
      <c r="O100" s="79"/>
      <c r="P100" s="79"/>
      <c r="Q100" s="79"/>
      <c r="R100" s="79"/>
      <c r="S100" s="79"/>
      <c r="T100" s="80"/>
      <c r="AT100" s="17" t="s">
        <v>219</v>
      </c>
      <c r="AU100" s="17" t="s">
        <v>76</v>
      </c>
    </row>
    <row r="101" spans="2:47" s="1" customFormat="1" ht="12">
      <c r="B101" s="38"/>
      <c r="C101" s="39"/>
      <c r="D101" s="228" t="s">
        <v>221</v>
      </c>
      <c r="E101" s="39"/>
      <c r="F101" s="231" t="s">
        <v>222</v>
      </c>
      <c r="G101" s="39"/>
      <c r="H101" s="39"/>
      <c r="I101" s="143"/>
      <c r="J101" s="39"/>
      <c r="K101" s="39"/>
      <c r="L101" s="43"/>
      <c r="M101" s="230"/>
      <c r="N101" s="79"/>
      <c r="O101" s="79"/>
      <c r="P101" s="79"/>
      <c r="Q101" s="79"/>
      <c r="R101" s="79"/>
      <c r="S101" s="79"/>
      <c r="T101" s="80"/>
      <c r="AT101" s="17" t="s">
        <v>221</v>
      </c>
      <c r="AU101" s="17" t="s">
        <v>76</v>
      </c>
    </row>
    <row r="102" spans="2:51" s="12" customFormat="1" ht="12">
      <c r="B102" s="232"/>
      <c r="C102" s="233"/>
      <c r="D102" s="228" t="s">
        <v>223</v>
      </c>
      <c r="E102" s="234" t="s">
        <v>1</v>
      </c>
      <c r="F102" s="235" t="s">
        <v>888</v>
      </c>
      <c r="G102" s="233"/>
      <c r="H102" s="234" t="s">
        <v>1</v>
      </c>
      <c r="I102" s="236"/>
      <c r="J102" s="233"/>
      <c r="K102" s="233"/>
      <c r="L102" s="237"/>
      <c r="M102" s="238"/>
      <c r="N102" s="239"/>
      <c r="O102" s="239"/>
      <c r="P102" s="239"/>
      <c r="Q102" s="239"/>
      <c r="R102" s="239"/>
      <c r="S102" s="239"/>
      <c r="T102" s="240"/>
      <c r="AT102" s="241" t="s">
        <v>223</v>
      </c>
      <c r="AU102" s="241" t="s">
        <v>76</v>
      </c>
      <c r="AV102" s="12" t="s">
        <v>74</v>
      </c>
      <c r="AW102" s="12" t="s">
        <v>30</v>
      </c>
      <c r="AX102" s="12" t="s">
        <v>67</v>
      </c>
      <c r="AY102" s="241" t="s">
        <v>211</v>
      </c>
    </row>
    <row r="103" spans="2:51" s="13" customFormat="1" ht="12">
      <c r="B103" s="242"/>
      <c r="C103" s="243"/>
      <c r="D103" s="228" t="s">
        <v>223</v>
      </c>
      <c r="E103" s="244" t="s">
        <v>1</v>
      </c>
      <c r="F103" s="245" t="s">
        <v>2156</v>
      </c>
      <c r="G103" s="243"/>
      <c r="H103" s="246">
        <v>160</v>
      </c>
      <c r="I103" s="247"/>
      <c r="J103" s="243"/>
      <c r="K103" s="243"/>
      <c r="L103" s="248"/>
      <c r="M103" s="249"/>
      <c r="N103" s="250"/>
      <c r="O103" s="250"/>
      <c r="P103" s="250"/>
      <c r="Q103" s="250"/>
      <c r="R103" s="250"/>
      <c r="S103" s="250"/>
      <c r="T103" s="251"/>
      <c r="AT103" s="252" t="s">
        <v>223</v>
      </c>
      <c r="AU103" s="252" t="s">
        <v>76</v>
      </c>
      <c r="AV103" s="13" t="s">
        <v>76</v>
      </c>
      <c r="AW103" s="13" t="s">
        <v>30</v>
      </c>
      <c r="AX103" s="13" t="s">
        <v>67</v>
      </c>
      <c r="AY103" s="252" t="s">
        <v>211</v>
      </c>
    </row>
    <row r="104" spans="2:51" s="14" customFormat="1" ht="12">
      <c r="B104" s="253"/>
      <c r="C104" s="254"/>
      <c r="D104" s="228" t="s">
        <v>223</v>
      </c>
      <c r="E104" s="255" t="s">
        <v>1</v>
      </c>
      <c r="F104" s="256" t="s">
        <v>227</v>
      </c>
      <c r="G104" s="254"/>
      <c r="H104" s="257">
        <v>160</v>
      </c>
      <c r="I104" s="258"/>
      <c r="J104" s="254"/>
      <c r="K104" s="254"/>
      <c r="L104" s="259"/>
      <c r="M104" s="260"/>
      <c r="N104" s="261"/>
      <c r="O104" s="261"/>
      <c r="P104" s="261"/>
      <c r="Q104" s="261"/>
      <c r="R104" s="261"/>
      <c r="S104" s="261"/>
      <c r="T104" s="262"/>
      <c r="AT104" s="263" t="s">
        <v>223</v>
      </c>
      <c r="AU104" s="263" t="s">
        <v>76</v>
      </c>
      <c r="AV104" s="14" t="s">
        <v>218</v>
      </c>
      <c r="AW104" s="14" t="s">
        <v>30</v>
      </c>
      <c r="AX104" s="14" t="s">
        <v>74</v>
      </c>
      <c r="AY104" s="263" t="s">
        <v>211</v>
      </c>
    </row>
    <row r="105" spans="2:65" s="1" customFormat="1" ht="16.5" customHeight="1">
      <c r="B105" s="38"/>
      <c r="C105" s="216" t="s">
        <v>76</v>
      </c>
      <c r="D105" s="216" t="s">
        <v>213</v>
      </c>
      <c r="E105" s="217" t="s">
        <v>228</v>
      </c>
      <c r="F105" s="218" t="s">
        <v>229</v>
      </c>
      <c r="G105" s="219" t="s">
        <v>230</v>
      </c>
      <c r="H105" s="220">
        <v>3.2</v>
      </c>
      <c r="I105" s="221"/>
      <c r="J105" s="222">
        <f>ROUND(I105*H105,2)</f>
        <v>0</v>
      </c>
      <c r="K105" s="218" t="s">
        <v>217</v>
      </c>
      <c r="L105" s="43"/>
      <c r="M105" s="223" t="s">
        <v>1</v>
      </c>
      <c r="N105" s="224" t="s">
        <v>38</v>
      </c>
      <c r="O105" s="79"/>
      <c r="P105" s="225">
        <f>O105*H105</f>
        <v>0</v>
      </c>
      <c r="Q105" s="225">
        <v>0</v>
      </c>
      <c r="R105" s="225">
        <f>Q105*H105</f>
        <v>0</v>
      </c>
      <c r="S105" s="225">
        <v>0</v>
      </c>
      <c r="T105" s="226">
        <f>S105*H105</f>
        <v>0</v>
      </c>
      <c r="AR105" s="17" t="s">
        <v>218</v>
      </c>
      <c r="AT105" s="17" t="s">
        <v>213</v>
      </c>
      <c r="AU105" s="17" t="s">
        <v>76</v>
      </c>
      <c r="AY105" s="17" t="s">
        <v>211</v>
      </c>
      <c r="BE105" s="227">
        <f>IF(N105="základní",J105,0)</f>
        <v>0</v>
      </c>
      <c r="BF105" s="227">
        <f>IF(N105="snížená",J105,0)</f>
        <v>0</v>
      </c>
      <c r="BG105" s="227">
        <f>IF(N105="zákl. přenesená",J105,0)</f>
        <v>0</v>
      </c>
      <c r="BH105" s="227">
        <f>IF(N105="sníž. přenesená",J105,0)</f>
        <v>0</v>
      </c>
      <c r="BI105" s="227">
        <f>IF(N105="nulová",J105,0)</f>
        <v>0</v>
      </c>
      <c r="BJ105" s="17" t="s">
        <v>74</v>
      </c>
      <c r="BK105" s="227">
        <f>ROUND(I105*H105,2)</f>
        <v>0</v>
      </c>
      <c r="BL105" s="17" t="s">
        <v>218</v>
      </c>
      <c r="BM105" s="17" t="s">
        <v>218</v>
      </c>
    </row>
    <row r="106" spans="2:47" s="1" customFormat="1" ht="12">
      <c r="B106" s="38"/>
      <c r="C106" s="39"/>
      <c r="D106" s="228" t="s">
        <v>219</v>
      </c>
      <c r="E106" s="39"/>
      <c r="F106" s="229" t="s">
        <v>231</v>
      </c>
      <c r="G106" s="39"/>
      <c r="H106" s="39"/>
      <c r="I106" s="143"/>
      <c r="J106" s="39"/>
      <c r="K106" s="39"/>
      <c r="L106" s="43"/>
      <c r="M106" s="230"/>
      <c r="N106" s="79"/>
      <c r="O106" s="79"/>
      <c r="P106" s="79"/>
      <c r="Q106" s="79"/>
      <c r="R106" s="79"/>
      <c r="S106" s="79"/>
      <c r="T106" s="80"/>
      <c r="AT106" s="17" t="s">
        <v>219</v>
      </c>
      <c r="AU106" s="17" t="s">
        <v>76</v>
      </c>
    </row>
    <row r="107" spans="2:47" s="1" customFormat="1" ht="12">
      <c r="B107" s="38"/>
      <c r="C107" s="39"/>
      <c r="D107" s="228" t="s">
        <v>221</v>
      </c>
      <c r="E107" s="39"/>
      <c r="F107" s="231" t="s">
        <v>232</v>
      </c>
      <c r="G107" s="39"/>
      <c r="H107" s="39"/>
      <c r="I107" s="143"/>
      <c r="J107" s="39"/>
      <c r="K107" s="39"/>
      <c r="L107" s="43"/>
      <c r="M107" s="230"/>
      <c r="N107" s="79"/>
      <c r="O107" s="79"/>
      <c r="P107" s="79"/>
      <c r="Q107" s="79"/>
      <c r="R107" s="79"/>
      <c r="S107" s="79"/>
      <c r="T107" s="80"/>
      <c r="AT107" s="17" t="s">
        <v>221</v>
      </c>
      <c r="AU107" s="17" t="s">
        <v>76</v>
      </c>
    </row>
    <row r="108" spans="2:51" s="12" customFormat="1" ht="12">
      <c r="B108" s="232"/>
      <c r="C108" s="233"/>
      <c r="D108" s="228" t="s">
        <v>223</v>
      </c>
      <c r="E108" s="234" t="s">
        <v>1</v>
      </c>
      <c r="F108" s="235" t="s">
        <v>888</v>
      </c>
      <c r="G108" s="233"/>
      <c r="H108" s="234" t="s">
        <v>1</v>
      </c>
      <c r="I108" s="236"/>
      <c r="J108" s="233"/>
      <c r="K108" s="233"/>
      <c r="L108" s="237"/>
      <c r="M108" s="238"/>
      <c r="N108" s="239"/>
      <c r="O108" s="239"/>
      <c r="P108" s="239"/>
      <c r="Q108" s="239"/>
      <c r="R108" s="239"/>
      <c r="S108" s="239"/>
      <c r="T108" s="240"/>
      <c r="AT108" s="241" t="s">
        <v>223</v>
      </c>
      <c r="AU108" s="241" t="s">
        <v>76</v>
      </c>
      <c r="AV108" s="12" t="s">
        <v>74</v>
      </c>
      <c r="AW108" s="12" t="s">
        <v>30</v>
      </c>
      <c r="AX108" s="12" t="s">
        <v>67</v>
      </c>
      <c r="AY108" s="241" t="s">
        <v>211</v>
      </c>
    </row>
    <row r="109" spans="2:51" s="13" customFormat="1" ht="12">
      <c r="B109" s="242"/>
      <c r="C109" s="243"/>
      <c r="D109" s="228" t="s">
        <v>223</v>
      </c>
      <c r="E109" s="244" t="s">
        <v>1</v>
      </c>
      <c r="F109" s="245" t="s">
        <v>2157</v>
      </c>
      <c r="G109" s="243"/>
      <c r="H109" s="246">
        <v>3.2</v>
      </c>
      <c r="I109" s="247"/>
      <c r="J109" s="243"/>
      <c r="K109" s="243"/>
      <c r="L109" s="248"/>
      <c r="M109" s="249"/>
      <c r="N109" s="250"/>
      <c r="O109" s="250"/>
      <c r="P109" s="250"/>
      <c r="Q109" s="250"/>
      <c r="R109" s="250"/>
      <c r="S109" s="250"/>
      <c r="T109" s="251"/>
      <c r="AT109" s="252" t="s">
        <v>223</v>
      </c>
      <c r="AU109" s="252" t="s">
        <v>76</v>
      </c>
      <c r="AV109" s="13" t="s">
        <v>76</v>
      </c>
      <c r="AW109" s="13" t="s">
        <v>30</v>
      </c>
      <c r="AX109" s="13" t="s">
        <v>67</v>
      </c>
      <c r="AY109" s="252" t="s">
        <v>211</v>
      </c>
    </row>
    <row r="110" spans="2:51" s="14" customFormat="1" ht="12">
      <c r="B110" s="253"/>
      <c r="C110" s="254"/>
      <c r="D110" s="228" t="s">
        <v>223</v>
      </c>
      <c r="E110" s="255" t="s">
        <v>1</v>
      </c>
      <c r="F110" s="256" t="s">
        <v>227</v>
      </c>
      <c r="G110" s="254"/>
      <c r="H110" s="257">
        <v>3.2</v>
      </c>
      <c r="I110" s="258"/>
      <c r="J110" s="254"/>
      <c r="K110" s="254"/>
      <c r="L110" s="259"/>
      <c r="M110" s="260"/>
      <c r="N110" s="261"/>
      <c r="O110" s="261"/>
      <c r="P110" s="261"/>
      <c r="Q110" s="261"/>
      <c r="R110" s="261"/>
      <c r="S110" s="261"/>
      <c r="T110" s="262"/>
      <c r="AT110" s="263" t="s">
        <v>223</v>
      </c>
      <c r="AU110" s="263" t="s">
        <v>76</v>
      </c>
      <c r="AV110" s="14" t="s">
        <v>218</v>
      </c>
      <c r="AW110" s="14" t="s">
        <v>30</v>
      </c>
      <c r="AX110" s="14" t="s">
        <v>74</v>
      </c>
      <c r="AY110" s="263" t="s">
        <v>211</v>
      </c>
    </row>
    <row r="111" spans="2:65" s="1" customFormat="1" ht="16.5" customHeight="1">
      <c r="B111" s="38"/>
      <c r="C111" s="216" t="s">
        <v>236</v>
      </c>
      <c r="D111" s="216" t="s">
        <v>213</v>
      </c>
      <c r="E111" s="217" t="s">
        <v>2158</v>
      </c>
      <c r="F111" s="218" t="s">
        <v>2159</v>
      </c>
      <c r="G111" s="219" t="s">
        <v>230</v>
      </c>
      <c r="H111" s="220">
        <v>2.984</v>
      </c>
      <c r="I111" s="221"/>
      <c r="J111" s="222">
        <f>ROUND(I111*H111,2)</f>
        <v>0</v>
      </c>
      <c r="K111" s="218" t="s">
        <v>217</v>
      </c>
      <c r="L111" s="43"/>
      <c r="M111" s="223" t="s">
        <v>1</v>
      </c>
      <c r="N111" s="224" t="s">
        <v>38</v>
      </c>
      <c r="O111" s="79"/>
      <c r="P111" s="225">
        <f>O111*H111</f>
        <v>0</v>
      </c>
      <c r="Q111" s="225">
        <v>0</v>
      </c>
      <c r="R111" s="225">
        <f>Q111*H111</f>
        <v>0</v>
      </c>
      <c r="S111" s="225">
        <v>1.9</v>
      </c>
      <c r="T111" s="226">
        <f>S111*H111</f>
        <v>5.6696</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239</v>
      </c>
    </row>
    <row r="112" spans="2:47" s="1" customFormat="1" ht="12">
      <c r="B112" s="38"/>
      <c r="C112" s="39"/>
      <c r="D112" s="228" t="s">
        <v>219</v>
      </c>
      <c r="E112" s="39"/>
      <c r="F112" s="229" t="s">
        <v>2160</v>
      </c>
      <c r="G112" s="39"/>
      <c r="H112" s="39"/>
      <c r="I112" s="143"/>
      <c r="J112" s="39"/>
      <c r="K112" s="39"/>
      <c r="L112" s="43"/>
      <c r="M112" s="230"/>
      <c r="N112" s="79"/>
      <c r="O112" s="79"/>
      <c r="P112" s="79"/>
      <c r="Q112" s="79"/>
      <c r="R112" s="79"/>
      <c r="S112" s="79"/>
      <c r="T112" s="80"/>
      <c r="AT112" s="17" t="s">
        <v>219</v>
      </c>
      <c r="AU112" s="17" t="s">
        <v>76</v>
      </c>
    </row>
    <row r="113" spans="2:47" s="1" customFormat="1" ht="12">
      <c r="B113" s="38"/>
      <c r="C113" s="39"/>
      <c r="D113" s="228" t="s">
        <v>221</v>
      </c>
      <c r="E113" s="39"/>
      <c r="F113" s="231" t="s">
        <v>2161</v>
      </c>
      <c r="G113" s="39"/>
      <c r="H113" s="39"/>
      <c r="I113" s="143"/>
      <c r="J113" s="39"/>
      <c r="K113" s="39"/>
      <c r="L113" s="43"/>
      <c r="M113" s="230"/>
      <c r="N113" s="79"/>
      <c r="O113" s="79"/>
      <c r="P113" s="79"/>
      <c r="Q113" s="79"/>
      <c r="R113" s="79"/>
      <c r="S113" s="79"/>
      <c r="T113" s="80"/>
      <c r="AT113" s="17" t="s">
        <v>221</v>
      </c>
      <c r="AU113" s="17" t="s">
        <v>76</v>
      </c>
    </row>
    <row r="114" spans="2:51" s="12" customFormat="1" ht="12">
      <c r="B114" s="232"/>
      <c r="C114" s="233"/>
      <c r="D114" s="228" t="s">
        <v>223</v>
      </c>
      <c r="E114" s="234" t="s">
        <v>1</v>
      </c>
      <c r="F114" s="235" t="s">
        <v>2162</v>
      </c>
      <c r="G114" s="233"/>
      <c r="H114" s="234" t="s">
        <v>1</v>
      </c>
      <c r="I114" s="236"/>
      <c r="J114" s="233"/>
      <c r="K114" s="233"/>
      <c r="L114" s="237"/>
      <c r="M114" s="238"/>
      <c r="N114" s="239"/>
      <c r="O114" s="239"/>
      <c r="P114" s="239"/>
      <c r="Q114" s="239"/>
      <c r="R114" s="239"/>
      <c r="S114" s="239"/>
      <c r="T114" s="240"/>
      <c r="AT114" s="241" t="s">
        <v>223</v>
      </c>
      <c r="AU114" s="241" t="s">
        <v>76</v>
      </c>
      <c r="AV114" s="12" t="s">
        <v>74</v>
      </c>
      <c r="AW114" s="12" t="s">
        <v>30</v>
      </c>
      <c r="AX114" s="12" t="s">
        <v>67</v>
      </c>
      <c r="AY114" s="241" t="s">
        <v>211</v>
      </c>
    </row>
    <row r="115" spans="2:51" s="13" customFormat="1" ht="12">
      <c r="B115" s="242"/>
      <c r="C115" s="243"/>
      <c r="D115" s="228" t="s">
        <v>223</v>
      </c>
      <c r="E115" s="244" t="s">
        <v>1</v>
      </c>
      <c r="F115" s="245" t="s">
        <v>2163</v>
      </c>
      <c r="G115" s="243"/>
      <c r="H115" s="246">
        <v>2.984</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4" customFormat="1" ht="12">
      <c r="B116" s="253"/>
      <c r="C116" s="254"/>
      <c r="D116" s="228" t="s">
        <v>223</v>
      </c>
      <c r="E116" s="255" t="s">
        <v>1</v>
      </c>
      <c r="F116" s="256" t="s">
        <v>227</v>
      </c>
      <c r="G116" s="254"/>
      <c r="H116" s="257">
        <v>2.984</v>
      </c>
      <c r="I116" s="258"/>
      <c r="J116" s="254"/>
      <c r="K116" s="254"/>
      <c r="L116" s="259"/>
      <c r="M116" s="260"/>
      <c r="N116" s="261"/>
      <c r="O116" s="261"/>
      <c r="P116" s="261"/>
      <c r="Q116" s="261"/>
      <c r="R116" s="261"/>
      <c r="S116" s="261"/>
      <c r="T116" s="262"/>
      <c r="AT116" s="263" t="s">
        <v>223</v>
      </c>
      <c r="AU116" s="263" t="s">
        <v>76</v>
      </c>
      <c r="AV116" s="14" t="s">
        <v>218</v>
      </c>
      <c r="AW116" s="14" t="s">
        <v>30</v>
      </c>
      <c r="AX116" s="14" t="s">
        <v>74</v>
      </c>
      <c r="AY116" s="263" t="s">
        <v>211</v>
      </c>
    </row>
    <row r="117" spans="2:65" s="1" customFormat="1" ht="16.5" customHeight="1">
      <c r="B117" s="38"/>
      <c r="C117" s="216" t="s">
        <v>218</v>
      </c>
      <c r="D117" s="216" t="s">
        <v>213</v>
      </c>
      <c r="E117" s="217" t="s">
        <v>2164</v>
      </c>
      <c r="F117" s="218" t="s">
        <v>2165</v>
      </c>
      <c r="G117" s="219" t="s">
        <v>230</v>
      </c>
      <c r="H117" s="220">
        <v>10.8</v>
      </c>
      <c r="I117" s="221"/>
      <c r="J117" s="222">
        <f>ROUND(I117*H117,2)</f>
        <v>0</v>
      </c>
      <c r="K117" s="218" t="s">
        <v>217</v>
      </c>
      <c r="L117" s="43"/>
      <c r="M117" s="223" t="s">
        <v>1</v>
      </c>
      <c r="N117" s="224" t="s">
        <v>38</v>
      </c>
      <c r="O117" s="79"/>
      <c r="P117" s="225">
        <f>O117*H117</f>
        <v>0</v>
      </c>
      <c r="Q117" s="225">
        <v>0</v>
      </c>
      <c r="R117" s="225">
        <f>Q117*H117</f>
        <v>0</v>
      </c>
      <c r="S117" s="225">
        <v>0</v>
      </c>
      <c r="T117" s="226">
        <f>S117*H117</f>
        <v>0</v>
      </c>
      <c r="AR117" s="17" t="s">
        <v>218</v>
      </c>
      <c r="AT117" s="17" t="s">
        <v>213</v>
      </c>
      <c r="AU117" s="17" t="s">
        <v>76</v>
      </c>
      <c r="AY117" s="17" t="s">
        <v>211</v>
      </c>
      <c r="BE117" s="227">
        <f>IF(N117="základní",J117,0)</f>
        <v>0</v>
      </c>
      <c r="BF117" s="227">
        <f>IF(N117="snížená",J117,0)</f>
        <v>0</v>
      </c>
      <c r="BG117" s="227">
        <f>IF(N117="zákl. přenesená",J117,0)</f>
        <v>0</v>
      </c>
      <c r="BH117" s="227">
        <f>IF(N117="sníž. přenesená",J117,0)</f>
        <v>0</v>
      </c>
      <c r="BI117" s="227">
        <f>IF(N117="nulová",J117,0)</f>
        <v>0</v>
      </c>
      <c r="BJ117" s="17" t="s">
        <v>74</v>
      </c>
      <c r="BK117" s="227">
        <f>ROUND(I117*H117,2)</f>
        <v>0</v>
      </c>
      <c r="BL117" s="17" t="s">
        <v>218</v>
      </c>
      <c r="BM117" s="17" t="s">
        <v>247</v>
      </c>
    </row>
    <row r="118" spans="2:47" s="1" customFormat="1" ht="12">
      <c r="B118" s="38"/>
      <c r="C118" s="39"/>
      <c r="D118" s="228" t="s">
        <v>219</v>
      </c>
      <c r="E118" s="39"/>
      <c r="F118" s="229" t="s">
        <v>2166</v>
      </c>
      <c r="G118" s="39"/>
      <c r="H118" s="39"/>
      <c r="I118" s="143"/>
      <c r="J118" s="39"/>
      <c r="K118" s="39"/>
      <c r="L118" s="43"/>
      <c r="M118" s="230"/>
      <c r="N118" s="79"/>
      <c r="O118" s="79"/>
      <c r="P118" s="79"/>
      <c r="Q118" s="79"/>
      <c r="R118" s="79"/>
      <c r="S118" s="79"/>
      <c r="T118" s="80"/>
      <c r="AT118" s="17" t="s">
        <v>219</v>
      </c>
      <c r="AU118" s="17" t="s">
        <v>76</v>
      </c>
    </row>
    <row r="119" spans="2:47" s="1" customFormat="1" ht="12">
      <c r="B119" s="38"/>
      <c r="C119" s="39"/>
      <c r="D119" s="228" t="s">
        <v>221</v>
      </c>
      <c r="E119" s="39"/>
      <c r="F119" s="231" t="s">
        <v>850</v>
      </c>
      <c r="G119" s="39"/>
      <c r="H119" s="39"/>
      <c r="I119" s="143"/>
      <c r="J119" s="39"/>
      <c r="K119" s="39"/>
      <c r="L119" s="43"/>
      <c r="M119" s="230"/>
      <c r="N119" s="79"/>
      <c r="O119" s="79"/>
      <c r="P119" s="79"/>
      <c r="Q119" s="79"/>
      <c r="R119" s="79"/>
      <c r="S119" s="79"/>
      <c r="T119" s="80"/>
      <c r="AT119" s="17" t="s">
        <v>221</v>
      </c>
      <c r="AU119" s="17" t="s">
        <v>76</v>
      </c>
    </row>
    <row r="120" spans="2:51" s="12" customFormat="1" ht="12">
      <c r="B120" s="232"/>
      <c r="C120" s="233"/>
      <c r="D120" s="228" t="s">
        <v>223</v>
      </c>
      <c r="E120" s="234" t="s">
        <v>1</v>
      </c>
      <c r="F120" s="235" t="s">
        <v>888</v>
      </c>
      <c r="G120" s="233"/>
      <c r="H120" s="234" t="s">
        <v>1</v>
      </c>
      <c r="I120" s="236"/>
      <c r="J120" s="233"/>
      <c r="K120" s="233"/>
      <c r="L120" s="237"/>
      <c r="M120" s="238"/>
      <c r="N120" s="239"/>
      <c r="O120" s="239"/>
      <c r="P120" s="239"/>
      <c r="Q120" s="239"/>
      <c r="R120" s="239"/>
      <c r="S120" s="239"/>
      <c r="T120" s="240"/>
      <c r="AT120" s="241" t="s">
        <v>223</v>
      </c>
      <c r="AU120" s="241" t="s">
        <v>76</v>
      </c>
      <c r="AV120" s="12" t="s">
        <v>74</v>
      </c>
      <c r="AW120" s="12" t="s">
        <v>30</v>
      </c>
      <c r="AX120" s="12" t="s">
        <v>67</v>
      </c>
      <c r="AY120" s="241" t="s">
        <v>211</v>
      </c>
    </row>
    <row r="121" spans="2:51" s="13" customFormat="1" ht="12">
      <c r="B121" s="242"/>
      <c r="C121" s="243"/>
      <c r="D121" s="228" t="s">
        <v>223</v>
      </c>
      <c r="E121" s="244" t="s">
        <v>1</v>
      </c>
      <c r="F121" s="245" t="s">
        <v>2167</v>
      </c>
      <c r="G121" s="243"/>
      <c r="H121" s="246">
        <v>10.8</v>
      </c>
      <c r="I121" s="247"/>
      <c r="J121" s="243"/>
      <c r="K121" s="243"/>
      <c r="L121" s="248"/>
      <c r="M121" s="249"/>
      <c r="N121" s="250"/>
      <c r="O121" s="250"/>
      <c r="P121" s="250"/>
      <c r="Q121" s="250"/>
      <c r="R121" s="250"/>
      <c r="S121" s="250"/>
      <c r="T121" s="251"/>
      <c r="AT121" s="252" t="s">
        <v>223</v>
      </c>
      <c r="AU121" s="252" t="s">
        <v>76</v>
      </c>
      <c r="AV121" s="13" t="s">
        <v>76</v>
      </c>
      <c r="AW121" s="13" t="s">
        <v>30</v>
      </c>
      <c r="AX121" s="13" t="s">
        <v>67</v>
      </c>
      <c r="AY121" s="252" t="s">
        <v>211</v>
      </c>
    </row>
    <row r="122" spans="2:51" s="14" customFormat="1" ht="12">
      <c r="B122" s="253"/>
      <c r="C122" s="254"/>
      <c r="D122" s="228" t="s">
        <v>223</v>
      </c>
      <c r="E122" s="255" t="s">
        <v>1</v>
      </c>
      <c r="F122" s="256" t="s">
        <v>227</v>
      </c>
      <c r="G122" s="254"/>
      <c r="H122" s="257">
        <v>10.8</v>
      </c>
      <c r="I122" s="258"/>
      <c r="J122" s="254"/>
      <c r="K122" s="254"/>
      <c r="L122" s="259"/>
      <c r="M122" s="260"/>
      <c r="N122" s="261"/>
      <c r="O122" s="261"/>
      <c r="P122" s="261"/>
      <c r="Q122" s="261"/>
      <c r="R122" s="261"/>
      <c r="S122" s="261"/>
      <c r="T122" s="262"/>
      <c r="AT122" s="263" t="s">
        <v>223</v>
      </c>
      <c r="AU122" s="263" t="s">
        <v>76</v>
      </c>
      <c r="AV122" s="14" t="s">
        <v>218</v>
      </c>
      <c r="AW122" s="14" t="s">
        <v>30</v>
      </c>
      <c r="AX122" s="14" t="s">
        <v>74</v>
      </c>
      <c r="AY122" s="263" t="s">
        <v>211</v>
      </c>
    </row>
    <row r="123" spans="2:65" s="1" customFormat="1" ht="16.5" customHeight="1">
      <c r="B123" s="38"/>
      <c r="C123" s="216" t="s">
        <v>254</v>
      </c>
      <c r="D123" s="216" t="s">
        <v>213</v>
      </c>
      <c r="E123" s="217" t="s">
        <v>263</v>
      </c>
      <c r="F123" s="218" t="s">
        <v>264</v>
      </c>
      <c r="G123" s="219" t="s">
        <v>230</v>
      </c>
      <c r="H123" s="220">
        <v>56.16</v>
      </c>
      <c r="I123" s="221"/>
      <c r="J123" s="222">
        <f>ROUND(I123*H123,2)</f>
        <v>0</v>
      </c>
      <c r="K123" s="218" t="s">
        <v>217</v>
      </c>
      <c r="L123" s="43"/>
      <c r="M123" s="223" t="s">
        <v>1</v>
      </c>
      <c r="N123" s="224" t="s">
        <v>38</v>
      </c>
      <c r="O123" s="79"/>
      <c r="P123" s="225">
        <f>O123*H123</f>
        <v>0</v>
      </c>
      <c r="Q123" s="225">
        <v>0</v>
      </c>
      <c r="R123" s="225">
        <f>Q123*H123</f>
        <v>0</v>
      </c>
      <c r="S123" s="225">
        <v>0</v>
      </c>
      <c r="T123" s="226">
        <f>S123*H123</f>
        <v>0</v>
      </c>
      <c r="AR123" s="17" t="s">
        <v>218</v>
      </c>
      <c r="AT123" s="17" t="s">
        <v>213</v>
      </c>
      <c r="AU123" s="17" t="s">
        <v>76</v>
      </c>
      <c r="AY123" s="17" t="s">
        <v>211</v>
      </c>
      <c r="BE123" s="227">
        <f>IF(N123="základní",J123,0)</f>
        <v>0</v>
      </c>
      <c r="BF123" s="227">
        <f>IF(N123="snížená",J123,0)</f>
        <v>0</v>
      </c>
      <c r="BG123" s="227">
        <f>IF(N123="zákl. přenesená",J123,0)</f>
        <v>0</v>
      </c>
      <c r="BH123" s="227">
        <f>IF(N123="sníž. přenesená",J123,0)</f>
        <v>0</v>
      </c>
      <c r="BI123" s="227">
        <f>IF(N123="nulová",J123,0)</f>
        <v>0</v>
      </c>
      <c r="BJ123" s="17" t="s">
        <v>74</v>
      </c>
      <c r="BK123" s="227">
        <f>ROUND(I123*H123,2)</f>
        <v>0</v>
      </c>
      <c r="BL123" s="17" t="s">
        <v>218</v>
      </c>
      <c r="BM123" s="17" t="s">
        <v>257</v>
      </c>
    </row>
    <row r="124" spans="2:47" s="1" customFormat="1" ht="12">
      <c r="B124" s="38"/>
      <c r="C124" s="39"/>
      <c r="D124" s="228" t="s">
        <v>219</v>
      </c>
      <c r="E124" s="39"/>
      <c r="F124" s="229" t="s">
        <v>266</v>
      </c>
      <c r="G124" s="39"/>
      <c r="H124" s="39"/>
      <c r="I124" s="143"/>
      <c r="J124" s="39"/>
      <c r="K124" s="39"/>
      <c r="L124" s="43"/>
      <c r="M124" s="230"/>
      <c r="N124" s="79"/>
      <c r="O124" s="79"/>
      <c r="P124" s="79"/>
      <c r="Q124" s="79"/>
      <c r="R124" s="79"/>
      <c r="S124" s="79"/>
      <c r="T124" s="80"/>
      <c r="AT124" s="17" t="s">
        <v>219</v>
      </c>
      <c r="AU124" s="17" t="s">
        <v>76</v>
      </c>
    </row>
    <row r="125" spans="2:47" s="1" customFormat="1" ht="12">
      <c r="B125" s="38"/>
      <c r="C125" s="39"/>
      <c r="D125" s="228" t="s">
        <v>221</v>
      </c>
      <c r="E125" s="39"/>
      <c r="F125" s="231" t="s">
        <v>267</v>
      </c>
      <c r="G125" s="39"/>
      <c r="H125" s="39"/>
      <c r="I125" s="143"/>
      <c r="J125" s="39"/>
      <c r="K125" s="39"/>
      <c r="L125" s="43"/>
      <c r="M125" s="230"/>
      <c r="N125" s="79"/>
      <c r="O125" s="79"/>
      <c r="P125" s="79"/>
      <c r="Q125" s="79"/>
      <c r="R125" s="79"/>
      <c r="S125" s="79"/>
      <c r="T125" s="80"/>
      <c r="AT125" s="17" t="s">
        <v>221</v>
      </c>
      <c r="AU125" s="17" t="s">
        <v>76</v>
      </c>
    </row>
    <row r="126" spans="2:51" s="12" customFormat="1" ht="12">
      <c r="B126" s="232"/>
      <c r="C126" s="233"/>
      <c r="D126" s="228" t="s">
        <v>223</v>
      </c>
      <c r="E126" s="234" t="s">
        <v>1</v>
      </c>
      <c r="F126" s="235" t="s">
        <v>2168</v>
      </c>
      <c r="G126" s="233"/>
      <c r="H126" s="234" t="s">
        <v>1</v>
      </c>
      <c r="I126" s="236"/>
      <c r="J126" s="233"/>
      <c r="K126" s="233"/>
      <c r="L126" s="237"/>
      <c r="M126" s="238"/>
      <c r="N126" s="239"/>
      <c r="O126" s="239"/>
      <c r="P126" s="239"/>
      <c r="Q126" s="239"/>
      <c r="R126" s="239"/>
      <c r="S126" s="239"/>
      <c r="T126" s="240"/>
      <c r="AT126" s="241" t="s">
        <v>223</v>
      </c>
      <c r="AU126" s="241" t="s">
        <v>76</v>
      </c>
      <c r="AV126" s="12" t="s">
        <v>74</v>
      </c>
      <c r="AW126" s="12" t="s">
        <v>30</v>
      </c>
      <c r="AX126" s="12" t="s">
        <v>67</v>
      </c>
      <c r="AY126" s="241" t="s">
        <v>211</v>
      </c>
    </row>
    <row r="127" spans="2:51" s="12" customFormat="1" ht="12">
      <c r="B127" s="232"/>
      <c r="C127" s="233"/>
      <c r="D127" s="228" t="s">
        <v>223</v>
      </c>
      <c r="E127" s="234" t="s">
        <v>1</v>
      </c>
      <c r="F127" s="235" t="s">
        <v>2169</v>
      </c>
      <c r="G127" s="233"/>
      <c r="H127" s="234" t="s">
        <v>1</v>
      </c>
      <c r="I127" s="236"/>
      <c r="J127" s="233"/>
      <c r="K127" s="233"/>
      <c r="L127" s="237"/>
      <c r="M127" s="238"/>
      <c r="N127" s="239"/>
      <c r="O127" s="239"/>
      <c r="P127" s="239"/>
      <c r="Q127" s="239"/>
      <c r="R127" s="239"/>
      <c r="S127" s="239"/>
      <c r="T127" s="240"/>
      <c r="AT127" s="241" t="s">
        <v>223</v>
      </c>
      <c r="AU127" s="241" t="s">
        <v>76</v>
      </c>
      <c r="AV127" s="12" t="s">
        <v>74</v>
      </c>
      <c r="AW127" s="12" t="s">
        <v>30</v>
      </c>
      <c r="AX127" s="12" t="s">
        <v>67</v>
      </c>
      <c r="AY127" s="241" t="s">
        <v>211</v>
      </c>
    </row>
    <row r="128" spans="2:51" s="12" customFormat="1" ht="12">
      <c r="B128" s="232"/>
      <c r="C128" s="233"/>
      <c r="D128" s="228" t="s">
        <v>223</v>
      </c>
      <c r="E128" s="234" t="s">
        <v>1</v>
      </c>
      <c r="F128" s="235" t="s">
        <v>888</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2170</v>
      </c>
      <c r="G129" s="243"/>
      <c r="H129" s="246">
        <v>56.16</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4" customFormat="1" ht="12">
      <c r="B130" s="253"/>
      <c r="C130" s="254"/>
      <c r="D130" s="228" t="s">
        <v>223</v>
      </c>
      <c r="E130" s="255" t="s">
        <v>1</v>
      </c>
      <c r="F130" s="256" t="s">
        <v>227</v>
      </c>
      <c r="G130" s="254"/>
      <c r="H130" s="257">
        <v>56.16</v>
      </c>
      <c r="I130" s="258"/>
      <c r="J130" s="254"/>
      <c r="K130" s="254"/>
      <c r="L130" s="259"/>
      <c r="M130" s="260"/>
      <c r="N130" s="261"/>
      <c r="O130" s="261"/>
      <c r="P130" s="261"/>
      <c r="Q130" s="261"/>
      <c r="R130" s="261"/>
      <c r="S130" s="261"/>
      <c r="T130" s="262"/>
      <c r="AT130" s="263" t="s">
        <v>223</v>
      </c>
      <c r="AU130" s="263" t="s">
        <v>76</v>
      </c>
      <c r="AV130" s="14" t="s">
        <v>218</v>
      </c>
      <c r="AW130" s="14" t="s">
        <v>30</v>
      </c>
      <c r="AX130" s="14" t="s">
        <v>74</v>
      </c>
      <c r="AY130" s="263" t="s">
        <v>211</v>
      </c>
    </row>
    <row r="131" spans="2:65" s="1" customFormat="1" ht="16.5" customHeight="1">
      <c r="B131" s="38"/>
      <c r="C131" s="216" t="s">
        <v>239</v>
      </c>
      <c r="D131" s="216" t="s">
        <v>213</v>
      </c>
      <c r="E131" s="217" t="s">
        <v>271</v>
      </c>
      <c r="F131" s="218" t="s">
        <v>272</v>
      </c>
      <c r="G131" s="219" t="s">
        <v>230</v>
      </c>
      <c r="H131" s="220">
        <v>28.08</v>
      </c>
      <c r="I131" s="221"/>
      <c r="J131" s="222">
        <f>ROUND(I131*H131,2)</f>
        <v>0</v>
      </c>
      <c r="K131" s="218" t="s">
        <v>217</v>
      </c>
      <c r="L131" s="43"/>
      <c r="M131" s="223" t="s">
        <v>1</v>
      </c>
      <c r="N131" s="224" t="s">
        <v>38</v>
      </c>
      <c r="O131" s="79"/>
      <c r="P131" s="225">
        <f>O131*H131</f>
        <v>0</v>
      </c>
      <c r="Q131" s="225">
        <v>0</v>
      </c>
      <c r="R131" s="225">
        <f>Q131*H131</f>
        <v>0</v>
      </c>
      <c r="S131" s="225">
        <v>0</v>
      </c>
      <c r="T131" s="226">
        <f>S131*H131</f>
        <v>0</v>
      </c>
      <c r="AR131" s="17" t="s">
        <v>218</v>
      </c>
      <c r="AT131" s="17" t="s">
        <v>213</v>
      </c>
      <c r="AU131" s="17" t="s">
        <v>76</v>
      </c>
      <c r="AY131" s="17" t="s">
        <v>211</v>
      </c>
      <c r="BE131" s="227">
        <f>IF(N131="základní",J131,0)</f>
        <v>0</v>
      </c>
      <c r="BF131" s="227">
        <f>IF(N131="snížená",J131,0)</f>
        <v>0</v>
      </c>
      <c r="BG131" s="227">
        <f>IF(N131="zákl. přenesená",J131,0)</f>
        <v>0</v>
      </c>
      <c r="BH131" s="227">
        <f>IF(N131="sníž. přenesená",J131,0)</f>
        <v>0</v>
      </c>
      <c r="BI131" s="227">
        <f>IF(N131="nulová",J131,0)</f>
        <v>0</v>
      </c>
      <c r="BJ131" s="17" t="s">
        <v>74</v>
      </c>
      <c r="BK131" s="227">
        <f>ROUND(I131*H131,2)</f>
        <v>0</v>
      </c>
      <c r="BL131" s="17" t="s">
        <v>218</v>
      </c>
      <c r="BM131" s="17" t="s">
        <v>314</v>
      </c>
    </row>
    <row r="132" spans="2:47" s="1" customFormat="1" ht="12">
      <c r="B132" s="38"/>
      <c r="C132" s="39"/>
      <c r="D132" s="228" t="s">
        <v>219</v>
      </c>
      <c r="E132" s="39"/>
      <c r="F132" s="229" t="s">
        <v>274</v>
      </c>
      <c r="G132" s="39"/>
      <c r="H132" s="39"/>
      <c r="I132" s="143"/>
      <c r="J132" s="39"/>
      <c r="K132" s="39"/>
      <c r="L132" s="43"/>
      <c r="M132" s="230"/>
      <c r="N132" s="79"/>
      <c r="O132" s="79"/>
      <c r="P132" s="79"/>
      <c r="Q132" s="79"/>
      <c r="R132" s="79"/>
      <c r="S132" s="79"/>
      <c r="T132" s="80"/>
      <c r="AT132" s="17" t="s">
        <v>219</v>
      </c>
      <c r="AU132" s="17" t="s">
        <v>76</v>
      </c>
    </row>
    <row r="133" spans="2:47" s="1" customFormat="1" ht="12">
      <c r="B133" s="38"/>
      <c r="C133" s="39"/>
      <c r="D133" s="228" t="s">
        <v>221</v>
      </c>
      <c r="E133" s="39"/>
      <c r="F133" s="231" t="s">
        <v>267</v>
      </c>
      <c r="G133" s="39"/>
      <c r="H133" s="39"/>
      <c r="I133" s="143"/>
      <c r="J133" s="39"/>
      <c r="K133" s="39"/>
      <c r="L133" s="43"/>
      <c r="M133" s="230"/>
      <c r="N133" s="79"/>
      <c r="O133" s="79"/>
      <c r="P133" s="79"/>
      <c r="Q133" s="79"/>
      <c r="R133" s="79"/>
      <c r="S133" s="79"/>
      <c r="T133" s="80"/>
      <c r="AT133" s="17" t="s">
        <v>221</v>
      </c>
      <c r="AU133" s="17" t="s">
        <v>76</v>
      </c>
    </row>
    <row r="134" spans="2:51" s="13" customFormat="1" ht="12">
      <c r="B134" s="242"/>
      <c r="C134" s="243"/>
      <c r="D134" s="228" t="s">
        <v>223</v>
      </c>
      <c r="E134" s="244" t="s">
        <v>1</v>
      </c>
      <c r="F134" s="245" t="s">
        <v>2171</v>
      </c>
      <c r="G134" s="243"/>
      <c r="H134" s="246">
        <v>28.08</v>
      </c>
      <c r="I134" s="247"/>
      <c r="J134" s="243"/>
      <c r="K134" s="243"/>
      <c r="L134" s="248"/>
      <c r="M134" s="249"/>
      <c r="N134" s="250"/>
      <c r="O134" s="250"/>
      <c r="P134" s="250"/>
      <c r="Q134" s="250"/>
      <c r="R134" s="250"/>
      <c r="S134" s="250"/>
      <c r="T134" s="251"/>
      <c r="AT134" s="252" t="s">
        <v>223</v>
      </c>
      <c r="AU134" s="252" t="s">
        <v>76</v>
      </c>
      <c r="AV134" s="13" t="s">
        <v>76</v>
      </c>
      <c r="AW134" s="13" t="s">
        <v>30</v>
      </c>
      <c r="AX134" s="13" t="s">
        <v>67</v>
      </c>
      <c r="AY134" s="252" t="s">
        <v>211</v>
      </c>
    </row>
    <row r="135" spans="2:51" s="14" customFormat="1" ht="12">
      <c r="B135" s="253"/>
      <c r="C135" s="254"/>
      <c r="D135" s="228" t="s">
        <v>223</v>
      </c>
      <c r="E135" s="255" t="s">
        <v>1</v>
      </c>
      <c r="F135" s="256" t="s">
        <v>227</v>
      </c>
      <c r="G135" s="254"/>
      <c r="H135" s="257">
        <v>28.08</v>
      </c>
      <c r="I135" s="258"/>
      <c r="J135" s="254"/>
      <c r="K135" s="254"/>
      <c r="L135" s="259"/>
      <c r="M135" s="260"/>
      <c r="N135" s="261"/>
      <c r="O135" s="261"/>
      <c r="P135" s="261"/>
      <c r="Q135" s="261"/>
      <c r="R135" s="261"/>
      <c r="S135" s="261"/>
      <c r="T135" s="262"/>
      <c r="AT135" s="263" t="s">
        <v>223</v>
      </c>
      <c r="AU135" s="263" t="s">
        <v>76</v>
      </c>
      <c r="AV135" s="14" t="s">
        <v>218</v>
      </c>
      <c r="AW135" s="14" t="s">
        <v>30</v>
      </c>
      <c r="AX135" s="14" t="s">
        <v>74</v>
      </c>
      <c r="AY135" s="263" t="s">
        <v>211</v>
      </c>
    </row>
    <row r="136" spans="2:65" s="1" customFormat="1" ht="16.5" customHeight="1">
      <c r="B136" s="38"/>
      <c r="C136" s="216" t="s">
        <v>270</v>
      </c>
      <c r="D136" s="216" t="s">
        <v>213</v>
      </c>
      <c r="E136" s="217" t="s">
        <v>283</v>
      </c>
      <c r="F136" s="218" t="s">
        <v>284</v>
      </c>
      <c r="G136" s="219" t="s">
        <v>230</v>
      </c>
      <c r="H136" s="220">
        <v>10.8</v>
      </c>
      <c r="I136" s="221"/>
      <c r="J136" s="222">
        <f>ROUND(I136*H136,2)</f>
        <v>0</v>
      </c>
      <c r="K136" s="218" t="s">
        <v>217</v>
      </c>
      <c r="L136" s="43"/>
      <c r="M136" s="223" t="s">
        <v>1</v>
      </c>
      <c r="N136" s="224" t="s">
        <v>38</v>
      </c>
      <c r="O136" s="79"/>
      <c r="P136" s="225">
        <f>O136*H136</f>
        <v>0</v>
      </c>
      <c r="Q136" s="225">
        <v>0</v>
      </c>
      <c r="R136" s="225">
        <f>Q136*H136</f>
        <v>0</v>
      </c>
      <c r="S136" s="225">
        <v>0</v>
      </c>
      <c r="T136" s="226">
        <f>S136*H136</f>
        <v>0</v>
      </c>
      <c r="AR136" s="17" t="s">
        <v>218</v>
      </c>
      <c r="AT136" s="17" t="s">
        <v>213</v>
      </c>
      <c r="AU136" s="17" t="s">
        <v>76</v>
      </c>
      <c r="AY136" s="17" t="s">
        <v>211</v>
      </c>
      <c r="BE136" s="227">
        <f>IF(N136="základní",J136,0)</f>
        <v>0</v>
      </c>
      <c r="BF136" s="227">
        <f>IF(N136="snížená",J136,0)</f>
        <v>0</v>
      </c>
      <c r="BG136" s="227">
        <f>IF(N136="zákl. přenesená",J136,0)</f>
        <v>0</v>
      </c>
      <c r="BH136" s="227">
        <f>IF(N136="sníž. přenesená",J136,0)</f>
        <v>0</v>
      </c>
      <c r="BI136" s="227">
        <f>IF(N136="nulová",J136,0)</f>
        <v>0</v>
      </c>
      <c r="BJ136" s="17" t="s">
        <v>74</v>
      </c>
      <c r="BK136" s="227">
        <f>ROUND(I136*H136,2)</f>
        <v>0</v>
      </c>
      <c r="BL136" s="17" t="s">
        <v>218</v>
      </c>
      <c r="BM136" s="17" t="s">
        <v>353</v>
      </c>
    </row>
    <row r="137" spans="2:47" s="1" customFormat="1" ht="12">
      <c r="B137" s="38"/>
      <c r="C137" s="39"/>
      <c r="D137" s="228" t="s">
        <v>219</v>
      </c>
      <c r="E137" s="39"/>
      <c r="F137" s="229" t="s">
        <v>286</v>
      </c>
      <c r="G137" s="39"/>
      <c r="H137" s="39"/>
      <c r="I137" s="143"/>
      <c r="J137" s="39"/>
      <c r="K137" s="39"/>
      <c r="L137" s="43"/>
      <c r="M137" s="230"/>
      <c r="N137" s="79"/>
      <c r="O137" s="79"/>
      <c r="P137" s="79"/>
      <c r="Q137" s="79"/>
      <c r="R137" s="79"/>
      <c r="S137" s="79"/>
      <c r="T137" s="80"/>
      <c r="AT137" s="17" t="s">
        <v>219</v>
      </c>
      <c r="AU137" s="17" t="s">
        <v>76</v>
      </c>
    </row>
    <row r="138" spans="2:47" s="1" customFormat="1" ht="12">
      <c r="B138" s="38"/>
      <c r="C138" s="39"/>
      <c r="D138" s="228" t="s">
        <v>221</v>
      </c>
      <c r="E138" s="39"/>
      <c r="F138" s="231" t="s">
        <v>287</v>
      </c>
      <c r="G138" s="39"/>
      <c r="H138" s="39"/>
      <c r="I138" s="143"/>
      <c r="J138" s="39"/>
      <c r="K138" s="39"/>
      <c r="L138" s="43"/>
      <c r="M138" s="230"/>
      <c r="N138" s="79"/>
      <c r="O138" s="79"/>
      <c r="P138" s="79"/>
      <c r="Q138" s="79"/>
      <c r="R138" s="79"/>
      <c r="S138" s="79"/>
      <c r="T138" s="80"/>
      <c r="AT138" s="17" t="s">
        <v>221</v>
      </c>
      <c r="AU138" s="17" t="s">
        <v>76</v>
      </c>
    </row>
    <row r="139" spans="2:51" s="12" customFormat="1" ht="12">
      <c r="B139" s="232"/>
      <c r="C139" s="233"/>
      <c r="D139" s="228" t="s">
        <v>223</v>
      </c>
      <c r="E139" s="234" t="s">
        <v>1</v>
      </c>
      <c r="F139" s="235" t="s">
        <v>288</v>
      </c>
      <c r="G139" s="233"/>
      <c r="H139" s="234" t="s">
        <v>1</v>
      </c>
      <c r="I139" s="236"/>
      <c r="J139" s="233"/>
      <c r="K139" s="233"/>
      <c r="L139" s="237"/>
      <c r="M139" s="238"/>
      <c r="N139" s="239"/>
      <c r="O139" s="239"/>
      <c r="P139" s="239"/>
      <c r="Q139" s="239"/>
      <c r="R139" s="239"/>
      <c r="S139" s="239"/>
      <c r="T139" s="240"/>
      <c r="AT139" s="241" t="s">
        <v>223</v>
      </c>
      <c r="AU139" s="241" t="s">
        <v>76</v>
      </c>
      <c r="AV139" s="12" t="s">
        <v>74</v>
      </c>
      <c r="AW139" s="12" t="s">
        <v>30</v>
      </c>
      <c r="AX139" s="12" t="s">
        <v>67</v>
      </c>
      <c r="AY139" s="241" t="s">
        <v>211</v>
      </c>
    </row>
    <row r="140" spans="2:51" s="13" customFormat="1" ht="12">
      <c r="B140" s="242"/>
      <c r="C140" s="243"/>
      <c r="D140" s="228" t="s">
        <v>223</v>
      </c>
      <c r="E140" s="244" t="s">
        <v>1</v>
      </c>
      <c r="F140" s="245" t="s">
        <v>2172</v>
      </c>
      <c r="G140" s="243"/>
      <c r="H140" s="246">
        <v>10.8</v>
      </c>
      <c r="I140" s="247"/>
      <c r="J140" s="243"/>
      <c r="K140" s="243"/>
      <c r="L140" s="248"/>
      <c r="M140" s="249"/>
      <c r="N140" s="250"/>
      <c r="O140" s="250"/>
      <c r="P140" s="250"/>
      <c r="Q140" s="250"/>
      <c r="R140" s="250"/>
      <c r="S140" s="250"/>
      <c r="T140" s="251"/>
      <c r="AT140" s="252" t="s">
        <v>223</v>
      </c>
      <c r="AU140" s="252" t="s">
        <v>76</v>
      </c>
      <c r="AV140" s="13" t="s">
        <v>76</v>
      </c>
      <c r="AW140" s="13" t="s">
        <v>30</v>
      </c>
      <c r="AX140" s="13" t="s">
        <v>67</v>
      </c>
      <c r="AY140" s="252" t="s">
        <v>211</v>
      </c>
    </row>
    <row r="141" spans="2:51" s="14" customFormat="1" ht="12">
      <c r="B141" s="253"/>
      <c r="C141" s="254"/>
      <c r="D141" s="228" t="s">
        <v>223</v>
      </c>
      <c r="E141" s="255" t="s">
        <v>1</v>
      </c>
      <c r="F141" s="256" t="s">
        <v>227</v>
      </c>
      <c r="G141" s="254"/>
      <c r="H141" s="257">
        <v>10.8</v>
      </c>
      <c r="I141" s="258"/>
      <c r="J141" s="254"/>
      <c r="K141" s="254"/>
      <c r="L141" s="259"/>
      <c r="M141" s="260"/>
      <c r="N141" s="261"/>
      <c r="O141" s="261"/>
      <c r="P141" s="261"/>
      <c r="Q141" s="261"/>
      <c r="R141" s="261"/>
      <c r="S141" s="261"/>
      <c r="T141" s="262"/>
      <c r="AT141" s="263" t="s">
        <v>223</v>
      </c>
      <c r="AU141" s="263" t="s">
        <v>76</v>
      </c>
      <c r="AV141" s="14" t="s">
        <v>218</v>
      </c>
      <c r="AW141" s="14" t="s">
        <v>30</v>
      </c>
      <c r="AX141" s="14" t="s">
        <v>74</v>
      </c>
      <c r="AY141" s="263" t="s">
        <v>211</v>
      </c>
    </row>
    <row r="142" spans="2:65" s="1" customFormat="1" ht="16.5" customHeight="1">
      <c r="B142" s="38"/>
      <c r="C142" s="216" t="s">
        <v>247</v>
      </c>
      <c r="D142" s="216" t="s">
        <v>213</v>
      </c>
      <c r="E142" s="217" t="s">
        <v>290</v>
      </c>
      <c r="F142" s="218" t="s">
        <v>291</v>
      </c>
      <c r="G142" s="219" t="s">
        <v>230</v>
      </c>
      <c r="H142" s="220">
        <v>60.794</v>
      </c>
      <c r="I142" s="221"/>
      <c r="J142" s="222">
        <f>ROUND(I142*H142,2)</f>
        <v>0</v>
      </c>
      <c r="K142" s="218" t="s">
        <v>217</v>
      </c>
      <c r="L142" s="43"/>
      <c r="M142" s="223" t="s">
        <v>1</v>
      </c>
      <c r="N142" s="224" t="s">
        <v>38</v>
      </c>
      <c r="O142" s="79"/>
      <c r="P142" s="225">
        <f>O142*H142</f>
        <v>0</v>
      </c>
      <c r="Q142" s="225">
        <v>0</v>
      </c>
      <c r="R142" s="225">
        <f>Q142*H142</f>
        <v>0</v>
      </c>
      <c r="S142" s="225">
        <v>0</v>
      </c>
      <c r="T142" s="226">
        <f>S142*H142</f>
        <v>0</v>
      </c>
      <c r="AR142" s="17" t="s">
        <v>218</v>
      </c>
      <c r="AT142" s="17" t="s">
        <v>213</v>
      </c>
      <c r="AU142" s="17" t="s">
        <v>76</v>
      </c>
      <c r="AY142" s="17" t="s">
        <v>211</v>
      </c>
      <c r="BE142" s="227">
        <f>IF(N142="základní",J142,0)</f>
        <v>0</v>
      </c>
      <c r="BF142" s="227">
        <f>IF(N142="snížená",J142,0)</f>
        <v>0</v>
      </c>
      <c r="BG142" s="227">
        <f>IF(N142="zákl. přenesená",J142,0)</f>
        <v>0</v>
      </c>
      <c r="BH142" s="227">
        <f>IF(N142="sníž. přenesená",J142,0)</f>
        <v>0</v>
      </c>
      <c r="BI142" s="227">
        <f>IF(N142="nulová",J142,0)</f>
        <v>0</v>
      </c>
      <c r="BJ142" s="17" t="s">
        <v>74</v>
      </c>
      <c r="BK142" s="227">
        <f>ROUND(I142*H142,2)</f>
        <v>0</v>
      </c>
      <c r="BL142" s="17" t="s">
        <v>218</v>
      </c>
      <c r="BM142" s="17" t="s">
        <v>292</v>
      </c>
    </row>
    <row r="143" spans="2:47" s="1" customFormat="1" ht="12">
      <c r="B143" s="38"/>
      <c r="C143" s="39"/>
      <c r="D143" s="228" t="s">
        <v>219</v>
      </c>
      <c r="E143" s="39"/>
      <c r="F143" s="229" t="s">
        <v>293</v>
      </c>
      <c r="G143" s="39"/>
      <c r="H143" s="39"/>
      <c r="I143" s="143"/>
      <c r="J143" s="39"/>
      <c r="K143" s="39"/>
      <c r="L143" s="43"/>
      <c r="M143" s="230"/>
      <c r="N143" s="79"/>
      <c r="O143" s="79"/>
      <c r="P143" s="79"/>
      <c r="Q143" s="79"/>
      <c r="R143" s="79"/>
      <c r="S143" s="79"/>
      <c r="T143" s="80"/>
      <c r="AT143" s="17" t="s">
        <v>219</v>
      </c>
      <c r="AU143" s="17" t="s">
        <v>76</v>
      </c>
    </row>
    <row r="144" spans="2:47" s="1" customFormat="1" ht="12">
      <c r="B144" s="38"/>
      <c r="C144" s="39"/>
      <c r="D144" s="228" t="s">
        <v>221</v>
      </c>
      <c r="E144" s="39"/>
      <c r="F144" s="231" t="s">
        <v>287</v>
      </c>
      <c r="G144" s="39"/>
      <c r="H144" s="39"/>
      <c r="I144" s="143"/>
      <c r="J144" s="39"/>
      <c r="K144" s="39"/>
      <c r="L144" s="43"/>
      <c r="M144" s="230"/>
      <c r="N144" s="79"/>
      <c r="O144" s="79"/>
      <c r="P144" s="79"/>
      <c r="Q144" s="79"/>
      <c r="R144" s="79"/>
      <c r="S144" s="79"/>
      <c r="T144" s="80"/>
      <c r="AT144" s="17" t="s">
        <v>221</v>
      </c>
      <c r="AU144" s="17" t="s">
        <v>76</v>
      </c>
    </row>
    <row r="145" spans="2:51" s="12" customFormat="1" ht="12">
      <c r="B145" s="232"/>
      <c r="C145" s="233"/>
      <c r="D145" s="228" t="s">
        <v>223</v>
      </c>
      <c r="E145" s="234" t="s">
        <v>1</v>
      </c>
      <c r="F145" s="235" t="s">
        <v>1972</v>
      </c>
      <c r="G145" s="233"/>
      <c r="H145" s="234" t="s">
        <v>1</v>
      </c>
      <c r="I145" s="236"/>
      <c r="J145" s="233"/>
      <c r="K145" s="233"/>
      <c r="L145" s="237"/>
      <c r="M145" s="238"/>
      <c r="N145" s="239"/>
      <c r="O145" s="239"/>
      <c r="P145" s="239"/>
      <c r="Q145" s="239"/>
      <c r="R145" s="239"/>
      <c r="S145" s="239"/>
      <c r="T145" s="240"/>
      <c r="AT145" s="241" t="s">
        <v>223</v>
      </c>
      <c r="AU145" s="241" t="s">
        <v>76</v>
      </c>
      <c r="AV145" s="12" t="s">
        <v>74</v>
      </c>
      <c r="AW145" s="12" t="s">
        <v>30</v>
      </c>
      <c r="AX145" s="12" t="s">
        <v>67</v>
      </c>
      <c r="AY145" s="241" t="s">
        <v>211</v>
      </c>
    </row>
    <row r="146" spans="2:51" s="13" customFormat="1" ht="12">
      <c r="B146" s="242"/>
      <c r="C146" s="243"/>
      <c r="D146" s="228" t="s">
        <v>223</v>
      </c>
      <c r="E146" s="244" t="s">
        <v>1</v>
      </c>
      <c r="F146" s="245" t="s">
        <v>2173</v>
      </c>
      <c r="G146" s="243"/>
      <c r="H146" s="246">
        <v>56.16</v>
      </c>
      <c r="I146" s="247"/>
      <c r="J146" s="243"/>
      <c r="K146" s="243"/>
      <c r="L146" s="248"/>
      <c r="M146" s="249"/>
      <c r="N146" s="250"/>
      <c r="O146" s="250"/>
      <c r="P146" s="250"/>
      <c r="Q146" s="250"/>
      <c r="R146" s="250"/>
      <c r="S146" s="250"/>
      <c r="T146" s="251"/>
      <c r="AT146" s="252" t="s">
        <v>223</v>
      </c>
      <c r="AU146" s="252" t="s">
        <v>76</v>
      </c>
      <c r="AV146" s="13" t="s">
        <v>76</v>
      </c>
      <c r="AW146" s="13" t="s">
        <v>30</v>
      </c>
      <c r="AX146" s="13" t="s">
        <v>67</v>
      </c>
      <c r="AY146" s="252" t="s">
        <v>211</v>
      </c>
    </row>
    <row r="147" spans="2:51" s="12" customFormat="1" ht="12">
      <c r="B147" s="232"/>
      <c r="C147" s="233"/>
      <c r="D147" s="228" t="s">
        <v>223</v>
      </c>
      <c r="E147" s="234" t="s">
        <v>1</v>
      </c>
      <c r="F147" s="235" t="s">
        <v>1974</v>
      </c>
      <c r="G147" s="233"/>
      <c r="H147" s="234" t="s">
        <v>1</v>
      </c>
      <c r="I147" s="236"/>
      <c r="J147" s="233"/>
      <c r="K147" s="233"/>
      <c r="L147" s="237"/>
      <c r="M147" s="238"/>
      <c r="N147" s="239"/>
      <c r="O147" s="239"/>
      <c r="P147" s="239"/>
      <c r="Q147" s="239"/>
      <c r="R147" s="239"/>
      <c r="S147" s="239"/>
      <c r="T147" s="240"/>
      <c r="AT147" s="241" t="s">
        <v>223</v>
      </c>
      <c r="AU147" s="241" t="s">
        <v>76</v>
      </c>
      <c r="AV147" s="12" t="s">
        <v>74</v>
      </c>
      <c r="AW147" s="12" t="s">
        <v>30</v>
      </c>
      <c r="AX147" s="12" t="s">
        <v>67</v>
      </c>
      <c r="AY147" s="241" t="s">
        <v>211</v>
      </c>
    </row>
    <row r="148" spans="2:51" s="13" customFormat="1" ht="12">
      <c r="B148" s="242"/>
      <c r="C148" s="243"/>
      <c r="D148" s="228" t="s">
        <v>223</v>
      </c>
      <c r="E148" s="244" t="s">
        <v>1</v>
      </c>
      <c r="F148" s="245" t="s">
        <v>2174</v>
      </c>
      <c r="G148" s="243"/>
      <c r="H148" s="246">
        <v>4.634</v>
      </c>
      <c r="I148" s="247"/>
      <c r="J148" s="243"/>
      <c r="K148" s="243"/>
      <c r="L148" s="248"/>
      <c r="M148" s="249"/>
      <c r="N148" s="250"/>
      <c r="O148" s="250"/>
      <c r="P148" s="250"/>
      <c r="Q148" s="250"/>
      <c r="R148" s="250"/>
      <c r="S148" s="250"/>
      <c r="T148" s="251"/>
      <c r="AT148" s="252" t="s">
        <v>223</v>
      </c>
      <c r="AU148" s="252" t="s">
        <v>76</v>
      </c>
      <c r="AV148" s="13" t="s">
        <v>76</v>
      </c>
      <c r="AW148" s="13" t="s">
        <v>30</v>
      </c>
      <c r="AX148" s="13" t="s">
        <v>67</v>
      </c>
      <c r="AY148" s="252" t="s">
        <v>211</v>
      </c>
    </row>
    <row r="149" spans="2:51" s="14" customFormat="1" ht="12">
      <c r="B149" s="253"/>
      <c r="C149" s="254"/>
      <c r="D149" s="228" t="s">
        <v>223</v>
      </c>
      <c r="E149" s="255" t="s">
        <v>1</v>
      </c>
      <c r="F149" s="256" t="s">
        <v>227</v>
      </c>
      <c r="G149" s="254"/>
      <c r="H149" s="257">
        <v>60.794</v>
      </c>
      <c r="I149" s="258"/>
      <c r="J149" s="254"/>
      <c r="K149" s="254"/>
      <c r="L149" s="259"/>
      <c r="M149" s="260"/>
      <c r="N149" s="261"/>
      <c r="O149" s="261"/>
      <c r="P149" s="261"/>
      <c r="Q149" s="261"/>
      <c r="R149" s="261"/>
      <c r="S149" s="261"/>
      <c r="T149" s="262"/>
      <c r="AT149" s="263" t="s">
        <v>223</v>
      </c>
      <c r="AU149" s="263" t="s">
        <v>76</v>
      </c>
      <c r="AV149" s="14" t="s">
        <v>218</v>
      </c>
      <c r="AW149" s="14" t="s">
        <v>30</v>
      </c>
      <c r="AX149" s="14" t="s">
        <v>74</v>
      </c>
      <c r="AY149" s="263" t="s">
        <v>211</v>
      </c>
    </row>
    <row r="150" spans="2:65" s="1" customFormat="1" ht="16.5" customHeight="1">
      <c r="B150" s="38"/>
      <c r="C150" s="216" t="s">
        <v>282</v>
      </c>
      <c r="D150" s="216" t="s">
        <v>213</v>
      </c>
      <c r="E150" s="217" t="s">
        <v>296</v>
      </c>
      <c r="F150" s="218" t="s">
        <v>297</v>
      </c>
      <c r="G150" s="219" t="s">
        <v>230</v>
      </c>
      <c r="H150" s="220">
        <v>2493.842</v>
      </c>
      <c r="I150" s="221"/>
      <c r="J150" s="222">
        <f>ROUND(I150*H150,2)</f>
        <v>0</v>
      </c>
      <c r="K150" s="218" t="s">
        <v>217</v>
      </c>
      <c r="L150" s="43"/>
      <c r="M150" s="223" t="s">
        <v>1</v>
      </c>
      <c r="N150" s="224" t="s">
        <v>38</v>
      </c>
      <c r="O150" s="79"/>
      <c r="P150" s="225">
        <f>O150*H150</f>
        <v>0</v>
      </c>
      <c r="Q150" s="225">
        <v>0</v>
      </c>
      <c r="R150" s="225">
        <f>Q150*H150</f>
        <v>0</v>
      </c>
      <c r="S150" s="225">
        <v>0</v>
      </c>
      <c r="T150" s="226">
        <f>S150*H150</f>
        <v>0</v>
      </c>
      <c r="AR150" s="17" t="s">
        <v>218</v>
      </c>
      <c r="AT150" s="17" t="s">
        <v>213</v>
      </c>
      <c r="AU150" s="17" t="s">
        <v>76</v>
      </c>
      <c r="AY150" s="17" t="s">
        <v>211</v>
      </c>
      <c r="BE150" s="227">
        <f>IF(N150="základní",J150,0)</f>
        <v>0</v>
      </c>
      <c r="BF150" s="227">
        <f>IF(N150="snížená",J150,0)</f>
        <v>0</v>
      </c>
      <c r="BG150" s="227">
        <f>IF(N150="zákl. přenesená",J150,0)</f>
        <v>0</v>
      </c>
      <c r="BH150" s="227">
        <f>IF(N150="sníž. přenesená",J150,0)</f>
        <v>0</v>
      </c>
      <c r="BI150" s="227">
        <f>IF(N150="nulová",J150,0)</f>
        <v>0</v>
      </c>
      <c r="BJ150" s="17" t="s">
        <v>74</v>
      </c>
      <c r="BK150" s="227">
        <f>ROUND(I150*H150,2)</f>
        <v>0</v>
      </c>
      <c r="BL150" s="17" t="s">
        <v>218</v>
      </c>
      <c r="BM150" s="17" t="s">
        <v>298</v>
      </c>
    </row>
    <row r="151" spans="2:47" s="1" customFormat="1" ht="12">
      <c r="B151" s="38"/>
      <c r="C151" s="39"/>
      <c r="D151" s="228" t="s">
        <v>219</v>
      </c>
      <c r="E151" s="39"/>
      <c r="F151" s="229" t="s">
        <v>299</v>
      </c>
      <c r="G151" s="39"/>
      <c r="H151" s="39"/>
      <c r="I151" s="143"/>
      <c r="J151" s="39"/>
      <c r="K151" s="39"/>
      <c r="L151" s="43"/>
      <c r="M151" s="230"/>
      <c r="N151" s="79"/>
      <c r="O151" s="79"/>
      <c r="P151" s="79"/>
      <c r="Q151" s="79"/>
      <c r="R151" s="79"/>
      <c r="S151" s="79"/>
      <c r="T151" s="80"/>
      <c r="AT151" s="17" t="s">
        <v>219</v>
      </c>
      <c r="AU151" s="17" t="s">
        <v>76</v>
      </c>
    </row>
    <row r="152" spans="2:47" s="1" customFormat="1" ht="12">
      <c r="B152" s="38"/>
      <c r="C152" s="39"/>
      <c r="D152" s="228" t="s">
        <v>221</v>
      </c>
      <c r="E152" s="39"/>
      <c r="F152" s="231" t="s">
        <v>287</v>
      </c>
      <c r="G152" s="39"/>
      <c r="H152" s="39"/>
      <c r="I152" s="143"/>
      <c r="J152" s="39"/>
      <c r="K152" s="39"/>
      <c r="L152" s="43"/>
      <c r="M152" s="230"/>
      <c r="N152" s="79"/>
      <c r="O152" s="79"/>
      <c r="P152" s="79"/>
      <c r="Q152" s="79"/>
      <c r="R152" s="79"/>
      <c r="S152" s="79"/>
      <c r="T152" s="80"/>
      <c r="AT152" s="17" t="s">
        <v>221</v>
      </c>
      <c r="AU152" s="17" t="s">
        <v>76</v>
      </c>
    </row>
    <row r="153" spans="2:47" s="1" customFormat="1" ht="12">
      <c r="B153" s="38"/>
      <c r="C153" s="39"/>
      <c r="D153" s="228" t="s">
        <v>250</v>
      </c>
      <c r="E153" s="39"/>
      <c r="F153" s="231" t="s">
        <v>2175</v>
      </c>
      <c r="G153" s="39"/>
      <c r="H153" s="39"/>
      <c r="I153" s="143"/>
      <c r="J153" s="39"/>
      <c r="K153" s="39"/>
      <c r="L153" s="43"/>
      <c r="M153" s="230"/>
      <c r="N153" s="79"/>
      <c r="O153" s="79"/>
      <c r="P153" s="79"/>
      <c r="Q153" s="79"/>
      <c r="R153" s="79"/>
      <c r="S153" s="79"/>
      <c r="T153" s="80"/>
      <c r="AT153" s="17" t="s">
        <v>250</v>
      </c>
      <c r="AU153" s="17" t="s">
        <v>76</v>
      </c>
    </row>
    <row r="154" spans="2:51" s="13" customFormat="1" ht="12">
      <c r="B154" s="242"/>
      <c r="C154" s="243"/>
      <c r="D154" s="228" t="s">
        <v>223</v>
      </c>
      <c r="E154" s="244" t="s">
        <v>1</v>
      </c>
      <c r="F154" s="245" t="s">
        <v>2176</v>
      </c>
      <c r="G154" s="243"/>
      <c r="H154" s="246">
        <v>2493.842</v>
      </c>
      <c r="I154" s="247"/>
      <c r="J154" s="243"/>
      <c r="K154" s="243"/>
      <c r="L154" s="248"/>
      <c r="M154" s="249"/>
      <c r="N154" s="250"/>
      <c r="O154" s="250"/>
      <c r="P154" s="250"/>
      <c r="Q154" s="250"/>
      <c r="R154" s="250"/>
      <c r="S154" s="250"/>
      <c r="T154" s="251"/>
      <c r="AT154" s="252" t="s">
        <v>223</v>
      </c>
      <c r="AU154" s="252" t="s">
        <v>76</v>
      </c>
      <c r="AV154" s="13" t="s">
        <v>76</v>
      </c>
      <c r="AW154" s="13" t="s">
        <v>30</v>
      </c>
      <c r="AX154" s="13" t="s">
        <v>67</v>
      </c>
      <c r="AY154" s="252" t="s">
        <v>211</v>
      </c>
    </row>
    <row r="155" spans="2:51" s="14" customFormat="1" ht="12">
      <c r="B155" s="253"/>
      <c r="C155" s="254"/>
      <c r="D155" s="228" t="s">
        <v>223</v>
      </c>
      <c r="E155" s="255" t="s">
        <v>1</v>
      </c>
      <c r="F155" s="256" t="s">
        <v>227</v>
      </c>
      <c r="G155" s="254"/>
      <c r="H155" s="257">
        <v>2493.842</v>
      </c>
      <c r="I155" s="258"/>
      <c r="J155" s="254"/>
      <c r="K155" s="254"/>
      <c r="L155" s="259"/>
      <c r="M155" s="260"/>
      <c r="N155" s="261"/>
      <c r="O155" s="261"/>
      <c r="P155" s="261"/>
      <c r="Q155" s="261"/>
      <c r="R155" s="261"/>
      <c r="S155" s="261"/>
      <c r="T155" s="262"/>
      <c r="AT155" s="263" t="s">
        <v>223</v>
      </c>
      <c r="AU155" s="263" t="s">
        <v>76</v>
      </c>
      <c r="AV155" s="14" t="s">
        <v>218</v>
      </c>
      <c r="AW155" s="14" t="s">
        <v>30</v>
      </c>
      <c r="AX155" s="14" t="s">
        <v>74</v>
      </c>
      <c r="AY155" s="263" t="s">
        <v>211</v>
      </c>
    </row>
    <row r="156" spans="2:65" s="1" customFormat="1" ht="16.5" customHeight="1">
      <c r="B156" s="38"/>
      <c r="C156" s="216" t="s">
        <v>257</v>
      </c>
      <c r="D156" s="216" t="s">
        <v>213</v>
      </c>
      <c r="E156" s="217" t="s">
        <v>302</v>
      </c>
      <c r="F156" s="218" t="s">
        <v>303</v>
      </c>
      <c r="G156" s="219" t="s">
        <v>230</v>
      </c>
      <c r="H156" s="220">
        <v>10.8</v>
      </c>
      <c r="I156" s="221"/>
      <c r="J156" s="222">
        <f>ROUND(I156*H156,2)</f>
        <v>0</v>
      </c>
      <c r="K156" s="218" t="s">
        <v>217</v>
      </c>
      <c r="L156" s="43"/>
      <c r="M156" s="223" t="s">
        <v>1</v>
      </c>
      <c r="N156" s="224" t="s">
        <v>38</v>
      </c>
      <c r="O156" s="79"/>
      <c r="P156" s="225">
        <f>O156*H156</f>
        <v>0</v>
      </c>
      <c r="Q156" s="225">
        <v>0</v>
      </c>
      <c r="R156" s="225">
        <f>Q156*H156</f>
        <v>0</v>
      </c>
      <c r="S156" s="225">
        <v>0</v>
      </c>
      <c r="T156" s="226">
        <f>S156*H156</f>
        <v>0</v>
      </c>
      <c r="AR156" s="17" t="s">
        <v>218</v>
      </c>
      <c r="AT156" s="17" t="s">
        <v>213</v>
      </c>
      <c r="AU156" s="17" t="s">
        <v>76</v>
      </c>
      <c r="AY156" s="17" t="s">
        <v>211</v>
      </c>
      <c r="BE156" s="227">
        <f>IF(N156="základní",J156,0)</f>
        <v>0</v>
      </c>
      <c r="BF156" s="227">
        <f>IF(N156="snížená",J156,0)</f>
        <v>0</v>
      </c>
      <c r="BG156" s="227">
        <f>IF(N156="zákl. přenesená",J156,0)</f>
        <v>0</v>
      </c>
      <c r="BH156" s="227">
        <f>IF(N156="sníž. přenesená",J156,0)</f>
        <v>0</v>
      </c>
      <c r="BI156" s="227">
        <f>IF(N156="nulová",J156,0)</f>
        <v>0</v>
      </c>
      <c r="BJ156" s="17" t="s">
        <v>74</v>
      </c>
      <c r="BK156" s="227">
        <f>ROUND(I156*H156,2)</f>
        <v>0</v>
      </c>
      <c r="BL156" s="17" t="s">
        <v>218</v>
      </c>
      <c r="BM156" s="17" t="s">
        <v>304</v>
      </c>
    </row>
    <row r="157" spans="2:47" s="1" customFormat="1" ht="12">
      <c r="B157" s="38"/>
      <c r="C157" s="39"/>
      <c r="D157" s="228" t="s">
        <v>219</v>
      </c>
      <c r="E157" s="39"/>
      <c r="F157" s="229" t="s">
        <v>305</v>
      </c>
      <c r="G157" s="39"/>
      <c r="H157" s="39"/>
      <c r="I157" s="143"/>
      <c r="J157" s="39"/>
      <c r="K157" s="39"/>
      <c r="L157" s="43"/>
      <c r="M157" s="230"/>
      <c r="N157" s="79"/>
      <c r="O157" s="79"/>
      <c r="P157" s="79"/>
      <c r="Q157" s="79"/>
      <c r="R157" s="79"/>
      <c r="S157" s="79"/>
      <c r="T157" s="80"/>
      <c r="AT157" s="17" t="s">
        <v>219</v>
      </c>
      <c r="AU157" s="17" t="s">
        <v>76</v>
      </c>
    </row>
    <row r="158" spans="2:47" s="1" customFormat="1" ht="12">
      <c r="B158" s="38"/>
      <c r="C158" s="39"/>
      <c r="D158" s="228" t="s">
        <v>221</v>
      </c>
      <c r="E158" s="39"/>
      <c r="F158" s="231" t="s">
        <v>306</v>
      </c>
      <c r="G158" s="39"/>
      <c r="H158" s="39"/>
      <c r="I158" s="143"/>
      <c r="J158" s="39"/>
      <c r="K158" s="39"/>
      <c r="L158" s="43"/>
      <c r="M158" s="230"/>
      <c r="N158" s="79"/>
      <c r="O158" s="79"/>
      <c r="P158" s="79"/>
      <c r="Q158" s="79"/>
      <c r="R158" s="79"/>
      <c r="S158" s="79"/>
      <c r="T158" s="80"/>
      <c r="AT158" s="17" t="s">
        <v>221</v>
      </c>
      <c r="AU158" s="17" t="s">
        <v>76</v>
      </c>
    </row>
    <row r="159" spans="2:51" s="12" customFormat="1" ht="12">
      <c r="B159" s="232"/>
      <c r="C159" s="233"/>
      <c r="D159" s="228" t="s">
        <v>223</v>
      </c>
      <c r="E159" s="234" t="s">
        <v>1</v>
      </c>
      <c r="F159" s="235" t="s">
        <v>307</v>
      </c>
      <c r="G159" s="233"/>
      <c r="H159" s="234" t="s">
        <v>1</v>
      </c>
      <c r="I159" s="236"/>
      <c r="J159" s="233"/>
      <c r="K159" s="233"/>
      <c r="L159" s="237"/>
      <c r="M159" s="238"/>
      <c r="N159" s="239"/>
      <c r="O159" s="239"/>
      <c r="P159" s="239"/>
      <c r="Q159" s="239"/>
      <c r="R159" s="239"/>
      <c r="S159" s="239"/>
      <c r="T159" s="240"/>
      <c r="AT159" s="241" t="s">
        <v>223</v>
      </c>
      <c r="AU159" s="241" t="s">
        <v>76</v>
      </c>
      <c r="AV159" s="12" t="s">
        <v>74</v>
      </c>
      <c r="AW159" s="12" t="s">
        <v>30</v>
      </c>
      <c r="AX159" s="12" t="s">
        <v>67</v>
      </c>
      <c r="AY159" s="241" t="s">
        <v>211</v>
      </c>
    </row>
    <row r="160" spans="2:51" s="13" customFormat="1" ht="12">
      <c r="B160" s="242"/>
      <c r="C160" s="243"/>
      <c r="D160" s="228" t="s">
        <v>223</v>
      </c>
      <c r="E160" s="244" t="s">
        <v>1</v>
      </c>
      <c r="F160" s="245" t="s">
        <v>2172</v>
      </c>
      <c r="G160" s="243"/>
      <c r="H160" s="246">
        <v>10.8</v>
      </c>
      <c r="I160" s="247"/>
      <c r="J160" s="243"/>
      <c r="K160" s="243"/>
      <c r="L160" s="248"/>
      <c r="M160" s="249"/>
      <c r="N160" s="250"/>
      <c r="O160" s="250"/>
      <c r="P160" s="250"/>
      <c r="Q160" s="250"/>
      <c r="R160" s="250"/>
      <c r="S160" s="250"/>
      <c r="T160" s="251"/>
      <c r="AT160" s="252" t="s">
        <v>223</v>
      </c>
      <c r="AU160" s="252" t="s">
        <v>76</v>
      </c>
      <c r="AV160" s="13" t="s">
        <v>76</v>
      </c>
      <c r="AW160" s="13" t="s">
        <v>30</v>
      </c>
      <c r="AX160" s="13" t="s">
        <v>67</v>
      </c>
      <c r="AY160" s="252" t="s">
        <v>211</v>
      </c>
    </row>
    <row r="161" spans="2:51" s="14" customFormat="1" ht="12">
      <c r="B161" s="253"/>
      <c r="C161" s="254"/>
      <c r="D161" s="228" t="s">
        <v>223</v>
      </c>
      <c r="E161" s="255" t="s">
        <v>1</v>
      </c>
      <c r="F161" s="256" t="s">
        <v>227</v>
      </c>
      <c r="G161" s="254"/>
      <c r="H161" s="257">
        <v>10.8</v>
      </c>
      <c r="I161" s="258"/>
      <c r="J161" s="254"/>
      <c r="K161" s="254"/>
      <c r="L161" s="259"/>
      <c r="M161" s="260"/>
      <c r="N161" s="261"/>
      <c r="O161" s="261"/>
      <c r="P161" s="261"/>
      <c r="Q161" s="261"/>
      <c r="R161" s="261"/>
      <c r="S161" s="261"/>
      <c r="T161" s="262"/>
      <c r="AT161" s="263" t="s">
        <v>223</v>
      </c>
      <c r="AU161" s="263" t="s">
        <v>76</v>
      </c>
      <c r="AV161" s="14" t="s">
        <v>218</v>
      </c>
      <c r="AW161" s="14" t="s">
        <v>30</v>
      </c>
      <c r="AX161" s="14" t="s">
        <v>74</v>
      </c>
      <c r="AY161" s="263" t="s">
        <v>211</v>
      </c>
    </row>
    <row r="162" spans="2:65" s="1" customFormat="1" ht="16.5" customHeight="1">
      <c r="B162" s="38"/>
      <c r="C162" s="216" t="s">
        <v>295</v>
      </c>
      <c r="D162" s="216" t="s">
        <v>213</v>
      </c>
      <c r="E162" s="217" t="s">
        <v>315</v>
      </c>
      <c r="F162" s="218" t="s">
        <v>316</v>
      </c>
      <c r="G162" s="219" t="s">
        <v>216</v>
      </c>
      <c r="H162" s="220">
        <v>72</v>
      </c>
      <c r="I162" s="221"/>
      <c r="J162" s="222">
        <f>ROUND(I162*H162,2)</f>
        <v>0</v>
      </c>
      <c r="K162" s="218" t="s">
        <v>217</v>
      </c>
      <c r="L162" s="43"/>
      <c r="M162" s="223" t="s">
        <v>1</v>
      </c>
      <c r="N162" s="224" t="s">
        <v>38</v>
      </c>
      <c r="O162" s="79"/>
      <c r="P162" s="225">
        <f>O162*H162</f>
        <v>0</v>
      </c>
      <c r="Q162" s="225">
        <v>0</v>
      </c>
      <c r="R162" s="225">
        <f>Q162*H162</f>
        <v>0</v>
      </c>
      <c r="S162" s="225">
        <v>0</v>
      </c>
      <c r="T162" s="226">
        <f>S162*H162</f>
        <v>0</v>
      </c>
      <c r="AR162" s="17" t="s">
        <v>218</v>
      </c>
      <c r="AT162" s="17" t="s">
        <v>213</v>
      </c>
      <c r="AU162" s="17" t="s">
        <v>76</v>
      </c>
      <c r="AY162" s="17" t="s">
        <v>211</v>
      </c>
      <c r="BE162" s="227">
        <f>IF(N162="základní",J162,0)</f>
        <v>0</v>
      </c>
      <c r="BF162" s="227">
        <f>IF(N162="snížená",J162,0)</f>
        <v>0</v>
      </c>
      <c r="BG162" s="227">
        <f>IF(N162="zákl. přenesená",J162,0)</f>
        <v>0</v>
      </c>
      <c r="BH162" s="227">
        <f>IF(N162="sníž. přenesená",J162,0)</f>
        <v>0</v>
      </c>
      <c r="BI162" s="227">
        <f>IF(N162="nulová",J162,0)</f>
        <v>0</v>
      </c>
      <c r="BJ162" s="17" t="s">
        <v>74</v>
      </c>
      <c r="BK162" s="227">
        <f>ROUND(I162*H162,2)</f>
        <v>0</v>
      </c>
      <c r="BL162" s="17" t="s">
        <v>218</v>
      </c>
      <c r="BM162" s="17" t="s">
        <v>311</v>
      </c>
    </row>
    <row r="163" spans="2:47" s="1" customFormat="1" ht="12">
      <c r="B163" s="38"/>
      <c r="C163" s="39"/>
      <c r="D163" s="228" t="s">
        <v>219</v>
      </c>
      <c r="E163" s="39"/>
      <c r="F163" s="229" t="s">
        <v>318</v>
      </c>
      <c r="G163" s="39"/>
      <c r="H163" s="39"/>
      <c r="I163" s="143"/>
      <c r="J163" s="39"/>
      <c r="K163" s="39"/>
      <c r="L163" s="43"/>
      <c r="M163" s="230"/>
      <c r="N163" s="79"/>
      <c r="O163" s="79"/>
      <c r="P163" s="79"/>
      <c r="Q163" s="79"/>
      <c r="R163" s="79"/>
      <c r="S163" s="79"/>
      <c r="T163" s="80"/>
      <c r="AT163" s="17" t="s">
        <v>219</v>
      </c>
      <c r="AU163" s="17" t="s">
        <v>76</v>
      </c>
    </row>
    <row r="164" spans="2:51" s="12" customFormat="1" ht="12">
      <c r="B164" s="232"/>
      <c r="C164" s="233"/>
      <c r="D164" s="228" t="s">
        <v>223</v>
      </c>
      <c r="E164" s="234" t="s">
        <v>1</v>
      </c>
      <c r="F164" s="235" t="s">
        <v>888</v>
      </c>
      <c r="G164" s="233"/>
      <c r="H164" s="234" t="s">
        <v>1</v>
      </c>
      <c r="I164" s="236"/>
      <c r="J164" s="233"/>
      <c r="K164" s="233"/>
      <c r="L164" s="237"/>
      <c r="M164" s="238"/>
      <c r="N164" s="239"/>
      <c r="O164" s="239"/>
      <c r="P164" s="239"/>
      <c r="Q164" s="239"/>
      <c r="R164" s="239"/>
      <c r="S164" s="239"/>
      <c r="T164" s="240"/>
      <c r="AT164" s="241" t="s">
        <v>223</v>
      </c>
      <c r="AU164" s="241" t="s">
        <v>76</v>
      </c>
      <c r="AV164" s="12" t="s">
        <v>74</v>
      </c>
      <c r="AW164" s="12" t="s">
        <v>30</v>
      </c>
      <c r="AX164" s="12" t="s">
        <v>67</v>
      </c>
      <c r="AY164" s="241" t="s">
        <v>211</v>
      </c>
    </row>
    <row r="165" spans="2:51" s="13" customFormat="1" ht="12">
      <c r="B165" s="242"/>
      <c r="C165" s="243"/>
      <c r="D165" s="228" t="s">
        <v>223</v>
      </c>
      <c r="E165" s="244" t="s">
        <v>1</v>
      </c>
      <c r="F165" s="245" t="s">
        <v>2177</v>
      </c>
      <c r="G165" s="243"/>
      <c r="H165" s="246">
        <v>72</v>
      </c>
      <c r="I165" s="247"/>
      <c r="J165" s="243"/>
      <c r="K165" s="243"/>
      <c r="L165" s="248"/>
      <c r="M165" s="249"/>
      <c r="N165" s="250"/>
      <c r="O165" s="250"/>
      <c r="P165" s="250"/>
      <c r="Q165" s="250"/>
      <c r="R165" s="250"/>
      <c r="S165" s="250"/>
      <c r="T165" s="251"/>
      <c r="AT165" s="252" t="s">
        <v>223</v>
      </c>
      <c r="AU165" s="252" t="s">
        <v>76</v>
      </c>
      <c r="AV165" s="13" t="s">
        <v>76</v>
      </c>
      <c r="AW165" s="13" t="s">
        <v>30</v>
      </c>
      <c r="AX165" s="13" t="s">
        <v>67</v>
      </c>
      <c r="AY165" s="252" t="s">
        <v>211</v>
      </c>
    </row>
    <row r="166" spans="2:51" s="14" customFormat="1" ht="12">
      <c r="B166" s="253"/>
      <c r="C166" s="254"/>
      <c r="D166" s="228" t="s">
        <v>223</v>
      </c>
      <c r="E166" s="255" t="s">
        <v>1</v>
      </c>
      <c r="F166" s="256" t="s">
        <v>227</v>
      </c>
      <c r="G166" s="254"/>
      <c r="H166" s="257">
        <v>72</v>
      </c>
      <c r="I166" s="258"/>
      <c r="J166" s="254"/>
      <c r="K166" s="254"/>
      <c r="L166" s="259"/>
      <c r="M166" s="260"/>
      <c r="N166" s="261"/>
      <c r="O166" s="261"/>
      <c r="P166" s="261"/>
      <c r="Q166" s="261"/>
      <c r="R166" s="261"/>
      <c r="S166" s="261"/>
      <c r="T166" s="262"/>
      <c r="AT166" s="263" t="s">
        <v>223</v>
      </c>
      <c r="AU166" s="263" t="s">
        <v>76</v>
      </c>
      <c r="AV166" s="14" t="s">
        <v>218</v>
      </c>
      <c r="AW166" s="14" t="s">
        <v>30</v>
      </c>
      <c r="AX166" s="14" t="s">
        <v>74</v>
      </c>
      <c r="AY166" s="263" t="s">
        <v>211</v>
      </c>
    </row>
    <row r="167" spans="2:65" s="1" customFormat="1" ht="16.5" customHeight="1">
      <c r="B167" s="38"/>
      <c r="C167" s="216" t="s">
        <v>265</v>
      </c>
      <c r="D167" s="216" t="s">
        <v>213</v>
      </c>
      <c r="E167" s="217" t="s">
        <v>321</v>
      </c>
      <c r="F167" s="218" t="s">
        <v>322</v>
      </c>
      <c r="G167" s="219" t="s">
        <v>323</v>
      </c>
      <c r="H167" s="220">
        <v>121.588</v>
      </c>
      <c r="I167" s="221"/>
      <c r="J167" s="222">
        <f>ROUND(I167*H167,2)</f>
        <v>0</v>
      </c>
      <c r="K167" s="218" t="s">
        <v>217</v>
      </c>
      <c r="L167" s="43"/>
      <c r="M167" s="223" t="s">
        <v>1</v>
      </c>
      <c r="N167" s="224" t="s">
        <v>38</v>
      </c>
      <c r="O167" s="79"/>
      <c r="P167" s="225">
        <f>O167*H167</f>
        <v>0</v>
      </c>
      <c r="Q167" s="225">
        <v>0</v>
      </c>
      <c r="R167" s="225">
        <f>Q167*H167</f>
        <v>0</v>
      </c>
      <c r="S167" s="225">
        <v>0</v>
      </c>
      <c r="T167" s="226">
        <f>S167*H167</f>
        <v>0</v>
      </c>
      <c r="AR167" s="17" t="s">
        <v>218</v>
      </c>
      <c r="AT167" s="17" t="s">
        <v>213</v>
      </c>
      <c r="AU167" s="17" t="s">
        <v>76</v>
      </c>
      <c r="AY167" s="17" t="s">
        <v>211</v>
      </c>
      <c r="BE167" s="227">
        <f>IF(N167="základní",J167,0)</f>
        <v>0</v>
      </c>
      <c r="BF167" s="227">
        <f>IF(N167="snížená",J167,0)</f>
        <v>0</v>
      </c>
      <c r="BG167" s="227">
        <f>IF(N167="zákl. přenesená",J167,0)</f>
        <v>0</v>
      </c>
      <c r="BH167" s="227">
        <f>IF(N167="sníž. přenesená",J167,0)</f>
        <v>0</v>
      </c>
      <c r="BI167" s="227">
        <f>IF(N167="nulová",J167,0)</f>
        <v>0</v>
      </c>
      <c r="BJ167" s="17" t="s">
        <v>74</v>
      </c>
      <c r="BK167" s="227">
        <f>ROUND(I167*H167,2)</f>
        <v>0</v>
      </c>
      <c r="BL167" s="17" t="s">
        <v>218</v>
      </c>
      <c r="BM167" s="17" t="s">
        <v>317</v>
      </c>
    </row>
    <row r="168" spans="2:47" s="1" customFormat="1" ht="12">
      <c r="B168" s="38"/>
      <c r="C168" s="39"/>
      <c r="D168" s="228" t="s">
        <v>219</v>
      </c>
      <c r="E168" s="39"/>
      <c r="F168" s="229" t="s">
        <v>325</v>
      </c>
      <c r="G168" s="39"/>
      <c r="H168" s="39"/>
      <c r="I168" s="143"/>
      <c r="J168" s="39"/>
      <c r="K168" s="39"/>
      <c r="L168" s="43"/>
      <c r="M168" s="230"/>
      <c r="N168" s="79"/>
      <c r="O168" s="79"/>
      <c r="P168" s="79"/>
      <c r="Q168" s="79"/>
      <c r="R168" s="79"/>
      <c r="S168" s="79"/>
      <c r="T168" s="80"/>
      <c r="AT168" s="17" t="s">
        <v>219</v>
      </c>
      <c r="AU168" s="17" t="s">
        <v>76</v>
      </c>
    </row>
    <row r="169" spans="2:47" s="1" customFormat="1" ht="12">
      <c r="B169" s="38"/>
      <c r="C169" s="39"/>
      <c r="D169" s="228" t="s">
        <v>221</v>
      </c>
      <c r="E169" s="39"/>
      <c r="F169" s="231" t="s">
        <v>326</v>
      </c>
      <c r="G169" s="39"/>
      <c r="H169" s="39"/>
      <c r="I169" s="143"/>
      <c r="J169" s="39"/>
      <c r="K169" s="39"/>
      <c r="L169" s="43"/>
      <c r="M169" s="230"/>
      <c r="N169" s="79"/>
      <c r="O169" s="79"/>
      <c r="P169" s="79"/>
      <c r="Q169" s="79"/>
      <c r="R169" s="79"/>
      <c r="S169" s="79"/>
      <c r="T169" s="80"/>
      <c r="AT169" s="17" t="s">
        <v>221</v>
      </c>
      <c r="AU169" s="17" t="s">
        <v>76</v>
      </c>
    </row>
    <row r="170" spans="2:47" s="1" customFormat="1" ht="12">
      <c r="B170" s="38"/>
      <c r="C170" s="39"/>
      <c r="D170" s="228" t="s">
        <v>250</v>
      </c>
      <c r="E170" s="39"/>
      <c r="F170" s="231" t="s">
        <v>327</v>
      </c>
      <c r="G170" s="39"/>
      <c r="H170" s="39"/>
      <c r="I170" s="143"/>
      <c r="J170" s="39"/>
      <c r="K170" s="39"/>
      <c r="L170" s="43"/>
      <c r="M170" s="230"/>
      <c r="N170" s="79"/>
      <c r="O170" s="79"/>
      <c r="P170" s="79"/>
      <c r="Q170" s="79"/>
      <c r="R170" s="79"/>
      <c r="S170" s="79"/>
      <c r="T170" s="80"/>
      <c r="AT170" s="17" t="s">
        <v>250</v>
      </c>
      <c r="AU170" s="17" t="s">
        <v>76</v>
      </c>
    </row>
    <row r="171" spans="2:51" s="13" customFormat="1" ht="12">
      <c r="B171" s="242"/>
      <c r="C171" s="243"/>
      <c r="D171" s="228" t="s">
        <v>223</v>
      </c>
      <c r="E171" s="244" t="s">
        <v>1</v>
      </c>
      <c r="F171" s="245" t="s">
        <v>2178</v>
      </c>
      <c r="G171" s="243"/>
      <c r="H171" s="246">
        <v>121.588</v>
      </c>
      <c r="I171" s="247"/>
      <c r="J171" s="243"/>
      <c r="K171" s="243"/>
      <c r="L171" s="248"/>
      <c r="M171" s="249"/>
      <c r="N171" s="250"/>
      <c r="O171" s="250"/>
      <c r="P171" s="250"/>
      <c r="Q171" s="250"/>
      <c r="R171" s="250"/>
      <c r="S171" s="250"/>
      <c r="T171" s="251"/>
      <c r="AT171" s="252" t="s">
        <v>223</v>
      </c>
      <c r="AU171" s="252" t="s">
        <v>76</v>
      </c>
      <c r="AV171" s="13" t="s">
        <v>76</v>
      </c>
      <c r="AW171" s="13" t="s">
        <v>30</v>
      </c>
      <c r="AX171" s="13" t="s">
        <v>67</v>
      </c>
      <c r="AY171" s="252" t="s">
        <v>211</v>
      </c>
    </row>
    <row r="172" spans="2:51" s="14" customFormat="1" ht="12">
      <c r="B172" s="253"/>
      <c r="C172" s="254"/>
      <c r="D172" s="228" t="s">
        <v>223</v>
      </c>
      <c r="E172" s="255" t="s">
        <v>1</v>
      </c>
      <c r="F172" s="256" t="s">
        <v>227</v>
      </c>
      <c r="G172" s="254"/>
      <c r="H172" s="257">
        <v>121.588</v>
      </c>
      <c r="I172" s="258"/>
      <c r="J172" s="254"/>
      <c r="K172" s="254"/>
      <c r="L172" s="259"/>
      <c r="M172" s="260"/>
      <c r="N172" s="261"/>
      <c r="O172" s="261"/>
      <c r="P172" s="261"/>
      <c r="Q172" s="261"/>
      <c r="R172" s="261"/>
      <c r="S172" s="261"/>
      <c r="T172" s="262"/>
      <c r="AT172" s="263" t="s">
        <v>223</v>
      </c>
      <c r="AU172" s="263" t="s">
        <v>76</v>
      </c>
      <c r="AV172" s="14" t="s">
        <v>218</v>
      </c>
      <c r="AW172" s="14" t="s">
        <v>30</v>
      </c>
      <c r="AX172" s="14" t="s">
        <v>74</v>
      </c>
      <c r="AY172" s="263" t="s">
        <v>211</v>
      </c>
    </row>
    <row r="173" spans="2:65" s="1" customFormat="1" ht="16.5" customHeight="1">
      <c r="B173" s="38"/>
      <c r="C173" s="216" t="s">
        <v>308</v>
      </c>
      <c r="D173" s="216" t="s">
        <v>213</v>
      </c>
      <c r="E173" s="217" t="s">
        <v>329</v>
      </c>
      <c r="F173" s="218" t="s">
        <v>330</v>
      </c>
      <c r="G173" s="219" t="s">
        <v>230</v>
      </c>
      <c r="H173" s="220">
        <v>30.06</v>
      </c>
      <c r="I173" s="221"/>
      <c r="J173" s="222">
        <f>ROUND(I173*H173,2)</f>
        <v>0</v>
      </c>
      <c r="K173" s="218" t="s">
        <v>217</v>
      </c>
      <c r="L173" s="43"/>
      <c r="M173" s="223" t="s">
        <v>1</v>
      </c>
      <c r="N173" s="224" t="s">
        <v>38</v>
      </c>
      <c r="O173" s="79"/>
      <c r="P173" s="225">
        <f>O173*H173</f>
        <v>0</v>
      </c>
      <c r="Q173" s="225">
        <v>0</v>
      </c>
      <c r="R173" s="225">
        <f>Q173*H173</f>
        <v>0</v>
      </c>
      <c r="S173" s="225">
        <v>0</v>
      </c>
      <c r="T173" s="226">
        <f>S173*H173</f>
        <v>0</v>
      </c>
      <c r="AR173" s="17" t="s">
        <v>218</v>
      </c>
      <c r="AT173" s="17" t="s">
        <v>213</v>
      </c>
      <c r="AU173" s="17" t="s">
        <v>76</v>
      </c>
      <c r="AY173" s="17" t="s">
        <v>211</v>
      </c>
      <c r="BE173" s="227">
        <f>IF(N173="základní",J173,0)</f>
        <v>0</v>
      </c>
      <c r="BF173" s="227">
        <f>IF(N173="snížená",J173,0)</f>
        <v>0</v>
      </c>
      <c r="BG173" s="227">
        <f>IF(N173="zákl. přenesená",J173,0)</f>
        <v>0</v>
      </c>
      <c r="BH173" s="227">
        <f>IF(N173="sníž. přenesená",J173,0)</f>
        <v>0</v>
      </c>
      <c r="BI173" s="227">
        <f>IF(N173="nulová",J173,0)</f>
        <v>0</v>
      </c>
      <c r="BJ173" s="17" t="s">
        <v>74</v>
      </c>
      <c r="BK173" s="227">
        <f>ROUND(I173*H173,2)</f>
        <v>0</v>
      </c>
      <c r="BL173" s="17" t="s">
        <v>218</v>
      </c>
      <c r="BM173" s="17" t="s">
        <v>324</v>
      </c>
    </row>
    <row r="174" spans="2:47" s="1" customFormat="1" ht="12">
      <c r="B174" s="38"/>
      <c r="C174" s="39"/>
      <c r="D174" s="228" t="s">
        <v>219</v>
      </c>
      <c r="E174" s="39"/>
      <c r="F174" s="229" t="s">
        <v>332</v>
      </c>
      <c r="G174" s="39"/>
      <c r="H174" s="39"/>
      <c r="I174" s="143"/>
      <c r="J174" s="39"/>
      <c r="K174" s="39"/>
      <c r="L174" s="43"/>
      <c r="M174" s="230"/>
      <c r="N174" s="79"/>
      <c r="O174" s="79"/>
      <c r="P174" s="79"/>
      <c r="Q174" s="79"/>
      <c r="R174" s="79"/>
      <c r="S174" s="79"/>
      <c r="T174" s="80"/>
      <c r="AT174" s="17" t="s">
        <v>219</v>
      </c>
      <c r="AU174" s="17" t="s">
        <v>76</v>
      </c>
    </row>
    <row r="175" spans="2:47" s="1" customFormat="1" ht="12">
      <c r="B175" s="38"/>
      <c r="C175" s="39"/>
      <c r="D175" s="228" t="s">
        <v>221</v>
      </c>
      <c r="E175" s="39"/>
      <c r="F175" s="231" t="s">
        <v>333</v>
      </c>
      <c r="G175" s="39"/>
      <c r="H175" s="39"/>
      <c r="I175" s="143"/>
      <c r="J175" s="39"/>
      <c r="K175" s="39"/>
      <c r="L175" s="43"/>
      <c r="M175" s="230"/>
      <c r="N175" s="79"/>
      <c r="O175" s="79"/>
      <c r="P175" s="79"/>
      <c r="Q175" s="79"/>
      <c r="R175" s="79"/>
      <c r="S175" s="79"/>
      <c r="T175" s="80"/>
      <c r="AT175" s="17" t="s">
        <v>221</v>
      </c>
      <c r="AU175" s="17" t="s">
        <v>76</v>
      </c>
    </row>
    <row r="176" spans="2:51" s="12" customFormat="1" ht="12">
      <c r="B176" s="232"/>
      <c r="C176" s="233"/>
      <c r="D176" s="228" t="s">
        <v>223</v>
      </c>
      <c r="E176" s="234" t="s">
        <v>1</v>
      </c>
      <c r="F176" s="235" t="s">
        <v>2179</v>
      </c>
      <c r="G176" s="233"/>
      <c r="H176" s="234" t="s">
        <v>1</v>
      </c>
      <c r="I176" s="236"/>
      <c r="J176" s="233"/>
      <c r="K176" s="233"/>
      <c r="L176" s="237"/>
      <c r="M176" s="238"/>
      <c r="N176" s="239"/>
      <c r="O176" s="239"/>
      <c r="P176" s="239"/>
      <c r="Q176" s="239"/>
      <c r="R176" s="239"/>
      <c r="S176" s="239"/>
      <c r="T176" s="240"/>
      <c r="AT176" s="241" t="s">
        <v>223</v>
      </c>
      <c r="AU176" s="241" t="s">
        <v>76</v>
      </c>
      <c r="AV176" s="12" t="s">
        <v>74</v>
      </c>
      <c r="AW176" s="12" t="s">
        <v>30</v>
      </c>
      <c r="AX176" s="12" t="s">
        <v>67</v>
      </c>
      <c r="AY176" s="241" t="s">
        <v>211</v>
      </c>
    </row>
    <row r="177" spans="2:51" s="13" customFormat="1" ht="12">
      <c r="B177" s="242"/>
      <c r="C177" s="243"/>
      <c r="D177" s="228" t="s">
        <v>223</v>
      </c>
      <c r="E177" s="244" t="s">
        <v>1</v>
      </c>
      <c r="F177" s="245" t="s">
        <v>2180</v>
      </c>
      <c r="G177" s="243"/>
      <c r="H177" s="246">
        <v>30.06</v>
      </c>
      <c r="I177" s="247"/>
      <c r="J177" s="243"/>
      <c r="K177" s="243"/>
      <c r="L177" s="248"/>
      <c r="M177" s="249"/>
      <c r="N177" s="250"/>
      <c r="O177" s="250"/>
      <c r="P177" s="250"/>
      <c r="Q177" s="250"/>
      <c r="R177" s="250"/>
      <c r="S177" s="250"/>
      <c r="T177" s="251"/>
      <c r="AT177" s="252" t="s">
        <v>223</v>
      </c>
      <c r="AU177" s="252" t="s">
        <v>76</v>
      </c>
      <c r="AV177" s="13" t="s">
        <v>76</v>
      </c>
      <c r="AW177" s="13" t="s">
        <v>30</v>
      </c>
      <c r="AX177" s="13" t="s">
        <v>67</v>
      </c>
      <c r="AY177" s="252" t="s">
        <v>211</v>
      </c>
    </row>
    <row r="178" spans="2:51" s="14" customFormat="1" ht="12">
      <c r="B178" s="253"/>
      <c r="C178" s="254"/>
      <c r="D178" s="228" t="s">
        <v>223</v>
      </c>
      <c r="E178" s="255" t="s">
        <v>1</v>
      </c>
      <c r="F178" s="256" t="s">
        <v>227</v>
      </c>
      <c r="G178" s="254"/>
      <c r="H178" s="257">
        <v>30.06</v>
      </c>
      <c r="I178" s="258"/>
      <c r="J178" s="254"/>
      <c r="K178" s="254"/>
      <c r="L178" s="259"/>
      <c r="M178" s="260"/>
      <c r="N178" s="261"/>
      <c r="O178" s="261"/>
      <c r="P178" s="261"/>
      <c r="Q178" s="261"/>
      <c r="R178" s="261"/>
      <c r="S178" s="261"/>
      <c r="T178" s="262"/>
      <c r="AT178" s="263" t="s">
        <v>223</v>
      </c>
      <c r="AU178" s="263" t="s">
        <v>76</v>
      </c>
      <c r="AV178" s="14" t="s">
        <v>218</v>
      </c>
      <c r="AW178" s="14" t="s">
        <v>30</v>
      </c>
      <c r="AX178" s="14" t="s">
        <v>74</v>
      </c>
      <c r="AY178" s="263" t="s">
        <v>211</v>
      </c>
    </row>
    <row r="179" spans="2:65" s="1" customFormat="1" ht="16.5" customHeight="1">
      <c r="B179" s="38"/>
      <c r="C179" s="264" t="s">
        <v>314</v>
      </c>
      <c r="D179" s="264" t="s">
        <v>337</v>
      </c>
      <c r="E179" s="265" t="s">
        <v>338</v>
      </c>
      <c r="F179" s="266" t="s">
        <v>339</v>
      </c>
      <c r="G179" s="267" t="s">
        <v>323</v>
      </c>
      <c r="H179" s="268">
        <v>48.096</v>
      </c>
      <c r="I179" s="269"/>
      <c r="J179" s="270">
        <f>ROUND(I179*H179,2)</f>
        <v>0</v>
      </c>
      <c r="K179" s="266" t="s">
        <v>217</v>
      </c>
      <c r="L179" s="271"/>
      <c r="M179" s="272" t="s">
        <v>1</v>
      </c>
      <c r="N179" s="273" t="s">
        <v>38</v>
      </c>
      <c r="O179" s="79"/>
      <c r="P179" s="225">
        <f>O179*H179</f>
        <v>0</v>
      </c>
      <c r="Q179" s="225">
        <v>1</v>
      </c>
      <c r="R179" s="225">
        <f>Q179*H179</f>
        <v>48.096</v>
      </c>
      <c r="S179" s="225">
        <v>0</v>
      </c>
      <c r="T179" s="226">
        <f>S179*H179</f>
        <v>0</v>
      </c>
      <c r="AR179" s="17" t="s">
        <v>247</v>
      </c>
      <c r="AT179" s="17" t="s">
        <v>337</v>
      </c>
      <c r="AU179" s="17" t="s">
        <v>76</v>
      </c>
      <c r="AY179" s="17" t="s">
        <v>211</v>
      </c>
      <c r="BE179" s="227">
        <f>IF(N179="základní",J179,0)</f>
        <v>0</v>
      </c>
      <c r="BF179" s="227">
        <f>IF(N179="snížená",J179,0)</f>
        <v>0</v>
      </c>
      <c r="BG179" s="227">
        <f>IF(N179="zákl. přenesená",J179,0)</f>
        <v>0</v>
      </c>
      <c r="BH179" s="227">
        <f>IF(N179="sníž. přenesená",J179,0)</f>
        <v>0</v>
      </c>
      <c r="BI179" s="227">
        <f>IF(N179="nulová",J179,0)</f>
        <v>0</v>
      </c>
      <c r="BJ179" s="17" t="s">
        <v>74</v>
      </c>
      <c r="BK179" s="227">
        <f>ROUND(I179*H179,2)</f>
        <v>0</v>
      </c>
      <c r="BL179" s="17" t="s">
        <v>218</v>
      </c>
      <c r="BM179" s="17" t="s">
        <v>331</v>
      </c>
    </row>
    <row r="180" spans="2:47" s="1" customFormat="1" ht="12">
      <c r="B180" s="38"/>
      <c r="C180" s="39"/>
      <c r="D180" s="228" t="s">
        <v>219</v>
      </c>
      <c r="E180" s="39"/>
      <c r="F180" s="229" t="s">
        <v>339</v>
      </c>
      <c r="G180" s="39"/>
      <c r="H180" s="39"/>
      <c r="I180" s="143"/>
      <c r="J180" s="39"/>
      <c r="K180" s="39"/>
      <c r="L180" s="43"/>
      <c r="M180" s="230"/>
      <c r="N180" s="79"/>
      <c r="O180" s="79"/>
      <c r="P180" s="79"/>
      <c r="Q180" s="79"/>
      <c r="R180" s="79"/>
      <c r="S180" s="79"/>
      <c r="T180" s="80"/>
      <c r="AT180" s="17" t="s">
        <v>219</v>
      </c>
      <c r="AU180" s="17" t="s">
        <v>76</v>
      </c>
    </row>
    <row r="181" spans="2:51" s="13" customFormat="1" ht="12">
      <c r="B181" s="242"/>
      <c r="C181" s="243"/>
      <c r="D181" s="228" t="s">
        <v>223</v>
      </c>
      <c r="E181" s="244" t="s">
        <v>1</v>
      </c>
      <c r="F181" s="245" t="s">
        <v>2181</v>
      </c>
      <c r="G181" s="243"/>
      <c r="H181" s="246">
        <v>48.096</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4" customFormat="1" ht="12">
      <c r="B182" s="253"/>
      <c r="C182" s="254"/>
      <c r="D182" s="228" t="s">
        <v>223</v>
      </c>
      <c r="E182" s="255" t="s">
        <v>1</v>
      </c>
      <c r="F182" s="256" t="s">
        <v>227</v>
      </c>
      <c r="G182" s="254"/>
      <c r="H182" s="257">
        <v>48.096</v>
      </c>
      <c r="I182" s="258"/>
      <c r="J182" s="254"/>
      <c r="K182" s="254"/>
      <c r="L182" s="259"/>
      <c r="M182" s="260"/>
      <c r="N182" s="261"/>
      <c r="O182" s="261"/>
      <c r="P182" s="261"/>
      <c r="Q182" s="261"/>
      <c r="R182" s="261"/>
      <c r="S182" s="261"/>
      <c r="T182" s="262"/>
      <c r="AT182" s="263" t="s">
        <v>223</v>
      </c>
      <c r="AU182" s="263" t="s">
        <v>76</v>
      </c>
      <c r="AV182" s="14" t="s">
        <v>218</v>
      </c>
      <c r="AW182" s="14" t="s">
        <v>30</v>
      </c>
      <c r="AX182" s="14" t="s">
        <v>74</v>
      </c>
      <c r="AY182" s="263" t="s">
        <v>211</v>
      </c>
    </row>
    <row r="183" spans="2:65" s="1" customFormat="1" ht="16.5" customHeight="1">
      <c r="B183" s="38"/>
      <c r="C183" s="216" t="s">
        <v>8</v>
      </c>
      <c r="D183" s="216" t="s">
        <v>213</v>
      </c>
      <c r="E183" s="217" t="s">
        <v>342</v>
      </c>
      <c r="F183" s="218" t="s">
        <v>343</v>
      </c>
      <c r="G183" s="219" t="s">
        <v>216</v>
      </c>
      <c r="H183" s="220">
        <v>72</v>
      </c>
      <c r="I183" s="221"/>
      <c r="J183" s="222">
        <f>ROUND(I183*H183,2)</f>
        <v>0</v>
      </c>
      <c r="K183" s="218" t="s">
        <v>217</v>
      </c>
      <c r="L183" s="43"/>
      <c r="M183" s="223" t="s">
        <v>1</v>
      </c>
      <c r="N183" s="224" t="s">
        <v>38</v>
      </c>
      <c r="O183" s="79"/>
      <c r="P183" s="225">
        <f>O183*H183</f>
        <v>0</v>
      </c>
      <c r="Q183" s="225">
        <v>0</v>
      </c>
      <c r="R183" s="225">
        <f>Q183*H183</f>
        <v>0</v>
      </c>
      <c r="S183" s="225">
        <v>0</v>
      </c>
      <c r="T183" s="226">
        <f>S183*H183</f>
        <v>0</v>
      </c>
      <c r="AR183" s="17" t="s">
        <v>218</v>
      </c>
      <c r="AT183" s="17" t="s">
        <v>213</v>
      </c>
      <c r="AU183" s="17" t="s">
        <v>76</v>
      </c>
      <c r="AY183" s="17" t="s">
        <v>211</v>
      </c>
      <c r="BE183" s="227">
        <f>IF(N183="základní",J183,0)</f>
        <v>0</v>
      </c>
      <c r="BF183" s="227">
        <f>IF(N183="snížená",J183,0)</f>
        <v>0</v>
      </c>
      <c r="BG183" s="227">
        <f>IF(N183="zákl. přenesená",J183,0)</f>
        <v>0</v>
      </c>
      <c r="BH183" s="227">
        <f>IF(N183="sníž. přenesená",J183,0)</f>
        <v>0</v>
      </c>
      <c r="BI183" s="227">
        <f>IF(N183="nulová",J183,0)</f>
        <v>0</v>
      </c>
      <c r="BJ183" s="17" t="s">
        <v>74</v>
      </c>
      <c r="BK183" s="227">
        <f>ROUND(I183*H183,2)</f>
        <v>0</v>
      </c>
      <c r="BL183" s="17" t="s">
        <v>218</v>
      </c>
      <c r="BM183" s="17" t="s">
        <v>340</v>
      </c>
    </row>
    <row r="184" spans="2:47" s="1" customFormat="1" ht="12">
      <c r="B184" s="38"/>
      <c r="C184" s="39"/>
      <c r="D184" s="228" t="s">
        <v>219</v>
      </c>
      <c r="E184" s="39"/>
      <c r="F184" s="229" t="s">
        <v>345</v>
      </c>
      <c r="G184" s="39"/>
      <c r="H184" s="39"/>
      <c r="I184" s="143"/>
      <c r="J184" s="39"/>
      <c r="K184" s="39"/>
      <c r="L184" s="43"/>
      <c r="M184" s="230"/>
      <c r="N184" s="79"/>
      <c r="O184" s="79"/>
      <c r="P184" s="79"/>
      <c r="Q184" s="79"/>
      <c r="R184" s="79"/>
      <c r="S184" s="79"/>
      <c r="T184" s="80"/>
      <c r="AT184" s="17" t="s">
        <v>219</v>
      </c>
      <c r="AU184" s="17" t="s">
        <v>76</v>
      </c>
    </row>
    <row r="185" spans="2:47" s="1" customFormat="1" ht="12">
      <c r="B185" s="38"/>
      <c r="C185" s="39"/>
      <c r="D185" s="228" t="s">
        <v>221</v>
      </c>
      <c r="E185" s="39"/>
      <c r="F185" s="231" t="s">
        <v>346</v>
      </c>
      <c r="G185" s="39"/>
      <c r="H185" s="39"/>
      <c r="I185" s="143"/>
      <c r="J185" s="39"/>
      <c r="K185" s="39"/>
      <c r="L185" s="43"/>
      <c r="M185" s="230"/>
      <c r="N185" s="79"/>
      <c r="O185" s="79"/>
      <c r="P185" s="79"/>
      <c r="Q185" s="79"/>
      <c r="R185" s="79"/>
      <c r="S185" s="79"/>
      <c r="T185" s="80"/>
      <c r="AT185" s="17" t="s">
        <v>221</v>
      </c>
      <c r="AU185" s="17" t="s">
        <v>76</v>
      </c>
    </row>
    <row r="186" spans="2:51" s="12" customFormat="1" ht="12">
      <c r="B186" s="232"/>
      <c r="C186" s="233"/>
      <c r="D186" s="228" t="s">
        <v>223</v>
      </c>
      <c r="E186" s="234" t="s">
        <v>1</v>
      </c>
      <c r="F186" s="235" t="s">
        <v>888</v>
      </c>
      <c r="G186" s="233"/>
      <c r="H186" s="234" t="s">
        <v>1</v>
      </c>
      <c r="I186" s="236"/>
      <c r="J186" s="233"/>
      <c r="K186" s="233"/>
      <c r="L186" s="237"/>
      <c r="M186" s="238"/>
      <c r="N186" s="239"/>
      <c r="O186" s="239"/>
      <c r="P186" s="239"/>
      <c r="Q186" s="239"/>
      <c r="R186" s="239"/>
      <c r="S186" s="239"/>
      <c r="T186" s="240"/>
      <c r="AT186" s="241" t="s">
        <v>223</v>
      </c>
      <c r="AU186" s="241" t="s">
        <v>76</v>
      </c>
      <c r="AV186" s="12" t="s">
        <v>74</v>
      </c>
      <c r="AW186" s="12" t="s">
        <v>30</v>
      </c>
      <c r="AX186" s="12" t="s">
        <v>67</v>
      </c>
      <c r="AY186" s="241" t="s">
        <v>211</v>
      </c>
    </row>
    <row r="187" spans="2:51" s="13" customFormat="1" ht="12">
      <c r="B187" s="242"/>
      <c r="C187" s="243"/>
      <c r="D187" s="228" t="s">
        <v>223</v>
      </c>
      <c r="E187" s="244" t="s">
        <v>1</v>
      </c>
      <c r="F187" s="245" t="s">
        <v>2182</v>
      </c>
      <c r="G187" s="243"/>
      <c r="H187" s="246">
        <v>72</v>
      </c>
      <c r="I187" s="247"/>
      <c r="J187" s="243"/>
      <c r="K187" s="243"/>
      <c r="L187" s="248"/>
      <c r="M187" s="249"/>
      <c r="N187" s="250"/>
      <c r="O187" s="250"/>
      <c r="P187" s="250"/>
      <c r="Q187" s="250"/>
      <c r="R187" s="250"/>
      <c r="S187" s="250"/>
      <c r="T187" s="251"/>
      <c r="AT187" s="252" t="s">
        <v>223</v>
      </c>
      <c r="AU187" s="252" t="s">
        <v>76</v>
      </c>
      <c r="AV187" s="13" t="s">
        <v>76</v>
      </c>
      <c r="AW187" s="13" t="s">
        <v>30</v>
      </c>
      <c r="AX187" s="13" t="s">
        <v>67</v>
      </c>
      <c r="AY187" s="252" t="s">
        <v>211</v>
      </c>
    </row>
    <row r="188" spans="2:51" s="14" customFormat="1" ht="12">
      <c r="B188" s="253"/>
      <c r="C188" s="254"/>
      <c r="D188" s="228" t="s">
        <v>223</v>
      </c>
      <c r="E188" s="255" t="s">
        <v>1</v>
      </c>
      <c r="F188" s="256" t="s">
        <v>227</v>
      </c>
      <c r="G188" s="254"/>
      <c r="H188" s="257">
        <v>72</v>
      </c>
      <c r="I188" s="258"/>
      <c r="J188" s="254"/>
      <c r="K188" s="254"/>
      <c r="L188" s="259"/>
      <c r="M188" s="260"/>
      <c r="N188" s="261"/>
      <c r="O188" s="261"/>
      <c r="P188" s="261"/>
      <c r="Q188" s="261"/>
      <c r="R188" s="261"/>
      <c r="S188" s="261"/>
      <c r="T188" s="262"/>
      <c r="AT188" s="263" t="s">
        <v>223</v>
      </c>
      <c r="AU188" s="263" t="s">
        <v>76</v>
      </c>
      <c r="AV188" s="14" t="s">
        <v>218</v>
      </c>
      <c r="AW188" s="14" t="s">
        <v>30</v>
      </c>
      <c r="AX188" s="14" t="s">
        <v>74</v>
      </c>
      <c r="AY188" s="263" t="s">
        <v>211</v>
      </c>
    </row>
    <row r="189" spans="2:65" s="1" customFormat="1" ht="16.5" customHeight="1">
      <c r="B189" s="38"/>
      <c r="C189" s="264" t="s">
        <v>273</v>
      </c>
      <c r="D189" s="264" t="s">
        <v>337</v>
      </c>
      <c r="E189" s="265" t="s">
        <v>348</v>
      </c>
      <c r="F189" s="266" t="s">
        <v>349</v>
      </c>
      <c r="G189" s="267" t="s">
        <v>350</v>
      </c>
      <c r="H189" s="268">
        <v>2.16</v>
      </c>
      <c r="I189" s="269"/>
      <c r="J189" s="270">
        <f>ROUND(I189*H189,2)</f>
        <v>0</v>
      </c>
      <c r="K189" s="266" t="s">
        <v>217</v>
      </c>
      <c r="L189" s="271"/>
      <c r="M189" s="272" t="s">
        <v>1</v>
      </c>
      <c r="N189" s="273" t="s">
        <v>38</v>
      </c>
      <c r="O189" s="79"/>
      <c r="P189" s="225">
        <f>O189*H189</f>
        <v>0</v>
      </c>
      <c r="Q189" s="225">
        <v>0.001</v>
      </c>
      <c r="R189" s="225">
        <f>Q189*H189</f>
        <v>0.00216</v>
      </c>
      <c r="S189" s="225">
        <v>0</v>
      </c>
      <c r="T189" s="226">
        <f>S189*H189</f>
        <v>0</v>
      </c>
      <c r="AR189" s="17" t="s">
        <v>247</v>
      </c>
      <c r="AT189" s="17" t="s">
        <v>337</v>
      </c>
      <c r="AU189" s="17" t="s">
        <v>76</v>
      </c>
      <c r="AY189" s="17" t="s">
        <v>211</v>
      </c>
      <c r="BE189" s="227">
        <f>IF(N189="základní",J189,0)</f>
        <v>0</v>
      </c>
      <c r="BF189" s="227">
        <f>IF(N189="snížená",J189,0)</f>
        <v>0</v>
      </c>
      <c r="BG189" s="227">
        <f>IF(N189="zákl. přenesená",J189,0)</f>
        <v>0</v>
      </c>
      <c r="BH189" s="227">
        <f>IF(N189="sníž. přenesená",J189,0)</f>
        <v>0</v>
      </c>
      <c r="BI189" s="227">
        <f>IF(N189="nulová",J189,0)</f>
        <v>0</v>
      </c>
      <c r="BJ189" s="17" t="s">
        <v>74</v>
      </c>
      <c r="BK189" s="227">
        <f>ROUND(I189*H189,2)</f>
        <v>0</v>
      </c>
      <c r="BL189" s="17" t="s">
        <v>218</v>
      </c>
      <c r="BM189" s="17" t="s">
        <v>344</v>
      </c>
    </row>
    <row r="190" spans="2:47" s="1" customFormat="1" ht="12">
      <c r="B190" s="38"/>
      <c r="C190" s="39"/>
      <c r="D190" s="228" t="s">
        <v>219</v>
      </c>
      <c r="E190" s="39"/>
      <c r="F190" s="229" t="s">
        <v>349</v>
      </c>
      <c r="G190" s="39"/>
      <c r="H190" s="39"/>
      <c r="I190" s="143"/>
      <c r="J190" s="39"/>
      <c r="K190" s="39"/>
      <c r="L190" s="43"/>
      <c r="M190" s="230"/>
      <c r="N190" s="79"/>
      <c r="O190" s="79"/>
      <c r="P190" s="79"/>
      <c r="Q190" s="79"/>
      <c r="R190" s="79"/>
      <c r="S190" s="79"/>
      <c r="T190" s="80"/>
      <c r="AT190" s="17" t="s">
        <v>219</v>
      </c>
      <c r="AU190" s="17" t="s">
        <v>76</v>
      </c>
    </row>
    <row r="191" spans="2:51" s="13" customFormat="1" ht="12">
      <c r="B191" s="242"/>
      <c r="C191" s="243"/>
      <c r="D191" s="228" t="s">
        <v>223</v>
      </c>
      <c r="E191" s="244" t="s">
        <v>1</v>
      </c>
      <c r="F191" s="245" t="s">
        <v>2183</v>
      </c>
      <c r="G191" s="243"/>
      <c r="H191" s="246">
        <v>2.16</v>
      </c>
      <c r="I191" s="247"/>
      <c r="J191" s="243"/>
      <c r="K191" s="243"/>
      <c r="L191" s="248"/>
      <c r="M191" s="249"/>
      <c r="N191" s="250"/>
      <c r="O191" s="250"/>
      <c r="P191" s="250"/>
      <c r="Q191" s="250"/>
      <c r="R191" s="250"/>
      <c r="S191" s="250"/>
      <c r="T191" s="251"/>
      <c r="AT191" s="252" t="s">
        <v>223</v>
      </c>
      <c r="AU191" s="252" t="s">
        <v>76</v>
      </c>
      <c r="AV191" s="13" t="s">
        <v>76</v>
      </c>
      <c r="AW191" s="13" t="s">
        <v>30</v>
      </c>
      <c r="AX191" s="13" t="s">
        <v>67</v>
      </c>
      <c r="AY191" s="252" t="s">
        <v>211</v>
      </c>
    </row>
    <row r="192" spans="2:51" s="14" customFormat="1" ht="12">
      <c r="B192" s="253"/>
      <c r="C192" s="254"/>
      <c r="D192" s="228" t="s">
        <v>223</v>
      </c>
      <c r="E192" s="255" t="s">
        <v>1</v>
      </c>
      <c r="F192" s="256" t="s">
        <v>227</v>
      </c>
      <c r="G192" s="254"/>
      <c r="H192" s="257">
        <v>2.16</v>
      </c>
      <c r="I192" s="258"/>
      <c r="J192" s="254"/>
      <c r="K192" s="254"/>
      <c r="L192" s="259"/>
      <c r="M192" s="260"/>
      <c r="N192" s="261"/>
      <c r="O192" s="261"/>
      <c r="P192" s="261"/>
      <c r="Q192" s="261"/>
      <c r="R192" s="261"/>
      <c r="S192" s="261"/>
      <c r="T192" s="262"/>
      <c r="AT192" s="263" t="s">
        <v>223</v>
      </c>
      <c r="AU192" s="263" t="s">
        <v>76</v>
      </c>
      <c r="AV192" s="14" t="s">
        <v>218</v>
      </c>
      <c r="AW192" s="14" t="s">
        <v>30</v>
      </c>
      <c r="AX192" s="14" t="s">
        <v>74</v>
      </c>
      <c r="AY192" s="263" t="s">
        <v>211</v>
      </c>
    </row>
    <row r="193" spans="2:65" s="1" customFormat="1" ht="16.5" customHeight="1">
      <c r="B193" s="38"/>
      <c r="C193" s="216" t="s">
        <v>336</v>
      </c>
      <c r="D193" s="216" t="s">
        <v>213</v>
      </c>
      <c r="E193" s="217" t="s">
        <v>354</v>
      </c>
      <c r="F193" s="218" t="s">
        <v>355</v>
      </c>
      <c r="G193" s="219" t="s">
        <v>216</v>
      </c>
      <c r="H193" s="220">
        <v>72</v>
      </c>
      <c r="I193" s="221"/>
      <c r="J193" s="222">
        <f>ROUND(I193*H193,2)</f>
        <v>0</v>
      </c>
      <c r="K193" s="218" t="s">
        <v>217</v>
      </c>
      <c r="L193" s="43"/>
      <c r="M193" s="223" t="s">
        <v>1</v>
      </c>
      <c r="N193" s="224" t="s">
        <v>38</v>
      </c>
      <c r="O193" s="79"/>
      <c r="P193" s="225">
        <f>O193*H193</f>
        <v>0</v>
      </c>
      <c r="Q193" s="225">
        <v>0</v>
      </c>
      <c r="R193" s="225">
        <f>Q193*H193</f>
        <v>0</v>
      </c>
      <c r="S193" s="225">
        <v>0</v>
      </c>
      <c r="T193" s="226">
        <f>S193*H193</f>
        <v>0</v>
      </c>
      <c r="AR193" s="17" t="s">
        <v>218</v>
      </c>
      <c r="AT193" s="17" t="s">
        <v>213</v>
      </c>
      <c r="AU193" s="17" t="s">
        <v>76</v>
      </c>
      <c r="AY193" s="17" t="s">
        <v>211</v>
      </c>
      <c r="BE193" s="227">
        <f>IF(N193="základní",J193,0)</f>
        <v>0</v>
      </c>
      <c r="BF193" s="227">
        <f>IF(N193="snížená",J193,0)</f>
        <v>0</v>
      </c>
      <c r="BG193" s="227">
        <f>IF(N193="zákl. přenesená",J193,0)</f>
        <v>0</v>
      </c>
      <c r="BH193" s="227">
        <f>IF(N193="sníž. přenesená",J193,0)</f>
        <v>0</v>
      </c>
      <c r="BI193" s="227">
        <f>IF(N193="nulová",J193,0)</f>
        <v>0</v>
      </c>
      <c r="BJ193" s="17" t="s">
        <v>74</v>
      </c>
      <c r="BK193" s="227">
        <f>ROUND(I193*H193,2)</f>
        <v>0</v>
      </c>
      <c r="BL193" s="17" t="s">
        <v>218</v>
      </c>
      <c r="BM193" s="17" t="s">
        <v>351</v>
      </c>
    </row>
    <row r="194" spans="2:47" s="1" customFormat="1" ht="12">
      <c r="B194" s="38"/>
      <c r="C194" s="39"/>
      <c r="D194" s="228" t="s">
        <v>219</v>
      </c>
      <c r="E194" s="39"/>
      <c r="F194" s="229" t="s">
        <v>357</v>
      </c>
      <c r="G194" s="39"/>
      <c r="H194" s="39"/>
      <c r="I194" s="143"/>
      <c r="J194" s="39"/>
      <c r="K194" s="39"/>
      <c r="L194" s="43"/>
      <c r="M194" s="230"/>
      <c r="N194" s="79"/>
      <c r="O194" s="79"/>
      <c r="P194" s="79"/>
      <c r="Q194" s="79"/>
      <c r="R194" s="79"/>
      <c r="S194" s="79"/>
      <c r="T194" s="80"/>
      <c r="AT194" s="17" t="s">
        <v>219</v>
      </c>
      <c r="AU194" s="17" t="s">
        <v>76</v>
      </c>
    </row>
    <row r="195" spans="2:47" s="1" customFormat="1" ht="12">
      <c r="B195" s="38"/>
      <c r="C195" s="39"/>
      <c r="D195" s="228" t="s">
        <v>221</v>
      </c>
      <c r="E195" s="39"/>
      <c r="F195" s="231" t="s">
        <v>358</v>
      </c>
      <c r="G195" s="39"/>
      <c r="H195" s="39"/>
      <c r="I195" s="143"/>
      <c r="J195" s="39"/>
      <c r="K195" s="39"/>
      <c r="L195" s="43"/>
      <c r="M195" s="230"/>
      <c r="N195" s="79"/>
      <c r="O195" s="79"/>
      <c r="P195" s="79"/>
      <c r="Q195" s="79"/>
      <c r="R195" s="79"/>
      <c r="S195" s="79"/>
      <c r="T195" s="80"/>
      <c r="AT195" s="17" t="s">
        <v>221</v>
      </c>
      <c r="AU195" s="17" t="s">
        <v>76</v>
      </c>
    </row>
    <row r="196" spans="2:51" s="12" customFormat="1" ht="12">
      <c r="B196" s="232"/>
      <c r="C196" s="233"/>
      <c r="D196" s="228" t="s">
        <v>223</v>
      </c>
      <c r="E196" s="234" t="s">
        <v>1</v>
      </c>
      <c r="F196" s="235" t="s">
        <v>888</v>
      </c>
      <c r="G196" s="233"/>
      <c r="H196" s="234" t="s">
        <v>1</v>
      </c>
      <c r="I196" s="236"/>
      <c r="J196" s="233"/>
      <c r="K196" s="233"/>
      <c r="L196" s="237"/>
      <c r="M196" s="238"/>
      <c r="N196" s="239"/>
      <c r="O196" s="239"/>
      <c r="P196" s="239"/>
      <c r="Q196" s="239"/>
      <c r="R196" s="239"/>
      <c r="S196" s="239"/>
      <c r="T196" s="240"/>
      <c r="AT196" s="241" t="s">
        <v>223</v>
      </c>
      <c r="AU196" s="241" t="s">
        <v>76</v>
      </c>
      <c r="AV196" s="12" t="s">
        <v>74</v>
      </c>
      <c r="AW196" s="12" t="s">
        <v>30</v>
      </c>
      <c r="AX196" s="12" t="s">
        <v>67</v>
      </c>
      <c r="AY196" s="241" t="s">
        <v>211</v>
      </c>
    </row>
    <row r="197" spans="2:51" s="13" customFormat="1" ht="12">
      <c r="B197" s="242"/>
      <c r="C197" s="243"/>
      <c r="D197" s="228" t="s">
        <v>223</v>
      </c>
      <c r="E197" s="244" t="s">
        <v>1</v>
      </c>
      <c r="F197" s="245" t="s">
        <v>2182</v>
      </c>
      <c r="G197" s="243"/>
      <c r="H197" s="246">
        <v>72</v>
      </c>
      <c r="I197" s="247"/>
      <c r="J197" s="243"/>
      <c r="K197" s="243"/>
      <c r="L197" s="248"/>
      <c r="M197" s="249"/>
      <c r="N197" s="250"/>
      <c r="O197" s="250"/>
      <c r="P197" s="250"/>
      <c r="Q197" s="250"/>
      <c r="R197" s="250"/>
      <c r="S197" s="250"/>
      <c r="T197" s="251"/>
      <c r="AT197" s="252" t="s">
        <v>223</v>
      </c>
      <c r="AU197" s="252" t="s">
        <v>76</v>
      </c>
      <c r="AV197" s="13" t="s">
        <v>76</v>
      </c>
      <c r="AW197" s="13" t="s">
        <v>30</v>
      </c>
      <c r="AX197" s="13" t="s">
        <v>67</v>
      </c>
      <c r="AY197" s="252" t="s">
        <v>211</v>
      </c>
    </row>
    <row r="198" spans="2:51" s="14" customFormat="1" ht="12">
      <c r="B198" s="253"/>
      <c r="C198" s="254"/>
      <c r="D198" s="228" t="s">
        <v>223</v>
      </c>
      <c r="E198" s="255" t="s">
        <v>1</v>
      </c>
      <c r="F198" s="256" t="s">
        <v>227</v>
      </c>
      <c r="G198" s="254"/>
      <c r="H198" s="257">
        <v>72</v>
      </c>
      <c r="I198" s="258"/>
      <c r="J198" s="254"/>
      <c r="K198" s="254"/>
      <c r="L198" s="259"/>
      <c r="M198" s="260"/>
      <c r="N198" s="261"/>
      <c r="O198" s="261"/>
      <c r="P198" s="261"/>
      <c r="Q198" s="261"/>
      <c r="R198" s="261"/>
      <c r="S198" s="261"/>
      <c r="T198" s="262"/>
      <c r="AT198" s="263" t="s">
        <v>223</v>
      </c>
      <c r="AU198" s="263" t="s">
        <v>76</v>
      </c>
      <c r="AV198" s="14" t="s">
        <v>218</v>
      </c>
      <c r="AW198" s="14" t="s">
        <v>30</v>
      </c>
      <c r="AX198" s="14" t="s">
        <v>74</v>
      </c>
      <c r="AY198" s="263" t="s">
        <v>211</v>
      </c>
    </row>
    <row r="199" spans="2:65" s="1" customFormat="1" ht="16.5" customHeight="1">
      <c r="B199" s="38"/>
      <c r="C199" s="216" t="s">
        <v>278</v>
      </c>
      <c r="D199" s="216" t="s">
        <v>213</v>
      </c>
      <c r="E199" s="217" t="s">
        <v>896</v>
      </c>
      <c r="F199" s="218" t="s">
        <v>897</v>
      </c>
      <c r="G199" s="219" t="s">
        <v>216</v>
      </c>
      <c r="H199" s="220">
        <v>72</v>
      </c>
      <c r="I199" s="221"/>
      <c r="J199" s="222">
        <f>ROUND(I199*H199,2)</f>
        <v>0</v>
      </c>
      <c r="K199" s="218" t="s">
        <v>217</v>
      </c>
      <c r="L199" s="43"/>
      <c r="M199" s="223" t="s">
        <v>1</v>
      </c>
      <c r="N199" s="224" t="s">
        <v>38</v>
      </c>
      <c r="O199" s="79"/>
      <c r="P199" s="225">
        <f>O199*H199</f>
        <v>0</v>
      </c>
      <c r="Q199" s="225">
        <v>0</v>
      </c>
      <c r="R199" s="225">
        <f>Q199*H199</f>
        <v>0</v>
      </c>
      <c r="S199" s="225">
        <v>0</v>
      </c>
      <c r="T199" s="226">
        <f>S199*H199</f>
        <v>0</v>
      </c>
      <c r="AR199" s="17" t="s">
        <v>218</v>
      </c>
      <c r="AT199" s="17" t="s">
        <v>213</v>
      </c>
      <c r="AU199" s="17" t="s">
        <v>76</v>
      </c>
      <c r="AY199" s="17" t="s">
        <v>211</v>
      </c>
      <c r="BE199" s="227">
        <f>IF(N199="základní",J199,0)</f>
        <v>0</v>
      </c>
      <c r="BF199" s="227">
        <f>IF(N199="snížená",J199,0)</f>
        <v>0</v>
      </c>
      <c r="BG199" s="227">
        <f>IF(N199="zákl. přenesená",J199,0)</f>
        <v>0</v>
      </c>
      <c r="BH199" s="227">
        <f>IF(N199="sníž. přenesená",J199,0)</f>
        <v>0</v>
      </c>
      <c r="BI199" s="227">
        <f>IF(N199="nulová",J199,0)</f>
        <v>0</v>
      </c>
      <c r="BJ199" s="17" t="s">
        <v>74</v>
      </c>
      <c r="BK199" s="227">
        <f>ROUND(I199*H199,2)</f>
        <v>0</v>
      </c>
      <c r="BL199" s="17" t="s">
        <v>218</v>
      </c>
      <c r="BM199" s="17" t="s">
        <v>2184</v>
      </c>
    </row>
    <row r="200" spans="2:47" s="1" customFormat="1" ht="12">
      <c r="B200" s="38"/>
      <c r="C200" s="39"/>
      <c r="D200" s="228" t="s">
        <v>219</v>
      </c>
      <c r="E200" s="39"/>
      <c r="F200" s="229" t="s">
        <v>899</v>
      </c>
      <c r="G200" s="39"/>
      <c r="H200" s="39"/>
      <c r="I200" s="143"/>
      <c r="J200" s="39"/>
      <c r="K200" s="39"/>
      <c r="L200" s="43"/>
      <c r="M200" s="230"/>
      <c r="N200" s="79"/>
      <c r="O200" s="79"/>
      <c r="P200" s="79"/>
      <c r="Q200" s="79"/>
      <c r="R200" s="79"/>
      <c r="S200" s="79"/>
      <c r="T200" s="80"/>
      <c r="AT200" s="17" t="s">
        <v>219</v>
      </c>
      <c r="AU200" s="17" t="s">
        <v>76</v>
      </c>
    </row>
    <row r="201" spans="2:47" s="1" customFormat="1" ht="12">
      <c r="B201" s="38"/>
      <c r="C201" s="39"/>
      <c r="D201" s="228" t="s">
        <v>221</v>
      </c>
      <c r="E201" s="39"/>
      <c r="F201" s="231" t="s">
        <v>363</v>
      </c>
      <c r="G201" s="39"/>
      <c r="H201" s="39"/>
      <c r="I201" s="143"/>
      <c r="J201" s="39"/>
      <c r="K201" s="39"/>
      <c r="L201" s="43"/>
      <c r="M201" s="230"/>
      <c r="N201" s="79"/>
      <c r="O201" s="79"/>
      <c r="P201" s="79"/>
      <c r="Q201" s="79"/>
      <c r="R201" s="79"/>
      <c r="S201" s="79"/>
      <c r="T201" s="80"/>
      <c r="AT201" s="17" t="s">
        <v>221</v>
      </c>
      <c r="AU201" s="17" t="s">
        <v>76</v>
      </c>
    </row>
    <row r="202" spans="2:51" s="12" customFormat="1" ht="12">
      <c r="B202" s="232"/>
      <c r="C202" s="233"/>
      <c r="D202" s="228" t="s">
        <v>223</v>
      </c>
      <c r="E202" s="234" t="s">
        <v>1</v>
      </c>
      <c r="F202" s="235" t="s">
        <v>888</v>
      </c>
      <c r="G202" s="233"/>
      <c r="H202" s="234" t="s">
        <v>1</v>
      </c>
      <c r="I202" s="236"/>
      <c r="J202" s="233"/>
      <c r="K202" s="233"/>
      <c r="L202" s="237"/>
      <c r="M202" s="238"/>
      <c r="N202" s="239"/>
      <c r="O202" s="239"/>
      <c r="P202" s="239"/>
      <c r="Q202" s="239"/>
      <c r="R202" s="239"/>
      <c r="S202" s="239"/>
      <c r="T202" s="240"/>
      <c r="AT202" s="241" t="s">
        <v>223</v>
      </c>
      <c r="AU202" s="241" t="s">
        <v>76</v>
      </c>
      <c r="AV202" s="12" t="s">
        <v>74</v>
      </c>
      <c r="AW202" s="12" t="s">
        <v>30</v>
      </c>
      <c r="AX202" s="12" t="s">
        <v>67</v>
      </c>
      <c r="AY202" s="241" t="s">
        <v>211</v>
      </c>
    </row>
    <row r="203" spans="2:51" s="13" customFormat="1" ht="12">
      <c r="B203" s="242"/>
      <c r="C203" s="243"/>
      <c r="D203" s="228" t="s">
        <v>223</v>
      </c>
      <c r="E203" s="244" t="s">
        <v>1</v>
      </c>
      <c r="F203" s="245" t="s">
        <v>2182</v>
      </c>
      <c r="G203" s="243"/>
      <c r="H203" s="246">
        <v>72</v>
      </c>
      <c r="I203" s="247"/>
      <c r="J203" s="243"/>
      <c r="K203" s="243"/>
      <c r="L203" s="248"/>
      <c r="M203" s="249"/>
      <c r="N203" s="250"/>
      <c r="O203" s="250"/>
      <c r="P203" s="250"/>
      <c r="Q203" s="250"/>
      <c r="R203" s="250"/>
      <c r="S203" s="250"/>
      <c r="T203" s="251"/>
      <c r="AT203" s="252" t="s">
        <v>223</v>
      </c>
      <c r="AU203" s="252" t="s">
        <v>76</v>
      </c>
      <c r="AV203" s="13" t="s">
        <v>76</v>
      </c>
      <c r="AW203" s="13" t="s">
        <v>30</v>
      </c>
      <c r="AX203" s="13" t="s">
        <v>67</v>
      </c>
      <c r="AY203" s="252" t="s">
        <v>211</v>
      </c>
    </row>
    <row r="204" spans="2:51" s="14" customFormat="1" ht="12">
      <c r="B204" s="253"/>
      <c r="C204" s="254"/>
      <c r="D204" s="228" t="s">
        <v>223</v>
      </c>
      <c r="E204" s="255" t="s">
        <v>1</v>
      </c>
      <c r="F204" s="256" t="s">
        <v>227</v>
      </c>
      <c r="G204" s="254"/>
      <c r="H204" s="257">
        <v>72</v>
      </c>
      <c r="I204" s="258"/>
      <c r="J204" s="254"/>
      <c r="K204" s="254"/>
      <c r="L204" s="259"/>
      <c r="M204" s="260"/>
      <c r="N204" s="261"/>
      <c r="O204" s="261"/>
      <c r="P204" s="261"/>
      <c r="Q204" s="261"/>
      <c r="R204" s="261"/>
      <c r="S204" s="261"/>
      <c r="T204" s="262"/>
      <c r="AT204" s="263" t="s">
        <v>223</v>
      </c>
      <c r="AU204" s="263" t="s">
        <v>76</v>
      </c>
      <c r="AV204" s="14" t="s">
        <v>218</v>
      </c>
      <c r="AW204" s="14" t="s">
        <v>30</v>
      </c>
      <c r="AX204" s="14" t="s">
        <v>74</v>
      </c>
      <c r="AY204" s="263" t="s">
        <v>211</v>
      </c>
    </row>
    <row r="205" spans="2:63" s="11" customFormat="1" ht="22.8" customHeight="1">
      <c r="B205" s="200"/>
      <c r="C205" s="201"/>
      <c r="D205" s="202" t="s">
        <v>66</v>
      </c>
      <c r="E205" s="214" t="s">
        <v>76</v>
      </c>
      <c r="F205" s="214" t="s">
        <v>364</v>
      </c>
      <c r="G205" s="201"/>
      <c r="H205" s="201"/>
      <c r="I205" s="204"/>
      <c r="J205" s="215">
        <f>BK205</f>
        <v>0</v>
      </c>
      <c r="K205" s="201"/>
      <c r="L205" s="206"/>
      <c r="M205" s="207"/>
      <c r="N205" s="208"/>
      <c r="O205" s="208"/>
      <c r="P205" s="209">
        <f>SUM(P206:P234)</f>
        <v>0</v>
      </c>
      <c r="Q205" s="208"/>
      <c r="R205" s="209">
        <f>SUM(R206:R234)</f>
        <v>29.420696359999997</v>
      </c>
      <c r="S205" s="208"/>
      <c r="T205" s="210">
        <f>SUM(T206:T234)</f>
        <v>0</v>
      </c>
      <c r="AR205" s="211" t="s">
        <v>74</v>
      </c>
      <c r="AT205" s="212" t="s">
        <v>66</v>
      </c>
      <c r="AU205" s="212" t="s">
        <v>74</v>
      </c>
      <c r="AY205" s="211" t="s">
        <v>211</v>
      </c>
      <c r="BK205" s="213">
        <f>SUM(BK206:BK234)</f>
        <v>0</v>
      </c>
    </row>
    <row r="206" spans="2:65" s="1" customFormat="1" ht="16.5" customHeight="1">
      <c r="B206" s="38"/>
      <c r="C206" s="216" t="s">
        <v>253</v>
      </c>
      <c r="D206" s="216" t="s">
        <v>213</v>
      </c>
      <c r="E206" s="217" t="s">
        <v>365</v>
      </c>
      <c r="F206" s="218" t="s">
        <v>366</v>
      </c>
      <c r="G206" s="219" t="s">
        <v>246</v>
      </c>
      <c r="H206" s="220">
        <v>10.6</v>
      </c>
      <c r="I206" s="221"/>
      <c r="J206" s="222">
        <f>ROUND(I206*H206,2)</f>
        <v>0</v>
      </c>
      <c r="K206" s="218" t="s">
        <v>217</v>
      </c>
      <c r="L206" s="43"/>
      <c r="M206" s="223" t="s">
        <v>1</v>
      </c>
      <c r="N206" s="224" t="s">
        <v>38</v>
      </c>
      <c r="O206" s="79"/>
      <c r="P206" s="225">
        <f>O206*H206</f>
        <v>0</v>
      </c>
      <c r="Q206" s="225">
        <v>1.52477</v>
      </c>
      <c r="R206" s="225">
        <f>Q206*H206</f>
        <v>16.162561999999998</v>
      </c>
      <c r="S206" s="225">
        <v>0</v>
      </c>
      <c r="T206" s="226">
        <f>S206*H206</f>
        <v>0</v>
      </c>
      <c r="AR206" s="17" t="s">
        <v>218</v>
      </c>
      <c r="AT206" s="17" t="s">
        <v>213</v>
      </c>
      <c r="AU206" s="17" t="s">
        <v>76</v>
      </c>
      <c r="AY206" s="17" t="s">
        <v>211</v>
      </c>
      <c r="BE206" s="227">
        <f>IF(N206="základní",J206,0)</f>
        <v>0</v>
      </c>
      <c r="BF206" s="227">
        <f>IF(N206="snížená",J206,0)</f>
        <v>0</v>
      </c>
      <c r="BG206" s="227">
        <f>IF(N206="zákl. přenesená",J206,0)</f>
        <v>0</v>
      </c>
      <c r="BH206" s="227">
        <f>IF(N206="sníž. přenesená",J206,0)</f>
        <v>0</v>
      </c>
      <c r="BI206" s="227">
        <f>IF(N206="nulová",J206,0)</f>
        <v>0</v>
      </c>
      <c r="BJ206" s="17" t="s">
        <v>74</v>
      </c>
      <c r="BK206" s="227">
        <f>ROUND(I206*H206,2)</f>
        <v>0</v>
      </c>
      <c r="BL206" s="17" t="s">
        <v>218</v>
      </c>
      <c r="BM206" s="17" t="s">
        <v>2185</v>
      </c>
    </row>
    <row r="207" spans="2:47" s="1" customFormat="1" ht="12">
      <c r="B207" s="38"/>
      <c r="C207" s="39"/>
      <c r="D207" s="228" t="s">
        <v>219</v>
      </c>
      <c r="E207" s="39"/>
      <c r="F207" s="229" t="s">
        <v>368</v>
      </c>
      <c r="G207" s="39"/>
      <c r="H207" s="39"/>
      <c r="I207" s="143"/>
      <c r="J207" s="39"/>
      <c r="K207" s="39"/>
      <c r="L207" s="43"/>
      <c r="M207" s="230"/>
      <c r="N207" s="79"/>
      <c r="O207" s="79"/>
      <c r="P207" s="79"/>
      <c r="Q207" s="79"/>
      <c r="R207" s="79"/>
      <c r="S207" s="79"/>
      <c r="T207" s="80"/>
      <c r="AT207" s="17" t="s">
        <v>219</v>
      </c>
      <c r="AU207" s="17" t="s">
        <v>76</v>
      </c>
    </row>
    <row r="208" spans="2:47" s="1" customFormat="1" ht="12">
      <c r="B208" s="38"/>
      <c r="C208" s="39"/>
      <c r="D208" s="228" t="s">
        <v>221</v>
      </c>
      <c r="E208" s="39"/>
      <c r="F208" s="231" t="s">
        <v>369</v>
      </c>
      <c r="G208" s="39"/>
      <c r="H208" s="39"/>
      <c r="I208" s="143"/>
      <c r="J208" s="39"/>
      <c r="K208" s="39"/>
      <c r="L208" s="43"/>
      <c r="M208" s="230"/>
      <c r="N208" s="79"/>
      <c r="O208" s="79"/>
      <c r="P208" s="79"/>
      <c r="Q208" s="79"/>
      <c r="R208" s="79"/>
      <c r="S208" s="79"/>
      <c r="T208" s="80"/>
      <c r="AT208" s="17" t="s">
        <v>221</v>
      </c>
      <c r="AU208" s="17" t="s">
        <v>76</v>
      </c>
    </row>
    <row r="209" spans="2:47" s="1" customFormat="1" ht="12">
      <c r="B209" s="38"/>
      <c r="C209" s="39"/>
      <c r="D209" s="228" t="s">
        <v>250</v>
      </c>
      <c r="E209" s="39"/>
      <c r="F209" s="231" t="s">
        <v>370</v>
      </c>
      <c r="G209" s="39"/>
      <c r="H209" s="39"/>
      <c r="I209" s="143"/>
      <c r="J209" s="39"/>
      <c r="K209" s="39"/>
      <c r="L209" s="43"/>
      <c r="M209" s="230"/>
      <c r="N209" s="79"/>
      <c r="O209" s="79"/>
      <c r="P209" s="79"/>
      <c r="Q209" s="79"/>
      <c r="R209" s="79"/>
      <c r="S209" s="79"/>
      <c r="T209" s="80"/>
      <c r="AT209" s="17" t="s">
        <v>250</v>
      </c>
      <c r="AU209" s="17" t="s">
        <v>76</v>
      </c>
    </row>
    <row r="210" spans="2:51" s="12" customFormat="1" ht="12">
      <c r="B210" s="232"/>
      <c r="C210" s="233"/>
      <c r="D210" s="228" t="s">
        <v>223</v>
      </c>
      <c r="E210" s="234" t="s">
        <v>1</v>
      </c>
      <c r="F210" s="235" t="s">
        <v>2186</v>
      </c>
      <c r="G210" s="233"/>
      <c r="H210" s="234" t="s">
        <v>1</v>
      </c>
      <c r="I210" s="236"/>
      <c r="J210" s="233"/>
      <c r="K210" s="233"/>
      <c r="L210" s="237"/>
      <c r="M210" s="238"/>
      <c r="N210" s="239"/>
      <c r="O210" s="239"/>
      <c r="P210" s="239"/>
      <c r="Q210" s="239"/>
      <c r="R210" s="239"/>
      <c r="S210" s="239"/>
      <c r="T210" s="240"/>
      <c r="AT210" s="241" t="s">
        <v>223</v>
      </c>
      <c r="AU210" s="241" t="s">
        <v>76</v>
      </c>
      <c r="AV210" s="12" t="s">
        <v>74</v>
      </c>
      <c r="AW210" s="12" t="s">
        <v>30</v>
      </c>
      <c r="AX210" s="12" t="s">
        <v>67</v>
      </c>
      <c r="AY210" s="241" t="s">
        <v>211</v>
      </c>
    </row>
    <row r="211" spans="2:51" s="13" customFormat="1" ht="12">
      <c r="B211" s="242"/>
      <c r="C211" s="243"/>
      <c r="D211" s="228" t="s">
        <v>223</v>
      </c>
      <c r="E211" s="244" t="s">
        <v>1</v>
      </c>
      <c r="F211" s="245" t="s">
        <v>2187</v>
      </c>
      <c r="G211" s="243"/>
      <c r="H211" s="246">
        <v>10.6</v>
      </c>
      <c r="I211" s="247"/>
      <c r="J211" s="243"/>
      <c r="K211" s="243"/>
      <c r="L211" s="248"/>
      <c r="M211" s="249"/>
      <c r="N211" s="250"/>
      <c r="O211" s="250"/>
      <c r="P211" s="250"/>
      <c r="Q211" s="250"/>
      <c r="R211" s="250"/>
      <c r="S211" s="250"/>
      <c r="T211" s="251"/>
      <c r="AT211" s="252" t="s">
        <v>223</v>
      </c>
      <c r="AU211" s="252" t="s">
        <v>76</v>
      </c>
      <c r="AV211" s="13" t="s">
        <v>76</v>
      </c>
      <c r="AW211" s="13" t="s">
        <v>30</v>
      </c>
      <c r="AX211" s="13" t="s">
        <v>67</v>
      </c>
      <c r="AY211" s="252" t="s">
        <v>211</v>
      </c>
    </row>
    <row r="212" spans="2:51" s="14" customFormat="1" ht="12">
      <c r="B212" s="253"/>
      <c r="C212" s="254"/>
      <c r="D212" s="228" t="s">
        <v>223</v>
      </c>
      <c r="E212" s="255" t="s">
        <v>1</v>
      </c>
      <c r="F212" s="256" t="s">
        <v>227</v>
      </c>
      <c r="G212" s="254"/>
      <c r="H212" s="257">
        <v>10.6</v>
      </c>
      <c r="I212" s="258"/>
      <c r="J212" s="254"/>
      <c r="K212" s="254"/>
      <c r="L212" s="259"/>
      <c r="M212" s="260"/>
      <c r="N212" s="261"/>
      <c r="O212" s="261"/>
      <c r="P212" s="261"/>
      <c r="Q212" s="261"/>
      <c r="R212" s="261"/>
      <c r="S212" s="261"/>
      <c r="T212" s="262"/>
      <c r="AT212" s="263" t="s">
        <v>223</v>
      </c>
      <c r="AU212" s="263" t="s">
        <v>76</v>
      </c>
      <c r="AV212" s="14" t="s">
        <v>218</v>
      </c>
      <c r="AW212" s="14" t="s">
        <v>30</v>
      </c>
      <c r="AX212" s="14" t="s">
        <v>74</v>
      </c>
      <c r="AY212" s="263" t="s">
        <v>211</v>
      </c>
    </row>
    <row r="213" spans="2:65" s="1" customFormat="1" ht="16.5" customHeight="1">
      <c r="B213" s="38"/>
      <c r="C213" s="216" t="s">
        <v>353</v>
      </c>
      <c r="D213" s="216" t="s">
        <v>213</v>
      </c>
      <c r="E213" s="217" t="s">
        <v>2007</v>
      </c>
      <c r="F213" s="218" t="s">
        <v>2008</v>
      </c>
      <c r="G213" s="219" t="s">
        <v>230</v>
      </c>
      <c r="H213" s="220">
        <v>6.688</v>
      </c>
      <c r="I213" s="221"/>
      <c r="J213" s="222">
        <f>ROUND(I213*H213,2)</f>
        <v>0</v>
      </c>
      <c r="K213" s="218" t="s">
        <v>217</v>
      </c>
      <c r="L213" s="43"/>
      <c r="M213" s="223" t="s">
        <v>1</v>
      </c>
      <c r="N213" s="224" t="s">
        <v>38</v>
      </c>
      <c r="O213" s="79"/>
      <c r="P213" s="225">
        <f>O213*H213</f>
        <v>0</v>
      </c>
      <c r="Q213" s="225">
        <v>1.98</v>
      </c>
      <c r="R213" s="225">
        <f>Q213*H213</f>
        <v>13.242239999999999</v>
      </c>
      <c r="S213" s="225">
        <v>0</v>
      </c>
      <c r="T213" s="226">
        <f>S213*H213</f>
        <v>0</v>
      </c>
      <c r="AR213" s="17" t="s">
        <v>218</v>
      </c>
      <c r="AT213" s="17" t="s">
        <v>213</v>
      </c>
      <c r="AU213" s="17" t="s">
        <v>76</v>
      </c>
      <c r="AY213" s="17" t="s">
        <v>211</v>
      </c>
      <c r="BE213" s="227">
        <f>IF(N213="základní",J213,0)</f>
        <v>0</v>
      </c>
      <c r="BF213" s="227">
        <f>IF(N213="snížená",J213,0)</f>
        <v>0</v>
      </c>
      <c r="BG213" s="227">
        <f>IF(N213="zákl. přenesená",J213,0)</f>
        <v>0</v>
      </c>
      <c r="BH213" s="227">
        <f>IF(N213="sníž. přenesená",J213,0)</f>
        <v>0</v>
      </c>
      <c r="BI213" s="227">
        <f>IF(N213="nulová",J213,0)</f>
        <v>0</v>
      </c>
      <c r="BJ213" s="17" t="s">
        <v>74</v>
      </c>
      <c r="BK213" s="227">
        <f>ROUND(I213*H213,2)</f>
        <v>0</v>
      </c>
      <c r="BL213" s="17" t="s">
        <v>218</v>
      </c>
      <c r="BM213" s="17" t="s">
        <v>361</v>
      </c>
    </row>
    <row r="214" spans="2:47" s="1" customFormat="1" ht="12">
      <c r="B214" s="38"/>
      <c r="C214" s="39"/>
      <c r="D214" s="228" t="s">
        <v>219</v>
      </c>
      <c r="E214" s="39"/>
      <c r="F214" s="229" t="s">
        <v>2009</v>
      </c>
      <c r="G214" s="39"/>
      <c r="H214" s="39"/>
      <c r="I214" s="143"/>
      <c r="J214" s="39"/>
      <c r="K214" s="39"/>
      <c r="L214" s="43"/>
      <c r="M214" s="230"/>
      <c r="N214" s="79"/>
      <c r="O214" s="79"/>
      <c r="P214" s="79"/>
      <c r="Q214" s="79"/>
      <c r="R214" s="79"/>
      <c r="S214" s="79"/>
      <c r="T214" s="80"/>
      <c r="AT214" s="17" t="s">
        <v>219</v>
      </c>
      <c r="AU214" s="17" t="s">
        <v>76</v>
      </c>
    </row>
    <row r="215" spans="2:47" s="1" customFormat="1" ht="12">
      <c r="B215" s="38"/>
      <c r="C215" s="39"/>
      <c r="D215" s="228" t="s">
        <v>221</v>
      </c>
      <c r="E215" s="39"/>
      <c r="F215" s="231" t="s">
        <v>2010</v>
      </c>
      <c r="G215" s="39"/>
      <c r="H215" s="39"/>
      <c r="I215" s="143"/>
      <c r="J215" s="39"/>
      <c r="K215" s="39"/>
      <c r="L215" s="43"/>
      <c r="M215" s="230"/>
      <c r="N215" s="79"/>
      <c r="O215" s="79"/>
      <c r="P215" s="79"/>
      <c r="Q215" s="79"/>
      <c r="R215" s="79"/>
      <c r="S215" s="79"/>
      <c r="T215" s="80"/>
      <c r="AT215" s="17" t="s">
        <v>221</v>
      </c>
      <c r="AU215" s="17" t="s">
        <v>76</v>
      </c>
    </row>
    <row r="216" spans="2:51" s="12" customFormat="1" ht="12">
      <c r="B216" s="232"/>
      <c r="C216" s="233"/>
      <c r="D216" s="228" t="s">
        <v>223</v>
      </c>
      <c r="E216" s="234" t="s">
        <v>1</v>
      </c>
      <c r="F216" s="235" t="s">
        <v>2188</v>
      </c>
      <c r="G216" s="233"/>
      <c r="H216" s="234" t="s">
        <v>1</v>
      </c>
      <c r="I216" s="236"/>
      <c r="J216" s="233"/>
      <c r="K216" s="233"/>
      <c r="L216" s="237"/>
      <c r="M216" s="238"/>
      <c r="N216" s="239"/>
      <c r="O216" s="239"/>
      <c r="P216" s="239"/>
      <c r="Q216" s="239"/>
      <c r="R216" s="239"/>
      <c r="S216" s="239"/>
      <c r="T216" s="240"/>
      <c r="AT216" s="241" t="s">
        <v>223</v>
      </c>
      <c r="AU216" s="241" t="s">
        <v>76</v>
      </c>
      <c r="AV216" s="12" t="s">
        <v>74</v>
      </c>
      <c r="AW216" s="12" t="s">
        <v>30</v>
      </c>
      <c r="AX216" s="12" t="s">
        <v>67</v>
      </c>
      <c r="AY216" s="241" t="s">
        <v>211</v>
      </c>
    </row>
    <row r="217" spans="2:51" s="13" customFormat="1" ht="12">
      <c r="B217" s="242"/>
      <c r="C217" s="243"/>
      <c r="D217" s="228" t="s">
        <v>223</v>
      </c>
      <c r="E217" s="244" t="s">
        <v>1</v>
      </c>
      <c r="F217" s="245" t="s">
        <v>2189</v>
      </c>
      <c r="G217" s="243"/>
      <c r="H217" s="246">
        <v>6.688</v>
      </c>
      <c r="I217" s="247"/>
      <c r="J217" s="243"/>
      <c r="K217" s="243"/>
      <c r="L217" s="248"/>
      <c r="M217" s="249"/>
      <c r="N217" s="250"/>
      <c r="O217" s="250"/>
      <c r="P217" s="250"/>
      <c r="Q217" s="250"/>
      <c r="R217" s="250"/>
      <c r="S217" s="250"/>
      <c r="T217" s="251"/>
      <c r="AT217" s="252" t="s">
        <v>223</v>
      </c>
      <c r="AU217" s="252" t="s">
        <v>76</v>
      </c>
      <c r="AV217" s="13" t="s">
        <v>76</v>
      </c>
      <c r="AW217" s="13" t="s">
        <v>30</v>
      </c>
      <c r="AX217" s="13" t="s">
        <v>67</v>
      </c>
      <c r="AY217" s="252" t="s">
        <v>211</v>
      </c>
    </row>
    <row r="218" spans="2:51" s="14" customFormat="1" ht="12">
      <c r="B218" s="253"/>
      <c r="C218" s="254"/>
      <c r="D218" s="228" t="s">
        <v>223</v>
      </c>
      <c r="E218" s="255" t="s">
        <v>1</v>
      </c>
      <c r="F218" s="256" t="s">
        <v>227</v>
      </c>
      <c r="G218" s="254"/>
      <c r="H218" s="257">
        <v>6.688</v>
      </c>
      <c r="I218" s="258"/>
      <c r="J218" s="254"/>
      <c r="K218" s="254"/>
      <c r="L218" s="259"/>
      <c r="M218" s="260"/>
      <c r="N218" s="261"/>
      <c r="O218" s="261"/>
      <c r="P218" s="261"/>
      <c r="Q218" s="261"/>
      <c r="R218" s="261"/>
      <c r="S218" s="261"/>
      <c r="T218" s="262"/>
      <c r="AT218" s="263" t="s">
        <v>223</v>
      </c>
      <c r="AU218" s="263" t="s">
        <v>76</v>
      </c>
      <c r="AV218" s="14" t="s">
        <v>218</v>
      </c>
      <c r="AW218" s="14" t="s">
        <v>30</v>
      </c>
      <c r="AX218" s="14" t="s">
        <v>74</v>
      </c>
      <c r="AY218" s="263" t="s">
        <v>211</v>
      </c>
    </row>
    <row r="219" spans="2:65" s="1" customFormat="1" ht="16.5" customHeight="1">
      <c r="B219" s="38"/>
      <c r="C219" s="216" t="s">
        <v>7</v>
      </c>
      <c r="D219" s="216" t="s">
        <v>213</v>
      </c>
      <c r="E219" s="217" t="s">
        <v>2012</v>
      </c>
      <c r="F219" s="218" t="s">
        <v>2013</v>
      </c>
      <c r="G219" s="219" t="s">
        <v>230</v>
      </c>
      <c r="H219" s="220">
        <v>6.5</v>
      </c>
      <c r="I219" s="221"/>
      <c r="J219" s="222">
        <f>ROUND(I219*H219,2)</f>
        <v>0</v>
      </c>
      <c r="K219" s="218" t="s">
        <v>217</v>
      </c>
      <c r="L219" s="43"/>
      <c r="M219" s="223" t="s">
        <v>1</v>
      </c>
      <c r="N219" s="224" t="s">
        <v>38</v>
      </c>
      <c r="O219" s="79"/>
      <c r="P219" s="225">
        <f>O219*H219</f>
        <v>0</v>
      </c>
      <c r="Q219" s="225">
        <v>0</v>
      </c>
      <c r="R219" s="225">
        <f>Q219*H219</f>
        <v>0</v>
      </c>
      <c r="S219" s="225">
        <v>0</v>
      </c>
      <c r="T219" s="226">
        <f>S219*H219</f>
        <v>0</v>
      </c>
      <c r="AR219" s="17" t="s">
        <v>218</v>
      </c>
      <c r="AT219" s="17" t="s">
        <v>213</v>
      </c>
      <c r="AU219" s="17" t="s">
        <v>76</v>
      </c>
      <c r="AY219" s="17" t="s">
        <v>211</v>
      </c>
      <c r="BE219" s="227">
        <f>IF(N219="základní",J219,0)</f>
        <v>0</v>
      </c>
      <c r="BF219" s="227">
        <f>IF(N219="snížená",J219,0)</f>
        <v>0</v>
      </c>
      <c r="BG219" s="227">
        <f>IF(N219="zákl. přenesená",J219,0)</f>
        <v>0</v>
      </c>
      <c r="BH219" s="227">
        <f>IF(N219="sníž. přenesená",J219,0)</f>
        <v>0</v>
      </c>
      <c r="BI219" s="227">
        <f>IF(N219="nulová",J219,0)</f>
        <v>0</v>
      </c>
      <c r="BJ219" s="17" t="s">
        <v>74</v>
      </c>
      <c r="BK219" s="227">
        <f>ROUND(I219*H219,2)</f>
        <v>0</v>
      </c>
      <c r="BL219" s="17" t="s">
        <v>218</v>
      </c>
      <c r="BM219" s="17" t="s">
        <v>376</v>
      </c>
    </row>
    <row r="220" spans="2:47" s="1" customFormat="1" ht="12">
      <c r="B220" s="38"/>
      <c r="C220" s="39"/>
      <c r="D220" s="228" t="s">
        <v>219</v>
      </c>
      <c r="E220" s="39"/>
      <c r="F220" s="229" t="s">
        <v>2014</v>
      </c>
      <c r="G220" s="39"/>
      <c r="H220" s="39"/>
      <c r="I220" s="143"/>
      <c r="J220" s="39"/>
      <c r="K220" s="39"/>
      <c r="L220" s="43"/>
      <c r="M220" s="230"/>
      <c r="N220" s="79"/>
      <c r="O220" s="79"/>
      <c r="P220" s="79"/>
      <c r="Q220" s="79"/>
      <c r="R220" s="79"/>
      <c r="S220" s="79"/>
      <c r="T220" s="80"/>
      <c r="AT220" s="17" t="s">
        <v>219</v>
      </c>
      <c r="AU220" s="17" t="s">
        <v>76</v>
      </c>
    </row>
    <row r="221" spans="2:47" s="1" customFormat="1" ht="12">
      <c r="B221" s="38"/>
      <c r="C221" s="39"/>
      <c r="D221" s="228" t="s">
        <v>221</v>
      </c>
      <c r="E221" s="39"/>
      <c r="F221" s="231" t="s">
        <v>2015</v>
      </c>
      <c r="G221" s="39"/>
      <c r="H221" s="39"/>
      <c r="I221" s="143"/>
      <c r="J221" s="39"/>
      <c r="K221" s="39"/>
      <c r="L221" s="43"/>
      <c r="M221" s="230"/>
      <c r="N221" s="79"/>
      <c r="O221" s="79"/>
      <c r="P221" s="79"/>
      <c r="Q221" s="79"/>
      <c r="R221" s="79"/>
      <c r="S221" s="79"/>
      <c r="T221" s="80"/>
      <c r="AT221" s="17" t="s">
        <v>221</v>
      </c>
      <c r="AU221" s="17" t="s">
        <v>76</v>
      </c>
    </row>
    <row r="222" spans="2:51" s="12" customFormat="1" ht="12">
      <c r="B222" s="232"/>
      <c r="C222" s="233"/>
      <c r="D222" s="228" t="s">
        <v>223</v>
      </c>
      <c r="E222" s="234" t="s">
        <v>1</v>
      </c>
      <c r="F222" s="235" t="s">
        <v>2190</v>
      </c>
      <c r="G222" s="233"/>
      <c r="H222" s="234" t="s">
        <v>1</v>
      </c>
      <c r="I222" s="236"/>
      <c r="J222" s="233"/>
      <c r="K222" s="233"/>
      <c r="L222" s="237"/>
      <c r="M222" s="238"/>
      <c r="N222" s="239"/>
      <c r="O222" s="239"/>
      <c r="P222" s="239"/>
      <c r="Q222" s="239"/>
      <c r="R222" s="239"/>
      <c r="S222" s="239"/>
      <c r="T222" s="240"/>
      <c r="AT222" s="241" t="s">
        <v>223</v>
      </c>
      <c r="AU222" s="241" t="s">
        <v>76</v>
      </c>
      <c r="AV222" s="12" t="s">
        <v>74</v>
      </c>
      <c r="AW222" s="12" t="s">
        <v>30</v>
      </c>
      <c r="AX222" s="12" t="s">
        <v>67</v>
      </c>
      <c r="AY222" s="241" t="s">
        <v>211</v>
      </c>
    </row>
    <row r="223" spans="2:51" s="13" customFormat="1" ht="12">
      <c r="B223" s="242"/>
      <c r="C223" s="243"/>
      <c r="D223" s="228" t="s">
        <v>223</v>
      </c>
      <c r="E223" s="244" t="s">
        <v>1</v>
      </c>
      <c r="F223" s="245" t="s">
        <v>2191</v>
      </c>
      <c r="G223" s="243"/>
      <c r="H223" s="246">
        <v>6.5</v>
      </c>
      <c r="I223" s="247"/>
      <c r="J223" s="243"/>
      <c r="K223" s="243"/>
      <c r="L223" s="248"/>
      <c r="M223" s="249"/>
      <c r="N223" s="250"/>
      <c r="O223" s="250"/>
      <c r="P223" s="250"/>
      <c r="Q223" s="250"/>
      <c r="R223" s="250"/>
      <c r="S223" s="250"/>
      <c r="T223" s="251"/>
      <c r="AT223" s="252" t="s">
        <v>223</v>
      </c>
      <c r="AU223" s="252" t="s">
        <v>76</v>
      </c>
      <c r="AV223" s="13" t="s">
        <v>76</v>
      </c>
      <c r="AW223" s="13" t="s">
        <v>30</v>
      </c>
      <c r="AX223" s="13" t="s">
        <v>67</v>
      </c>
      <c r="AY223" s="252" t="s">
        <v>211</v>
      </c>
    </row>
    <row r="224" spans="2:51" s="14" customFormat="1" ht="12">
      <c r="B224" s="253"/>
      <c r="C224" s="254"/>
      <c r="D224" s="228" t="s">
        <v>223</v>
      </c>
      <c r="E224" s="255" t="s">
        <v>1</v>
      </c>
      <c r="F224" s="256" t="s">
        <v>227</v>
      </c>
      <c r="G224" s="254"/>
      <c r="H224" s="257">
        <v>6.5</v>
      </c>
      <c r="I224" s="258"/>
      <c r="J224" s="254"/>
      <c r="K224" s="254"/>
      <c r="L224" s="259"/>
      <c r="M224" s="260"/>
      <c r="N224" s="261"/>
      <c r="O224" s="261"/>
      <c r="P224" s="261"/>
      <c r="Q224" s="261"/>
      <c r="R224" s="261"/>
      <c r="S224" s="261"/>
      <c r="T224" s="262"/>
      <c r="AT224" s="263" t="s">
        <v>223</v>
      </c>
      <c r="AU224" s="263" t="s">
        <v>76</v>
      </c>
      <c r="AV224" s="14" t="s">
        <v>218</v>
      </c>
      <c r="AW224" s="14" t="s">
        <v>30</v>
      </c>
      <c r="AX224" s="14" t="s">
        <v>74</v>
      </c>
      <c r="AY224" s="263" t="s">
        <v>211</v>
      </c>
    </row>
    <row r="225" spans="2:65" s="1" customFormat="1" ht="16.5" customHeight="1">
      <c r="B225" s="38"/>
      <c r="C225" s="216" t="s">
        <v>285</v>
      </c>
      <c r="D225" s="216" t="s">
        <v>213</v>
      </c>
      <c r="E225" s="217" t="s">
        <v>2017</v>
      </c>
      <c r="F225" s="218" t="s">
        <v>2018</v>
      </c>
      <c r="G225" s="219" t="s">
        <v>216</v>
      </c>
      <c r="H225" s="220">
        <v>10.8</v>
      </c>
      <c r="I225" s="221"/>
      <c r="J225" s="222">
        <f>ROUND(I225*H225,2)</f>
        <v>0</v>
      </c>
      <c r="K225" s="218" t="s">
        <v>217</v>
      </c>
      <c r="L225" s="43"/>
      <c r="M225" s="223" t="s">
        <v>1</v>
      </c>
      <c r="N225" s="224" t="s">
        <v>38</v>
      </c>
      <c r="O225" s="79"/>
      <c r="P225" s="225">
        <f>O225*H225</f>
        <v>0</v>
      </c>
      <c r="Q225" s="225">
        <v>0.0014357</v>
      </c>
      <c r="R225" s="225">
        <f>Q225*H225</f>
        <v>0.015505560000000002</v>
      </c>
      <c r="S225" s="225">
        <v>0</v>
      </c>
      <c r="T225" s="226">
        <f>S225*H225</f>
        <v>0</v>
      </c>
      <c r="AR225" s="17" t="s">
        <v>218</v>
      </c>
      <c r="AT225" s="17" t="s">
        <v>213</v>
      </c>
      <c r="AU225" s="17" t="s">
        <v>76</v>
      </c>
      <c r="AY225" s="17" t="s">
        <v>211</v>
      </c>
      <c r="BE225" s="227">
        <f>IF(N225="základní",J225,0)</f>
        <v>0</v>
      </c>
      <c r="BF225" s="227">
        <f>IF(N225="snížená",J225,0)</f>
        <v>0</v>
      </c>
      <c r="BG225" s="227">
        <f>IF(N225="zákl. přenesená",J225,0)</f>
        <v>0</v>
      </c>
      <c r="BH225" s="227">
        <f>IF(N225="sníž. přenesená",J225,0)</f>
        <v>0</v>
      </c>
      <c r="BI225" s="227">
        <f>IF(N225="nulová",J225,0)</f>
        <v>0</v>
      </c>
      <c r="BJ225" s="17" t="s">
        <v>74</v>
      </c>
      <c r="BK225" s="227">
        <f>ROUND(I225*H225,2)</f>
        <v>0</v>
      </c>
      <c r="BL225" s="17" t="s">
        <v>218</v>
      </c>
      <c r="BM225" s="17" t="s">
        <v>385</v>
      </c>
    </row>
    <row r="226" spans="2:47" s="1" customFormat="1" ht="12">
      <c r="B226" s="38"/>
      <c r="C226" s="39"/>
      <c r="D226" s="228" t="s">
        <v>219</v>
      </c>
      <c r="E226" s="39"/>
      <c r="F226" s="229" t="s">
        <v>2019</v>
      </c>
      <c r="G226" s="39"/>
      <c r="H226" s="39"/>
      <c r="I226" s="143"/>
      <c r="J226" s="39"/>
      <c r="K226" s="39"/>
      <c r="L226" s="43"/>
      <c r="M226" s="230"/>
      <c r="N226" s="79"/>
      <c r="O226" s="79"/>
      <c r="P226" s="79"/>
      <c r="Q226" s="79"/>
      <c r="R226" s="79"/>
      <c r="S226" s="79"/>
      <c r="T226" s="80"/>
      <c r="AT226" s="17" t="s">
        <v>219</v>
      </c>
      <c r="AU226" s="17" t="s">
        <v>76</v>
      </c>
    </row>
    <row r="227" spans="2:47" s="1" customFormat="1" ht="12">
      <c r="B227" s="38"/>
      <c r="C227" s="39"/>
      <c r="D227" s="228" t="s">
        <v>221</v>
      </c>
      <c r="E227" s="39"/>
      <c r="F227" s="231" t="s">
        <v>2020</v>
      </c>
      <c r="G227" s="39"/>
      <c r="H227" s="39"/>
      <c r="I227" s="143"/>
      <c r="J227" s="39"/>
      <c r="K227" s="39"/>
      <c r="L227" s="43"/>
      <c r="M227" s="230"/>
      <c r="N227" s="79"/>
      <c r="O227" s="79"/>
      <c r="P227" s="79"/>
      <c r="Q227" s="79"/>
      <c r="R227" s="79"/>
      <c r="S227" s="79"/>
      <c r="T227" s="80"/>
      <c r="AT227" s="17" t="s">
        <v>221</v>
      </c>
      <c r="AU227" s="17" t="s">
        <v>76</v>
      </c>
    </row>
    <row r="228" spans="2:51" s="12" customFormat="1" ht="12">
      <c r="B228" s="232"/>
      <c r="C228" s="233"/>
      <c r="D228" s="228" t="s">
        <v>223</v>
      </c>
      <c r="E228" s="234" t="s">
        <v>1</v>
      </c>
      <c r="F228" s="235" t="s">
        <v>2190</v>
      </c>
      <c r="G228" s="233"/>
      <c r="H228" s="234" t="s">
        <v>1</v>
      </c>
      <c r="I228" s="236"/>
      <c r="J228" s="233"/>
      <c r="K228" s="233"/>
      <c r="L228" s="237"/>
      <c r="M228" s="238"/>
      <c r="N228" s="239"/>
      <c r="O228" s="239"/>
      <c r="P228" s="239"/>
      <c r="Q228" s="239"/>
      <c r="R228" s="239"/>
      <c r="S228" s="239"/>
      <c r="T228" s="240"/>
      <c r="AT228" s="241" t="s">
        <v>223</v>
      </c>
      <c r="AU228" s="241" t="s">
        <v>76</v>
      </c>
      <c r="AV228" s="12" t="s">
        <v>74</v>
      </c>
      <c r="AW228" s="12" t="s">
        <v>30</v>
      </c>
      <c r="AX228" s="12" t="s">
        <v>67</v>
      </c>
      <c r="AY228" s="241" t="s">
        <v>211</v>
      </c>
    </row>
    <row r="229" spans="2:51" s="13" customFormat="1" ht="12">
      <c r="B229" s="242"/>
      <c r="C229" s="243"/>
      <c r="D229" s="228" t="s">
        <v>223</v>
      </c>
      <c r="E229" s="244" t="s">
        <v>1</v>
      </c>
      <c r="F229" s="245" t="s">
        <v>2192</v>
      </c>
      <c r="G229" s="243"/>
      <c r="H229" s="246">
        <v>9.12</v>
      </c>
      <c r="I229" s="247"/>
      <c r="J229" s="243"/>
      <c r="K229" s="243"/>
      <c r="L229" s="248"/>
      <c r="M229" s="249"/>
      <c r="N229" s="250"/>
      <c r="O229" s="250"/>
      <c r="P229" s="250"/>
      <c r="Q229" s="250"/>
      <c r="R229" s="250"/>
      <c r="S229" s="250"/>
      <c r="T229" s="251"/>
      <c r="AT229" s="252" t="s">
        <v>223</v>
      </c>
      <c r="AU229" s="252" t="s">
        <v>76</v>
      </c>
      <c r="AV229" s="13" t="s">
        <v>76</v>
      </c>
      <c r="AW229" s="13" t="s">
        <v>30</v>
      </c>
      <c r="AX229" s="13" t="s">
        <v>67</v>
      </c>
      <c r="AY229" s="252" t="s">
        <v>211</v>
      </c>
    </row>
    <row r="230" spans="2:51" s="13" customFormat="1" ht="12">
      <c r="B230" s="242"/>
      <c r="C230" s="243"/>
      <c r="D230" s="228" t="s">
        <v>223</v>
      </c>
      <c r="E230" s="244" t="s">
        <v>1</v>
      </c>
      <c r="F230" s="245" t="s">
        <v>2193</v>
      </c>
      <c r="G230" s="243"/>
      <c r="H230" s="246">
        <v>1.68</v>
      </c>
      <c r="I230" s="247"/>
      <c r="J230" s="243"/>
      <c r="K230" s="243"/>
      <c r="L230" s="248"/>
      <c r="M230" s="249"/>
      <c r="N230" s="250"/>
      <c r="O230" s="250"/>
      <c r="P230" s="250"/>
      <c r="Q230" s="250"/>
      <c r="R230" s="250"/>
      <c r="S230" s="250"/>
      <c r="T230" s="251"/>
      <c r="AT230" s="252" t="s">
        <v>223</v>
      </c>
      <c r="AU230" s="252" t="s">
        <v>76</v>
      </c>
      <c r="AV230" s="13" t="s">
        <v>76</v>
      </c>
      <c r="AW230" s="13" t="s">
        <v>30</v>
      </c>
      <c r="AX230" s="13" t="s">
        <v>67</v>
      </c>
      <c r="AY230" s="252" t="s">
        <v>211</v>
      </c>
    </row>
    <row r="231" spans="2:51" s="14" customFormat="1" ht="12">
      <c r="B231" s="253"/>
      <c r="C231" s="254"/>
      <c r="D231" s="228" t="s">
        <v>223</v>
      </c>
      <c r="E231" s="255" t="s">
        <v>1</v>
      </c>
      <c r="F231" s="256" t="s">
        <v>227</v>
      </c>
      <c r="G231" s="254"/>
      <c r="H231" s="257">
        <v>10.8</v>
      </c>
      <c r="I231" s="258"/>
      <c r="J231" s="254"/>
      <c r="K231" s="254"/>
      <c r="L231" s="259"/>
      <c r="M231" s="260"/>
      <c r="N231" s="261"/>
      <c r="O231" s="261"/>
      <c r="P231" s="261"/>
      <c r="Q231" s="261"/>
      <c r="R231" s="261"/>
      <c r="S231" s="261"/>
      <c r="T231" s="262"/>
      <c r="AT231" s="263" t="s">
        <v>223</v>
      </c>
      <c r="AU231" s="263" t="s">
        <v>76</v>
      </c>
      <c r="AV231" s="14" t="s">
        <v>218</v>
      </c>
      <c r="AW231" s="14" t="s">
        <v>30</v>
      </c>
      <c r="AX231" s="14" t="s">
        <v>74</v>
      </c>
      <c r="AY231" s="263" t="s">
        <v>211</v>
      </c>
    </row>
    <row r="232" spans="2:65" s="1" customFormat="1" ht="16.5" customHeight="1">
      <c r="B232" s="38"/>
      <c r="C232" s="216" t="s">
        <v>373</v>
      </c>
      <c r="D232" s="216" t="s">
        <v>213</v>
      </c>
      <c r="E232" s="217" t="s">
        <v>2024</v>
      </c>
      <c r="F232" s="218" t="s">
        <v>2025</v>
      </c>
      <c r="G232" s="219" t="s">
        <v>216</v>
      </c>
      <c r="H232" s="220">
        <v>10.8</v>
      </c>
      <c r="I232" s="221"/>
      <c r="J232" s="222">
        <f>ROUND(I232*H232,2)</f>
        <v>0</v>
      </c>
      <c r="K232" s="218" t="s">
        <v>217</v>
      </c>
      <c r="L232" s="43"/>
      <c r="M232" s="223" t="s">
        <v>1</v>
      </c>
      <c r="N232" s="224" t="s">
        <v>38</v>
      </c>
      <c r="O232" s="79"/>
      <c r="P232" s="225">
        <f>O232*H232</f>
        <v>0</v>
      </c>
      <c r="Q232" s="225">
        <v>3.6E-05</v>
      </c>
      <c r="R232" s="225">
        <f>Q232*H232</f>
        <v>0.0003888</v>
      </c>
      <c r="S232" s="225">
        <v>0</v>
      </c>
      <c r="T232" s="226">
        <f>S232*H232</f>
        <v>0</v>
      </c>
      <c r="AR232" s="17" t="s">
        <v>218</v>
      </c>
      <c r="AT232" s="17" t="s">
        <v>213</v>
      </c>
      <c r="AU232" s="17" t="s">
        <v>76</v>
      </c>
      <c r="AY232" s="17" t="s">
        <v>211</v>
      </c>
      <c r="BE232" s="227">
        <f>IF(N232="základní",J232,0)</f>
        <v>0</v>
      </c>
      <c r="BF232" s="227">
        <f>IF(N232="snížená",J232,0)</f>
        <v>0</v>
      </c>
      <c r="BG232" s="227">
        <f>IF(N232="zákl. přenesená",J232,0)</f>
        <v>0</v>
      </c>
      <c r="BH232" s="227">
        <f>IF(N232="sníž. přenesená",J232,0)</f>
        <v>0</v>
      </c>
      <c r="BI232" s="227">
        <f>IF(N232="nulová",J232,0)</f>
        <v>0</v>
      </c>
      <c r="BJ232" s="17" t="s">
        <v>74</v>
      </c>
      <c r="BK232" s="227">
        <f>ROUND(I232*H232,2)</f>
        <v>0</v>
      </c>
      <c r="BL232" s="17" t="s">
        <v>218</v>
      </c>
      <c r="BM232" s="17" t="s">
        <v>392</v>
      </c>
    </row>
    <row r="233" spans="2:47" s="1" customFormat="1" ht="12">
      <c r="B233" s="38"/>
      <c r="C233" s="39"/>
      <c r="D233" s="228" t="s">
        <v>219</v>
      </c>
      <c r="E233" s="39"/>
      <c r="F233" s="229" t="s">
        <v>2026</v>
      </c>
      <c r="G233" s="39"/>
      <c r="H233" s="39"/>
      <c r="I233" s="143"/>
      <c r="J233" s="39"/>
      <c r="K233" s="39"/>
      <c r="L233" s="43"/>
      <c r="M233" s="230"/>
      <c r="N233" s="79"/>
      <c r="O233" s="79"/>
      <c r="P233" s="79"/>
      <c r="Q233" s="79"/>
      <c r="R233" s="79"/>
      <c r="S233" s="79"/>
      <c r="T233" s="80"/>
      <c r="AT233" s="17" t="s">
        <v>219</v>
      </c>
      <c r="AU233" s="17" t="s">
        <v>76</v>
      </c>
    </row>
    <row r="234" spans="2:47" s="1" customFormat="1" ht="12">
      <c r="B234" s="38"/>
      <c r="C234" s="39"/>
      <c r="D234" s="228" t="s">
        <v>221</v>
      </c>
      <c r="E234" s="39"/>
      <c r="F234" s="231" t="s">
        <v>2020</v>
      </c>
      <c r="G234" s="39"/>
      <c r="H234" s="39"/>
      <c r="I234" s="143"/>
      <c r="J234" s="39"/>
      <c r="K234" s="39"/>
      <c r="L234" s="43"/>
      <c r="M234" s="230"/>
      <c r="N234" s="79"/>
      <c r="O234" s="79"/>
      <c r="P234" s="79"/>
      <c r="Q234" s="79"/>
      <c r="R234" s="79"/>
      <c r="S234" s="79"/>
      <c r="T234" s="80"/>
      <c r="AT234" s="17" t="s">
        <v>221</v>
      </c>
      <c r="AU234" s="17" t="s">
        <v>76</v>
      </c>
    </row>
    <row r="235" spans="2:63" s="11" customFormat="1" ht="22.8" customHeight="1">
      <c r="B235" s="200"/>
      <c r="C235" s="201"/>
      <c r="D235" s="202" t="s">
        <v>66</v>
      </c>
      <c r="E235" s="214" t="s">
        <v>236</v>
      </c>
      <c r="F235" s="214" t="s">
        <v>372</v>
      </c>
      <c r="G235" s="201"/>
      <c r="H235" s="201"/>
      <c r="I235" s="204"/>
      <c r="J235" s="215">
        <f>BK235</f>
        <v>0</v>
      </c>
      <c r="K235" s="201"/>
      <c r="L235" s="206"/>
      <c r="M235" s="207"/>
      <c r="N235" s="208"/>
      <c r="O235" s="208"/>
      <c r="P235" s="209">
        <f>SUM(P236:P286)</f>
        <v>0</v>
      </c>
      <c r="Q235" s="208"/>
      <c r="R235" s="209">
        <f>SUM(R236:R286)</f>
        <v>1.743398235</v>
      </c>
      <c r="S235" s="208"/>
      <c r="T235" s="210">
        <f>SUM(T236:T286)</f>
        <v>0</v>
      </c>
      <c r="AR235" s="211" t="s">
        <v>74</v>
      </c>
      <c r="AT235" s="212" t="s">
        <v>66</v>
      </c>
      <c r="AU235" s="212" t="s">
        <v>74</v>
      </c>
      <c r="AY235" s="211" t="s">
        <v>211</v>
      </c>
      <c r="BK235" s="213">
        <f>SUM(BK236:BK286)</f>
        <v>0</v>
      </c>
    </row>
    <row r="236" spans="2:65" s="1" customFormat="1" ht="16.5" customHeight="1">
      <c r="B236" s="38"/>
      <c r="C236" s="216" t="s">
        <v>292</v>
      </c>
      <c r="D236" s="216" t="s">
        <v>213</v>
      </c>
      <c r="E236" s="217" t="s">
        <v>2194</v>
      </c>
      <c r="F236" s="218" t="s">
        <v>2195</v>
      </c>
      <c r="G236" s="219" t="s">
        <v>230</v>
      </c>
      <c r="H236" s="220">
        <v>0.3</v>
      </c>
      <c r="I236" s="221"/>
      <c r="J236" s="222">
        <f>ROUND(I236*H236,2)</f>
        <v>0</v>
      </c>
      <c r="K236" s="218" t="s">
        <v>217</v>
      </c>
      <c r="L236" s="43"/>
      <c r="M236" s="223" t="s">
        <v>1</v>
      </c>
      <c r="N236" s="224" t="s">
        <v>38</v>
      </c>
      <c r="O236" s="79"/>
      <c r="P236" s="225">
        <f>O236*H236</f>
        <v>0</v>
      </c>
      <c r="Q236" s="225">
        <v>0.036885</v>
      </c>
      <c r="R236" s="225">
        <f>Q236*H236</f>
        <v>0.0110655</v>
      </c>
      <c r="S236" s="225">
        <v>0</v>
      </c>
      <c r="T236" s="226">
        <f>S236*H236</f>
        <v>0</v>
      </c>
      <c r="AR236" s="17" t="s">
        <v>218</v>
      </c>
      <c r="AT236" s="17" t="s">
        <v>213</v>
      </c>
      <c r="AU236" s="17" t="s">
        <v>76</v>
      </c>
      <c r="AY236" s="17" t="s">
        <v>211</v>
      </c>
      <c r="BE236" s="227">
        <f>IF(N236="základní",J236,0)</f>
        <v>0</v>
      </c>
      <c r="BF236" s="227">
        <f>IF(N236="snížená",J236,0)</f>
        <v>0</v>
      </c>
      <c r="BG236" s="227">
        <f>IF(N236="zákl. přenesená",J236,0)</f>
        <v>0</v>
      </c>
      <c r="BH236" s="227">
        <f>IF(N236="sníž. přenesená",J236,0)</f>
        <v>0</v>
      </c>
      <c r="BI236" s="227">
        <f>IF(N236="nulová",J236,0)</f>
        <v>0</v>
      </c>
      <c r="BJ236" s="17" t="s">
        <v>74</v>
      </c>
      <c r="BK236" s="227">
        <f>ROUND(I236*H236,2)</f>
        <v>0</v>
      </c>
      <c r="BL236" s="17" t="s">
        <v>218</v>
      </c>
      <c r="BM236" s="17" t="s">
        <v>396</v>
      </c>
    </row>
    <row r="237" spans="2:47" s="1" customFormat="1" ht="12">
      <c r="B237" s="38"/>
      <c r="C237" s="39"/>
      <c r="D237" s="228" t="s">
        <v>219</v>
      </c>
      <c r="E237" s="39"/>
      <c r="F237" s="229" t="s">
        <v>2195</v>
      </c>
      <c r="G237" s="39"/>
      <c r="H237" s="39"/>
      <c r="I237" s="143"/>
      <c r="J237" s="39"/>
      <c r="K237" s="39"/>
      <c r="L237" s="43"/>
      <c r="M237" s="230"/>
      <c r="N237" s="79"/>
      <c r="O237" s="79"/>
      <c r="P237" s="79"/>
      <c r="Q237" s="79"/>
      <c r="R237" s="79"/>
      <c r="S237" s="79"/>
      <c r="T237" s="80"/>
      <c r="AT237" s="17" t="s">
        <v>219</v>
      </c>
      <c r="AU237" s="17" t="s">
        <v>76</v>
      </c>
    </row>
    <row r="238" spans="2:51" s="12" customFormat="1" ht="12">
      <c r="B238" s="232"/>
      <c r="C238" s="233"/>
      <c r="D238" s="228" t="s">
        <v>223</v>
      </c>
      <c r="E238" s="234" t="s">
        <v>1</v>
      </c>
      <c r="F238" s="235" t="s">
        <v>2196</v>
      </c>
      <c r="G238" s="233"/>
      <c r="H238" s="234" t="s">
        <v>1</v>
      </c>
      <c r="I238" s="236"/>
      <c r="J238" s="233"/>
      <c r="K238" s="233"/>
      <c r="L238" s="237"/>
      <c r="M238" s="238"/>
      <c r="N238" s="239"/>
      <c r="O238" s="239"/>
      <c r="P238" s="239"/>
      <c r="Q238" s="239"/>
      <c r="R238" s="239"/>
      <c r="S238" s="239"/>
      <c r="T238" s="240"/>
      <c r="AT238" s="241" t="s">
        <v>223</v>
      </c>
      <c r="AU238" s="241" t="s">
        <v>76</v>
      </c>
      <c r="AV238" s="12" t="s">
        <v>74</v>
      </c>
      <c r="AW238" s="12" t="s">
        <v>30</v>
      </c>
      <c r="AX238" s="12" t="s">
        <v>67</v>
      </c>
      <c r="AY238" s="241" t="s">
        <v>211</v>
      </c>
    </row>
    <row r="239" spans="2:51" s="13" customFormat="1" ht="12">
      <c r="B239" s="242"/>
      <c r="C239" s="243"/>
      <c r="D239" s="228" t="s">
        <v>223</v>
      </c>
      <c r="E239" s="244" t="s">
        <v>1</v>
      </c>
      <c r="F239" s="245" t="s">
        <v>2197</v>
      </c>
      <c r="G239" s="243"/>
      <c r="H239" s="246">
        <v>0.3</v>
      </c>
      <c r="I239" s="247"/>
      <c r="J239" s="243"/>
      <c r="K239" s="243"/>
      <c r="L239" s="248"/>
      <c r="M239" s="249"/>
      <c r="N239" s="250"/>
      <c r="O239" s="250"/>
      <c r="P239" s="250"/>
      <c r="Q239" s="250"/>
      <c r="R239" s="250"/>
      <c r="S239" s="250"/>
      <c r="T239" s="251"/>
      <c r="AT239" s="252" t="s">
        <v>223</v>
      </c>
      <c r="AU239" s="252" t="s">
        <v>76</v>
      </c>
      <c r="AV239" s="13" t="s">
        <v>76</v>
      </c>
      <c r="AW239" s="13" t="s">
        <v>30</v>
      </c>
      <c r="AX239" s="13" t="s">
        <v>67</v>
      </c>
      <c r="AY239" s="252" t="s">
        <v>211</v>
      </c>
    </row>
    <row r="240" spans="2:51" s="14" customFormat="1" ht="12">
      <c r="B240" s="253"/>
      <c r="C240" s="254"/>
      <c r="D240" s="228" t="s">
        <v>223</v>
      </c>
      <c r="E240" s="255" t="s">
        <v>1</v>
      </c>
      <c r="F240" s="256" t="s">
        <v>227</v>
      </c>
      <c r="G240" s="254"/>
      <c r="H240" s="257">
        <v>0.3</v>
      </c>
      <c r="I240" s="258"/>
      <c r="J240" s="254"/>
      <c r="K240" s="254"/>
      <c r="L240" s="259"/>
      <c r="M240" s="260"/>
      <c r="N240" s="261"/>
      <c r="O240" s="261"/>
      <c r="P240" s="261"/>
      <c r="Q240" s="261"/>
      <c r="R240" s="261"/>
      <c r="S240" s="261"/>
      <c r="T240" s="262"/>
      <c r="AT240" s="263" t="s">
        <v>223</v>
      </c>
      <c r="AU240" s="263" t="s">
        <v>76</v>
      </c>
      <c r="AV240" s="14" t="s">
        <v>218</v>
      </c>
      <c r="AW240" s="14" t="s">
        <v>30</v>
      </c>
      <c r="AX240" s="14" t="s">
        <v>74</v>
      </c>
      <c r="AY240" s="263" t="s">
        <v>211</v>
      </c>
    </row>
    <row r="241" spans="2:65" s="1" customFormat="1" ht="16.5" customHeight="1">
      <c r="B241" s="38"/>
      <c r="C241" s="216" t="s">
        <v>389</v>
      </c>
      <c r="D241" s="216" t="s">
        <v>213</v>
      </c>
      <c r="E241" s="217" t="s">
        <v>374</v>
      </c>
      <c r="F241" s="218" t="s">
        <v>375</v>
      </c>
      <c r="G241" s="219" t="s">
        <v>230</v>
      </c>
      <c r="H241" s="220">
        <v>1</v>
      </c>
      <c r="I241" s="221"/>
      <c r="J241" s="222">
        <f>ROUND(I241*H241,2)</f>
        <v>0</v>
      </c>
      <c r="K241" s="218" t="s">
        <v>217</v>
      </c>
      <c r="L241" s="43"/>
      <c r="M241" s="223" t="s">
        <v>1</v>
      </c>
      <c r="N241" s="224" t="s">
        <v>38</v>
      </c>
      <c r="O241" s="79"/>
      <c r="P241" s="225">
        <f>O241*H241</f>
        <v>0</v>
      </c>
      <c r="Q241" s="225">
        <v>0</v>
      </c>
      <c r="R241" s="225">
        <f>Q241*H241</f>
        <v>0</v>
      </c>
      <c r="S241" s="225">
        <v>0</v>
      </c>
      <c r="T241" s="226">
        <f>S241*H241</f>
        <v>0</v>
      </c>
      <c r="AR241" s="17" t="s">
        <v>218</v>
      </c>
      <c r="AT241" s="17" t="s">
        <v>213</v>
      </c>
      <c r="AU241" s="17" t="s">
        <v>76</v>
      </c>
      <c r="AY241" s="17" t="s">
        <v>211</v>
      </c>
      <c r="BE241" s="227">
        <f>IF(N241="základní",J241,0)</f>
        <v>0</v>
      </c>
      <c r="BF241" s="227">
        <f>IF(N241="snížená",J241,0)</f>
        <v>0</v>
      </c>
      <c r="BG241" s="227">
        <f>IF(N241="zákl. přenesená",J241,0)</f>
        <v>0</v>
      </c>
      <c r="BH241" s="227">
        <f>IF(N241="sníž. přenesená",J241,0)</f>
        <v>0</v>
      </c>
      <c r="BI241" s="227">
        <f>IF(N241="nulová",J241,0)</f>
        <v>0</v>
      </c>
      <c r="BJ241" s="17" t="s">
        <v>74</v>
      </c>
      <c r="BK241" s="227">
        <f>ROUND(I241*H241,2)</f>
        <v>0</v>
      </c>
      <c r="BL241" s="17" t="s">
        <v>218</v>
      </c>
      <c r="BM241" s="17" t="s">
        <v>405</v>
      </c>
    </row>
    <row r="242" spans="2:47" s="1" customFormat="1" ht="12">
      <c r="B242" s="38"/>
      <c r="C242" s="39"/>
      <c r="D242" s="228" t="s">
        <v>219</v>
      </c>
      <c r="E242" s="39"/>
      <c r="F242" s="229" t="s">
        <v>377</v>
      </c>
      <c r="G242" s="39"/>
      <c r="H242" s="39"/>
      <c r="I242" s="143"/>
      <c r="J242" s="39"/>
      <c r="K242" s="39"/>
      <c r="L242" s="43"/>
      <c r="M242" s="230"/>
      <c r="N242" s="79"/>
      <c r="O242" s="79"/>
      <c r="P242" s="79"/>
      <c r="Q242" s="79"/>
      <c r="R242" s="79"/>
      <c r="S242" s="79"/>
      <c r="T242" s="80"/>
      <c r="AT242" s="17" t="s">
        <v>219</v>
      </c>
      <c r="AU242" s="17" t="s">
        <v>76</v>
      </c>
    </row>
    <row r="243" spans="2:47" s="1" customFormat="1" ht="12">
      <c r="B243" s="38"/>
      <c r="C243" s="39"/>
      <c r="D243" s="228" t="s">
        <v>221</v>
      </c>
      <c r="E243" s="39"/>
      <c r="F243" s="231" t="s">
        <v>378</v>
      </c>
      <c r="G243" s="39"/>
      <c r="H243" s="39"/>
      <c r="I243" s="143"/>
      <c r="J243" s="39"/>
      <c r="K243" s="39"/>
      <c r="L243" s="43"/>
      <c r="M243" s="230"/>
      <c r="N243" s="79"/>
      <c r="O243" s="79"/>
      <c r="P243" s="79"/>
      <c r="Q243" s="79"/>
      <c r="R243" s="79"/>
      <c r="S243" s="79"/>
      <c r="T243" s="80"/>
      <c r="AT243" s="17" t="s">
        <v>221</v>
      </c>
      <c r="AU243" s="17" t="s">
        <v>76</v>
      </c>
    </row>
    <row r="244" spans="2:51" s="12" customFormat="1" ht="12">
      <c r="B244" s="232"/>
      <c r="C244" s="233"/>
      <c r="D244" s="228" t="s">
        <v>223</v>
      </c>
      <c r="E244" s="234" t="s">
        <v>1</v>
      </c>
      <c r="F244" s="235" t="s">
        <v>379</v>
      </c>
      <c r="G244" s="233"/>
      <c r="H244" s="234" t="s">
        <v>1</v>
      </c>
      <c r="I244" s="236"/>
      <c r="J244" s="233"/>
      <c r="K244" s="233"/>
      <c r="L244" s="237"/>
      <c r="M244" s="238"/>
      <c r="N244" s="239"/>
      <c r="O244" s="239"/>
      <c r="P244" s="239"/>
      <c r="Q244" s="239"/>
      <c r="R244" s="239"/>
      <c r="S244" s="239"/>
      <c r="T244" s="240"/>
      <c r="AT244" s="241" t="s">
        <v>223</v>
      </c>
      <c r="AU244" s="241" t="s">
        <v>76</v>
      </c>
      <c r="AV244" s="12" t="s">
        <v>74</v>
      </c>
      <c r="AW244" s="12" t="s">
        <v>30</v>
      </c>
      <c r="AX244" s="12" t="s">
        <v>67</v>
      </c>
      <c r="AY244" s="241" t="s">
        <v>211</v>
      </c>
    </row>
    <row r="245" spans="2:51" s="12" customFormat="1" ht="12">
      <c r="B245" s="232"/>
      <c r="C245" s="233"/>
      <c r="D245" s="228" t="s">
        <v>223</v>
      </c>
      <c r="E245" s="234" t="s">
        <v>1</v>
      </c>
      <c r="F245" s="235" t="s">
        <v>2198</v>
      </c>
      <c r="G245" s="233"/>
      <c r="H245" s="234" t="s">
        <v>1</v>
      </c>
      <c r="I245" s="236"/>
      <c r="J245" s="233"/>
      <c r="K245" s="233"/>
      <c r="L245" s="237"/>
      <c r="M245" s="238"/>
      <c r="N245" s="239"/>
      <c r="O245" s="239"/>
      <c r="P245" s="239"/>
      <c r="Q245" s="239"/>
      <c r="R245" s="239"/>
      <c r="S245" s="239"/>
      <c r="T245" s="240"/>
      <c r="AT245" s="241" t="s">
        <v>223</v>
      </c>
      <c r="AU245" s="241" t="s">
        <v>76</v>
      </c>
      <c r="AV245" s="12" t="s">
        <v>74</v>
      </c>
      <c r="AW245" s="12" t="s">
        <v>30</v>
      </c>
      <c r="AX245" s="12" t="s">
        <v>67</v>
      </c>
      <c r="AY245" s="241" t="s">
        <v>211</v>
      </c>
    </row>
    <row r="246" spans="2:51" s="13" customFormat="1" ht="12">
      <c r="B246" s="242"/>
      <c r="C246" s="243"/>
      <c r="D246" s="228" t="s">
        <v>223</v>
      </c>
      <c r="E246" s="244" t="s">
        <v>1</v>
      </c>
      <c r="F246" s="245" t="s">
        <v>1727</v>
      </c>
      <c r="G246" s="243"/>
      <c r="H246" s="246">
        <v>1</v>
      </c>
      <c r="I246" s="247"/>
      <c r="J246" s="243"/>
      <c r="K246" s="243"/>
      <c r="L246" s="248"/>
      <c r="M246" s="249"/>
      <c r="N246" s="250"/>
      <c r="O246" s="250"/>
      <c r="P246" s="250"/>
      <c r="Q246" s="250"/>
      <c r="R246" s="250"/>
      <c r="S246" s="250"/>
      <c r="T246" s="251"/>
      <c r="AT246" s="252" t="s">
        <v>223</v>
      </c>
      <c r="AU246" s="252" t="s">
        <v>76</v>
      </c>
      <c r="AV246" s="13" t="s">
        <v>76</v>
      </c>
      <c r="AW246" s="13" t="s">
        <v>30</v>
      </c>
      <c r="AX246" s="13" t="s">
        <v>67</v>
      </c>
      <c r="AY246" s="252" t="s">
        <v>211</v>
      </c>
    </row>
    <row r="247" spans="2:51" s="14" customFormat="1" ht="12">
      <c r="B247" s="253"/>
      <c r="C247" s="254"/>
      <c r="D247" s="228" t="s">
        <v>223</v>
      </c>
      <c r="E247" s="255" t="s">
        <v>1</v>
      </c>
      <c r="F247" s="256" t="s">
        <v>227</v>
      </c>
      <c r="G247" s="254"/>
      <c r="H247" s="257">
        <v>1</v>
      </c>
      <c r="I247" s="258"/>
      <c r="J247" s="254"/>
      <c r="K247" s="254"/>
      <c r="L247" s="259"/>
      <c r="M247" s="260"/>
      <c r="N247" s="261"/>
      <c r="O247" s="261"/>
      <c r="P247" s="261"/>
      <c r="Q247" s="261"/>
      <c r="R247" s="261"/>
      <c r="S247" s="261"/>
      <c r="T247" s="262"/>
      <c r="AT247" s="263" t="s">
        <v>223</v>
      </c>
      <c r="AU247" s="263" t="s">
        <v>76</v>
      </c>
      <c r="AV247" s="14" t="s">
        <v>218</v>
      </c>
      <c r="AW247" s="14" t="s">
        <v>30</v>
      </c>
      <c r="AX247" s="14" t="s">
        <v>74</v>
      </c>
      <c r="AY247" s="263" t="s">
        <v>211</v>
      </c>
    </row>
    <row r="248" spans="2:65" s="1" customFormat="1" ht="16.5" customHeight="1">
      <c r="B248" s="38"/>
      <c r="C248" s="216" t="s">
        <v>298</v>
      </c>
      <c r="D248" s="216" t="s">
        <v>213</v>
      </c>
      <c r="E248" s="217" t="s">
        <v>383</v>
      </c>
      <c r="F248" s="218" t="s">
        <v>384</v>
      </c>
      <c r="G248" s="219" t="s">
        <v>216</v>
      </c>
      <c r="H248" s="220">
        <v>5.206</v>
      </c>
      <c r="I248" s="221"/>
      <c r="J248" s="222">
        <f>ROUND(I248*H248,2)</f>
        <v>0</v>
      </c>
      <c r="K248" s="218" t="s">
        <v>217</v>
      </c>
      <c r="L248" s="43"/>
      <c r="M248" s="223" t="s">
        <v>1</v>
      </c>
      <c r="N248" s="224" t="s">
        <v>38</v>
      </c>
      <c r="O248" s="79"/>
      <c r="P248" s="225">
        <f>O248*H248</f>
        <v>0</v>
      </c>
      <c r="Q248" s="225">
        <v>0.0417442</v>
      </c>
      <c r="R248" s="225">
        <f>Q248*H248</f>
        <v>0.21732030520000004</v>
      </c>
      <c r="S248" s="225">
        <v>0</v>
      </c>
      <c r="T248" s="226">
        <f>S248*H248</f>
        <v>0</v>
      </c>
      <c r="AR248" s="17" t="s">
        <v>218</v>
      </c>
      <c r="AT248" s="17" t="s">
        <v>213</v>
      </c>
      <c r="AU248" s="17" t="s">
        <v>76</v>
      </c>
      <c r="AY248" s="17" t="s">
        <v>211</v>
      </c>
      <c r="BE248" s="227">
        <f>IF(N248="základní",J248,0)</f>
        <v>0</v>
      </c>
      <c r="BF248" s="227">
        <f>IF(N248="snížená",J248,0)</f>
        <v>0</v>
      </c>
      <c r="BG248" s="227">
        <f>IF(N248="zákl. přenesená",J248,0)</f>
        <v>0</v>
      </c>
      <c r="BH248" s="227">
        <f>IF(N248="sníž. přenesená",J248,0)</f>
        <v>0</v>
      </c>
      <c r="BI248" s="227">
        <f>IF(N248="nulová",J248,0)</f>
        <v>0</v>
      </c>
      <c r="BJ248" s="17" t="s">
        <v>74</v>
      </c>
      <c r="BK248" s="227">
        <f>ROUND(I248*H248,2)</f>
        <v>0</v>
      </c>
      <c r="BL248" s="17" t="s">
        <v>218</v>
      </c>
      <c r="BM248" s="17" t="s">
        <v>416</v>
      </c>
    </row>
    <row r="249" spans="2:47" s="1" customFormat="1" ht="12">
      <c r="B249" s="38"/>
      <c r="C249" s="39"/>
      <c r="D249" s="228" t="s">
        <v>219</v>
      </c>
      <c r="E249" s="39"/>
      <c r="F249" s="229" t="s">
        <v>386</v>
      </c>
      <c r="G249" s="39"/>
      <c r="H249" s="39"/>
      <c r="I249" s="143"/>
      <c r="J249" s="39"/>
      <c r="K249" s="39"/>
      <c r="L249" s="43"/>
      <c r="M249" s="230"/>
      <c r="N249" s="79"/>
      <c r="O249" s="79"/>
      <c r="P249" s="79"/>
      <c r="Q249" s="79"/>
      <c r="R249" s="79"/>
      <c r="S249" s="79"/>
      <c r="T249" s="80"/>
      <c r="AT249" s="17" t="s">
        <v>219</v>
      </c>
      <c r="AU249" s="17" t="s">
        <v>76</v>
      </c>
    </row>
    <row r="250" spans="2:47" s="1" customFormat="1" ht="12">
      <c r="B250" s="38"/>
      <c r="C250" s="39"/>
      <c r="D250" s="228" t="s">
        <v>221</v>
      </c>
      <c r="E250" s="39"/>
      <c r="F250" s="231" t="s">
        <v>387</v>
      </c>
      <c r="G250" s="39"/>
      <c r="H250" s="39"/>
      <c r="I250" s="143"/>
      <c r="J250" s="39"/>
      <c r="K250" s="39"/>
      <c r="L250" s="43"/>
      <c r="M250" s="230"/>
      <c r="N250" s="79"/>
      <c r="O250" s="79"/>
      <c r="P250" s="79"/>
      <c r="Q250" s="79"/>
      <c r="R250" s="79"/>
      <c r="S250" s="79"/>
      <c r="T250" s="80"/>
      <c r="AT250" s="17" t="s">
        <v>221</v>
      </c>
      <c r="AU250" s="17" t="s">
        <v>76</v>
      </c>
    </row>
    <row r="251" spans="2:51" s="12" customFormat="1" ht="12">
      <c r="B251" s="232"/>
      <c r="C251" s="233"/>
      <c r="D251" s="228" t="s">
        <v>223</v>
      </c>
      <c r="E251" s="234" t="s">
        <v>1</v>
      </c>
      <c r="F251" s="235" t="s">
        <v>379</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2" customFormat="1" ht="12">
      <c r="B252" s="232"/>
      <c r="C252" s="233"/>
      <c r="D252" s="228" t="s">
        <v>223</v>
      </c>
      <c r="E252" s="234" t="s">
        <v>1</v>
      </c>
      <c r="F252" s="235" t="s">
        <v>2198</v>
      </c>
      <c r="G252" s="233"/>
      <c r="H252" s="234" t="s">
        <v>1</v>
      </c>
      <c r="I252" s="236"/>
      <c r="J252" s="233"/>
      <c r="K252" s="233"/>
      <c r="L252" s="237"/>
      <c r="M252" s="238"/>
      <c r="N252" s="239"/>
      <c r="O252" s="239"/>
      <c r="P252" s="239"/>
      <c r="Q252" s="239"/>
      <c r="R252" s="239"/>
      <c r="S252" s="239"/>
      <c r="T252" s="240"/>
      <c r="AT252" s="241" t="s">
        <v>223</v>
      </c>
      <c r="AU252" s="241" t="s">
        <v>76</v>
      </c>
      <c r="AV252" s="12" t="s">
        <v>74</v>
      </c>
      <c r="AW252" s="12" t="s">
        <v>30</v>
      </c>
      <c r="AX252" s="12" t="s">
        <v>67</v>
      </c>
      <c r="AY252" s="241" t="s">
        <v>211</v>
      </c>
    </row>
    <row r="253" spans="2:51" s="13" customFormat="1" ht="12">
      <c r="B253" s="242"/>
      <c r="C253" s="243"/>
      <c r="D253" s="228" t="s">
        <v>223</v>
      </c>
      <c r="E253" s="244" t="s">
        <v>1</v>
      </c>
      <c r="F253" s="245" t="s">
        <v>2199</v>
      </c>
      <c r="G253" s="243"/>
      <c r="H253" s="246">
        <v>5.206</v>
      </c>
      <c r="I253" s="247"/>
      <c r="J253" s="243"/>
      <c r="K253" s="243"/>
      <c r="L253" s="248"/>
      <c r="M253" s="249"/>
      <c r="N253" s="250"/>
      <c r="O253" s="250"/>
      <c r="P253" s="250"/>
      <c r="Q253" s="250"/>
      <c r="R253" s="250"/>
      <c r="S253" s="250"/>
      <c r="T253" s="251"/>
      <c r="AT253" s="252" t="s">
        <v>223</v>
      </c>
      <c r="AU253" s="252" t="s">
        <v>76</v>
      </c>
      <c r="AV253" s="13" t="s">
        <v>76</v>
      </c>
      <c r="AW253" s="13" t="s">
        <v>30</v>
      </c>
      <c r="AX253" s="13" t="s">
        <v>67</v>
      </c>
      <c r="AY253" s="252" t="s">
        <v>211</v>
      </c>
    </row>
    <row r="254" spans="2:51" s="14" customFormat="1" ht="12">
      <c r="B254" s="253"/>
      <c r="C254" s="254"/>
      <c r="D254" s="228" t="s">
        <v>223</v>
      </c>
      <c r="E254" s="255" t="s">
        <v>1</v>
      </c>
      <c r="F254" s="256" t="s">
        <v>227</v>
      </c>
      <c r="G254" s="254"/>
      <c r="H254" s="257">
        <v>5.206</v>
      </c>
      <c r="I254" s="258"/>
      <c r="J254" s="254"/>
      <c r="K254" s="254"/>
      <c r="L254" s="259"/>
      <c r="M254" s="260"/>
      <c r="N254" s="261"/>
      <c r="O254" s="261"/>
      <c r="P254" s="261"/>
      <c r="Q254" s="261"/>
      <c r="R254" s="261"/>
      <c r="S254" s="261"/>
      <c r="T254" s="262"/>
      <c r="AT254" s="263" t="s">
        <v>223</v>
      </c>
      <c r="AU254" s="263" t="s">
        <v>76</v>
      </c>
      <c r="AV254" s="14" t="s">
        <v>218</v>
      </c>
      <c r="AW254" s="14" t="s">
        <v>30</v>
      </c>
      <c r="AX254" s="14" t="s">
        <v>74</v>
      </c>
      <c r="AY254" s="263" t="s">
        <v>211</v>
      </c>
    </row>
    <row r="255" spans="2:65" s="1" customFormat="1" ht="16.5" customHeight="1">
      <c r="B255" s="38"/>
      <c r="C255" s="216" t="s">
        <v>402</v>
      </c>
      <c r="D255" s="216" t="s">
        <v>213</v>
      </c>
      <c r="E255" s="217" t="s">
        <v>390</v>
      </c>
      <c r="F255" s="218" t="s">
        <v>391</v>
      </c>
      <c r="G255" s="219" t="s">
        <v>216</v>
      </c>
      <c r="H255" s="220">
        <v>5.206</v>
      </c>
      <c r="I255" s="221"/>
      <c r="J255" s="222">
        <f>ROUND(I255*H255,2)</f>
        <v>0</v>
      </c>
      <c r="K255" s="218" t="s">
        <v>217</v>
      </c>
      <c r="L255" s="43"/>
      <c r="M255" s="223" t="s">
        <v>1</v>
      </c>
      <c r="N255" s="224" t="s">
        <v>38</v>
      </c>
      <c r="O255" s="79"/>
      <c r="P255" s="225">
        <f>O255*H255</f>
        <v>0</v>
      </c>
      <c r="Q255" s="225">
        <v>1.5E-05</v>
      </c>
      <c r="R255" s="225">
        <f>Q255*H255</f>
        <v>7.809E-05</v>
      </c>
      <c r="S255" s="225">
        <v>0</v>
      </c>
      <c r="T255" s="226">
        <f>S255*H255</f>
        <v>0</v>
      </c>
      <c r="AR255" s="17" t="s">
        <v>218</v>
      </c>
      <c r="AT255" s="17" t="s">
        <v>213</v>
      </c>
      <c r="AU255" s="17" t="s">
        <v>76</v>
      </c>
      <c r="AY255" s="17" t="s">
        <v>211</v>
      </c>
      <c r="BE255" s="227">
        <f>IF(N255="základní",J255,0)</f>
        <v>0</v>
      </c>
      <c r="BF255" s="227">
        <f>IF(N255="snížená",J255,0)</f>
        <v>0</v>
      </c>
      <c r="BG255" s="227">
        <f>IF(N255="zákl. přenesená",J255,0)</f>
        <v>0</v>
      </c>
      <c r="BH255" s="227">
        <f>IF(N255="sníž. přenesená",J255,0)</f>
        <v>0</v>
      </c>
      <c r="BI255" s="227">
        <f>IF(N255="nulová",J255,0)</f>
        <v>0</v>
      </c>
      <c r="BJ255" s="17" t="s">
        <v>74</v>
      </c>
      <c r="BK255" s="227">
        <f>ROUND(I255*H255,2)</f>
        <v>0</v>
      </c>
      <c r="BL255" s="17" t="s">
        <v>218</v>
      </c>
      <c r="BM255" s="17" t="s">
        <v>421</v>
      </c>
    </row>
    <row r="256" spans="2:47" s="1" customFormat="1" ht="12">
      <c r="B256" s="38"/>
      <c r="C256" s="39"/>
      <c r="D256" s="228" t="s">
        <v>219</v>
      </c>
      <c r="E256" s="39"/>
      <c r="F256" s="229" t="s">
        <v>393</v>
      </c>
      <c r="G256" s="39"/>
      <c r="H256" s="39"/>
      <c r="I256" s="143"/>
      <c r="J256" s="39"/>
      <c r="K256" s="39"/>
      <c r="L256" s="43"/>
      <c r="M256" s="230"/>
      <c r="N256" s="79"/>
      <c r="O256" s="79"/>
      <c r="P256" s="79"/>
      <c r="Q256" s="79"/>
      <c r="R256" s="79"/>
      <c r="S256" s="79"/>
      <c r="T256" s="80"/>
      <c r="AT256" s="17" t="s">
        <v>219</v>
      </c>
      <c r="AU256" s="17" t="s">
        <v>76</v>
      </c>
    </row>
    <row r="257" spans="2:47" s="1" customFormat="1" ht="12">
      <c r="B257" s="38"/>
      <c r="C257" s="39"/>
      <c r="D257" s="228" t="s">
        <v>221</v>
      </c>
      <c r="E257" s="39"/>
      <c r="F257" s="231" t="s">
        <v>387</v>
      </c>
      <c r="G257" s="39"/>
      <c r="H257" s="39"/>
      <c r="I257" s="143"/>
      <c r="J257" s="39"/>
      <c r="K257" s="39"/>
      <c r="L257" s="43"/>
      <c r="M257" s="230"/>
      <c r="N257" s="79"/>
      <c r="O257" s="79"/>
      <c r="P257" s="79"/>
      <c r="Q257" s="79"/>
      <c r="R257" s="79"/>
      <c r="S257" s="79"/>
      <c r="T257" s="80"/>
      <c r="AT257" s="17" t="s">
        <v>221</v>
      </c>
      <c r="AU257" s="17" t="s">
        <v>76</v>
      </c>
    </row>
    <row r="258" spans="2:65" s="1" customFormat="1" ht="16.5" customHeight="1">
      <c r="B258" s="38"/>
      <c r="C258" s="216" t="s">
        <v>304</v>
      </c>
      <c r="D258" s="216" t="s">
        <v>213</v>
      </c>
      <c r="E258" s="217" t="s">
        <v>934</v>
      </c>
      <c r="F258" s="218" t="s">
        <v>935</v>
      </c>
      <c r="G258" s="219" t="s">
        <v>323</v>
      </c>
      <c r="H258" s="220">
        <v>0.098</v>
      </c>
      <c r="I258" s="221"/>
      <c r="J258" s="222">
        <f>ROUND(I258*H258,2)</f>
        <v>0</v>
      </c>
      <c r="K258" s="218" t="s">
        <v>217</v>
      </c>
      <c r="L258" s="43"/>
      <c r="M258" s="223" t="s">
        <v>1</v>
      </c>
      <c r="N258" s="224" t="s">
        <v>38</v>
      </c>
      <c r="O258" s="79"/>
      <c r="P258" s="225">
        <f>O258*H258</f>
        <v>0</v>
      </c>
      <c r="Q258" s="225">
        <v>1.0487652</v>
      </c>
      <c r="R258" s="225">
        <f>Q258*H258</f>
        <v>0.10277898960000001</v>
      </c>
      <c r="S258" s="225">
        <v>0</v>
      </c>
      <c r="T258" s="226">
        <f>S258*H258</f>
        <v>0</v>
      </c>
      <c r="AR258" s="17" t="s">
        <v>218</v>
      </c>
      <c r="AT258" s="17" t="s">
        <v>213</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430</v>
      </c>
    </row>
    <row r="259" spans="2:47" s="1" customFormat="1" ht="12">
      <c r="B259" s="38"/>
      <c r="C259" s="39"/>
      <c r="D259" s="228" t="s">
        <v>219</v>
      </c>
      <c r="E259" s="39"/>
      <c r="F259" s="229" t="s">
        <v>937</v>
      </c>
      <c r="G259" s="39"/>
      <c r="H259" s="39"/>
      <c r="I259" s="143"/>
      <c r="J259" s="39"/>
      <c r="K259" s="39"/>
      <c r="L259" s="43"/>
      <c r="M259" s="230"/>
      <c r="N259" s="79"/>
      <c r="O259" s="79"/>
      <c r="P259" s="79"/>
      <c r="Q259" s="79"/>
      <c r="R259" s="79"/>
      <c r="S259" s="79"/>
      <c r="T259" s="80"/>
      <c r="AT259" s="17" t="s">
        <v>219</v>
      </c>
      <c r="AU259" s="17" t="s">
        <v>76</v>
      </c>
    </row>
    <row r="260" spans="2:47" s="1" customFormat="1" ht="12">
      <c r="B260" s="38"/>
      <c r="C260" s="39"/>
      <c r="D260" s="228" t="s">
        <v>221</v>
      </c>
      <c r="E260" s="39"/>
      <c r="F260" s="231" t="s">
        <v>938</v>
      </c>
      <c r="G260" s="39"/>
      <c r="H260" s="39"/>
      <c r="I260" s="143"/>
      <c r="J260" s="39"/>
      <c r="K260" s="39"/>
      <c r="L260" s="43"/>
      <c r="M260" s="230"/>
      <c r="N260" s="79"/>
      <c r="O260" s="79"/>
      <c r="P260" s="79"/>
      <c r="Q260" s="79"/>
      <c r="R260" s="79"/>
      <c r="S260" s="79"/>
      <c r="T260" s="80"/>
      <c r="AT260" s="17" t="s">
        <v>221</v>
      </c>
      <c r="AU260" s="17" t="s">
        <v>76</v>
      </c>
    </row>
    <row r="261" spans="2:51" s="12" customFormat="1" ht="12">
      <c r="B261" s="232"/>
      <c r="C261" s="233"/>
      <c r="D261" s="228" t="s">
        <v>223</v>
      </c>
      <c r="E261" s="234" t="s">
        <v>1</v>
      </c>
      <c r="F261" s="235" t="s">
        <v>2198</v>
      </c>
      <c r="G261" s="233"/>
      <c r="H261" s="234" t="s">
        <v>1</v>
      </c>
      <c r="I261" s="236"/>
      <c r="J261" s="233"/>
      <c r="K261" s="233"/>
      <c r="L261" s="237"/>
      <c r="M261" s="238"/>
      <c r="N261" s="239"/>
      <c r="O261" s="239"/>
      <c r="P261" s="239"/>
      <c r="Q261" s="239"/>
      <c r="R261" s="239"/>
      <c r="S261" s="239"/>
      <c r="T261" s="240"/>
      <c r="AT261" s="241" t="s">
        <v>223</v>
      </c>
      <c r="AU261" s="241" t="s">
        <v>76</v>
      </c>
      <c r="AV261" s="12" t="s">
        <v>74</v>
      </c>
      <c r="AW261" s="12" t="s">
        <v>30</v>
      </c>
      <c r="AX261" s="12" t="s">
        <v>67</v>
      </c>
      <c r="AY261" s="241" t="s">
        <v>211</v>
      </c>
    </row>
    <row r="262" spans="2:51" s="13" customFormat="1" ht="12">
      <c r="B262" s="242"/>
      <c r="C262" s="243"/>
      <c r="D262" s="228" t="s">
        <v>223</v>
      </c>
      <c r="E262" s="244" t="s">
        <v>1</v>
      </c>
      <c r="F262" s="245" t="s">
        <v>2200</v>
      </c>
      <c r="G262" s="243"/>
      <c r="H262" s="246">
        <v>0.098</v>
      </c>
      <c r="I262" s="247"/>
      <c r="J262" s="243"/>
      <c r="K262" s="243"/>
      <c r="L262" s="248"/>
      <c r="M262" s="249"/>
      <c r="N262" s="250"/>
      <c r="O262" s="250"/>
      <c r="P262" s="250"/>
      <c r="Q262" s="250"/>
      <c r="R262" s="250"/>
      <c r="S262" s="250"/>
      <c r="T262" s="251"/>
      <c r="AT262" s="252" t="s">
        <v>223</v>
      </c>
      <c r="AU262" s="252" t="s">
        <v>76</v>
      </c>
      <c r="AV262" s="13" t="s">
        <v>76</v>
      </c>
      <c r="AW262" s="13" t="s">
        <v>30</v>
      </c>
      <c r="AX262" s="13" t="s">
        <v>67</v>
      </c>
      <c r="AY262" s="252" t="s">
        <v>211</v>
      </c>
    </row>
    <row r="263" spans="2:51" s="14" customFormat="1" ht="12">
      <c r="B263" s="253"/>
      <c r="C263" s="254"/>
      <c r="D263" s="228" t="s">
        <v>223</v>
      </c>
      <c r="E263" s="255" t="s">
        <v>1</v>
      </c>
      <c r="F263" s="256" t="s">
        <v>227</v>
      </c>
      <c r="G263" s="254"/>
      <c r="H263" s="257">
        <v>0.098</v>
      </c>
      <c r="I263" s="258"/>
      <c r="J263" s="254"/>
      <c r="K263" s="254"/>
      <c r="L263" s="259"/>
      <c r="M263" s="260"/>
      <c r="N263" s="261"/>
      <c r="O263" s="261"/>
      <c r="P263" s="261"/>
      <c r="Q263" s="261"/>
      <c r="R263" s="261"/>
      <c r="S263" s="261"/>
      <c r="T263" s="262"/>
      <c r="AT263" s="263" t="s">
        <v>223</v>
      </c>
      <c r="AU263" s="263" t="s">
        <v>76</v>
      </c>
      <c r="AV263" s="14" t="s">
        <v>218</v>
      </c>
      <c r="AW263" s="14" t="s">
        <v>30</v>
      </c>
      <c r="AX263" s="14" t="s">
        <v>74</v>
      </c>
      <c r="AY263" s="263" t="s">
        <v>211</v>
      </c>
    </row>
    <row r="264" spans="2:65" s="1" customFormat="1" ht="16.5" customHeight="1">
      <c r="B264" s="38"/>
      <c r="C264" s="216" t="s">
        <v>418</v>
      </c>
      <c r="D264" s="216" t="s">
        <v>213</v>
      </c>
      <c r="E264" s="217" t="s">
        <v>944</v>
      </c>
      <c r="F264" s="218" t="s">
        <v>945</v>
      </c>
      <c r="G264" s="219" t="s">
        <v>230</v>
      </c>
      <c r="H264" s="220">
        <v>16</v>
      </c>
      <c r="I264" s="221"/>
      <c r="J264" s="222">
        <f>ROUND(I264*H264,2)</f>
        <v>0</v>
      </c>
      <c r="K264" s="218" t="s">
        <v>217</v>
      </c>
      <c r="L264" s="43"/>
      <c r="M264" s="223" t="s">
        <v>1</v>
      </c>
      <c r="N264" s="224" t="s">
        <v>38</v>
      </c>
      <c r="O264" s="79"/>
      <c r="P264" s="225">
        <f>O264*H264</f>
        <v>0</v>
      </c>
      <c r="Q264" s="225">
        <v>0</v>
      </c>
      <c r="R264" s="225">
        <f>Q264*H264</f>
        <v>0</v>
      </c>
      <c r="S264" s="225">
        <v>0</v>
      </c>
      <c r="T264" s="226">
        <f>S264*H264</f>
        <v>0</v>
      </c>
      <c r="AR264" s="17" t="s">
        <v>218</v>
      </c>
      <c r="AT264" s="17" t="s">
        <v>213</v>
      </c>
      <c r="AU264" s="17" t="s">
        <v>76</v>
      </c>
      <c r="AY264" s="17" t="s">
        <v>211</v>
      </c>
      <c r="BE264" s="227">
        <f>IF(N264="základní",J264,0)</f>
        <v>0</v>
      </c>
      <c r="BF264" s="227">
        <f>IF(N264="snížená",J264,0)</f>
        <v>0</v>
      </c>
      <c r="BG264" s="227">
        <f>IF(N264="zákl. přenesená",J264,0)</f>
        <v>0</v>
      </c>
      <c r="BH264" s="227">
        <f>IF(N264="sníž. přenesená",J264,0)</f>
        <v>0</v>
      </c>
      <c r="BI264" s="227">
        <f>IF(N264="nulová",J264,0)</f>
        <v>0</v>
      </c>
      <c r="BJ264" s="17" t="s">
        <v>74</v>
      </c>
      <c r="BK264" s="227">
        <f>ROUND(I264*H264,2)</f>
        <v>0</v>
      </c>
      <c r="BL264" s="17" t="s">
        <v>218</v>
      </c>
      <c r="BM264" s="17" t="s">
        <v>438</v>
      </c>
    </row>
    <row r="265" spans="2:47" s="1" customFormat="1" ht="12">
      <c r="B265" s="38"/>
      <c r="C265" s="39"/>
      <c r="D265" s="228" t="s">
        <v>219</v>
      </c>
      <c r="E265" s="39"/>
      <c r="F265" s="229" t="s">
        <v>947</v>
      </c>
      <c r="G265" s="39"/>
      <c r="H265" s="39"/>
      <c r="I265" s="143"/>
      <c r="J265" s="39"/>
      <c r="K265" s="39"/>
      <c r="L265" s="43"/>
      <c r="M265" s="230"/>
      <c r="N265" s="79"/>
      <c r="O265" s="79"/>
      <c r="P265" s="79"/>
      <c r="Q265" s="79"/>
      <c r="R265" s="79"/>
      <c r="S265" s="79"/>
      <c r="T265" s="80"/>
      <c r="AT265" s="17" t="s">
        <v>219</v>
      </c>
      <c r="AU265" s="17" t="s">
        <v>76</v>
      </c>
    </row>
    <row r="266" spans="2:47" s="1" customFormat="1" ht="12">
      <c r="B266" s="38"/>
      <c r="C266" s="39"/>
      <c r="D266" s="228" t="s">
        <v>221</v>
      </c>
      <c r="E266" s="39"/>
      <c r="F266" s="231" t="s">
        <v>948</v>
      </c>
      <c r="G266" s="39"/>
      <c r="H266" s="39"/>
      <c r="I266" s="143"/>
      <c r="J266" s="39"/>
      <c r="K266" s="39"/>
      <c r="L266" s="43"/>
      <c r="M266" s="230"/>
      <c r="N266" s="79"/>
      <c r="O266" s="79"/>
      <c r="P266" s="79"/>
      <c r="Q266" s="79"/>
      <c r="R266" s="79"/>
      <c r="S266" s="79"/>
      <c r="T266" s="80"/>
      <c r="AT266" s="17" t="s">
        <v>221</v>
      </c>
      <c r="AU266" s="17" t="s">
        <v>76</v>
      </c>
    </row>
    <row r="267" spans="2:51" s="12" customFormat="1" ht="12">
      <c r="B267" s="232"/>
      <c r="C267" s="233"/>
      <c r="D267" s="228" t="s">
        <v>223</v>
      </c>
      <c r="E267" s="234" t="s">
        <v>1</v>
      </c>
      <c r="F267" s="235" t="s">
        <v>2198</v>
      </c>
      <c r="G267" s="233"/>
      <c r="H267" s="234" t="s">
        <v>1</v>
      </c>
      <c r="I267" s="236"/>
      <c r="J267" s="233"/>
      <c r="K267" s="233"/>
      <c r="L267" s="237"/>
      <c r="M267" s="238"/>
      <c r="N267" s="239"/>
      <c r="O267" s="239"/>
      <c r="P267" s="239"/>
      <c r="Q267" s="239"/>
      <c r="R267" s="239"/>
      <c r="S267" s="239"/>
      <c r="T267" s="240"/>
      <c r="AT267" s="241" t="s">
        <v>223</v>
      </c>
      <c r="AU267" s="241" t="s">
        <v>76</v>
      </c>
      <c r="AV267" s="12" t="s">
        <v>74</v>
      </c>
      <c r="AW267" s="12" t="s">
        <v>30</v>
      </c>
      <c r="AX267" s="12" t="s">
        <v>67</v>
      </c>
      <c r="AY267" s="241" t="s">
        <v>211</v>
      </c>
    </row>
    <row r="268" spans="2:51" s="13" customFormat="1" ht="12">
      <c r="B268" s="242"/>
      <c r="C268" s="243"/>
      <c r="D268" s="228" t="s">
        <v>223</v>
      </c>
      <c r="E268" s="244" t="s">
        <v>1</v>
      </c>
      <c r="F268" s="245" t="s">
        <v>273</v>
      </c>
      <c r="G268" s="243"/>
      <c r="H268" s="246">
        <v>16</v>
      </c>
      <c r="I268" s="247"/>
      <c r="J268" s="243"/>
      <c r="K268" s="243"/>
      <c r="L268" s="248"/>
      <c r="M268" s="249"/>
      <c r="N268" s="250"/>
      <c r="O268" s="250"/>
      <c r="P268" s="250"/>
      <c r="Q268" s="250"/>
      <c r="R268" s="250"/>
      <c r="S268" s="250"/>
      <c r="T268" s="251"/>
      <c r="AT268" s="252" t="s">
        <v>223</v>
      </c>
      <c r="AU268" s="252" t="s">
        <v>76</v>
      </c>
      <c r="AV268" s="13" t="s">
        <v>76</v>
      </c>
      <c r="AW268" s="13" t="s">
        <v>30</v>
      </c>
      <c r="AX268" s="13" t="s">
        <v>67</v>
      </c>
      <c r="AY268" s="252" t="s">
        <v>211</v>
      </c>
    </row>
    <row r="269" spans="2:51" s="14" customFormat="1" ht="12">
      <c r="B269" s="253"/>
      <c r="C269" s="254"/>
      <c r="D269" s="228" t="s">
        <v>223</v>
      </c>
      <c r="E269" s="255" t="s">
        <v>1</v>
      </c>
      <c r="F269" s="256" t="s">
        <v>227</v>
      </c>
      <c r="G269" s="254"/>
      <c r="H269" s="257">
        <v>16</v>
      </c>
      <c r="I269" s="258"/>
      <c r="J269" s="254"/>
      <c r="K269" s="254"/>
      <c r="L269" s="259"/>
      <c r="M269" s="260"/>
      <c r="N269" s="261"/>
      <c r="O269" s="261"/>
      <c r="P269" s="261"/>
      <c r="Q269" s="261"/>
      <c r="R269" s="261"/>
      <c r="S269" s="261"/>
      <c r="T269" s="262"/>
      <c r="AT269" s="263" t="s">
        <v>223</v>
      </c>
      <c r="AU269" s="263" t="s">
        <v>76</v>
      </c>
      <c r="AV269" s="14" t="s">
        <v>218</v>
      </c>
      <c r="AW269" s="14" t="s">
        <v>30</v>
      </c>
      <c r="AX269" s="14" t="s">
        <v>74</v>
      </c>
      <c r="AY269" s="263" t="s">
        <v>211</v>
      </c>
    </row>
    <row r="270" spans="2:65" s="1" customFormat="1" ht="16.5" customHeight="1">
      <c r="B270" s="38"/>
      <c r="C270" s="216" t="s">
        <v>311</v>
      </c>
      <c r="D270" s="216" t="s">
        <v>213</v>
      </c>
      <c r="E270" s="217" t="s">
        <v>951</v>
      </c>
      <c r="F270" s="218" t="s">
        <v>952</v>
      </c>
      <c r="G270" s="219" t="s">
        <v>216</v>
      </c>
      <c r="H270" s="220">
        <v>41.886</v>
      </c>
      <c r="I270" s="221"/>
      <c r="J270" s="222">
        <f>ROUND(I270*H270,2)</f>
        <v>0</v>
      </c>
      <c r="K270" s="218" t="s">
        <v>217</v>
      </c>
      <c r="L270" s="43"/>
      <c r="M270" s="223" t="s">
        <v>1</v>
      </c>
      <c r="N270" s="224" t="s">
        <v>38</v>
      </c>
      <c r="O270" s="79"/>
      <c r="P270" s="225">
        <f>O270*H270</f>
        <v>0</v>
      </c>
      <c r="Q270" s="225">
        <v>0.0018247</v>
      </c>
      <c r="R270" s="225">
        <f>Q270*H270</f>
        <v>0.0764293842</v>
      </c>
      <c r="S270" s="225">
        <v>0</v>
      </c>
      <c r="T270" s="226">
        <f>S270*H270</f>
        <v>0</v>
      </c>
      <c r="AR270" s="17" t="s">
        <v>218</v>
      </c>
      <c r="AT270" s="17" t="s">
        <v>213</v>
      </c>
      <c r="AU270" s="17" t="s">
        <v>76</v>
      </c>
      <c r="AY270" s="17" t="s">
        <v>211</v>
      </c>
      <c r="BE270" s="227">
        <f>IF(N270="základní",J270,0)</f>
        <v>0</v>
      </c>
      <c r="BF270" s="227">
        <f>IF(N270="snížená",J270,0)</f>
        <v>0</v>
      </c>
      <c r="BG270" s="227">
        <f>IF(N270="zákl. přenesená",J270,0)</f>
        <v>0</v>
      </c>
      <c r="BH270" s="227">
        <f>IF(N270="sníž. přenesená",J270,0)</f>
        <v>0</v>
      </c>
      <c r="BI270" s="227">
        <f>IF(N270="nulová",J270,0)</f>
        <v>0</v>
      </c>
      <c r="BJ270" s="17" t="s">
        <v>74</v>
      </c>
      <c r="BK270" s="227">
        <f>ROUND(I270*H270,2)</f>
        <v>0</v>
      </c>
      <c r="BL270" s="17" t="s">
        <v>218</v>
      </c>
      <c r="BM270" s="17" t="s">
        <v>445</v>
      </c>
    </row>
    <row r="271" spans="2:47" s="1" customFormat="1" ht="12">
      <c r="B271" s="38"/>
      <c r="C271" s="39"/>
      <c r="D271" s="228" t="s">
        <v>219</v>
      </c>
      <c r="E271" s="39"/>
      <c r="F271" s="229" t="s">
        <v>954</v>
      </c>
      <c r="G271" s="39"/>
      <c r="H271" s="39"/>
      <c r="I271" s="143"/>
      <c r="J271" s="39"/>
      <c r="K271" s="39"/>
      <c r="L271" s="43"/>
      <c r="M271" s="230"/>
      <c r="N271" s="79"/>
      <c r="O271" s="79"/>
      <c r="P271" s="79"/>
      <c r="Q271" s="79"/>
      <c r="R271" s="79"/>
      <c r="S271" s="79"/>
      <c r="T271" s="80"/>
      <c r="AT271" s="17" t="s">
        <v>219</v>
      </c>
      <c r="AU271" s="17" t="s">
        <v>76</v>
      </c>
    </row>
    <row r="272" spans="2:47" s="1" customFormat="1" ht="12">
      <c r="B272" s="38"/>
      <c r="C272" s="39"/>
      <c r="D272" s="228" t="s">
        <v>221</v>
      </c>
      <c r="E272" s="39"/>
      <c r="F272" s="231" t="s">
        <v>955</v>
      </c>
      <c r="G272" s="39"/>
      <c r="H272" s="39"/>
      <c r="I272" s="143"/>
      <c r="J272" s="39"/>
      <c r="K272" s="39"/>
      <c r="L272" s="43"/>
      <c r="M272" s="230"/>
      <c r="N272" s="79"/>
      <c r="O272" s="79"/>
      <c r="P272" s="79"/>
      <c r="Q272" s="79"/>
      <c r="R272" s="79"/>
      <c r="S272" s="79"/>
      <c r="T272" s="80"/>
      <c r="AT272" s="17" t="s">
        <v>221</v>
      </c>
      <c r="AU272" s="17" t="s">
        <v>76</v>
      </c>
    </row>
    <row r="273" spans="2:51" s="12" customFormat="1" ht="12">
      <c r="B273" s="232"/>
      <c r="C273" s="233"/>
      <c r="D273" s="228" t="s">
        <v>223</v>
      </c>
      <c r="E273" s="234" t="s">
        <v>1</v>
      </c>
      <c r="F273" s="235" t="s">
        <v>2201</v>
      </c>
      <c r="G273" s="233"/>
      <c r="H273" s="234" t="s">
        <v>1</v>
      </c>
      <c r="I273" s="236"/>
      <c r="J273" s="233"/>
      <c r="K273" s="233"/>
      <c r="L273" s="237"/>
      <c r="M273" s="238"/>
      <c r="N273" s="239"/>
      <c r="O273" s="239"/>
      <c r="P273" s="239"/>
      <c r="Q273" s="239"/>
      <c r="R273" s="239"/>
      <c r="S273" s="239"/>
      <c r="T273" s="240"/>
      <c r="AT273" s="241" t="s">
        <v>223</v>
      </c>
      <c r="AU273" s="241" t="s">
        <v>76</v>
      </c>
      <c r="AV273" s="12" t="s">
        <v>74</v>
      </c>
      <c r="AW273" s="12" t="s">
        <v>30</v>
      </c>
      <c r="AX273" s="12" t="s">
        <v>67</v>
      </c>
      <c r="AY273" s="241" t="s">
        <v>211</v>
      </c>
    </row>
    <row r="274" spans="2:51" s="13" customFormat="1" ht="12">
      <c r="B274" s="242"/>
      <c r="C274" s="243"/>
      <c r="D274" s="228" t="s">
        <v>223</v>
      </c>
      <c r="E274" s="244" t="s">
        <v>1</v>
      </c>
      <c r="F274" s="245" t="s">
        <v>2202</v>
      </c>
      <c r="G274" s="243"/>
      <c r="H274" s="246">
        <v>37.886</v>
      </c>
      <c r="I274" s="247"/>
      <c r="J274" s="243"/>
      <c r="K274" s="243"/>
      <c r="L274" s="248"/>
      <c r="M274" s="249"/>
      <c r="N274" s="250"/>
      <c r="O274" s="250"/>
      <c r="P274" s="250"/>
      <c r="Q274" s="250"/>
      <c r="R274" s="250"/>
      <c r="S274" s="250"/>
      <c r="T274" s="251"/>
      <c r="AT274" s="252" t="s">
        <v>223</v>
      </c>
      <c r="AU274" s="252" t="s">
        <v>76</v>
      </c>
      <c r="AV274" s="13" t="s">
        <v>76</v>
      </c>
      <c r="AW274" s="13" t="s">
        <v>30</v>
      </c>
      <c r="AX274" s="13" t="s">
        <v>67</v>
      </c>
      <c r="AY274" s="252" t="s">
        <v>211</v>
      </c>
    </row>
    <row r="275" spans="2:51" s="13" customFormat="1" ht="12">
      <c r="B275" s="242"/>
      <c r="C275" s="243"/>
      <c r="D275" s="228" t="s">
        <v>223</v>
      </c>
      <c r="E275" s="244" t="s">
        <v>1</v>
      </c>
      <c r="F275" s="245" t="s">
        <v>2203</v>
      </c>
      <c r="G275" s="243"/>
      <c r="H275" s="246">
        <v>4</v>
      </c>
      <c r="I275" s="247"/>
      <c r="J275" s="243"/>
      <c r="K275" s="243"/>
      <c r="L275" s="248"/>
      <c r="M275" s="249"/>
      <c r="N275" s="250"/>
      <c r="O275" s="250"/>
      <c r="P275" s="250"/>
      <c r="Q275" s="250"/>
      <c r="R275" s="250"/>
      <c r="S275" s="250"/>
      <c r="T275" s="251"/>
      <c r="AT275" s="252" t="s">
        <v>223</v>
      </c>
      <c r="AU275" s="252" t="s">
        <v>76</v>
      </c>
      <c r="AV275" s="13" t="s">
        <v>76</v>
      </c>
      <c r="AW275" s="13" t="s">
        <v>30</v>
      </c>
      <c r="AX275" s="13" t="s">
        <v>67</v>
      </c>
      <c r="AY275" s="252" t="s">
        <v>211</v>
      </c>
    </row>
    <row r="276" spans="2:51" s="14" customFormat="1" ht="12">
      <c r="B276" s="253"/>
      <c r="C276" s="254"/>
      <c r="D276" s="228" t="s">
        <v>223</v>
      </c>
      <c r="E276" s="255" t="s">
        <v>1</v>
      </c>
      <c r="F276" s="256" t="s">
        <v>227</v>
      </c>
      <c r="G276" s="254"/>
      <c r="H276" s="257">
        <v>41.886</v>
      </c>
      <c r="I276" s="258"/>
      <c r="J276" s="254"/>
      <c r="K276" s="254"/>
      <c r="L276" s="259"/>
      <c r="M276" s="260"/>
      <c r="N276" s="261"/>
      <c r="O276" s="261"/>
      <c r="P276" s="261"/>
      <c r="Q276" s="261"/>
      <c r="R276" s="261"/>
      <c r="S276" s="261"/>
      <c r="T276" s="262"/>
      <c r="AT276" s="263" t="s">
        <v>223</v>
      </c>
      <c r="AU276" s="263" t="s">
        <v>76</v>
      </c>
      <c r="AV276" s="14" t="s">
        <v>218</v>
      </c>
      <c r="AW276" s="14" t="s">
        <v>30</v>
      </c>
      <c r="AX276" s="14" t="s">
        <v>74</v>
      </c>
      <c r="AY276" s="263" t="s">
        <v>211</v>
      </c>
    </row>
    <row r="277" spans="2:65" s="1" customFormat="1" ht="16.5" customHeight="1">
      <c r="B277" s="38"/>
      <c r="C277" s="216" t="s">
        <v>435</v>
      </c>
      <c r="D277" s="216" t="s">
        <v>213</v>
      </c>
      <c r="E277" s="217" t="s">
        <v>957</v>
      </c>
      <c r="F277" s="218" t="s">
        <v>958</v>
      </c>
      <c r="G277" s="219" t="s">
        <v>216</v>
      </c>
      <c r="H277" s="220">
        <v>41.886</v>
      </c>
      <c r="I277" s="221"/>
      <c r="J277" s="222">
        <f>ROUND(I277*H277,2)</f>
        <v>0</v>
      </c>
      <c r="K277" s="218" t="s">
        <v>217</v>
      </c>
      <c r="L277" s="43"/>
      <c r="M277" s="223" t="s">
        <v>1</v>
      </c>
      <c r="N277" s="224" t="s">
        <v>38</v>
      </c>
      <c r="O277" s="79"/>
      <c r="P277" s="225">
        <f>O277*H277</f>
        <v>0</v>
      </c>
      <c r="Q277" s="225">
        <v>3.6E-05</v>
      </c>
      <c r="R277" s="225">
        <f>Q277*H277</f>
        <v>0.001507896</v>
      </c>
      <c r="S277" s="225">
        <v>0</v>
      </c>
      <c r="T277" s="226">
        <f>S277*H277</f>
        <v>0</v>
      </c>
      <c r="AR277" s="17" t="s">
        <v>218</v>
      </c>
      <c r="AT277" s="17" t="s">
        <v>213</v>
      </c>
      <c r="AU277" s="17" t="s">
        <v>76</v>
      </c>
      <c r="AY277" s="17" t="s">
        <v>211</v>
      </c>
      <c r="BE277" s="227">
        <f>IF(N277="základní",J277,0)</f>
        <v>0</v>
      </c>
      <c r="BF277" s="227">
        <f>IF(N277="snížená",J277,0)</f>
        <v>0</v>
      </c>
      <c r="BG277" s="227">
        <f>IF(N277="zákl. přenesená",J277,0)</f>
        <v>0</v>
      </c>
      <c r="BH277" s="227">
        <f>IF(N277="sníž. přenesená",J277,0)</f>
        <v>0</v>
      </c>
      <c r="BI277" s="227">
        <f>IF(N277="nulová",J277,0)</f>
        <v>0</v>
      </c>
      <c r="BJ277" s="17" t="s">
        <v>74</v>
      </c>
      <c r="BK277" s="227">
        <f>ROUND(I277*H277,2)</f>
        <v>0</v>
      </c>
      <c r="BL277" s="17" t="s">
        <v>218</v>
      </c>
      <c r="BM277" s="17" t="s">
        <v>451</v>
      </c>
    </row>
    <row r="278" spans="2:47" s="1" customFormat="1" ht="12">
      <c r="B278" s="38"/>
      <c r="C278" s="39"/>
      <c r="D278" s="228" t="s">
        <v>219</v>
      </c>
      <c r="E278" s="39"/>
      <c r="F278" s="229" t="s">
        <v>960</v>
      </c>
      <c r="G278" s="39"/>
      <c r="H278" s="39"/>
      <c r="I278" s="143"/>
      <c r="J278" s="39"/>
      <c r="K278" s="39"/>
      <c r="L278" s="43"/>
      <c r="M278" s="230"/>
      <c r="N278" s="79"/>
      <c r="O278" s="79"/>
      <c r="P278" s="79"/>
      <c r="Q278" s="79"/>
      <c r="R278" s="79"/>
      <c r="S278" s="79"/>
      <c r="T278" s="80"/>
      <c r="AT278" s="17" t="s">
        <v>219</v>
      </c>
      <c r="AU278" s="17" t="s">
        <v>76</v>
      </c>
    </row>
    <row r="279" spans="2:47" s="1" customFormat="1" ht="12">
      <c r="B279" s="38"/>
      <c r="C279" s="39"/>
      <c r="D279" s="228" t="s">
        <v>221</v>
      </c>
      <c r="E279" s="39"/>
      <c r="F279" s="231" t="s">
        <v>955</v>
      </c>
      <c r="G279" s="39"/>
      <c r="H279" s="39"/>
      <c r="I279" s="143"/>
      <c r="J279" s="39"/>
      <c r="K279" s="39"/>
      <c r="L279" s="43"/>
      <c r="M279" s="230"/>
      <c r="N279" s="79"/>
      <c r="O279" s="79"/>
      <c r="P279" s="79"/>
      <c r="Q279" s="79"/>
      <c r="R279" s="79"/>
      <c r="S279" s="79"/>
      <c r="T279" s="80"/>
      <c r="AT279" s="17" t="s">
        <v>221</v>
      </c>
      <c r="AU279" s="17" t="s">
        <v>76</v>
      </c>
    </row>
    <row r="280" spans="2:65" s="1" customFormat="1" ht="16.5" customHeight="1">
      <c r="B280" s="38"/>
      <c r="C280" s="216" t="s">
        <v>317</v>
      </c>
      <c r="D280" s="216" t="s">
        <v>213</v>
      </c>
      <c r="E280" s="217" t="s">
        <v>1207</v>
      </c>
      <c r="F280" s="218" t="s">
        <v>1208</v>
      </c>
      <c r="G280" s="219" t="s">
        <v>323</v>
      </c>
      <c r="H280" s="220">
        <v>1.285</v>
      </c>
      <c r="I280" s="221"/>
      <c r="J280" s="222">
        <f>ROUND(I280*H280,2)</f>
        <v>0</v>
      </c>
      <c r="K280" s="218" t="s">
        <v>217</v>
      </c>
      <c r="L280" s="43"/>
      <c r="M280" s="223" t="s">
        <v>1</v>
      </c>
      <c r="N280" s="224" t="s">
        <v>38</v>
      </c>
      <c r="O280" s="79"/>
      <c r="P280" s="225">
        <f>O280*H280</f>
        <v>0</v>
      </c>
      <c r="Q280" s="225">
        <v>1.038302</v>
      </c>
      <c r="R280" s="225">
        <f>Q280*H280</f>
        <v>1.33421807</v>
      </c>
      <c r="S280" s="225">
        <v>0</v>
      </c>
      <c r="T280" s="226">
        <f>S280*H280</f>
        <v>0</v>
      </c>
      <c r="AR280" s="17" t="s">
        <v>218</v>
      </c>
      <c r="AT280" s="17" t="s">
        <v>213</v>
      </c>
      <c r="AU280" s="17" t="s">
        <v>76</v>
      </c>
      <c r="AY280" s="17" t="s">
        <v>211</v>
      </c>
      <c r="BE280" s="227">
        <f>IF(N280="základní",J280,0)</f>
        <v>0</v>
      </c>
      <c r="BF280" s="227">
        <f>IF(N280="snížená",J280,0)</f>
        <v>0</v>
      </c>
      <c r="BG280" s="227">
        <f>IF(N280="zákl. přenesená",J280,0)</f>
        <v>0</v>
      </c>
      <c r="BH280" s="227">
        <f>IF(N280="sníž. přenesená",J280,0)</f>
        <v>0</v>
      </c>
      <c r="BI280" s="227">
        <f>IF(N280="nulová",J280,0)</f>
        <v>0</v>
      </c>
      <c r="BJ280" s="17" t="s">
        <v>74</v>
      </c>
      <c r="BK280" s="227">
        <f>ROUND(I280*H280,2)</f>
        <v>0</v>
      </c>
      <c r="BL280" s="17" t="s">
        <v>218</v>
      </c>
      <c r="BM280" s="17" t="s">
        <v>457</v>
      </c>
    </row>
    <row r="281" spans="2:47" s="1" customFormat="1" ht="12">
      <c r="B281" s="38"/>
      <c r="C281" s="39"/>
      <c r="D281" s="228" t="s">
        <v>219</v>
      </c>
      <c r="E281" s="39"/>
      <c r="F281" s="229" t="s">
        <v>1210</v>
      </c>
      <c r="G281" s="39"/>
      <c r="H281" s="39"/>
      <c r="I281" s="143"/>
      <c r="J281" s="39"/>
      <c r="K281" s="39"/>
      <c r="L281" s="43"/>
      <c r="M281" s="230"/>
      <c r="N281" s="79"/>
      <c r="O281" s="79"/>
      <c r="P281" s="79"/>
      <c r="Q281" s="79"/>
      <c r="R281" s="79"/>
      <c r="S281" s="79"/>
      <c r="T281" s="80"/>
      <c r="AT281" s="17" t="s">
        <v>219</v>
      </c>
      <c r="AU281" s="17" t="s">
        <v>76</v>
      </c>
    </row>
    <row r="282" spans="2:47" s="1" customFormat="1" ht="12">
      <c r="B282" s="38"/>
      <c r="C282" s="39"/>
      <c r="D282" s="228" t="s">
        <v>221</v>
      </c>
      <c r="E282" s="39"/>
      <c r="F282" s="231" t="s">
        <v>423</v>
      </c>
      <c r="G282" s="39"/>
      <c r="H282" s="39"/>
      <c r="I282" s="143"/>
      <c r="J282" s="39"/>
      <c r="K282" s="39"/>
      <c r="L282" s="43"/>
      <c r="M282" s="230"/>
      <c r="N282" s="79"/>
      <c r="O282" s="79"/>
      <c r="P282" s="79"/>
      <c r="Q282" s="79"/>
      <c r="R282" s="79"/>
      <c r="S282" s="79"/>
      <c r="T282" s="80"/>
      <c r="AT282" s="17" t="s">
        <v>221</v>
      </c>
      <c r="AU282" s="17" t="s">
        <v>76</v>
      </c>
    </row>
    <row r="283" spans="2:51" s="12" customFormat="1" ht="12">
      <c r="B283" s="232"/>
      <c r="C283" s="233"/>
      <c r="D283" s="228" t="s">
        <v>223</v>
      </c>
      <c r="E283" s="234" t="s">
        <v>1</v>
      </c>
      <c r="F283" s="235" t="s">
        <v>2040</v>
      </c>
      <c r="G283" s="233"/>
      <c r="H283" s="234" t="s">
        <v>1</v>
      </c>
      <c r="I283" s="236"/>
      <c r="J283" s="233"/>
      <c r="K283" s="233"/>
      <c r="L283" s="237"/>
      <c r="M283" s="238"/>
      <c r="N283" s="239"/>
      <c r="O283" s="239"/>
      <c r="P283" s="239"/>
      <c r="Q283" s="239"/>
      <c r="R283" s="239"/>
      <c r="S283" s="239"/>
      <c r="T283" s="240"/>
      <c r="AT283" s="241" t="s">
        <v>223</v>
      </c>
      <c r="AU283" s="241" t="s">
        <v>76</v>
      </c>
      <c r="AV283" s="12" t="s">
        <v>74</v>
      </c>
      <c r="AW283" s="12" t="s">
        <v>30</v>
      </c>
      <c r="AX283" s="12" t="s">
        <v>67</v>
      </c>
      <c r="AY283" s="241" t="s">
        <v>211</v>
      </c>
    </row>
    <row r="284" spans="2:51" s="12" customFormat="1" ht="12">
      <c r="B284" s="232"/>
      <c r="C284" s="233"/>
      <c r="D284" s="228" t="s">
        <v>223</v>
      </c>
      <c r="E284" s="234" t="s">
        <v>1</v>
      </c>
      <c r="F284" s="235" t="s">
        <v>2198</v>
      </c>
      <c r="G284" s="233"/>
      <c r="H284" s="234" t="s">
        <v>1</v>
      </c>
      <c r="I284" s="236"/>
      <c r="J284" s="233"/>
      <c r="K284" s="233"/>
      <c r="L284" s="237"/>
      <c r="M284" s="238"/>
      <c r="N284" s="239"/>
      <c r="O284" s="239"/>
      <c r="P284" s="239"/>
      <c r="Q284" s="239"/>
      <c r="R284" s="239"/>
      <c r="S284" s="239"/>
      <c r="T284" s="240"/>
      <c r="AT284" s="241" t="s">
        <v>223</v>
      </c>
      <c r="AU284" s="241" t="s">
        <v>76</v>
      </c>
      <c r="AV284" s="12" t="s">
        <v>74</v>
      </c>
      <c r="AW284" s="12" t="s">
        <v>30</v>
      </c>
      <c r="AX284" s="12" t="s">
        <v>67</v>
      </c>
      <c r="AY284" s="241" t="s">
        <v>211</v>
      </c>
    </row>
    <row r="285" spans="2:51" s="13" customFormat="1" ht="12">
      <c r="B285" s="242"/>
      <c r="C285" s="243"/>
      <c r="D285" s="228" t="s">
        <v>223</v>
      </c>
      <c r="E285" s="244" t="s">
        <v>1</v>
      </c>
      <c r="F285" s="245" t="s">
        <v>2204</v>
      </c>
      <c r="G285" s="243"/>
      <c r="H285" s="246">
        <v>1.285</v>
      </c>
      <c r="I285" s="247"/>
      <c r="J285" s="243"/>
      <c r="K285" s="243"/>
      <c r="L285" s="248"/>
      <c r="M285" s="249"/>
      <c r="N285" s="250"/>
      <c r="O285" s="250"/>
      <c r="P285" s="250"/>
      <c r="Q285" s="250"/>
      <c r="R285" s="250"/>
      <c r="S285" s="250"/>
      <c r="T285" s="251"/>
      <c r="AT285" s="252" t="s">
        <v>223</v>
      </c>
      <c r="AU285" s="252" t="s">
        <v>76</v>
      </c>
      <c r="AV285" s="13" t="s">
        <v>76</v>
      </c>
      <c r="AW285" s="13" t="s">
        <v>30</v>
      </c>
      <c r="AX285" s="13" t="s">
        <v>67</v>
      </c>
      <c r="AY285" s="252" t="s">
        <v>211</v>
      </c>
    </row>
    <row r="286" spans="2:51" s="14" customFormat="1" ht="12">
      <c r="B286" s="253"/>
      <c r="C286" s="254"/>
      <c r="D286" s="228" t="s">
        <v>223</v>
      </c>
      <c r="E286" s="255" t="s">
        <v>1</v>
      </c>
      <c r="F286" s="256" t="s">
        <v>227</v>
      </c>
      <c r="G286" s="254"/>
      <c r="H286" s="257">
        <v>1.285</v>
      </c>
      <c r="I286" s="258"/>
      <c r="J286" s="254"/>
      <c r="K286" s="254"/>
      <c r="L286" s="259"/>
      <c r="M286" s="260"/>
      <c r="N286" s="261"/>
      <c r="O286" s="261"/>
      <c r="P286" s="261"/>
      <c r="Q286" s="261"/>
      <c r="R286" s="261"/>
      <c r="S286" s="261"/>
      <c r="T286" s="262"/>
      <c r="AT286" s="263" t="s">
        <v>223</v>
      </c>
      <c r="AU286" s="263" t="s">
        <v>76</v>
      </c>
      <c r="AV286" s="14" t="s">
        <v>218</v>
      </c>
      <c r="AW286" s="14" t="s">
        <v>30</v>
      </c>
      <c r="AX286" s="14" t="s">
        <v>74</v>
      </c>
      <c r="AY286" s="263" t="s">
        <v>211</v>
      </c>
    </row>
    <row r="287" spans="2:63" s="11" customFormat="1" ht="22.8" customHeight="1">
      <c r="B287" s="200"/>
      <c r="C287" s="201"/>
      <c r="D287" s="202" t="s">
        <v>66</v>
      </c>
      <c r="E287" s="214" t="s">
        <v>218</v>
      </c>
      <c r="F287" s="214" t="s">
        <v>427</v>
      </c>
      <c r="G287" s="201"/>
      <c r="H287" s="201"/>
      <c r="I287" s="204"/>
      <c r="J287" s="215">
        <f>BK287</f>
        <v>0</v>
      </c>
      <c r="K287" s="201"/>
      <c r="L287" s="206"/>
      <c r="M287" s="207"/>
      <c r="N287" s="208"/>
      <c r="O287" s="208"/>
      <c r="P287" s="209">
        <f>SUM(P288:P315)</f>
        <v>0</v>
      </c>
      <c r="Q287" s="208"/>
      <c r="R287" s="209">
        <f>SUM(R288:R315)</f>
        <v>41.25605028299999</v>
      </c>
      <c r="S287" s="208"/>
      <c r="T287" s="210">
        <f>SUM(T288:T315)</f>
        <v>0</v>
      </c>
      <c r="AR287" s="211" t="s">
        <v>74</v>
      </c>
      <c r="AT287" s="212" t="s">
        <v>66</v>
      </c>
      <c r="AU287" s="212" t="s">
        <v>74</v>
      </c>
      <c r="AY287" s="211" t="s">
        <v>211</v>
      </c>
      <c r="BK287" s="213">
        <f>SUM(BK288:BK315)</f>
        <v>0</v>
      </c>
    </row>
    <row r="288" spans="2:65" s="1" customFormat="1" ht="16.5" customHeight="1">
      <c r="B288" s="38"/>
      <c r="C288" s="216" t="s">
        <v>448</v>
      </c>
      <c r="D288" s="216" t="s">
        <v>213</v>
      </c>
      <c r="E288" s="217" t="s">
        <v>428</v>
      </c>
      <c r="F288" s="218" t="s">
        <v>429</v>
      </c>
      <c r="G288" s="219" t="s">
        <v>216</v>
      </c>
      <c r="H288" s="220">
        <v>12.48</v>
      </c>
      <c r="I288" s="221"/>
      <c r="J288" s="222">
        <f>ROUND(I288*H288,2)</f>
        <v>0</v>
      </c>
      <c r="K288" s="218" t="s">
        <v>217</v>
      </c>
      <c r="L288" s="43"/>
      <c r="M288" s="223" t="s">
        <v>1</v>
      </c>
      <c r="N288" s="224" t="s">
        <v>38</v>
      </c>
      <c r="O288" s="79"/>
      <c r="P288" s="225">
        <f>O288*H288</f>
        <v>0</v>
      </c>
      <c r="Q288" s="225">
        <v>0</v>
      </c>
      <c r="R288" s="225">
        <f>Q288*H288</f>
        <v>0</v>
      </c>
      <c r="S288" s="225">
        <v>0</v>
      </c>
      <c r="T288" s="226">
        <f>S288*H288</f>
        <v>0</v>
      </c>
      <c r="AR288" s="17" t="s">
        <v>218</v>
      </c>
      <c r="AT288" s="17" t="s">
        <v>213</v>
      </c>
      <c r="AU288" s="17" t="s">
        <v>76</v>
      </c>
      <c r="AY288" s="17" t="s">
        <v>211</v>
      </c>
      <c r="BE288" s="227">
        <f>IF(N288="základní",J288,0)</f>
        <v>0</v>
      </c>
      <c r="BF288" s="227">
        <f>IF(N288="snížená",J288,0)</f>
        <v>0</v>
      </c>
      <c r="BG288" s="227">
        <f>IF(N288="zákl. přenesená",J288,0)</f>
        <v>0</v>
      </c>
      <c r="BH288" s="227">
        <f>IF(N288="sníž. přenesená",J288,0)</f>
        <v>0</v>
      </c>
      <c r="BI288" s="227">
        <f>IF(N288="nulová",J288,0)</f>
        <v>0</v>
      </c>
      <c r="BJ288" s="17" t="s">
        <v>74</v>
      </c>
      <c r="BK288" s="227">
        <f>ROUND(I288*H288,2)</f>
        <v>0</v>
      </c>
      <c r="BL288" s="17" t="s">
        <v>218</v>
      </c>
      <c r="BM288" s="17" t="s">
        <v>465</v>
      </c>
    </row>
    <row r="289" spans="2:47" s="1" customFormat="1" ht="12">
      <c r="B289" s="38"/>
      <c r="C289" s="39"/>
      <c r="D289" s="228" t="s">
        <v>219</v>
      </c>
      <c r="E289" s="39"/>
      <c r="F289" s="229" t="s">
        <v>431</v>
      </c>
      <c r="G289" s="39"/>
      <c r="H289" s="39"/>
      <c r="I289" s="143"/>
      <c r="J289" s="39"/>
      <c r="K289" s="39"/>
      <c r="L289" s="43"/>
      <c r="M289" s="230"/>
      <c r="N289" s="79"/>
      <c r="O289" s="79"/>
      <c r="P289" s="79"/>
      <c r="Q289" s="79"/>
      <c r="R289" s="79"/>
      <c r="S289" s="79"/>
      <c r="T289" s="80"/>
      <c r="AT289" s="17" t="s">
        <v>219</v>
      </c>
      <c r="AU289" s="17" t="s">
        <v>76</v>
      </c>
    </row>
    <row r="290" spans="2:47" s="1" customFormat="1" ht="12">
      <c r="B290" s="38"/>
      <c r="C290" s="39"/>
      <c r="D290" s="228" t="s">
        <v>221</v>
      </c>
      <c r="E290" s="39"/>
      <c r="F290" s="231" t="s">
        <v>432</v>
      </c>
      <c r="G290" s="39"/>
      <c r="H290" s="39"/>
      <c r="I290" s="143"/>
      <c r="J290" s="39"/>
      <c r="K290" s="39"/>
      <c r="L290" s="43"/>
      <c r="M290" s="230"/>
      <c r="N290" s="79"/>
      <c r="O290" s="79"/>
      <c r="P290" s="79"/>
      <c r="Q290" s="79"/>
      <c r="R290" s="79"/>
      <c r="S290" s="79"/>
      <c r="T290" s="80"/>
      <c r="AT290" s="17" t="s">
        <v>221</v>
      </c>
      <c r="AU290" s="17" t="s">
        <v>76</v>
      </c>
    </row>
    <row r="291" spans="2:51" s="12" customFormat="1" ht="12">
      <c r="B291" s="232"/>
      <c r="C291" s="233"/>
      <c r="D291" s="228" t="s">
        <v>223</v>
      </c>
      <c r="E291" s="234" t="s">
        <v>1</v>
      </c>
      <c r="F291" s="235" t="s">
        <v>2198</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2205</v>
      </c>
      <c r="G292" s="243"/>
      <c r="H292" s="246">
        <v>12.48</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4" customFormat="1" ht="12">
      <c r="B293" s="253"/>
      <c r="C293" s="254"/>
      <c r="D293" s="228" t="s">
        <v>223</v>
      </c>
      <c r="E293" s="255" t="s">
        <v>1</v>
      </c>
      <c r="F293" s="256" t="s">
        <v>227</v>
      </c>
      <c r="G293" s="254"/>
      <c r="H293" s="257">
        <v>12.48</v>
      </c>
      <c r="I293" s="258"/>
      <c r="J293" s="254"/>
      <c r="K293" s="254"/>
      <c r="L293" s="259"/>
      <c r="M293" s="260"/>
      <c r="N293" s="261"/>
      <c r="O293" s="261"/>
      <c r="P293" s="261"/>
      <c r="Q293" s="261"/>
      <c r="R293" s="261"/>
      <c r="S293" s="261"/>
      <c r="T293" s="262"/>
      <c r="AT293" s="263" t="s">
        <v>223</v>
      </c>
      <c r="AU293" s="263" t="s">
        <v>76</v>
      </c>
      <c r="AV293" s="14" t="s">
        <v>218</v>
      </c>
      <c r="AW293" s="14" t="s">
        <v>30</v>
      </c>
      <c r="AX293" s="14" t="s">
        <v>74</v>
      </c>
      <c r="AY293" s="263" t="s">
        <v>211</v>
      </c>
    </row>
    <row r="294" spans="2:65" s="1" customFormat="1" ht="16.5" customHeight="1">
      <c r="B294" s="38"/>
      <c r="C294" s="216" t="s">
        <v>324</v>
      </c>
      <c r="D294" s="216" t="s">
        <v>213</v>
      </c>
      <c r="E294" s="217" t="s">
        <v>449</v>
      </c>
      <c r="F294" s="218" t="s">
        <v>450</v>
      </c>
      <c r="G294" s="219" t="s">
        <v>216</v>
      </c>
      <c r="H294" s="220">
        <v>25.8</v>
      </c>
      <c r="I294" s="221"/>
      <c r="J294" s="222">
        <f>ROUND(I294*H294,2)</f>
        <v>0</v>
      </c>
      <c r="K294" s="218" t="s">
        <v>217</v>
      </c>
      <c r="L294" s="43"/>
      <c r="M294" s="223" t="s">
        <v>1</v>
      </c>
      <c r="N294" s="224" t="s">
        <v>38</v>
      </c>
      <c r="O294" s="79"/>
      <c r="P294" s="225">
        <f>O294*H294</f>
        <v>0</v>
      </c>
      <c r="Q294" s="225">
        <v>0.16192</v>
      </c>
      <c r="R294" s="225">
        <f>Q294*H294</f>
        <v>4.177536</v>
      </c>
      <c r="S294" s="225">
        <v>0</v>
      </c>
      <c r="T294" s="226">
        <f>S294*H294</f>
        <v>0</v>
      </c>
      <c r="AR294" s="17" t="s">
        <v>218</v>
      </c>
      <c r="AT294" s="17" t="s">
        <v>213</v>
      </c>
      <c r="AU294" s="17" t="s">
        <v>76</v>
      </c>
      <c r="AY294" s="17" t="s">
        <v>211</v>
      </c>
      <c r="BE294" s="227">
        <f>IF(N294="základní",J294,0)</f>
        <v>0</v>
      </c>
      <c r="BF294" s="227">
        <f>IF(N294="snížená",J294,0)</f>
        <v>0</v>
      </c>
      <c r="BG294" s="227">
        <f>IF(N294="zákl. přenesená",J294,0)</f>
        <v>0</v>
      </c>
      <c r="BH294" s="227">
        <f>IF(N294="sníž. přenesená",J294,0)</f>
        <v>0</v>
      </c>
      <c r="BI294" s="227">
        <f>IF(N294="nulová",J294,0)</f>
        <v>0</v>
      </c>
      <c r="BJ294" s="17" t="s">
        <v>74</v>
      </c>
      <c r="BK294" s="227">
        <f>ROUND(I294*H294,2)</f>
        <v>0</v>
      </c>
      <c r="BL294" s="17" t="s">
        <v>218</v>
      </c>
      <c r="BM294" s="17" t="s">
        <v>473</v>
      </c>
    </row>
    <row r="295" spans="2:47" s="1" customFormat="1" ht="12">
      <c r="B295" s="38"/>
      <c r="C295" s="39"/>
      <c r="D295" s="228" t="s">
        <v>219</v>
      </c>
      <c r="E295" s="39"/>
      <c r="F295" s="229" t="s">
        <v>452</v>
      </c>
      <c r="G295" s="39"/>
      <c r="H295" s="39"/>
      <c r="I295" s="143"/>
      <c r="J295" s="39"/>
      <c r="K295" s="39"/>
      <c r="L295" s="43"/>
      <c r="M295" s="230"/>
      <c r="N295" s="79"/>
      <c r="O295" s="79"/>
      <c r="P295" s="79"/>
      <c r="Q295" s="79"/>
      <c r="R295" s="79"/>
      <c r="S295" s="79"/>
      <c r="T295" s="80"/>
      <c r="AT295" s="17" t="s">
        <v>219</v>
      </c>
      <c r="AU295" s="17" t="s">
        <v>76</v>
      </c>
    </row>
    <row r="296" spans="2:47" s="1" customFormat="1" ht="12">
      <c r="B296" s="38"/>
      <c r="C296" s="39"/>
      <c r="D296" s="228" t="s">
        <v>221</v>
      </c>
      <c r="E296" s="39"/>
      <c r="F296" s="231" t="s">
        <v>453</v>
      </c>
      <c r="G296" s="39"/>
      <c r="H296" s="39"/>
      <c r="I296" s="143"/>
      <c r="J296" s="39"/>
      <c r="K296" s="39"/>
      <c r="L296" s="43"/>
      <c r="M296" s="230"/>
      <c r="N296" s="79"/>
      <c r="O296" s="79"/>
      <c r="P296" s="79"/>
      <c r="Q296" s="79"/>
      <c r="R296" s="79"/>
      <c r="S296" s="79"/>
      <c r="T296" s="80"/>
      <c r="AT296" s="17" t="s">
        <v>221</v>
      </c>
      <c r="AU296" s="17" t="s">
        <v>76</v>
      </c>
    </row>
    <row r="297" spans="2:51" s="12" customFormat="1" ht="12">
      <c r="B297" s="232"/>
      <c r="C297" s="233"/>
      <c r="D297" s="228" t="s">
        <v>223</v>
      </c>
      <c r="E297" s="234" t="s">
        <v>1</v>
      </c>
      <c r="F297" s="235" t="s">
        <v>971</v>
      </c>
      <c r="G297" s="233"/>
      <c r="H297" s="234" t="s">
        <v>1</v>
      </c>
      <c r="I297" s="236"/>
      <c r="J297" s="233"/>
      <c r="K297" s="233"/>
      <c r="L297" s="237"/>
      <c r="M297" s="238"/>
      <c r="N297" s="239"/>
      <c r="O297" s="239"/>
      <c r="P297" s="239"/>
      <c r="Q297" s="239"/>
      <c r="R297" s="239"/>
      <c r="S297" s="239"/>
      <c r="T297" s="240"/>
      <c r="AT297" s="241" t="s">
        <v>223</v>
      </c>
      <c r="AU297" s="241" t="s">
        <v>76</v>
      </c>
      <c r="AV297" s="12" t="s">
        <v>74</v>
      </c>
      <c r="AW297" s="12" t="s">
        <v>30</v>
      </c>
      <c r="AX297" s="12" t="s">
        <v>67</v>
      </c>
      <c r="AY297" s="241" t="s">
        <v>211</v>
      </c>
    </row>
    <row r="298" spans="2:51" s="13" customFormat="1" ht="12">
      <c r="B298" s="242"/>
      <c r="C298" s="243"/>
      <c r="D298" s="228" t="s">
        <v>223</v>
      </c>
      <c r="E298" s="244" t="s">
        <v>1</v>
      </c>
      <c r="F298" s="245" t="s">
        <v>2206</v>
      </c>
      <c r="G298" s="243"/>
      <c r="H298" s="246">
        <v>19.2</v>
      </c>
      <c r="I298" s="247"/>
      <c r="J298" s="243"/>
      <c r="K298" s="243"/>
      <c r="L298" s="248"/>
      <c r="M298" s="249"/>
      <c r="N298" s="250"/>
      <c r="O298" s="250"/>
      <c r="P298" s="250"/>
      <c r="Q298" s="250"/>
      <c r="R298" s="250"/>
      <c r="S298" s="250"/>
      <c r="T298" s="251"/>
      <c r="AT298" s="252" t="s">
        <v>223</v>
      </c>
      <c r="AU298" s="252" t="s">
        <v>76</v>
      </c>
      <c r="AV298" s="13" t="s">
        <v>76</v>
      </c>
      <c r="AW298" s="13" t="s">
        <v>30</v>
      </c>
      <c r="AX298" s="13" t="s">
        <v>67</v>
      </c>
      <c r="AY298" s="252" t="s">
        <v>211</v>
      </c>
    </row>
    <row r="299" spans="2:51" s="13" customFormat="1" ht="12">
      <c r="B299" s="242"/>
      <c r="C299" s="243"/>
      <c r="D299" s="228" t="s">
        <v>223</v>
      </c>
      <c r="E299" s="244" t="s">
        <v>1</v>
      </c>
      <c r="F299" s="245" t="s">
        <v>2207</v>
      </c>
      <c r="G299" s="243"/>
      <c r="H299" s="246">
        <v>6.6</v>
      </c>
      <c r="I299" s="247"/>
      <c r="J299" s="243"/>
      <c r="K299" s="243"/>
      <c r="L299" s="248"/>
      <c r="M299" s="249"/>
      <c r="N299" s="250"/>
      <c r="O299" s="250"/>
      <c r="P299" s="250"/>
      <c r="Q299" s="250"/>
      <c r="R299" s="250"/>
      <c r="S299" s="250"/>
      <c r="T299" s="251"/>
      <c r="AT299" s="252" t="s">
        <v>223</v>
      </c>
      <c r="AU299" s="252" t="s">
        <v>76</v>
      </c>
      <c r="AV299" s="13" t="s">
        <v>76</v>
      </c>
      <c r="AW299" s="13" t="s">
        <v>30</v>
      </c>
      <c r="AX299" s="13" t="s">
        <v>67</v>
      </c>
      <c r="AY299" s="252" t="s">
        <v>211</v>
      </c>
    </row>
    <row r="300" spans="2:51" s="14" customFormat="1" ht="12">
      <c r="B300" s="253"/>
      <c r="C300" s="254"/>
      <c r="D300" s="228" t="s">
        <v>223</v>
      </c>
      <c r="E300" s="255" t="s">
        <v>1</v>
      </c>
      <c r="F300" s="256" t="s">
        <v>227</v>
      </c>
      <c r="G300" s="254"/>
      <c r="H300" s="257">
        <v>25.8</v>
      </c>
      <c r="I300" s="258"/>
      <c r="J300" s="254"/>
      <c r="K300" s="254"/>
      <c r="L300" s="259"/>
      <c r="M300" s="260"/>
      <c r="N300" s="261"/>
      <c r="O300" s="261"/>
      <c r="P300" s="261"/>
      <c r="Q300" s="261"/>
      <c r="R300" s="261"/>
      <c r="S300" s="261"/>
      <c r="T300" s="262"/>
      <c r="AT300" s="263" t="s">
        <v>223</v>
      </c>
      <c r="AU300" s="263" t="s">
        <v>76</v>
      </c>
      <c r="AV300" s="14" t="s">
        <v>218</v>
      </c>
      <c r="AW300" s="14" t="s">
        <v>30</v>
      </c>
      <c r="AX300" s="14" t="s">
        <v>74</v>
      </c>
      <c r="AY300" s="263" t="s">
        <v>211</v>
      </c>
    </row>
    <row r="301" spans="2:65" s="1" customFormat="1" ht="16.5" customHeight="1">
      <c r="B301" s="38"/>
      <c r="C301" s="216" t="s">
        <v>462</v>
      </c>
      <c r="D301" s="216" t="s">
        <v>213</v>
      </c>
      <c r="E301" s="217" t="s">
        <v>976</v>
      </c>
      <c r="F301" s="218" t="s">
        <v>977</v>
      </c>
      <c r="G301" s="219" t="s">
        <v>216</v>
      </c>
      <c r="H301" s="220">
        <v>35.745</v>
      </c>
      <c r="I301" s="221"/>
      <c r="J301" s="222">
        <f>ROUND(I301*H301,2)</f>
        <v>0</v>
      </c>
      <c r="K301" s="218" t="s">
        <v>217</v>
      </c>
      <c r="L301" s="43"/>
      <c r="M301" s="223" t="s">
        <v>1</v>
      </c>
      <c r="N301" s="224" t="s">
        <v>38</v>
      </c>
      <c r="O301" s="79"/>
      <c r="P301" s="225">
        <f>O301*H301</f>
        <v>0</v>
      </c>
      <c r="Q301" s="225">
        <v>1.031199</v>
      </c>
      <c r="R301" s="225">
        <f>Q301*H301</f>
        <v>36.860208254999996</v>
      </c>
      <c r="S301" s="225">
        <v>0</v>
      </c>
      <c r="T301" s="226">
        <f>S301*H301</f>
        <v>0</v>
      </c>
      <c r="AR301" s="17" t="s">
        <v>218</v>
      </c>
      <c r="AT301" s="17" t="s">
        <v>213</v>
      </c>
      <c r="AU301" s="17" t="s">
        <v>76</v>
      </c>
      <c r="AY301" s="17" t="s">
        <v>211</v>
      </c>
      <c r="BE301" s="227">
        <f>IF(N301="základní",J301,0)</f>
        <v>0</v>
      </c>
      <c r="BF301" s="227">
        <f>IF(N301="snížená",J301,0)</f>
        <v>0</v>
      </c>
      <c r="BG301" s="227">
        <f>IF(N301="zákl. přenesená",J301,0)</f>
        <v>0</v>
      </c>
      <c r="BH301" s="227">
        <f>IF(N301="sníž. přenesená",J301,0)</f>
        <v>0</v>
      </c>
      <c r="BI301" s="227">
        <f>IF(N301="nulová",J301,0)</f>
        <v>0</v>
      </c>
      <c r="BJ301" s="17" t="s">
        <v>74</v>
      </c>
      <c r="BK301" s="227">
        <f>ROUND(I301*H301,2)</f>
        <v>0</v>
      </c>
      <c r="BL301" s="17" t="s">
        <v>218</v>
      </c>
      <c r="BM301" s="17" t="s">
        <v>484</v>
      </c>
    </row>
    <row r="302" spans="2:47" s="1" customFormat="1" ht="12">
      <c r="B302" s="38"/>
      <c r="C302" s="39"/>
      <c r="D302" s="228" t="s">
        <v>219</v>
      </c>
      <c r="E302" s="39"/>
      <c r="F302" s="229" t="s">
        <v>979</v>
      </c>
      <c r="G302" s="39"/>
      <c r="H302" s="39"/>
      <c r="I302" s="143"/>
      <c r="J302" s="39"/>
      <c r="K302" s="39"/>
      <c r="L302" s="43"/>
      <c r="M302" s="230"/>
      <c r="N302" s="79"/>
      <c r="O302" s="79"/>
      <c r="P302" s="79"/>
      <c r="Q302" s="79"/>
      <c r="R302" s="79"/>
      <c r="S302" s="79"/>
      <c r="T302" s="80"/>
      <c r="AT302" s="17" t="s">
        <v>219</v>
      </c>
      <c r="AU302" s="17" t="s">
        <v>76</v>
      </c>
    </row>
    <row r="303" spans="2:47" s="1" customFormat="1" ht="12">
      <c r="B303" s="38"/>
      <c r="C303" s="39"/>
      <c r="D303" s="228" t="s">
        <v>221</v>
      </c>
      <c r="E303" s="39"/>
      <c r="F303" s="231" t="s">
        <v>467</v>
      </c>
      <c r="G303" s="39"/>
      <c r="H303" s="39"/>
      <c r="I303" s="143"/>
      <c r="J303" s="39"/>
      <c r="K303" s="39"/>
      <c r="L303" s="43"/>
      <c r="M303" s="230"/>
      <c r="N303" s="79"/>
      <c r="O303" s="79"/>
      <c r="P303" s="79"/>
      <c r="Q303" s="79"/>
      <c r="R303" s="79"/>
      <c r="S303" s="79"/>
      <c r="T303" s="80"/>
      <c r="AT303" s="17" t="s">
        <v>221</v>
      </c>
      <c r="AU303" s="17" t="s">
        <v>76</v>
      </c>
    </row>
    <row r="304" spans="2:51" s="12" customFormat="1" ht="12">
      <c r="B304" s="232"/>
      <c r="C304" s="233"/>
      <c r="D304" s="228" t="s">
        <v>223</v>
      </c>
      <c r="E304" s="234" t="s">
        <v>1</v>
      </c>
      <c r="F304" s="235" t="s">
        <v>971</v>
      </c>
      <c r="G304" s="233"/>
      <c r="H304" s="234" t="s">
        <v>1</v>
      </c>
      <c r="I304" s="236"/>
      <c r="J304" s="233"/>
      <c r="K304" s="233"/>
      <c r="L304" s="237"/>
      <c r="M304" s="238"/>
      <c r="N304" s="239"/>
      <c r="O304" s="239"/>
      <c r="P304" s="239"/>
      <c r="Q304" s="239"/>
      <c r="R304" s="239"/>
      <c r="S304" s="239"/>
      <c r="T304" s="240"/>
      <c r="AT304" s="241" t="s">
        <v>223</v>
      </c>
      <c r="AU304" s="241" t="s">
        <v>76</v>
      </c>
      <c r="AV304" s="12" t="s">
        <v>74</v>
      </c>
      <c r="AW304" s="12" t="s">
        <v>30</v>
      </c>
      <c r="AX304" s="12" t="s">
        <v>67</v>
      </c>
      <c r="AY304" s="241" t="s">
        <v>211</v>
      </c>
    </row>
    <row r="305" spans="2:51" s="13" customFormat="1" ht="12">
      <c r="B305" s="242"/>
      <c r="C305" s="243"/>
      <c r="D305" s="228" t="s">
        <v>223</v>
      </c>
      <c r="E305" s="244" t="s">
        <v>1</v>
      </c>
      <c r="F305" s="245" t="s">
        <v>2206</v>
      </c>
      <c r="G305" s="243"/>
      <c r="H305" s="246">
        <v>19.2</v>
      </c>
      <c r="I305" s="247"/>
      <c r="J305" s="243"/>
      <c r="K305" s="243"/>
      <c r="L305" s="248"/>
      <c r="M305" s="249"/>
      <c r="N305" s="250"/>
      <c r="O305" s="250"/>
      <c r="P305" s="250"/>
      <c r="Q305" s="250"/>
      <c r="R305" s="250"/>
      <c r="S305" s="250"/>
      <c r="T305" s="251"/>
      <c r="AT305" s="252" t="s">
        <v>223</v>
      </c>
      <c r="AU305" s="252" t="s">
        <v>76</v>
      </c>
      <c r="AV305" s="13" t="s">
        <v>76</v>
      </c>
      <c r="AW305" s="13" t="s">
        <v>30</v>
      </c>
      <c r="AX305" s="13" t="s">
        <v>67</v>
      </c>
      <c r="AY305" s="252" t="s">
        <v>211</v>
      </c>
    </row>
    <row r="306" spans="2:51" s="13" customFormat="1" ht="12">
      <c r="B306" s="242"/>
      <c r="C306" s="243"/>
      <c r="D306" s="228" t="s">
        <v>223</v>
      </c>
      <c r="E306" s="244" t="s">
        <v>1</v>
      </c>
      <c r="F306" s="245" t="s">
        <v>2207</v>
      </c>
      <c r="G306" s="243"/>
      <c r="H306" s="246">
        <v>6.6</v>
      </c>
      <c r="I306" s="247"/>
      <c r="J306" s="243"/>
      <c r="K306" s="243"/>
      <c r="L306" s="248"/>
      <c r="M306" s="249"/>
      <c r="N306" s="250"/>
      <c r="O306" s="250"/>
      <c r="P306" s="250"/>
      <c r="Q306" s="250"/>
      <c r="R306" s="250"/>
      <c r="S306" s="250"/>
      <c r="T306" s="251"/>
      <c r="AT306" s="252" t="s">
        <v>223</v>
      </c>
      <c r="AU306" s="252" t="s">
        <v>76</v>
      </c>
      <c r="AV306" s="13" t="s">
        <v>76</v>
      </c>
      <c r="AW306" s="13" t="s">
        <v>30</v>
      </c>
      <c r="AX306" s="13" t="s">
        <v>67</v>
      </c>
      <c r="AY306" s="252" t="s">
        <v>211</v>
      </c>
    </row>
    <row r="307" spans="2:51" s="12" customFormat="1" ht="12">
      <c r="B307" s="232"/>
      <c r="C307" s="233"/>
      <c r="D307" s="228" t="s">
        <v>223</v>
      </c>
      <c r="E307" s="234" t="s">
        <v>1</v>
      </c>
      <c r="F307" s="235" t="s">
        <v>2162</v>
      </c>
      <c r="G307" s="233"/>
      <c r="H307" s="234" t="s">
        <v>1</v>
      </c>
      <c r="I307" s="236"/>
      <c r="J307" s="233"/>
      <c r="K307" s="233"/>
      <c r="L307" s="237"/>
      <c r="M307" s="238"/>
      <c r="N307" s="239"/>
      <c r="O307" s="239"/>
      <c r="P307" s="239"/>
      <c r="Q307" s="239"/>
      <c r="R307" s="239"/>
      <c r="S307" s="239"/>
      <c r="T307" s="240"/>
      <c r="AT307" s="241" t="s">
        <v>223</v>
      </c>
      <c r="AU307" s="241" t="s">
        <v>76</v>
      </c>
      <c r="AV307" s="12" t="s">
        <v>74</v>
      </c>
      <c r="AW307" s="12" t="s">
        <v>30</v>
      </c>
      <c r="AX307" s="12" t="s">
        <v>67</v>
      </c>
      <c r="AY307" s="241" t="s">
        <v>211</v>
      </c>
    </row>
    <row r="308" spans="2:51" s="13" customFormat="1" ht="12">
      <c r="B308" s="242"/>
      <c r="C308" s="243"/>
      <c r="D308" s="228" t="s">
        <v>223</v>
      </c>
      <c r="E308" s="244" t="s">
        <v>1</v>
      </c>
      <c r="F308" s="245" t="s">
        <v>2208</v>
      </c>
      <c r="G308" s="243"/>
      <c r="H308" s="246">
        <v>9.945</v>
      </c>
      <c r="I308" s="247"/>
      <c r="J308" s="243"/>
      <c r="K308" s="243"/>
      <c r="L308" s="248"/>
      <c r="M308" s="249"/>
      <c r="N308" s="250"/>
      <c r="O308" s="250"/>
      <c r="P308" s="250"/>
      <c r="Q308" s="250"/>
      <c r="R308" s="250"/>
      <c r="S308" s="250"/>
      <c r="T308" s="251"/>
      <c r="AT308" s="252" t="s">
        <v>223</v>
      </c>
      <c r="AU308" s="252" t="s">
        <v>76</v>
      </c>
      <c r="AV308" s="13" t="s">
        <v>76</v>
      </c>
      <c r="AW308" s="13" t="s">
        <v>30</v>
      </c>
      <c r="AX308" s="13" t="s">
        <v>67</v>
      </c>
      <c r="AY308" s="252" t="s">
        <v>211</v>
      </c>
    </row>
    <row r="309" spans="2:51" s="14" customFormat="1" ht="12">
      <c r="B309" s="253"/>
      <c r="C309" s="254"/>
      <c r="D309" s="228" t="s">
        <v>223</v>
      </c>
      <c r="E309" s="255" t="s">
        <v>1</v>
      </c>
      <c r="F309" s="256" t="s">
        <v>227</v>
      </c>
      <c r="G309" s="254"/>
      <c r="H309" s="257">
        <v>35.745</v>
      </c>
      <c r="I309" s="258"/>
      <c r="J309" s="254"/>
      <c r="K309" s="254"/>
      <c r="L309" s="259"/>
      <c r="M309" s="260"/>
      <c r="N309" s="261"/>
      <c r="O309" s="261"/>
      <c r="P309" s="261"/>
      <c r="Q309" s="261"/>
      <c r="R309" s="261"/>
      <c r="S309" s="261"/>
      <c r="T309" s="262"/>
      <c r="AT309" s="263" t="s">
        <v>223</v>
      </c>
      <c r="AU309" s="263" t="s">
        <v>76</v>
      </c>
      <c r="AV309" s="14" t="s">
        <v>218</v>
      </c>
      <c r="AW309" s="14" t="s">
        <v>30</v>
      </c>
      <c r="AX309" s="14" t="s">
        <v>74</v>
      </c>
      <c r="AY309" s="263" t="s">
        <v>211</v>
      </c>
    </row>
    <row r="310" spans="2:65" s="1" customFormat="1" ht="16.5" customHeight="1">
      <c r="B310" s="38"/>
      <c r="C310" s="216" t="s">
        <v>331</v>
      </c>
      <c r="D310" s="216" t="s">
        <v>213</v>
      </c>
      <c r="E310" s="217" t="s">
        <v>471</v>
      </c>
      <c r="F310" s="218" t="s">
        <v>472</v>
      </c>
      <c r="G310" s="219" t="s">
        <v>323</v>
      </c>
      <c r="H310" s="220">
        <v>0.206</v>
      </c>
      <c r="I310" s="221"/>
      <c r="J310" s="222">
        <f>ROUND(I310*H310,2)</f>
        <v>0</v>
      </c>
      <c r="K310" s="218" t="s">
        <v>217</v>
      </c>
      <c r="L310" s="43"/>
      <c r="M310" s="223" t="s">
        <v>1</v>
      </c>
      <c r="N310" s="224" t="s">
        <v>38</v>
      </c>
      <c r="O310" s="79"/>
      <c r="P310" s="225">
        <f>O310*H310</f>
        <v>0</v>
      </c>
      <c r="Q310" s="225">
        <v>1.059738</v>
      </c>
      <c r="R310" s="225">
        <f>Q310*H310</f>
        <v>0.218306028</v>
      </c>
      <c r="S310" s="225">
        <v>0</v>
      </c>
      <c r="T310" s="226">
        <f>S310*H310</f>
        <v>0</v>
      </c>
      <c r="AR310" s="17" t="s">
        <v>218</v>
      </c>
      <c r="AT310" s="17" t="s">
        <v>213</v>
      </c>
      <c r="AU310" s="17" t="s">
        <v>76</v>
      </c>
      <c r="AY310" s="17" t="s">
        <v>211</v>
      </c>
      <c r="BE310" s="227">
        <f>IF(N310="základní",J310,0)</f>
        <v>0</v>
      </c>
      <c r="BF310" s="227">
        <f>IF(N310="snížená",J310,0)</f>
        <v>0</v>
      </c>
      <c r="BG310" s="227">
        <f>IF(N310="zákl. přenesená",J310,0)</f>
        <v>0</v>
      </c>
      <c r="BH310" s="227">
        <f>IF(N310="sníž. přenesená",J310,0)</f>
        <v>0</v>
      </c>
      <c r="BI310" s="227">
        <f>IF(N310="nulová",J310,0)</f>
        <v>0</v>
      </c>
      <c r="BJ310" s="17" t="s">
        <v>74</v>
      </c>
      <c r="BK310" s="227">
        <f>ROUND(I310*H310,2)</f>
        <v>0</v>
      </c>
      <c r="BL310" s="17" t="s">
        <v>218</v>
      </c>
      <c r="BM310" s="17" t="s">
        <v>503</v>
      </c>
    </row>
    <row r="311" spans="2:47" s="1" customFormat="1" ht="12">
      <c r="B311" s="38"/>
      <c r="C311" s="39"/>
      <c r="D311" s="228" t="s">
        <v>219</v>
      </c>
      <c r="E311" s="39"/>
      <c r="F311" s="229" t="s">
        <v>474</v>
      </c>
      <c r="G311" s="39"/>
      <c r="H311" s="39"/>
      <c r="I311" s="143"/>
      <c r="J311" s="39"/>
      <c r="K311" s="39"/>
      <c r="L311" s="43"/>
      <c r="M311" s="230"/>
      <c r="N311" s="79"/>
      <c r="O311" s="79"/>
      <c r="P311" s="79"/>
      <c r="Q311" s="79"/>
      <c r="R311" s="79"/>
      <c r="S311" s="79"/>
      <c r="T311" s="80"/>
      <c r="AT311" s="17" t="s">
        <v>219</v>
      </c>
      <c r="AU311" s="17" t="s">
        <v>76</v>
      </c>
    </row>
    <row r="312" spans="2:47" s="1" customFormat="1" ht="12">
      <c r="B312" s="38"/>
      <c r="C312" s="39"/>
      <c r="D312" s="228" t="s">
        <v>221</v>
      </c>
      <c r="E312" s="39"/>
      <c r="F312" s="231" t="s">
        <v>475</v>
      </c>
      <c r="G312" s="39"/>
      <c r="H312" s="39"/>
      <c r="I312" s="143"/>
      <c r="J312" s="39"/>
      <c r="K312" s="39"/>
      <c r="L312" s="43"/>
      <c r="M312" s="230"/>
      <c r="N312" s="79"/>
      <c r="O312" s="79"/>
      <c r="P312" s="79"/>
      <c r="Q312" s="79"/>
      <c r="R312" s="79"/>
      <c r="S312" s="79"/>
      <c r="T312" s="80"/>
      <c r="AT312" s="17" t="s">
        <v>221</v>
      </c>
      <c r="AU312" s="17" t="s">
        <v>76</v>
      </c>
    </row>
    <row r="313" spans="2:51" s="12" customFormat="1" ht="12">
      <c r="B313" s="232"/>
      <c r="C313" s="233"/>
      <c r="D313" s="228" t="s">
        <v>223</v>
      </c>
      <c r="E313" s="234" t="s">
        <v>1</v>
      </c>
      <c r="F313" s="235" t="s">
        <v>476</v>
      </c>
      <c r="G313" s="233"/>
      <c r="H313" s="234" t="s">
        <v>1</v>
      </c>
      <c r="I313" s="236"/>
      <c r="J313" s="233"/>
      <c r="K313" s="233"/>
      <c r="L313" s="237"/>
      <c r="M313" s="238"/>
      <c r="N313" s="239"/>
      <c r="O313" s="239"/>
      <c r="P313" s="239"/>
      <c r="Q313" s="239"/>
      <c r="R313" s="239"/>
      <c r="S313" s="239"/>
      <c r="T313" s="240"/>
      <c r="AT313" s="241" t="s">
        <v>223</v>
      </c>
      <c r="AU313" s="241" t="s">
        <v>76</v>
      </c>
      <c r="AV313" s="12" t="s">
        <v>74</v>
      </c>
      <c r="AW313" s="12" t="s">
        <v>30</v>
      </c>
      <c r="AX313" s="12" t="s">
        <v>67</v>
      </c>
      <c r="AY313" s="241" t="s">
        <v>211</v>
      </c>
    </row>
    <row r="314" spans="2:51" s="13" customFormat="1" ht="12">
      <c r="B314" s="242"/>
      <c r="C314" s="243"/>
      <c r="D314" s="228" t="s">
        <v>223</v>
      </c>
      <c r="E314" s="244" t="s">
        <v>1</v>
      </c>
      <c r="F314" s="245" t="s">
        <v>2209</v>
      </c>
      <c r="G314" s="243"/>
      <c r="H314" s="246">
        <v>0.206</v>
      </c>
      <c r="I314" s="247"/>
      <c r="J314" s="243"/>
      <c r="K314" s="243"/>
      <c r="L314" s="248"/>
      <c r="M314" s="249"/>
      <c r="N314" s="250"/>
      <c r="O314" s="250"/>
      <c r="P314" s="250"/>
      <c r="Q314" s="250"/>
      <c r="R314" s="250"/>
      <c r="S314" s="250"/>
      <c r="T314" s="251"/>
      <c r="AT314" s="252" t="s">
        <v>223</v>
      </c>
      <c r="AU314" s="252" t="s">
        <v>76</v>
      </c>
      <c r="AV314" s="13" t="s">
        <v>76</v>
      </c>
      <c r="AW314" s="13" t="s">
        <v>30</v>
      </c>
      <c r="AX314" s="13" t="s">
        <v>67</v>
      </c>
      <c r="AY314" s="252" t="s">
        <v>211</v>
      </c>
    </row>
    <row r="315" spans="2:51" s="14" customFormat="1" ht="12">
      <c r="B315" s="253"/>
      <c r="C315" s="254"/>
      <c r="D315" s="228" t="s">
        <v>223</v>
      </c>
      <c r="E315" s="255" t="s">
        <v>1</v>
      </c>
      <c r="F315" s="256" t="s">
        <v>227</v>
      </c>
      <c r="G315" s="254"/>
      <c r="H315" s="257">
        <v>0.206</v>
      </c>
      <c r="I315" s="258"/>
      <c r="J315" s="254"/>
      <c r="K315" s="254"/>
      <c r="L315" s="259"/>
      <c r="M315" s="260"/>
      <c r="N315" s="261"/>
      <c r="O315" s="261"/>
      <c r="P315" s="261"/>
      <c r="Q315" s="261"/>
      <c r="R315" s="261"/>
      <c r="S315" s="261"/>
      <c r="T315" s="262"/>
      <c r="AT315" s="263" t="s">
        <v>223</v>
      </c>
      <c r="AU315" s="263" t="s">
        <v>76</v>
      </c>
      <c r="AV315" s="14" t="s">
        <v>218</v>
      </c>
      <c r="AW315" s="14" t="s">
        <v>30</v>
      </c>
      <c r="AX315" s="14" t="s">
        <v>74</v>
      </c>
      <c r="AY315" s="263" t="s">
        <v>211</v>
      </c>
    </row>
    <row r="316" spans="2:63" s="11" customFormat="1" ht="22.8" customHeight="1">
      <c r="B316" s="200"/>
      <c r="C316" s="201"/>
      <c r="D316" s="202" t="s">
        <v>66</v>
      </c>
      <c r="E316" s="214" t="s">
        <v>282</v>
      </c>
      <c r="F316" s="214" t="s">
        <v>505</v>
      </c>
      <c r="G316" s="201"/>
      <c r="H316" s="201"/>
      <c r="I316" s="204"/>
      <c r="J316" s="215">
        <f>BK316</f>
        <v>0</v>
      </c>
      <c r="K316" s="201"/>
      <c r="L316" s="206"/>
      <c r="M316" s="207"/>
      <c r="N316" s="208"/>
      <c r="O316" s="208"/>
      <c r="P316" s="209">
        <f>SUM(P317:P441)</f>
        <v>0</v>
      </c>
      <c r="Q316" s="208"/>
      <c r="R316" s="209">
        <f>SUM(R317:R441)</f>
        <v>21.374472744000002</v>
      </c>
      <c r="S316" s="208"/>
      <c r="T316" s="210">
        <f>SUM(T317:T441)</f>
        <v>37.5309939</v>
      </c>
      <c r="AR316" s="211" t="s">
        <v>74</v>
      </c>
      <c r="AT316" s="212" t="s">
        <v>66</v>
      </c>
      <c r="AU316" s="212" t="s">
        <v>74</v>
      </c>
      <c r="AY316" s="211" t="s">
        <v>211</v>
      </c>
      <c r="BK316" s="213">
        <f>SUM(BK317:BK441)</f>
        <v>0</v>
      </c>
    </row>
    <row r="317" spans="2:65" s="1" customFormat="1" ht="16.5" customHeight="1">
      <c r="B317" s="38"/>
      <c r="C317" s="216" t="s">
        <v>481</v>
      </c>
      <c r="D317" s="216" t="s">
        <v>213</v>
      </c>
      <c r="E317" s="217" t="s">
        <v>507</v>
      </c>
      <c r="F317" s="218" t="s">
        <v>508</v>
      </c>
      <c r="G317" s="219" t="s">
        <v>246</v>
      </c>
      <c r="H317" s="220">
        <v>9.5</v>
      </c>
      <c r="I317" s="221"/>
      <c r="J317" s="222">
        <f>ROUND(I317*H317,2)</f>
        <v>0</v>
      </c>
      <c r="K317" s="218" t="s">
        <v>217</v>
      </c>
      <c r="L317" s="43"/>
      <c r="M317" s="223" t="s">
        <v>1</v>
      </c>
      <c r="N317" s="224" t="s">
        <v>38</v>
      </c>
      <c r="O317" s="79"/>
      <c r="P317" s="225">
        <f>O317*H317</f>
        <v>0</v>
      </c>
      <c r="Q317" s="225">
        <v>0.0001932</v>
      </c>
      <c r="R317" s="225">
        <f>Q317*H317</f>
        <v>0.0018354</v>
      </c>
      <c r="S317" s="225">
        <v>0</v>
      </c>
      <c r="T317" s="226">
        <f>S317*H317</f>
        <v>0</v>
      </c>
      <c r="AR317" s="17" t="s">
        <v>218</v>
      </c>
      <c r="AT317" s="17" t="s">
        <v>213</v>
      </c>
      <c r="AU317" s="17" t="s">
        <v>76</v>
      </c>
      <c r="AY317" s="17" t="s">
        <v>211</v>
      </c>
      <c r="BE317" s="227">
        <f>IF(N317="základní",J317,0)</f>
        <v>0</v>
      </c>
      <c r="BF317" s="227">
        <f>IF(N317="snížená",J317,0)</f>
        <v>0</v>
      </c>
      <c r="BG317" s="227">
        <f>IF(N317="zákl. přenesená",J317,0)</f>
        <v>0</v>
      </c>
      <c r="BH317" s="227">
        <f>IF(N317="sníž. přenesená",J317,0)</f>
        <v>0</v>
      </c>
      <c r="BI317" s="227">
        <f>IF(N317="nulová",J317,0)</f>
        <v>0</v>
      </c>
      <c r="BJ317" s="17" t="s">
        <v>74</v>
      </c>
      <c r="BK317" s="227">
        <f>ROUND(I317*H317,2)</f>
        <v>0</v>
      </c>
      <c r="BL317" s="17" t="s">
        <v>218</v>
      </c>
      <c r="BM317" s="17" t="s">
        <v>509</v>
      </c>
    </row>
    <row r="318" spans="2:47" s="1" customFormat="1" ht="12">
      <c r="B318" s="38"/>
      <c r="C318" s="39"/>
      <c r="D318" s="228" t="s">
        <v>219</v>
      </c>
      <c r="E318" s="39"/>
      <c r="F318" s="229" t="s">
        <v>510</v>
      </c>
      <c r="G318" s="39"/>
      <c r="H318" s="39"/>
      <c r="I318" s="143"/>
      <c r="J318" s="39"/>
      <c r="K318" s="39"/>
      <c r="L318" s="43"/>
      <c r="M318" s="230"/>
      <c r="N318" s="79"/>
      <c r="O318" s="79"/>
      <c r="P318" s="79"/>
      <c r="Q318" s="79"/>
      <c r="R318" s="79"/>
      <c r="S318" s="79"/>
      <c r="T318" s="80"/>
      <c r="AT318" s="17" t="s">
        <v>219</v>
      </c>
      <c r="AU318" s="17" t="s">
        <v>76</v>
      </c>
    </row>
    <row r="319" spans="2:47" s="1" customFormat="1" ht="12">
      <c r="B319" s="38"/>
      <c r="C319" s="39"/>
      <c r="D319" s="228" t="s">
        <v>221</v>
      </c>
      <c r="E319" s="39"/>
      <c r="F319" s="231" t="s">
        <v>511</v>
      </c>
      <c r="G319" s="39"/>
      <c r="H319" s="39"/>
      <c r="I319" s="143"/>
      <c r="J319" s="39"/>
      <c r="K319" s="39"/>
      <c r="L319" s="43"/>
      <c r="M319" s="230"/>
      <c r="N319" s="79"/>
      <c r="O319" s="79"/>
      <c r="P319" s="79"/>
      <c r="Q319" s="79"/>
      <c r="R319" s="79"/>
      <c r="S319" s="79"/>
      <c r="T319" s="80"/>
      <c r="AT319" s="17" t="s">
        <v>221</v>
      </c>
      <c r="AU319" s="17" t="s">
        <v>76</v>
      </c>
    </row>
    <row r="320" spans="2:51" s="12" customFormat="1" ht="12">
      <c r="B320" s="232"/>
      <c r="C320" s="233"/>
      <c r="D320" s="228" t="s">
        <v>223</v>
      </c>
      <c r="E320" s="234" t="s">
        <v>1</v>
      </c>
      <c r="F320" s="235" t="s">
        <v>2210</v>
      </c>
      <c r="G320" s="233"/>
      <c r="H320" s="234" t="s">
        <v>1</v>
      </c>
      <c r="I320" s="236"/>
      <c r="J320" s="233"/>
      <c r="K320" s="233"/>
      <c r="L320" s="237"/>
      <c r="M320" s="238"/>
      <c r="N320" s="239"/>
      <c r="O320" s="239"/>
      <c r="P320" s="239"/>
      <c r="Q320" s="239"/>
      <c r="R320" s="239"/>
      <c r="S320" s="239"/>
      <c r="T320" s="240"/>
      <c r="AT320" s="241" t="s">
        <v>223</v>
      </c>
      <c r="AU320" s="241" t="s">
        <v>76</v>
      </c>
      <c r="AV320" s="12" t="s">
        <v>74</v>
      </c>
      <c r="AW320" s="12" t="s">
        <v>30</v>
      </c>
      <c r="AX320" s="12" t="s">
        <v>67</v>
      </c>
      <c r="AY320" s="241" t="s">
        <v>211</v>
      </c>
    </row>
    <row r="321" spans="2:51" s="13" customFormat="1" ht="12">
      <c r="B321" s="242"/>
      <c r="C321" s="243"/>
      <c r="D321" s="228" t="s">
        <v>223</v>
      </c>
      <c r="E321" s="244" t="s">
        <v>1</v>
      </c>
      <c r="F321" s="245" t="s">
        <v>2211</v>
      </c>
      <c r="G321" s="243"/>
      <c r="H321" s="246">
        <v>9.5</v>
      </c>
      <c r="I321" s="247"/>
      <c r="J321" s="243"/>
      <c r="K321" s="243"/>
      <c r="L321" s="248"/>
      <c r="M321" s="249"/>
      <c r="N321" s="250"/>
      <c r="O321" s="250"/>
      <c r="P321" s="250"/>
      <c r="Q321" s="250"/>
      <c r="R321" s="250"/>
      <c r="S321" s="250"/>
      <c r="T321" s="251"/>
      <c r="AT321" s="252" t="s">
        <v>223</v>
      </c>
      <c r="AU321" s="252" t="s">
        <v>76</v>
      </c>
      <c r="AV321" s="13" t="s">
        <v>76</v>
      </c>
      <c r="AW321" s="13" t="s">
        <v>30</v>
      </c>
      <c r="AX321" s="13" t="s">
        <v>67</v>
      </c>
      <c r="AY321" s="252" t="s">
        <v>211</v>
      </c>
    </row>
    <row r="322" spans="2:51" s="14" customFormat="1" ht="12">
      <c r="B322" s="253"/>
      <c r="C322" s="254"/>
      <c r="D322" s="228" t="s">
        <v>223</v>
      </c>
      <c r="E322" s="255" t="s">
        <v>1</v>
      </c>
      <c r="F322" s="256" t="s">
        <v>227</v>
      </c>
      <c r="G322" s="254"/>
      <c r="H322" s="257">
        <v>9.5</v>
      </c>
      <c r="I322" s="258"/>
      <c r="J322" s="254"/>
      <c r="K322" s="254"/>
      <c r="L322" s="259"/>
      <c r="M322" s="260"/>
      <c r="N322" s="261"/>
      <c r="O322" s="261"/>
      <c r="P322" s="261"/>
      <c r="Q322" s="261"/>
      <c r="R322" s="261"/>
      <c r="S322" s="261"/>
      <c r="T322" s="262"/>
      <c r="AT322" s="263" t="s">
        <v>223</v>
      </c>
      <c r="AU322" s="263" t="s">
        <v>76</v>
      </c>
      <c r="AV322" s="14" t="s">
        <v>218</v>
      </c>
      <c r="AW322" s="14" t="s">
        <v>30</v>
      </c>
      <c r="AX322" s="14" t="s">
        <v>74</v>
      </c>
      <c r="AY322" s="263" t="s">
        <v>211</v>
      </c>
    </row>
    <row r="323" spans="2:65" s="1" customFormat="1" ht="16.5" customHeight="1">
      <c r="B323" s="38"/>
      <c r="C323" s="216" t="s">
        <v>340</v>
      </c>
      <c r="D323" s="216" t="s">
        <v>213</v>
      </c>
      <c r="E323" s="217" t="s">
        <v>550</v>
      </c>
      <c r="F323" s="218" t="s">
        <v>551</v>
      </c>
      <c r="G323" s="219" t="s">
        <v>216</v>
      </c>
      <c r="H323" s="220">
        <v>2.565</v>
      </c>
      <c r="I323" s="221"/>
      <c r="J323" s="222">
        <f>ROUND(I323*H323,2)</f>
        <v>0</v>
      </c>
      <c r="K323" s="218" t="s">
        <v>217</v>
      </c>
      <c r="L323" s="43"/>
      <c r="M323" s="223" t="s">
        <v>1</v>
      </c>
      <c r="N323" s="224" t="s">
        <v>38</v>
      </c>
      <c r="O323" s="79"/>
      <c r="P323" s="225">
        <f>O323*H323</f>
        <v>0</v>
      </c>
      <c r="Q323" s="225">
        <v>0.00063</v>
      </c>
      <c r="R323" s="225">
        <f>Q323*H323</f>
        <v>0.0016159500000000001</v>
      </c>
      <c r="S323" s="225">
        <v>0</v>
      </c>
      <c r="T323" s="226">
        <f>S323*H323</f>
        <v>0</v>
      </c>
      <c r="AR323" s="17" t="s">
        <v>218</v>
      </c>
      <c r="AT323" s="17" t="s">
        <v>213</v>
      </c>
      <c r="AU323" s="17" t="s">
        <v>76</v>
      </c>
      <c r="AY323" s="17" t="s">
        <v>211</v>
      </c>
      <c r="BE323" s="227">
        <f>IF(N323="základní",J323,0)</f>
        <v>0</v>
      </c>
      <c r="BF323" s="227">
        <f>IF(N323="snížená",J323,0)</f>
        <v>0</v>
      </c>
      <c r="BG323" s="227">
        <f>IF(N323="zákl. přenesená",J323,0)</f>
        <v>0</v>
      </c>
      <c r="BH323" s="227">
        <f>IF(N323="sníž. přenesená",J323,0)</f>
        <v>0</v>
      </c>
      <c r="BI323" s="227">
        <f>IF(N323="nulová",J323,0)</f>
        <v>0</v>
      </c>
      <c r="BJ323" s="17" t="s">
        <v>74</v>
      </c>
      <c r="BK323" s="227">
        <f>ROUND(I323*H323,2)</f>
        <v>0</v>
      </c>
      <c r="BL323" s="17" t="s">
        <v>218</v>
      </c>
      <c r="BM323" s="17" t="s">
        <v>517</v>
      </c>
    </row>
    <row r="324" spans="2:47" s="1" customFormat="1" ht="12">
      <c r="B324" s="38"/>
      <c r="C324" s="39"/>
      <c r="D324" s="228" t="s">
        <v>219</v>
      </c>
      <c r="E324" s="39"/>
      <c r="F324" s="229" t="s">
        <v>553</v>
      </c>
      <c r="G324" s="39"/>
      <c r="H324" s="39"/>
      <c r="I324" s="143"/>
      <c r="J324" s="39"/>
      <c r="K324" s="39"/>
      <c r="L324" s="43"/>
      <c r="M324" s="230"/>
      <c r="N324" s="79"/>
      <c r="O324" s="79"/>
      <c r="P324" s="79"/>
      <c r="Q324" s="79"/>
      <c r="R324" s="79"/>
      <c r="S324" s="79"/>
      <c r="T324" s="80"/>
      <c r="AT324" s="17" t="s">
        <v>219</v>
      </c>
      <c r="AU324" s="17" t="s">
        <v>76</v>
      </c>
    </row>
    <row r="325" spans="2:47" s="1" customFormat="1" ht="12">
      <c r="B325" s="38"/>
      <c r="C325" s="39"/>
      <c r="D325" s="228" t="s">
        <v>221</v>
      </c>
      <c r="E325" s="39"/>
      <c r="F325" s="231" t="s">
        <v>554</v>
      </c>
      <c r="G325" s="39"/>
      <c r="H325" s="39"/>
      <c r="I325" s="143"/>
      <c r="J325" s="39"/>
      <c r="K325" s="39"/>
      <c r="L325" s="43"/>
      <c r="M325" s="230"/>
      <c r="N325" s="79"/>
      <c r="O325" s="79"/>
      <c r="P325" s="79"/>
      <c r="Q325" s="79"/>
      <c r="R325" s="79"/>
      <c r="S325" s="79"/>
      <c r="T325" s="80"/>
      <c r="AT325" s="17" t="s">
        <v>221</v>
      </c>
      <c r="AU325" s="17" t="s">
        <v>76</v>
      </c>
    </row>
    <row r="326" spans="2:51" s="13" customFormat="1" ht="12">
      <c r="B326" s="242"/>
      <c r="C326" s="243"/>
      <c r="D326" s="228" t="s">
        <v>223</v>
      </c>
      <c r="E326" s="244" t="s">
        <v>1</v>
      </c>
      <c r="F326" s="245" t="s">
        <v>2212</v>
      </c>
      <c r="G326" s="243"/>
      <c r="H326" s="246">
        <v>2.565</v>
      </c>
      <c r="I326" s="247"/>
      <c r="J326" s="243"/>
      <c r="K326" s="243"/>
      <c r="L326" s="248"/>
      <c r="M326" s="249"/>
      <c r="N326" s="250"/>
      <c r="O326" s="250"/>
      <c r="P326" s="250"/>
      <c r="Q326" s="250"/>
      <c r="R326" s="250"/>
      <c r="S326" s="250"/>
      <c r="T326" s="251"/>
      <c r="AT326" s="252" t="s">
        <v>223</v>
      </c>
      <c r="AU326" s="252" t="s">
        <v>76</v>
      </c>
      <c r="AV326" s="13" t="s">
        <v>76</v>
      </c>
      <c r="AW326" s="13" t="s">
        <v>30</v>
      </c>
      <c r="AX326" s="13" t="s">
        <v>67</v>
      </c>
      <c r="AY326" s="252" t="s">
        <v>211</v>
      </c>
    </row>
    <row r="327" spans="2:51" s="14" customFormat="1" ht="12">
      <c r="B327" s="253"/>
      <c r="C327" s="254"/>
      <c r="D327" s="228" t="s">
        <v>223</v>
      </c>
      <c r="E327" s="255" t="s">
        <v>1</v>
      </c>
      <c r="F327" s="256" t="s">
        <v>227</v>
      </c>
      <c r="G327" s="254"/>
      <c r="H327" s="257">
        <v>2.565</v>
      </c>
      <c r="I327" s="258"/>
      <c r="J327" s="254"/>
      <c r="K327" s="254"/>
      <c r="L327" s="259"/>
      <c r="M327" s="260"/>
      <c r="N327" s="261"/>
      <c r="O327" s="261"/>
      <c r="P327" s="261"/>
      <c r="Q327" s="261"/>
      <c r="R327" s="261"/>
      <c r="S327" s="261"/>
      <c r="T327" s="262"/>
      <c r="AT327" s="263" t="s">
        <v>223</v>
      </c>
      <c r="AU327" s="263" t="s">
        <v>76</v>
      </c>
      <c r="AV327" s="14" t="s">
        <v>218</v>
      </c>
      <c r="AW327" s="14" t="s">
        <v>30</v>
      </c>
      <c r="AX327" s="14" t="s">
        <v>74</v>
      </c>
      <c r="AY327" s="263" t="s">
        <v>211</v>
      </c>
    </row>
    <row r="328" spans="2:65" s="1" customFormat="1" ht="16.5" customHeight="1">
      <c r="B328" s="38"/>
      <c r="C328" s="216" t="s">
        <v>506</v>
      </c>
      <c r="D328" s="216" t="s">
        <v>213</v>
      </c>
      <c r="E328" s="217" t="s">
        <v>557</v>
      </c>
      <c r="F328" s="218" t="s">
        <v>558</v>
      </c>
      <c r="G328" s="219" t="s">
        <v>559</v>
      </c>
      <c r="H328" s="220">
        <v>1</v>
      </c>
      <c r="I328" s="221"/>
      <c r="J328" s="222">
        <f>ROUND(I328*H328,2)</f>
        <v>0</v>
      </c>
      <c r="K328" s="218" t="s">
        <v>217</v>
      </c>
      <c r="L328" s="43"/>
      <c r="M328" s="223" t="s">
        <v>1</v>
      </c>
      <c r="N328" s="224" t="s">
        <v>38</v>
      </c>
      <c r="O328" s="79"/>
      <c r="P328" s="225">
        <f>O328*H328</f>
        <v>0</v>
      </c>
      <c r="Q328" s="225">
        <v>0.006485</v>
      </c>
      <c r="R328" s="225">
        <f>Q328*H328</f>
        <v>0.006485</v>
      </c>
      <c r="S328" s="225">
        <v>0</v>
      </c>
      <c r="T328" s="226">
        <f>S328*H328</f>
        <v>0</v>
      </c>
      <c r="AR328" s="17" t="s">
        <v>218</v>
      </c>
      <c r="AT328" s="17" t="s">
        <v>213</v>
      </c>
      <c r="AU328" s="17" t="s">
        <v>76</v>
      </c>
      <c r="AY328" s="17" t="s">
        <v>211</v>
      </c>
      <c r="BE328" s="227">
        <f>IF(N328="základní",J328,0)</f>
        <v>0</v>
      </c>
      <c r="BF328" s="227">
        <f>IF(N328="snížená",J328,0)</f>
        <v>0</v>
      </c>
      <c r="BG328" s="227">
        <f>IF(N328="zákl. přenesená",J328,0)</f>
        <v>0</v>
      </c>
      <c r="BH328" s="227">
        <f>IF(N328="sníž. přenesená",J328,0)</f>
        <v>0</v>
      </c>
      <c r="BI328" s="227">
        <f>IF(N328="nulová",J328,0)</f>
        <v>0</v>
      </c>
      <c r="BJ328" s="17" t="s">
        <v>74</v>
      </c>
      <c r="BK328" s="227">
        <f>ROUND(I328*H328,2)</f>
        <v>0</v>
      </c>
      <c r="BL328" s="17" t="s">
        <v>218</v>
      </c>
      <c r="BM328" s="17" t="s">
        <v>527</v>
      </c>
    </row>
    <row r="329" spans="2:47" s="1" customFormat="1" ht="12">
      <c r="B329" s="38"/>
      <c r="C329" s="39"/>
      <c r="D329" s="228" t="s">
        <v>219</v>
      </c>
      <c r="E329" s="39"/>
      <c r="F329" s="229" t="s">
        <v>561</v>
      </c>
      <c r="G329" s="39"/>
      <c r="H329" s="39"/>
      <c r="I329" s="143"/>
      <c r="J329" s="39"/>
      <c r="K329" s="39"/>
      <c r="L329" s="43"/>
      <c r="M329" s="230"/>
      <c r="N329" s="79"/>
      <c r="O329" s="79"/>
      <c r="P329" s="79"/>
      <c r="Q329" s="79"/>
      <c r="R329" s="79"/>
      <c r="S329" s="79"/>
      <c r="T329" s="80"/>
      <c r="AT329" s="17" t="s">
        <v>219</v>
      </c>
      <c r="AU329" s="17" t="s">
        <v>76</v>
      </c>
    </row>
    <row r="330" spans="2:47" s="1" customFormat="1" ht="12">
      <c r="B330" s="38"/>
      <c r="C330" s="39"/>
      <c r="D330" s="228" t="s">
        <v>250</v>
      </c>
      <c r="E330" s="39"/>
      <c r="F330" s="231" t="s">
        <v>2088</v>
      </c>
      <c r="G330" s="39"/>
      <c r="H330" s="39"/>
      <c r="I330" s="143"/>
      <c r="J330" s="39"/>
      <c r="K330" s="39"/>
      <c r="L330" s="43"/>
      <c r="M330" s="230"/>
      <c r="N330" s="79"/>
      <c r="O330" s="79"/>
      <c r="P330" s="79"/>
      <c r="Q330" s="79"/>
      <c r="R330" s="79"/>
      <c r="S330" s="79"/>
      <c r="T330" s="80"/>
      <c r="AT330" s="17" t="s">
        <v>250</v>
      </c>
      <c r="AU330" s="17" t="s">
        <v>76</v>
      </c>
    </row>
    <row r="331" spans="2:51" s="12" customFormat="1" ht="12">
      <c r="B331" s="232"/>
      <c r="C331" s="233"/>
      <c r="D331" s="228" t="s">
        <v>223</v>
      </c>
      <c r="E331" s="234" t="s">
        <v>1</v>
      </c>
      <c r="F331" s="235" t="s">
        <v>2213</v>
      </c>
      <c r="G331" s="233"/>
      <c r="H331" s="234" t="s">
        <v>1</v>
      </c>
      <c r="I331" s="236"/>
      <c r="J331" s="233"/>
      <c r="K331" s="233"/>
      <c r="L331" s="237"/>
      <c r="M331" s="238"/>
      <c r="N331" s="239"/>
      <c r="O331" s="239"/>
      <c r="P331" s="239"/>
      <c r="Q331" s="239"/>
      <c r="R331" s="239"/>
      <c r="S331" s="239"/>
      <c r="T331" s="240"/>
      <c r="AT331" s="241" t="s">
        <v>223</v>
      </c>
      <c r="AU331" s="241" t="s">
        <v>76</v>
      </c>
      <c r="AV331" s="12" t="s">
        <v>74</v>
      </c>
      <c r="AW331" s="12" t="s">
        <v>30</v>
      </c>
      <c r="AX331" s="12" t="s">
        <v>67</v>
      </c>
      <c r="AY331" s="241" t="s">
        <v>211</v>
      </c>
    </row>
    <row r="332" spans="2:51" s="13" customFormat="1" ht="12">
      <c r="B332" s="242"/>
      <c r="C332" s="243"/>
      <c r="D332" s="228" t="s">
        <v>223</v>
      </c>
      <c r="E332" s="244" t="s">
        <v>1</v>
      </c>
      <c r="F332" s="245" t="s">
        <v>74</v>
      </c>
      <c r="G332" s="243"/>
      <c r="H332" s="246">
        <v>1</v>
      </c>
      <c r="I332" s="247"/>
      <c r="J332" s="243"/>
      <c r="K332" s="243"/>
      <c r="L332" s="248"/>
      <c r="M332" s="249"/>
      <c r="N332" s="250"/>
      <c r="O332" s="250"/>
      <c r="P332" s="250"/>
      <c r="Q332" s="250"/>
      <c r="R332" s="250"/>
      <c r="S332" s="250"/>
      <c r="T332" s="251"/>
      <c r="AT332" s="252" t="s">
        <v>223</v>
      </c>
      <c r="AU332" s="252" t="s">
        <v>76</v>
      </c>
      <c r="AV332" s="13" t="s">
        <v>76</v>
      </c>
      <c r="AW332" s="13" t="s">
        <v>30</v>
      </c>
      <c r="AX332" s="13" t="s">
        <v>67</v>
      </c>
      <c r="AY332" s="252" t="s">
        <v>211</v>
      </c>
    </row>
    <row r="333" spans="2:51" s="14" customFormat="1" ht="12">
      <c r="B333" s="253"/>
      <c r="C333" s="254"/>
      <c r="D333" s="228" t="s">
        <v>223</v>
      </c>
      <c r="E333" s="255" t="s">
        <v>1</v>
      </c>
      <c r="F333" s="256" t="s">
        <v>227</v>
      </c>
      <c r="G333" s="254"/>
      <c r="H333" s="257">
        <v>1</v>
      </c>
      <c r="I333" s="258"/>
      <c r="J333" s="254"/>
      <c r="K333" s="254"/>
      <c r="L333" s="259"/>
      <c r="M333" s="260"/>
      <c r="N333" s="261"/>
      <c r="O333" s="261"/>
      <c r="P333" s="261"/>
      <c r="Q333" s="261"/>
      <c r="R333" s="261"/>
      <c r="S333" s="261"/>
      <c r="T333" s="262"/>
      <c r="AT333" s="263" t="s">
        <v>223</v>
      </c>
      <c r="AU333" s="263" t="s">
        <v>76</v>
      </c>
      <c r="AV333" s="14" t="s">
        <v>218</v>
      </c>
      <c r="AW333" s="14" t="s">
        <v>30</v>
      </c>
      <c r="AX333" s="14" t="s">
        <v>74</v>
      </c>
      <c r="AY333" s="263" t="s">
        <v>211</v>
      </c>
    </row>
    <row r="334" spans="2:65" s="1" customFormat="1" ht="16.5" customHeight="1">
      <c r="B334" s="38"/>
      <c r="C334" s="216" t="s">
        <v>344</v>
      </c>
      <c r="D334" s="216" t="s">
        <v>213</v>
      </c>
      <c r="E334" s="217" t="s">
        <v>2090</v>
      </c>
      <c r="F334" s="218" t="s">
        <v>2091</v>
      </c>
      <c r="G334" s="219" t="s">
        <v>230</v>
      </c>
      <c r="H334" s="220">
        <v>4.634</v>
      </c>
      <c r="I334" s="221"/>
      <c r="J334" s="222">
        <f>ROUND(I334*H334,2)</f>
        <v>0</v>
      </c>
      <c r="K334" s="218" t="s">
        <v>217</v>
      </c>
      <c r="L334" s="43"/>
      <c r="M334" s="223" t="s">
        <v>1</v>
      </c>
      <c r="N334" s="224" t="s">
        <v>38</v>
      </c>
      <c r="O334" s="79"/>
      <c r="P334" s="225">
        <f>O334*H334</f>
        <v>0</v>
      </c>
      <c r="Q334" s="225">
        <v>0</v>
      </c>
      <c r="R334" s="225">
        <f>Q334*H334</f>
        <v>0</v>
      </c>
      <c r="S334" s="225">
        <v>0.001</v>
      </c>
      <c r="T334" s="226">
        <f>S334*H334</f>
        <v>0.004634</v>
      </c>
      <c r="AR334" s="17" t="s">
        <v>218</v>
      </c>
      <c r="AT334" s="17" t="s">
        <v>213</v>
      </c>
      <c r="AU334" s="17" t="s">
        <v>76</v>
      </c>
      <c r="AY334" s="17" t="s">
        <v>211</v>
      </c>
      <c r="BE334" s="227">
        <f>IF(N334="základní",J334,0)</f>
        <v>0</v>
      </c>
      <c r="BF334" s="227">
        <f>IF(N334="snížená",J334,0)</f>
        <v>0</v>
      </c>
      <c r="BG334" s="227">
        <f>IF(N334="zákl. přenesená",J334,0)</f>
        <v>0</v>
      </c>
      <c r="BH334" s="227">
        <f>IF(N334="sníž. přenesená",J334,0)</f>
        <v>0</v>
      </c>
      <c r="BI334" s="227">
        <f>IF(N334="nulová",J334,0)</f>
        <v>0</v>
      </c>
      <c r="BJ334" s="17" t="s">
        <v>74</v>
      </c>
      <c r="BK334" s="227">
        <f>ROUND(I334*H334,2)</f>
        <v>0</v>
      </c>
      <c r="BL334" s="17" t="s">
        <v>218</v>
      </c>
      <c r="BM334" s="17" t="s">
        <v>533</v>
      </c>
    </row>
    <row r="335" spans="2:47" s="1" customFormat="1" ht="12">
      <c r="B335" s="38"/>
      <c r="C335" s="39"/>
      <c r="D335" s="228" t="s">
        <v>219</v>
      </c>
      <c r="E335" s="39"/>
      <c r="F335" s="229" t="s">
        <v>2092</v>
      </c>
      <c r="G335" s="39"/>
      <c r="H335" s="39"/>
      <c r="I335" s="143"/>
      <c r="J335" s="39"/>
      <c r="K335" s="39"/>
      <c r="L335" s="43"/>
      <c r="M335" s="230"/>
      <c r="N335" s="79"/>
      <c r="O335" s="79"/>
      <c r="P335" s="79"/>
      <c r="Q335" s="79"/>
      <c r="R335" s="79"/>
      <c r="S335" s="79"/>
      <c r="T335" s="80"/>
      <c r="AT335" s="17" t="s">
        <v>219</v>
      </c>
      <c r="AU335" s="17" t="s">
        <v>76</v>
      </c>
    </row>
    <row r="336" spans="2:47" s="1" customFormat="1" ht="12">
      <c r="B336" s="38"/>
      <c r="C336" s="39"/>
      <c r="D336" s="228" t="s">
        <v>221</v>
      </c>
      <c r="E336" s="39"/>
      <c r="F336" s="231" t="s">
        <v>1045</v>
      </c>
      <c r="G336" s="39"/>
      <c r="H336" s="39"/>
      <c r="I336" s="143"/>
      <c r="J336" s="39"/>
      <c r="K336" s="39"/>
      <c r="L336" s="43"/>
      <c r="M336" s="230"/>
      <c r="N336" s="79"/>
      <c r="O336" s="79"/>
      <c r="P336" s="79"/>
      <c r="Q336" s="79"/>
      <c r="R336" s="79"/>
      <c r="S336" s="79"/>
      <c r="T336" s="80"/>
      <c r="AT336" s="17" t="s">
        <v>221</v>
      </c>
      <c r="AU336" s="17" t="s">
        <v>76</v>
      </c>
    </row>
    <row r="337" spans="2:51" s="12" customFormat="1" ht="12">
      <c r="B337" s="232"/>
      <c r="C337" s="233"/>
      <c r="D337" s="228" t="s">
        <v>223</v>
      </c>
      <c r="E337" s="234" t="s">
        <v>1</v>
      </c>
      <c r="F337" s="235" t="s">
        <v>2214</v>
      </c>
      <c r="G337" s="233"/>
      <c r="H337" s="234" t="s">
        <v>1</v>
      </c>
      <c r="I337" s="236"/>
      <c r="J337" s="233"/>
      <c r="K337" s="233"/>
      <c r="L337" s="237"/>
      <c r="M337" s="238"/>
      <c r="N337" s="239"/>
      <c r="O337" s="239"/>
      <c r="P337" s="239"/>
      <c r="Q337" s="239"/>
      <c r="R337" s="239"/>
      <c r="S337" s="239"/>
      <c r="T337" s="240"/>
      <c r="AT337" s="241" t="s">
        <v>223</v>
      </c>
      <c r="AU337" s="241" t="s">
        <v>76</v>
      </c>
      <c r="AV337" s="12" t="s">
        <v>74</v>
      </c>
      <c r="AW337" s="12" t="s">
        <v>30</v>
      </c>
      <c r="AX337" s="12" t="s">
        <v>67</v>
      </c>
      <c r="AY337" s="241" t="s">
        <v>211</v>
      </c>
    </row>
    <row r="338" spans="2:51" s="13" customFormat="1" ht="12">
      <c r="B338" s="242"/>
      <c r="C338" s="243"/>
      <c r="D338" s="228" t="s">
        <v>223</v>
      </c>
      <c r="E338" s="244" t="s">
        <v>1</v>
      </c>
      <c r="F338" s="245" t="s">
        <v>2215</v>
      </c>
      <c r="G338" s="243"/>
      <c r="H338" s="246">
        <v>4.634</v>
      </c>
      <c r="I338" s="247"/>
      <c r="J338" s="243"/>
      <c r="K338" s="243"/>
      <c r="L338" s="248"/>
      <c r="M338" s="249"/>
      <c r="N338" s="250"/>
      <c r="O338" s="250"/>
      <c r="P338" s="250"/>
      <c r="Q338" s="250"/>
      <c r="R338" s="250"/>
      <c r="S338" s="250"/>
      <c r="T338" s="251"/>
      <c r="AT338" s="252" t="s">
        <v>223</v>
      </c>
      <c r="AU338" s="252" t="s">
        <v>76</v>
      </c>
      <c r="AV338" s="13" t="s">
        <v>76</v>
      </c>
      <c r="AW338" s="13" t="s">
        <v>30</v>
      </c>
      <c r="AX338" s="13" t="s">
        <v>67</v>
      </c>
      <c r="AY338" s="252" t="s">
        <v>211</v>
      </c>
    </row>
    <row r="339" spans="2:51" s="14" customFormat="1" ht="12">
      <c r="B339" s="253"/>
      <c r="C339" s="254"/>
      <c r="D339" s="228" t="s">
        <v>223</v>
      </c>
      <c r="E339" s="255" t="s">
        <v>1</v>
      </c>
      <c r="F339" s="256" t="s">
        <v>227</v>
      </c>
      <c r="G339" s="254"/>
      <c r="H339" s="257">
        <v>4.634</v>
      </c>
      <c r="I339" s="258"/>
      <c r="J339" s="254"/>
      <c r="K339" s="254"/>
      <c r="L339" s="259"/>
      <c r="M339" s="260"/>
      <c r="N339" s="261"/>
      <c r="O339" s="261"/>
      <c r="P339" s="261"/>
      <c r="Q339" s="261"/>
      <c r="R339" s="261"/>
      <c r="S339" s="261"/>
      <c r="T339" s="262"/>
      <c r="AT339" s="263" t="s">
        <v>223</v>
      </c>
      <c r="AU339" s="263" t="s">
        <v>76</v>
      </c>
      <c r="AV339" s="14" t="s">
        <v>218</v>
      </c>
      <c r="AW339" s="14" t="s">
        <v>30</v>
      </c>
      <c r="AX339" s="14" t="s">
        <v>74</v>
      </c>
      <c r="AY339" s="263" t="s">
        <v>211</v>
      </c>
    </row>
    <row r="340" spans="2:65" s="1" customFormat="1" ht="16.5" customHeight="1">
      <c r="B340" s="38"/>
      <c r="C340" s="216" t="s">
        <v>524</v>
      </c>
      <c r="D340" s="216" t="s">
        <v>213</v>
      </c>
      <c r="E340" s="217" t="s">
        <v>2098</v>
      </c>
      <c r="F340" s="218" t="s">
        <v>2099</v>
      </c>
      <c r="G340" s="219" t="s">
        <v>230</v>
      </c>
      <c r="H340" s="220">
        <v>3.74</v>
      </c>
      <c r="I340" s="221"/>
      <c r="J340" s="222">
        <f>ROUND(I340*H340,2)</f>
        <v>0</v>
      </c>
      <c r="K340" s="218" t="s">
        <v>217</v>
      </c>
      <c r="L340" s="43"/>
      <c r="M340" s="223" t="s">
        <v>1</v>
      </c>
      <c r="N340" s="224" t="s">
        <v>38</v>
      </c>
      <c r="O340" s="79"/>
      <c r="P340" s="225">
        <f>O340*H340</f>
        <v>0</v>
      </c>
      <c r="Q340" s="225">
        <v>0.12</v>
      </c>
      <c r="R340" s="225">
        <f>Q340*H340</f>
        <v>0.44880000000000003</v>
      </c>
      <c r="S340" s="225">
        <v>2.49</v>
      </c>
      <c r="T340" s="226">
        <f>S340*H340</f>
        <v>9.312600000000002</v>
      </c>
      <c r="AR340" s="17" t="s">
        <v>218</v>
      </c>
      <c r="AT340" s="17" t="s">
        <v>213</v>
      </c>
      <c r="AU340" s="17" t="s">
        <v>76</v>
      </c>
      <c r="AY340" s="17" t="s">
        <v>211</v>
      </c>
      <c r="BE340" s="227">
        <f>IF(N340="základní",J340,0)</f>
        <v>0</v>
      </c>
      <c r="BF340" s="227">
        <f>IF(N340="snížená",J340,0)</f>
        <v>0</v>
      </c>
      <c r="BG340" s="227">
        <f>IF(N340="zákl. přenesená",J340,0)</f>
        <v>0</v>
      </c>
      <c r="BH340" s="227">
        <f>IF(N340="sníž. přenesená",J340,0)</f>
        <v>0</v>
      </c>
      <c r="BI340" s="227">
        <f>IF(N340="nulová",J340,0)</f>
        <v>0</v>
      </c>
      <c r="BJ340" s="17" t="s">
        <v>74</v>
      </c>
      <c r="BK340" s="227">
        <f>ROUND(I340*H340,2)</f>
        <v>0</v>
      </c>
      <c r="BL340" s="17" t="s">
        <v>218</v>
      </c>
      <c r="BM340" s="17" t="s">
        <v>540</v>
      </c>
    </row>
    <row r="341" spans="2:47" s="1" customFormat="1" ht="12">
      <c r="B341" s="38"/>
      <c r="C341" s="39"/>
      <c r="D341" s="228" t="s">
        <v>219</v>
      </c>
      <c r="E341" s="39"/>
      <c r="F341" s="229" t="s">
        <v>2100</v>
      </c>
      <c r="G341" s="39"/>
      <c r="H341" s="39"/>
      <c r="I341" s="143"/>
      <c r="J341" s="39"/>
      <c r="K341" s="39"/>
      <c r="L341" s="43"/>
      <c r="M341" s="230"/>
      <c r="N341" s="79"/>
      <c r="O341" s="79"/>
      <c r="P341" s="79"/>
      <c r="Q341" s="79"/>
      <c r="R341" s="79"/>
      <c r="S341" s="79"/>
      <c r="T341" s="80"/>
      <c r="AT341" s="17" t="s">
        <v>219</v>
      </c>
      <c r="AU341" s="17" t="s">
        <v>76</v>
      </c>
    </row>
    <row r="342" spans="2:47" s="1" customFormat="1" ht="12">
      <c r="B342" s="38"/>
      <c r="C342" s="39"/>
      <c r="D342" s="228" t="s">
        <v>221</v>
      </c>
      <c r="E342" s="39"/>
      <c r="F342" s="231" t="s">
        <v>2101</v>
      </c>
      <c r="G342" s="39"/>
      <c r="H342" s="39"/>
      <c r="I342" s="143"/>
      <c r="J342" s="39"/>
      <c r="K342" s="39"/>
      <c r="L342" s="43"/>
      <c r="M342" s="230"/>
      <c r="N342" s="79"/>
      <c r="O342" s="79"/>
      <c r="P342" s="79"/>
      <c r="Q342" s="79"/>
      <c r="R342" s="79"/>
      <c r="S342" s="79"/>
      <c r="T342" s="80"/>
      <c r="AT342" s="17" t="s">
        <v>221</v>
      </c>
      <c r="AU342" s="17" t="s">
        <v>76</v>
      </c>
    </row>
    <row r="343" spans="2:51" s="12" customFormat="1" ht="12">
      <c r="B343" s="232"/>
      <c r="C343" s="233"/>
      <c r="D343" s="228" t="s">
        <v>223</v>
      </c>
      <c r="E343" s="234" t="s">
        <v>1</v>
      </c>
      <c r="F343" s="235" t="s">
        <v>2216</v>
      </c>
      <c r="G343" s="233"/>
      <c r="H343" s="234" t="s">
        <v>1</v>
      </c>
      <c r="I343" s="236"/>
      <c r="J343" s="233"/>
      <c r="K343" s="233"/>
      <c r="L343" s="237"/>
      <c r="M343" s="238"/>
      <c r="N343" s="239"/>
      <c r="O343" s="239"/>
      <c r="P343" s="239"/>
      <c r="Q343" s="239"/>
      <c r="R343" s="239"/>
      <c r="S343" s="239"/>
      <c r="T343" s="240"/>
      <c r="AT343" s="241" t="s">
        <v>223</v>
      </c>
      <c r="AU343" s="241" t="s">
        <v>76</v>
      </c>
      <c r="AV343" s="12" t="s">
        <v>74</v>
      </c>
      <c r="AW343" s="12" t="s">
        <v>30</v>
      </c>
      <c r="AX343" s="12" t="s">
        <v>67</v>
      </c>
      <c r="AY343" s="241" t="s">
        <v>211</v>
      </c>
    </row>
    <row r="344" spans="2:51" s="13" customFormat="1" ht="12">
      <c r="B344" s="242"/>
      <c r="C344" s="243"/>
      <c r="D344" s="228" t="s">
        <v>223</v>
      </c>
      <c r="E344" s="244" t="s">
        <v>1</v>
      </c>
      <c r="F344" s="245" t="s">
        <v>2217</v>
      </c>
      <c r="G344" s="243"/>
      <c r="H344" s="246">
        <v>3.74</v>
      </c>
      <c r="I344" s="247"/>
      <c r="J344" s="243"/>
      <c r="K344" s="243"/>
      <c r="L344" s="248"/>
      <c r="M344" s="249"/>
      <c r="N344" s="250"/>
      <c r="O344" s="250"/>
      <c r="P344" s="250"/>
      <c r="Q344" s="250"/>
      <c r="R344" s="250"/>
      <c r="S344" s="250"/>
      <c r="T344" s="251"/>
      <c r="AT344" s="252" t="s">
        <v>223</v>
      </c>
      <c r="AU344" s="252" t="s">
        <v>76</v>
      </c>
      <c r="AV344" s="13" t="s">
        <v>76</v>
      </c>
      <c r="AW344" s="13" t="s">
        <v>30</v>
      </c>
      <c r="AX344" s="13" t="s">
        <v>67</v>
      </c>
      <c r="AY344" s="252" t="s">
        <v>211</v>
      </c>
    </row>
    <row r="345" spans="2:51" s="14" customFormat="1" ht="12">
      <c r="B345" s="253"/>
      <c r="C345" s="254"/>
      <c r="D345" s="228" t="s">
        <v>223</v>
      </c>
      <c r="E345" s="255" t="s">
        <v>1</v>
      </c>
      <c r="F345" s="256" t="s">
        <v>227</v>
      </c>
      <c r="G345" s="254"/>
      <c r="H345" s="257">
        <v>3.74</v>
      </c>
      <c r="I345" s="258"/>
      <c r="J345" s="254"/>
      <c r="K345" s="254"/>
      <c r="L345" s="259"/>
      <c r="M345" s="260"/>
      <c r="N345" s="261"/>
      <c r="O345" s="261"/>
      <c r="P345" s="261"/>
      <c r="Q345" s="261"/>
      <c r="R345" s="261"/>
      <c r="S345" s="261"/>
      <c r="T345" s="262"/>
      <c r="AT345" s="263" t="s">
        <v>223</v>
      </c>
      <c r="AU345" s="263" t="s">
        <v>76</v>
      </c>
      <c r="AV345" s="14" t="s">
        <v>218</v>
      </c>
      <c r="AW345" s="14" t="s">
        <v>30</v>
      </c>
      <c r="AX345" s="14" t="s">
        <v>74</v>
      </c>
      <c r="AY345" s="263" t="s">
        <v>211</v>
      </c>
    </row>
    <row r="346" spans="2:65" s="1" customFormat="1" ht="16.5" customHeight="1">
      <c r="B346" s="38"/>
      <c r="C346" s="216" t="s">
        <v>351</v>
      </c>
      <c r="D346" s="216" t="s">
        <v>213</v>
      </c>
      <c r="E346" s="217" t="s">
        <v>2218</v>
      </c>
      <c r="F346" s="218" t="s">
        <v>2219</v>
      </c>
      <c r="G346" s="219" t="s">
        <v>230</v>
      </c>
      <c r="H346" s="220">
        <v>1.212</v>
      </c>
      <c r="I346" s="221"/>
      <c r="J346" s="222">
        <f>ROUND(I346*H346,2)</f>
        <v>0</v>
      </c>
      <c r="K346" s="218" t="s">
        <v>217</v>
      </c>
      <c r="L346" s="43"/>
      <c r="M346" s="223" t="s">
        <v>1</v>
      </c>
      <c r="N346" s="224" t="s">
        <v>38</v>
      </c>
      <c r="O346" s="79"/>
      <c r="P346" s="225">
        <f>O346*H346</f>
        <v>0</v>
      </c>
      <c r="Q346" s="225">
        <v>0.12</v>
      </c>
      <c r="R346" s="225">
        <f>Q346*H346</f>
        <v>0.14543999999999999</v>
      </c>
      <c r="S346" s="225">
        <v>2.49</v>
      </c>
      <c r="T346" s="226">
        <f>S346*H346</f>
        <v>3.0178800000000003</v>
      </c>
      <c r="AR346" s="17" t="s">
        <v>218</v>
      </c>
      <c r="AT346" s="17" t="s">
        <v>213</v>
      </c>
      <c r="AU346" s="17" t="s">
        <v>76</v>
      </c>
      <c r="AY346" s="17" t="s">
        <v>211</v>
      </c>
      <c r="BE346" s="227">
        <f>IF(N346="základní",J346,0)</f>
        <v>0</v>
      </c>
      <c r="BF346" s="227">
        <f>IF(N346="snížená",J346,0)</f>
        <v>0</v>
      </c>
      <c r="BG346" s="227">
        <f>IF(N346="zákl. přenesená",J346,0)</f>
        <v>0</v>
      </c>
      <c r="BH346" s="227">
        <f>IF(N346="sníž. přenesená",J346,0)</f>
        <v>0</v>
      </c>
      <c r="BI346" s="227">
        <f>IF(N346="nulová",J346,0)</f>
        <v>0</v>
      </c>
      <c r="BJ346" s="17" t="s">
        <v>74</v>
      </c>
      <c r="BK346" s="227">
        <f>ROUND(I346*H346,2)</f>
        <v>0</v>
      </c>
      <c r="BL346" s="17" t="s">
        <v>218</v>
      </c>
      <c r="BM346" s="17" t="s">
        <v>545</v>
      </c>
    </row>
    <row r="347" spans="2:47" s="1" customFormat="1" ht="12">
      <c r="B347" s="38"/>
      <c r="C347" s="39"/>
      <c r="D347" s="228" t="s">
        <v>219</v>
      </c>
      <c r="E347" s="39"/>
      <c r="F347" s="229" t="s">
        <v>2220</v>
      </c>
      <c r="G347" s="39"/>
      <c r="H347" s="39"/>
      <c r="I347" s="143"/>
      <c r="J347" s="39"/>
      <c r="K347" s="39"/>
      <c r="L347" s="43"/>
      <c r="M347" s="230"/>
      <c r="N347" s="79"/>
      <c r="O347" s="79"/>
      <c r="P347" s="79"/>
      <c r="Q347" s="79"/>
      <c r="R347" s="79"/>
      <c r="S347" s="79"/>
      <c r="T347" s="80"/>
      <c r="AT347" s="17" t="s">
        <v>219</v>
      </c>
      <c r="AU347" s="17" t="s">
        <v>76</v>
      </c>
    </row>
    <row r="348" spans="2:47" s="1" customFormat="1" ht="12">
      <c r="B348" s="38"/>
      <c r="C348" s="39"/>
      <c r="D348" s="228" t="s">
        <v>221</v>
      </c>
      <c r="E348" s="39"/>
      <c r="F348" s="231" t="s">
        <v>2101</v>
      </c>
      <c r="G348" s="39"/>
      <c r="H348" s="39"/>
      <c r="I348" s="143"/>
      <c r="J348" s="39"/>
      <c r="K348" s="39"/>
      <c r="L348" s="43"/>
      <c r="M348" s="230"/>
      <c r="N348" s="79"/>
      <c r="O348" s="79"/>
      <c r="P348" s="79"/>
      <c r="Q348" s="79"/>
      <c r="R348" s="79"/>
      <c r="S348" s="79"/>
      <c r="T348" s="80"/>
      <c r="AT348" s="17" t="s">
        <v>221</v>
      </c>
      <c r="AU348" s="17" t="s">
        <v>76</v>
      </c>
    </row>
    <row r="349" spans="2:51" s="12" customFormat="1" ht="12">
      <c r="B349" s="232"/>
      <c r="C349" s="233"/>
      <c r="D349" s="228" t="s">
        <v>223</v>
      </c>
      <c r="E349" s="234" t="s">
        <v>1</v>
      </c>
      <c r="F349" s="235" t="s">
        <v>2221</v>
      </c>
      <c r="G349" s="233"/>
      <c r="H349" s="234" t="s">
        <v>1</v>
      </c>
      <c r="I349" s="236"/>
      <c r="J349" s="233"/>
      <c r="K349" s="233"/>
      <c r="L349" s="237"/>
      <c r="M349" s="238"/>
      <c r="N349" s="239"/>
      <c r="O349" s="239"/>
      <c r="P349" s="239"/>
      <c r="Q349" s="239"/>
      <c r="R349" s="239"/>
      <c r="S349" s="239"/>
      <c r="T349" s="240"/>
      <c r="AT349" s="241" t="s">
        <v>223</v>
      </c>
      <c r="AU349" s="241" t="s">
        <v>76</v>
      </c>
      <c r="AV349" s="12" t="s">
        <v>74</v>
      </c>
      <c r="AW349" s="12" t="s">
        <v>30</v>
      </c>
      <c r="AX349" s="12" t="s">
        <v>67</v>
      </c>
      <c r="AY349" s="241" t="s">
        <v>211</v>
      </c>
    </row>
    <row r="350" spans="2:51" s="13" customFormat="1" ht="12">
      <c r="B350" s="242"/>
      <c r="C350" s="243"/>
      <c r="D350" s="228" t="s">
        <v>223</v>
      </c>
      <c r="E350" s="244" t="s">
        <v>1</v>
      </c>
      <c r="F350" s="245" t="s">
        <v>2222</v>
      </c>
      <c r="G350" s="243"/>
      <c r="H350" s="246">
        <v>0.962</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2" customFormat="1" ht="12">
      <c r="B351" s="232"/>
      <c r="C351" s="233"/>
      <c r="D351" s="228" t="s">
        <v>223</v>
      </c>
      <c r="E351" s="234" t="s">
        <v>1</v>
      </c>
      <c r="F351" s="235" t="s">
        <v>1915</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3" customFormat="1" ht="12">
      <c r="B352" s="242"/>
      <c r="C352" s="243"/>
      <c r="D352" s="228" t="s">
        <v>223</v>
      </c>
      <c r="E352" s="244" t="s">
        <v>1</v>
      </c>
      <c r="F352" s="245" t="s">
        <v>2223</v>
      </c>
      <c r="G352" s="243"/>
      <c r="H352" s="246">
        <v>0.25</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4" customFormat="1" ht="12">
      <c r="B353" s="253"/>
      <c r="C353" s="254"/>
      <c r="D353" s="228" t="s">
        <v>223</v>
      </c>
      <c r="E353" s="255" t="s">
        <v>1</v>
      </c>
      <c r="F353" s="256" t="s">
        <v>227</v>
      </c>
      <c r="G353" s="254"/>
      <c r="H353" s="257">
        <v>1.212</v>
      </c>
      <c r="I353" s="258"/>
      <c r="J353" s="254"/>
      <c r="K353" s="254"/>
      <c r="L353" s="259"/>
      <c r="M353" s="260"/>
      <c r="N353" s="261"/>
      <c r="O353" s="261"/>
      <c r="P353" s="261"/>
      <c r="Q353" s="261"/>
      <c r="R353" s="261"/>
      <c r="S353" s="261"/>
      <c r="T353" s="262"/>
      <c r="AT353" s="263" t="s">
        <v>223</v>
      </c>
      <c r="AU353" s="263" t="s">
        <v>76</v>
      </c>
      <c r="AV353" s="14" t="s">
        <v>218</v>
      </c>
      <c r="AW353" s="14" t="s">
        <v>30</v>
      </c>
      <c r="AX353" s="14" t="s">
        <v>74</v>
      </c>
      <c r="AY353" s="263" t="s">
        <v>211</v>
      </c>
    </row>
    <row r="354" spans="2:65" s="1" customFormat="1" ht="16.5" customHeight="1">
      <c r="B354" s="38"/>
      <c r="C354" s="216" t="s">
        <v>537</v>
      </c>
      <c r="D354" s="216" t="s">
        <v>213</v>
      </c>
      <c r="E354" s="217" t="s">
        <v>1052</v>
      </c>
      <c r="F354" s="218" t="s">
        <v>1053</v>
      </c>
      <c r="G354" s="219" t="s">
        <v>230</v>
      </c>
      <c r="H354" s="220">
        <v>0.45</v>
      </c>
      <c r="I354" s="221"/>
      <c r="J354" s="222">
        <f>ROUND(I354*H354,2)</f>
        <v>0</v>
      </c>
      <c r="K354" s="218" t="s">
        <v>217</v>
      </c>
      <c r="L354" s="43"/>
      <c r="M354" s="223" t="s">
        <v>1</v>
      </c>
      <c r="N354" s="224" t="s">
        <v>38</v>
      </c>
      <c r="O354" s="79"/>
      <c r="P354" s="225">
        <f>O354*H354</f>
        <v>0</v>
      </c>
      <c r="Q354" s="225">
        <v>0</v>
      </c>
      <c r="R354" s="225">
        <f>Q354*H354</f>
        <v>0</v>
      </c>
      <c r="S354" s="225">
        <v>2.6</v>
      </c>
      <c r="T354" s="226">
        <f>S354*H354</f>
        <v>1.1700000000000002</v>
      </c>
      <c r="AR354" s="17" t="s">
        <v>218</v>
      </c>
      <c r="AT354" s="17" t="s">
        <v>213</v>
      </c>
      <c r="AU354" s="17" t="s">
        <v>76</v>
      </c>
      <c r="AY354" s="17" t="s">
        <v>211</v>
      </c>
      <c r="BE354" s="227">
        <f>IF(N354="základní",J354,0)</f>
        <v>0</v>
      </c>
      <c r="BF354" s="227">
        <f>IF(N354="snížená",J354,0)</f>
        <v>0</v>
      </c>
      <c r="BG354" s="227">
        <f>IF(N354="zákl. přenesená",J354,0)</f>
        <v>0</v>
      </c>
      <c r="BH354" s="227">
        <f>IF(N354="sníž. přenesená",J354,0)</f>
        <v>0</v>
      </c>
      <c r="BI354" s="227">
        <f>IF(N354="nulová",J354,0)</f>
        <v>0</v>
      </c>
      <c r="BJ354" s="17" t="s">
        <v>74</v>
      </c>
      <c r="BK354" s="227">
        <f>ROUND(I354*H354,2)</f>
        <v>0</v>
      </c>
      <c r="BL354" s="17" t="s">
        <v>218</v>
      </c>
      <c r="BM354" s="17" t="s">
        <v>552</v>
      </c>
    </row>
    <row r="355" spans="2:47" s="1" customFormat="1" ht="12">
      <c r="B355" s="38"/>
      <c r="C355" s="39"/>
      <c r="D355" s="228" t="s">
        <v>219</v>
      </c>
      <c r="E355" s="39"/>
      <c r="F355" s="229" t="s">
        <v>1055</v>
      </c>
      <c r="G355" s="39"/>
      <c r="H355" s="39"/>
      <c r="I355" s="143"/>
      <c r="J355" s="39"/>
      <c r="K355" s="39"/>
      <c r="L355" s="43"/>
      <c r="M355" s="230"/>
      <c r="N355" s="79"/>
      <c r="O355" s="79"/>
      <c r="P355" s="79"/>
      <c r="Q355" s="79"/>
      <c r="R355" s="79"/>
      <c r="S355" s="79"/>
      <c r="T355" s="80"/>
      <c r="AT355" s="17" t="s">
        <v>219</v>
      </c>
      <c r="AU355" s="17" t="s">
        <v>76</v>
      </c>
    </row>
    <row r="356" spans="2:51" s="12" customFormat="1" ht="12">
      <c r="B356" s="232"/>
      <c r="C356" s="233"/>
      <c r="D356" s="228" t="s">
        <v>223</v>
      </c>
      <c r="E356" s="234" t="s">
        <v>1</v>
      </c>
      <c r="F356" s="235" t="s">
        <v>2224</v>
      </c>
      <c r="G356" s="233"/>
      <c r="H356" s="234" t="s">
        <v>1</v>
      </c>
      <c r="I356" s="236"/>
      <c r="J356" s="233"/>
      <c r="K356" s="233"/>
      <c r="L356" s="237"/>
      <c r="M356" s="238"/>
      <c r="N356" s="239"/>
      <c r="O356" s="239"/>
      <c r="P356" s="239"/>
      <c r="Q356" s="239"/>
      <c r="R356" s="239"/>
      <c r="S356" s="239"/>
      <c r="T356" s="240"/>
      <c r="AT356" s="241" t="s">
        <v>223</v>
      </c>
      <c r="AU356" s="241" t="s">
        <v>76</v>
      </c>
      <c r="AV356" s="12" t="s">
        <v>74</v>
      </c>
      <c r="AW356" s="12" t="s">
        <v>30</v>
      </c>
      <c r="AX356" s="12" t="s">
        <v>67</v>
      </c>
      <c r="AY356" s="241" t="s">
        <v>211</v>
      </c>
    </row>
    <row r="357" spans="2:51" s="13" customFormat="1" ht="12">
      <c r="B357" s="242"/>
      <c r="C357" s="243"/>
      <c r="D357" s="228" t="s">
        <v>223</v>
      </c>
      <c r="E357" s="244" t="s">
        <v>1</v>
      </c>
      <c r="F357" s="245" t="s">
        <v>2225</v>
      </c>
      <c r="G357" s="243"/>
      <c r="H357" s="246">
        <v>0.45</v>
      </c>
      <c r="I357" s="247"/>
      <c r="J357" s="243"/>
      <c r="K357" s="243"/>
      <c r="L357" s="248"/>
      <c r="M357" s="249"/>
      <c r="N357" s="250"/>
      <c r="O357" s="250"/>
      <c r="P357" s="250"/>
      <c r="Q357" s="250"/>
      <c r="R357" s="250"/>
      <c r="S357" s="250"/>
      <c r="T357" s="251"/>
      <c r="AT357" s="252" t="s">
        <v>223</v>
      </c>
      <c r="AU357" s="252" t="s">
        <v>76</v>
      </c>
      <c r="AV357" s="13" t="s">
        <v>76</v>
      </c>
      <c r="AW357" s="13" t="s">
        <v>30</v>
      </c>
      <c r="AX357" s="13" t="s">
        <v>67</v>
      </c>
      <c r="AY357" s="252" t="s">
        <v>211</v>
      </c>
    </row>
    <row r="358" spans="2:51" s="14" customFormat="1" ht="12">
      <c r="B358" s="253"/>
      <c r="C358" s="254"/>
      <c r="D358" s="228" t="s">
        <v>223</v>
      </c>
      <c r="E358" s="255" t="s">
        <v>1</v>
      </c>
      <c r="F358" s="256" t="s">
        <v>227</v>
      </c>
      <c r="G358" s="254"/>
      <c r="H358" s="257">
        <v>0.45</v>
      </c>
      <c r="I358" s="258"/>
      <c r="J358" s="254"/>
      <c r="K358" s="254"/>
      <c r="L358" s="259"/>
      <c r="M358" s="260"/>
      <c r="N358" s="261"/>
      <c r="O358" s="261"/>
      <c r="P358" s="261"/>
      <c r="Q358" s="261"/>
      <c r="R358" s="261"/>
      <c r="S358" s="261"/>
      <c r="T358" s="262"/>
      <c r="AT358" s="263" t="s">
        <v>223</v>
      </c>
      <c r="AU358" s="263" t="s">
        <v>76</v>
      </c>
      <c r="AV358" s="14" t="s">
        <v>218</v>
      </c>
      <c r="AW358" s="14" t="s">
        <v>30</v>
      </c>
      <c r="AX358" s="14" t="s">
        <v>74</v>
      </c>
      <c r="AY358" s="263" t="s">
        <v>211</v>
      </c>
    </row>
    <row r="359" spans="2:65" s="1" customFormat="1" ht="16.5" customHeight="1">
      <c r="B359" s="38"/>
      <c r="C359" s="216" t="s">
        <v>356</v>
      </c>
      <c r="D359" s="216" t="s">
        <v>213</v>
      </c>
      <c r="E359" s="217" t="s">
        <v>622</v>
      </c>
      <c r="F359" s="218" t="s">
        <v>623</v>
      </c>
      <c r="G359" s="219" t="s">
        <v>216</v>
      </c>
      <c r="H359" s="220">
        <v>84.821</v>
      </c>
      <c r="I359" s="221"/>
      <c r="J359" s="222">
        <f>ROUND(I359*H359,2)</f>
        <v>0</v>
      </c>
      <c r="K359" s="218" t="s">
        <v>217</v>
      </c>
      <c r="L359" s="43"/>
      <c r="M359" s="223" t="s">
        <v>1</v>
      </c>
      <c r="N359" s="224" t="s">
        <v>38</v>
      </c>
      <c r="O359" s="79"/>
      <c r="P359" s="225">
        <f>O359*H359</f>
        <v>0</v>
      </c>
      <c r="Q359" s="225">
        <v>0</v>
      </c>
      <c r="R359" s="225">
        <f>Q359*H359</f>
        <v>0</v>
      </c>
      <c r="S359" s="225">
        <v>0</v>
      </c>
      <c r="T359" s="226">
        <f>S359*H359</f>
        <v>0</v>
      </c>
      <c r="AR359" s="17" t="s">
        <v>218</v>
      </c>
      <c r="AT359" s="17" t="s">
        <v>213</v>
      </c>
      <c r="AU359" s="17" t="s">
        <v>76</v>
      </c>
      <c r="AY359" s="17" t="s">
        <v>211</v>
      </c>
      <c r="BE359" s="227">
        <f>IF(N359="základní",J359,0)</f>
        <v>0</v>
      </c>
      <c r="BF359" s="227">
        <f>IF(N359="snížená",J359,0)</f>
        <v>0</v>
      </c>
      <c r="BG359" s="227">
        <f>IF(N359="zákl. přenesená",J359,0)</f>
        <v>0</v>
      </c>
      <c r="BH359" s="227">
        <f>IF(N359="sníž. přenesená",J359,0)</f>
        <v>0</v>
      </c>
      <c r="BI359" s="227">
        <f>IF(N359="nulová",J359,0)</f>
        <v>0</v>
      </c>
      <c r="BJ359" s="17" t="s">
        <v>74</v>
      </c>
      <c r="BK359" s="227">
        <f>ROUND(I359*H359,2)</f>
        <v>0</v>
      </c>
      <c r="BL359" s="17" t="s">
        <v>218</v>
      </c>
      <c r="BM359" s="17" t="s">
        <v>560</v>
      </c>
    </row>
    <row r="360" spans="2:47" s="1" customFormat="1" ht="12">
      <c r="B360" s="38"/>
      <c r="C360" s="39"/>
      <c r="D360" s="228" t="s">
        <v>219</v>
      </c>
      <c r="E360" s="39"/>
      <c r="F360" s="229" t="s">
        <v>623</v>
      </c>
      <c r="G360" s="39"/>
      <c r="H360" s="39"/>
      <c r="I360" s="143"/>
      <c r="J360" s="39"/>
      <c r="K360" s="39"/>
      <c r="L360" s="43"/>
      <c r="M360" s="230"/>
      <c r="N360" s="79"/>
      <c r="O360" s="79"/>
      <c r="P360" s="79"/>
      <c r="Q360" s="79"/>
      <c r="R360" s="79"/>
      <c r="S360" s="79"/>
      <c r="T360" s="80"/>
      <c r="AT360" s="17" t="s">
        <v>219</v>
      </c>
      <c r="AU360" s="17" t="s">
        <v>76</v>
      </c>
    </row>
    <row r="361" spans="2:47" s="1" customFormat="1" ht="12">
      <c r="B361" s="38"/>
      <c r="C361" s="39"/>
      <c r="D361" s="228" t="s">
        <v>221</v>
      </c>
      <c r="E361" s="39"/>
      <c r="F361" s="231" t="s">
        <v>625</v>
      </c>
      <c r="G361" s="39"/>
      <c r="H361" s="39"/>
      <c r="I361" s="143"/>
      <c r="J361" s="39"/>
      <c r="K361" s="39"/>
      <c r="L361" s="43"/>
      <c r="M361" s="230"/>
      <c r="N361" s="79"/>
      <c r="O361" s="79"/>
      <c r="P361" s="79"/>
      <c r="Q361" s="79"/>
      <c r="R361" s="79"/>
      <c r="S361" s="79"/>
      <c r="T361" s="80"/>
      <c r="AT361" s="17" t="s">
        <v>221</v>
      </c>
      <c r="AU361" s="17" t="s">
        <v>76</v>
      </c>
    </row>
    <row r="362" spans="2:51" s="12" customFormat="1" ht="12">
      <c r="B362" s="232"/>
      <c r="C362" s="233"/>
      <c r="D362" s="228" t="s">
        <v>223</v>
      </c>
      <c r="E362" s="234" t="s">
        <v>1</v>
      </c>
      <c r="F362" s="235" t="s">
        <v>2226</v>
      </c>
      <c r="G362" s="233"/>
      <c r="H362" s="234" t="s">
        <v>1</v>
      </c>
      <c r="I362" s="236"/>
      <c r="J362" s="233"/>
      <c r="K362" s="233"/>
      <c r="L362" s="237"/>
      <c r="M362" s="238"/>
      <c r="N362" s="239"/>
      <c r="O362" s="239"/>
      <c r="P362" s="239"/>
      <c r="Q362" s="239"/>
      <c r="R362" s="239"/>
      <c r="S362" s="239"/>
      <c r="T362" s="240"/>
      <c r="AT362" s="241" t="s">
        <v>223</v>
      </c>
      <c r="AU362" s="241" t="s">
        <v>76</v>
      </c>
      <c r="AV362" s="12" t="s">
        <v>74</v>
      </c>
      <c r="AW362" s="12" t="s">
        <v>30</v>
      </c>
      <c r="AX362" s="12" t="s">
        <v>67</v>
      </c>
      <c r="AY362" s="241" t="s">
        <v>211</v>
      </c>
    </row>
    <row r="363" spans="2:51" s="13" customFormat="1" ht="12">
      <c r="B363" s="242"/>
      <c r="C363" s="243"/>
      <c r="D363" s="228" t="s">
        <v>223</v>
      </c>
      <c r="E363" s="244" t="s">
        <v>1</v>
      </c>
      <c r="F363" s="245" t="s">
        <v>2227</v>
      </c>
      <c r="G363" s="243"/>
      <c r="H363" s="246">
        <v>48.678</v>
      </c>
      <c r="I363" s="247"/>
      <c r="J363" s="243"/>
      <c r="K363" s="243"/>
      <c r="L363" s="248"/>
      <c r="M363" s="249"/>
      <c r="N363" s="250"/>
      <c r="O363" s="250"/>
      <c r="P363" s="250"/>
      <c r="Q363" s="250"/>
      <c r="R363" s="250"/>
      <c r="S363" s="250"/>
      <c r="T363" s="251"/>
      <c r="AT363" s="252" t="s">
        <v>223</v>
      </c>
      <c r="AU363" s="252" t="s">
        <v>76</v>
      </c>
      <c r="AV363" s="13" t="s">
        <v>76</v>
      </c>
      <c r="AW363" s="13" t="s">
        <v>30</v>
      </c>
      <c r="AX363" s="13" t="s">
        <v>67</v>
      </c>
      <c r="AY363" s="252" t="s">
        <v>211</v>
      </c>
    </row>
    <row r="364" spans="2:51" s="12" customFormat="1" ht="12">
      <c r="B364" s="232"/>
      <c r="C364" s="233"/>
      <c r="D364" s="228" t="s">
        <v>223</v>
      </c>
      <c r="E364" s="234" t="s">
        <v>1</v>
      </c>
      <c r="F364" s="235" t="s">
        <v>2228</v>
      </c>
      <c r="G364" s="233"/>
      <c r="H364" s="234" t="s">
        <v>1</v>
      </c>
      <c r="I364" s="236"/>
      <c r="J364" s="233"/>
      <c r="K364" s="233"/>
      <c r="L364" s="237"/>
      <c r="M364" s="238"/>
      <c r="N364" s="239"/>
      <c r="O364" s="239"/>
      <c r="P364" s="239"/>
      <c r="Q364" s="239"/>
      <c r="R364" s="239"/>
      <c r="S364" s="239"/>
      <c r="T364" s="240"/>
      <c r="AT364" s="241" t="s">
        <v>223</v>
      </c>
      <c r="AU364" s="241" t="s">
        <v>76</v>
      </c>
      <c r="AV364" s="12" t="s">
        <v>74</v>
      </c>
      <c r="AW364" s="12" t="s">
        <v>30</v>
      </c>
      <c r="AX364" s="12" t="s">
        <v>67</v>
      </c>
      <c r="AY364" s="241" t="s">
        <v>211</v>
      </c>
    </row>
    <row r="365" spans="2:51" s="13" customFormat="1" ht="12">
      <c r="B365" s="242"/>
      <c r="C365" s="243"/>
      <c r="D365" s="228" t="s">
        <v>223</v>
      </c>
      <c r="E365" s="244" t="s">
        <v>1</v>
      </c>
      <c r="F365" s="245" t="s">
        <v>2229</v>
      </c>
      <c r="G365" s="243"/>
      <c r="H365" s="246">
        <v>36.143</v>
      </c>
      <c r="I365" s="247"/>
      <c r="J365" s="243"/>
      <c r="K365" s="243"/>
      <c r="L365" s="248"/>
      <c r="M365" s="249"/>
      <c r="N365" s="250"/>
      <c r="O365" s="250"/>
      <c r="P365" s="250"/>
      <c r="Q365" s="250"/>
      <c r="R365" s="250"/>
      <c r="S365" s="250"/>
      <c r="T365" s="251"/>
      <c r="AT365" s="252" t="s">
        <v>223</v>
      </c>
      <c r="AU365" s="252" t="s">
        <v>76</v>
      </c>
      <c r="AV365" s="13" t="s">
        <v>76</v>
      </c>
      <c r="AW365" s="13" t="s">
        <v>30</v>
      </c>
      <c r="AX365" s="13" t="s">
        <v>67</v>
      </c>
      <c r="AY365" s="252" t="s">
        <v>211</v>
      </c>
    </row>
    <row r="366" spans="2:51" s="14" customFormat="1" ht="12">
      <c r="B366" s="253"/>
      <c r="C366" s="254"/>
      <c r="D366" s="228" t="s">
        <v>223</v>
      </c>
      <c r="E366" s="255" t="s">
        <v>1</v>
      </c>
      <c r="F366" s="256" t="s">
        <v>227</v>
      </c>
      <c r="G366" s="254"/>
      <c r="H366" s="257">
        <v>84.821</v>
      </c>
      <c r="I366" s="258"/>
      <c r="J366" s="254"/>
      <c r="K366" s="254"/>
      <c r="L366" s="259"/>
      <c r="M366" s="260"/>
      <c r="N366" s="261"/>
      <c r="O366" s="261"/>
      <c r="P366" s="261"/>
      <c r="Q366" s="261"/>
      <c r="R366" s="261"/>
      <c r="S366" s="261"/>
      <c r="T366" s="262"/>
      <c r="AT366" s="263" t="s">
        <v>223</v>
      </c>
      <c r="AU366" s="263" t="s">
        <v>76</v>
      </c>
      <c r="AV366" s="14" t="s">
        <v>218</v>
      </c>
      <c r="AW366" s="14" t="s">
        <v>30</v>
      </c>
      <c r="AX366" s="14" t="s">
        <v>74</v>
      </c>
      <c r="AY366" s="263" t="s">
        <v>211</v>
      </c>
    </row>
    <row r="367" spans="2:65" s="1" customFormat="1" ht="16.5" customHeight="1">
      <c r="B367" s="38"/>
      <c r="C367" s="216" t="s">
        <v>549</v>
      </c>
      <c r="D367" s="216" t="s">
        <v>213</v>
      </c>
      <c r="E367" s="217" t="s">
        <v>635</v>
      </c>
      <c r="F367" s="218" t="s">
        <v>636</v>
      </c>
      <c r="G367" s="219" t="s">
        <v>216</v>
      </c>
      <c r="H367" s="220">
        <v>84.821</v>
      </c>
      <c r="I367" s="221"/>
      <c r="J367" s="222">
        <f>ROUND(I367*H367,2)</f>
        <v>0</v>
      </c>
      <c r="K367" s="218" t="s">
        <v>217</v>
      </c>
      <c r="L367" s="43"/>
      <c r="M367" s="223" t="s">
        <v>1</v>
      </c>
      <c r="N367" s="224" t="s">
        <v>38</v>
      </c>
      <c r="O367" s="79"/>
      <c r="P367" s="225">
        <f>O367*H367</f>
        <v>0</v>
      </c>
      <c r="Q367" s="225">
        <v>0.048</v>
      </c>
      <c r="R367" s="225">
        <f>Q367*H367</f>
        <v>4.071408</v>
      </c>
      <c r="S367" s="225">
        <v>0.048</v>
      </c>
      <c r="T367" s="226">
        <f>S367*H367</f>
        <v>4.071408</v>
      </c>
      <c r="AR367" s="17" t="s">
        <v>218</v>
      </c>
      <c r="AT367" s="17" t="s">
        <v>213</v>
      </c>
      <c r="AU367" s="17" t="s">
        <v>76</v>
      </c>
      <c r="AY367" s="17" t="s">
        <v>211</v>
      </c>
      <c r="BE367" s="227">
        <f>IF(N367="základní",J367,0)</f>
        <v>0</v>
      </c>
      <c r="BF367" s="227">
        <f>IF(N367="snížená",J367,0)</f>
        <v>0</v>
      </c>
      <c r="BG367" s="227">
        <f>IF(N367="zákl. přenesená",J367,0)</f>
        <v>0</v>
      </c>
      <c r="BH367" s="227">
        <f>IF(N367="sníž. přenesená",J367,0)</f>
        <v>0</v>
      </c>
      <c r="BI367" s="227">
        <f>IF(N367="nulová",J367,0)</f>
        <v>0</v>
      </c>
      <c r="BJ367" s="17" t="s">
        <v>74</v>
      </c>
      <c r="BK367" s="227">
        <f>ROUND(I367*H367,2)</f>
        <v>0</v>
      </c>
      <c r="BL367" s="17" t="s">
        <v>218</v>
      </c>
      <c r="BM367" s="17" t="s">
        <v>566</v>
      </c>
    </row>
    <row r="368" spans="2:47" s="1" customFormat="1" ht="12">
      <c r="B368" s="38"/>
      <c r="C368" s="39"/>
      <c r="D368" s="228" t="s">
        <v>219</v>
      </c>
      <c r="E368" s="39"/>
      <c r="F368" s="229" t="s">
        <v>638</v>
      </c>
      <c r="G368" s="39"/>
      <c r="H368" s="39"/>
      <c r="I368" s="143"/>
      <c r="J368" s="39"/>
      <c r="K368" s="39"/>
      <c r="L368" s="43"/>
      <c r="M368" s="230"/>
      <c r="N368" s="79"/>
      <c r="O368" s="79"/>
      <c r="P368" s="79"/>
      <c r="Q368" s="79"/>
      <c r="R368" s="79"/>
      <c r="S368" s="79"/>
      <c r="T368" s="80"/>
      <c r="AT368" s="17" t="s">
        <v>219</v>
      </c>
      <c r="AU368" s="17" t="s">
        <v>76</v>
      </c>
    </row>
    <row r="369" spans="2:47" s="1" customFormat="1" ht="12">
      <c r="B369" s="38"/>
      <c r="C369" s="39"/>
      <c r="D369" s="228" t="s">
        <v>221</v>
      </c>
      <c r="E369" s="39"/>
      <c r="F369" s="231" t="s">
        <v>625</v>
      </c>
      <c r="G369" s="39"/>
      <c r="H369" s="39"/>
      <c r="I369" s="143"/>
      <c r="J369" s="39"/>
      <c r="K369" s="39"/>
      <c r="L369" s="43"/>
      <c r="M369" s="230"/>
      <c r="N369" s="79"/>
      <c r="O369" s="79"/>
      <c r="P369" s="79"/>
      <c r="Q369" s="79"/>
      <c r="R369" s="79"/>
      <c r="S369" s="79"/>
      <c r="T369" s="80"/>
      <c r="AT369" s="17" t="s">
        <v>221</v>
      </c>
      <c r="AU369" s="17" t="s">
        <v>76</v>
      </c>
    </row>
    <row r="370" spans="2:51" s="12" customFormat="1" ht="12">
      <c r="B370" s="232"/>
      <c r="C370" s="233"/>
      <c r="D370" s="228" t="s">
        <v>223</v>
      </c>
      <c r="E370" s="234" t="s">
        <v>1</v>
      </c>
      <c r="F370" s="235" t="s">
        <v>2226</v>
      </c>
      <c r="G370" s="233"/>
      <c r="H370" s="234" t="s">
        <v>1</v>
      </c>
      <c r="I370" s="236"/>
      <c r="J370" s="233"/>
      <c r="K370" s="233"/>
      <c r="L370" s="237"/>
      <c r="M370" s="238"/>
      <c r="N370" s="239"/>
      <c r="O370" s="239"/>
      <c r="P370" s="239"/>
      <c r="Q370" s="239"/>
      <c r="R370" s="239"/>
      <c r="S370" s="239"/>
      <c r="T370" s="240"/>
      <c r="AT370" s="241" t="s">
        <v>223</v>
      </c>
      <c r="AU370" s="241" t="s">
        <v>76</v>
      </c>
      <c r="AV370" s="12" t="s">
        <v>74</v>
      </c>
      <c r="AW370" s="12" t="s">
        <v>30</v>
      </c>
      <c r="AX370" s="12" t="s">
        <v>67</v>
      </c>
      <c r="AY370" s="241" t="s">
        <v>211</v>
      </c>
    </row>
    <row r="371" spans="2:51" s="13" customFormat="1" ht="12">
      <c r="B371" s="242"/>
      <c r="C371" s="243"/>
      <c r="D371" s="228" t="s">
        <v>223</v>
      </c>
      <c r="E371" s="244" t="s">
        <v>1</v>
      </c>
      <c r="F371" s="245" t="s">
        <v>2227</v>
      </c>
      <c r="G371" s="243"/>
      <c r="H371" s="246">
        <v>48.678</v>
      </c>
      <c r="I371" s="247"/>
      <c r="J371" s="243"/>
      <c r="K371" s="243"/>
      <c r="L371" s="248"/>
      <c r="M371" s="249"/>
      <c r="N371" s="250"/>
      <c r="O371" s="250"/>
      <c r="P371" s="250"/>
      <c r="Q371" s="250"/>
      <c r="R371" s="250"/>
      <c r="S371" s="250"/>
      <c r="T371" s="251"/>
      <c r="AT371" s="252" t="s">
        <v>223</v>
      </c>
      <c r="AU371" s="252" t="s">
        <v>76</v>
      </c>
      <c r="AV371" s="13" t="s">
        <v>76</v>
      </c>
      <c r="AW371" s="13" t="s">
        <v>30</v>
      </c>
      <c r="AX371" s="13" t="s">
        <v>67</v>
      </c>
      <c r="AY371" s="252" t="s">
        <v>211</v>
      </c>
    </row>
    <row r="372" spans="2:51" s="12" customFormat="1" ht="12">
      <c r="B372" s="232"/>
      <c r="C372" s="233"/>
      <c r="D372" s="228" t="s">
        <v>223</v>
      </c>
      <c r="E372" s="234" t="s">
        <v>1</v>
      </c>
      <c r="F372" s="235" t="s">
        <v>2228</v>
      </c>
      <c r="G372" s="233"/>
      <c r="H372" s="234" t="s">
        <v>1</v>
      </c>
      <c r="I372" s="236"/>
      <c r="J372" s="233"/>
      <c r="K372" s="233"/>
      <c r="L372" s="237"/>
      <c r="M372" s="238"/>
      <c r="N372" s="239"/>
      <c r="O372" s="239"/>
      <c r="P372" s="239"/>
      <c r="Q372" s="239"/>
      <c r="R372" s="239"/>
      <c r="S372" s="239"/>
      <c r="T372" s="240"/>
      <c r="AT372" s="241" t="s">
        <v>223</v>
      </c>
      <c r="AU372" s="241" t="s">
        <v>76</v>
      </c>
      <c r="AV372" s="12" t="s">
        <v>74</v>
      </c>
      <c r="AW372" s="12" t="s">
        <v>30</v>
      </c>
      <c r="AX372" s="12" t="s">
        <v>67</v>
      </c>
      <c r="AY372" s="241" t="s">
        <v>211</v>
      </c>
    </row>
    <row r="373" spans="2:51" s="13" customFormat="1" ht="12">
      <c r="B373" s="242"/>
      <c r="C373" s="243"/>
      <c r="D373" s="228" t="s">
        <v>223</v>
      </c>
      <c r="E373" s="244" t="s">
        <v>1</v>
      </c>
      <c r="F373" s="245" t="s">
        <v>2229</v>
      </c>
      <c r="G373" s="243"/>
      <c r="H373" s="246">
        <v>36.143</v>
      </c>
      <c r="I373" s="247"/>
      <c r="J373" s="243"/>
      <c r="K373" s="243"/>
      <c r="L373" s="248"/>
      <c r="M373" s="249"/>
      <c r="N373" s="250"/>
      <c r="O373" s="250"/>
      <c r="P373" s="250"/>
      <c r="Q373" s="250"/>
      <c r="R373" s="250"/>
      <c r="S373" s="250"/>
      <c r="T373" s="251"/>
      <c r="AT373" s="252" t="s">
        <v>223</v>
      </c>
      <c r="AU373" s="252" t="s">
        <v>76</v>
      </c>
      <c r="AV373" s="13" t="s">
        <v>76</v>
      </c>
      <c r="AW373" s="13" t="s">
        <v>30</v>
      </c>
      <c r="AX373" s="13" t="s">
        <v>67</v>
      </c>
      <c r="AY373" s="252" t="s">
        <v>211</v>
      </c>
    </row>
    <row r="374" spans="2:51" s="14" customFormat="1" ht="12">
      <c r="B374" s="253"/>
      <c r="C374" s="254"/>
      <c r="D374" s="228" t="s">
        <v>223</v>
      </c>
      <c r="E374" s="255" t="s">
        <v>1</v>
      </c>
      <c r="F374" s="256" t="s">
        <v>227</v>
      </c>
      <c r="G374" s="254"/>
      <c r="H374" s="257">
        <v>84.821</v>
      </c>
      <c r="I374" s="258"/>
      <c r="J374" s="254"/>
      <c r="K374" s="254"/>
      <c r="L374" s="259"/>
      <c r="M374" s="260"/>
      <c r="N374" s="261"/>
      <c r="O374" s="261"/>
      <c r="P374" s="261"/>
      <c r="Q374" s="261"/>
      <c r="R374" s="261"/>
      <c r="S374" s="261"/>
      <c r="T374" s="262"/>
      <c r="AT374" s="263" t="s">
        <v>223</v>
      </c>
      <c r="AU374" s="263" t="s">
        <v>76</v>
      </c>
      <c r="AV374" s="14" t="s">
        <v>218</v>
      </c>
      <c r="AW374" s="14" t="s">
        <v>30</v>
      </c>
      <c r="AX374" s="14" t="s">
        <v>74</v>
      </c>
      <c r="AY374" s="263" t="s">
        <v>211</v>
      </c>
    </row>
    <row r="375" spans="2:65" s="1" customFormat="1" ht="16.5" customHeight="1">
      <c r="B375" s="38"/>
      <c r="C375" s="216" t="s">
        <v>361</v>
      </c>
      <c r="D375" s="216" t="s">
        <v>213</v>
      </c>
      <c r="E375" s="217" t="s">
        <v>640</v>
      </c>
      <c r="F375" s="218" t="s">
        <v>641</v>
      </c>
      <c r="G375" s="219" t="s">
        <v>216</v>
      </c>
      <c r="H375" s="220">
        <v>13.842</v>
      </c>
      <c r="I375" s="221"/>
      <c r="J375" s="222">
        <f>ROUND(I375*H375,2)</f>
        <v>0</v>
      </c>
      <c r="K375" s="218" t="s">
        <v>217</v>
      </c>
      <c r="L375" s="43"/>
      <c r="M375" s="223" t="s">
        <v>1</v>
      </c>
      <c r="N375" s="224" t="s">
        <v>38</v>
      </c>
      <c r="O375" s="79"/>
      <c r="P375" s="225">
        <f>O375*H375</f>
        <v>0</v>
      </c>
      <c r="Q375" s="225">
        <v>0</v>
      </c>
      <c r="R375" s="225">
        <f>Q375*H375</f>
        <v>0</v>
      </c>
      <c r="S375" s="225">
        <v>0</v>
      </c>
      <c r="T375" s="226">
        <f>S375*H375</f>
        <v>0</v>
      </c>
      <c r="AR375" s="17" t="s">
        <v>218</v>
      </c>
      <c r="AT375" s="17" t="s">
        <v>213</v>
      </c>
      <c r="AU375" s="17" t="s">
        <v>76</v>
      </c>
      <c r="AY375" s="17" t="s">
        <v>211</v>
      </c>
      <c r="BE375" s="227">
        <f>IF(N375="základní",J375,0)</f>
        <v>0</v>
      </c>
      <c r="BF375" s="227">
        <f>IF(N375="snížená",J375,0)</f>
        <v>0</v>
      </c>
      <c r="BG375" s="227">
        <f>IF(N375="zákl. přenesená",J375,0)</f>
        <v>0</v>
      </c>
      <c r="BH375" s="227">
        <f>IF(N375="sníž. přenesená",J375,0)</f>
        <v>0</v>
      </c>
      <c r="BI375" s="227">
        <f>IF(N375="nulová",J375,0)</f>
        <v>0</v>
      </c>
      <c r="BJ375" s="17" t="s">
        <v>74</v>
      </c>
      <c r="BK375" s="227">
        <f>ROUND(I375*H375,2)</f>
        <v>0</v>
      </c>
      <c r="BL375" s="17" t="s">
        <v>218</v>
      </c>
      <c r="BM375" s="17" t="s">
        <v>571</v>
      </c>
    </row>
    <row r="376" spans="2:47" s="1" customFormat="1" ht="12">
      <c r="B376" s="38"/>
      <c r="C376" s="39"/>
      <c r="D376" s="228" t="s">
        <v>219</v>
      </c>
      <c r="E376" s="39"/>
      <c r="F376" s="229" t="s">
        <v>641</v>
      </c>
      <c r="G376" s="39"/>
      <c r="H376" s="39"/>
      <c r="I376" s="143"/>
      <c r="J376" s="39"/>
      <c r="K376" s="39"/>
      <c r="L376" s="43"/>
      <c r="M376" s="230"/>
      <c r="N376" s="79"/>
      <c r="O376" s="79"/>
      <c r="P376" s="79"/>
      <c r="Q376" s="79"/>
      <c r="R376" s="79"/>
      <c r="S376" s="79"/>
      <c r="T376" s="80"/>
      <c r="AT376" s="17" t="s">
        <v>219</v>
      </c>
      <c r="AU376" s="17" t="s">
        <v>76</v>
      </c>
    </row>
    <row r="377" spans="2:47" s="1" customFormat="1" ht="12">
      <c r="B377" s="38"/>
      <c r="C377" s="39"/>
      <c r="D377" s="228" t="s">
        <v>221</v>
      </c>
      <c r="E377" s="39"/>
      <c r="F377" s="231" t="s">
        <v>625</v>
      </c>
      <c r="G377" s="39"/>
      <c r="H377" s="39"/>
      <c r="I377" s="143"/>
      <c r="J377" s="39"/>
      <c r="K377" s="39"/>
      <c r="L377" s="43"/>
      <c r="M377" s="230"/>
      <c r="N377" s="79"/>
      <c r="O377" s="79"/>
      <c r="P377" s="79"/>
      <c r="Q377" s="79"/>
      <c r="R377" s="79"/>
      <c r="S377" s="79"/>
      <c r="T377" s="80"/>
      <c r="AT377" s="17" t="s">
        <v>221</v>
      </c>
      <c r="AU377" s="17" t="s">
        <v>76</v>
      </c>
    </row>
    <row r="378" spans="2:51" s="12" customFormat="1" ht="12">
      <c r="B378" s="232"/>
      <c r="C378" s="233"/>
      <c r="D378" s="228" t="s">
        <v>223</v>
      </c>
      <c r="E378" s="234" t="s">
        <v>1</v>
      </c>
      <c r="F378" s="235" t="s">
        <v>779</v>
      </c>
      <c r="G378" s="233"/>
      <c r="H378" s="234" t="s">
        <v>1</v>
      </c>
      <c r="I378" s="236"/>
      <c r="J378" s="233"/>
      <c r="K378" s="233"/>
      <c r="L378" s="237"/>
      <c r="M378" s="238"/>
      <c r="N378" s="239"/>
      <c r="O378" s="239"/>
      <c r="P378" s="239"/>
      <c r="Q378" s="239"/>
      <c r="R378" s="239"/>
      <c r="S378" s="239"/>
      <c r="T378" s="240"/>
      <c r="AT378" s="241" t="s">
        <v>223</v>
      </c>
      <c r="AU378" s="241" t="s">
        <v>76</v>
      </c>
      <c r="AV378" s="12" t="s">
        <v>74</v>
      </c>
      <c r="AW378" s="12" t="s">
        <v>30</v>
      </c>
      <c r="AX378" s="12" t="s">
        <v>67</v>
      </c>
      <c r="AY378" s="241" t="s">
        <v>211</v>
      </c>
    </row>
    <row r="379" spans="2:51" s="13" customFormat="1" ht="12">
      <c r="B379" s="242"/>
      <c r="C379" s="243"/>
      <c r="D379" s="228" t="s">
        <v>223</v>
      </c>
      <c r="E379" s="244" t="s">
        <v>1</v>
      </c>
      <c r="F379" s="245" t="s">
        <v>2230</v>
      </c>
      <c r="G379" s="243"/>
      <c r="H379" s="246">
        <v>13.842</v>
      </c>
      <c r="I379" s="247"/>
      <c r="J379" s="243"/>
      <c r="K379" s="243"/>
      <c r="L379" s="248"/>
      <c r="M379" s="249"/>
      <c r="N379" s="250"/>
      <c r="O379" s="250"/>
      <c r="P379" s="250"/>
      <c r="Q379" s="250"/>
      <c r="R379" s="250"/>
      <c r="S379" s="250"/>
      <c r="T379" s="251"/>
      <c r="AT379" s="252" t="s">
        <v>223</v>
      </c>
      <c r="AU379" s="252" t="s">
        <v>76</v>
      </c>
      <c r="AV379" s="13" t="s">
        <v>76</v>
      </c>
      <c r="AW379" s="13" t="s">
        <v>30</v>
      </c>
      <c r="AX379" s="13" t="s">
        <v>67</v>
      </c>
      <c r="AY379" s="252" t="s">
        <v>211</v>
      </c>
    </row>
    <row r="380" spans="2:51" s="14" customFormat="1" ht="12">
      <c r="B380" s="253"/>
      <c r="C380" s="254"/>
      <c r="D380" s="228" t="s">
        <v>223</v>
      </c>
      <c r="E380" s="255" t="s">
        <v>1</v>
      </c>
      <c r="F380" s="256" t="s">
        <v>227</v>
      </c>
      <c r="G380" s="254"/>
      <c r="H380" s="257">
        <v>13.842</v>
      </c>
      <c r="I380" s="258"/>
      <c r="J380" s="254"/>
      <c r="K380" s="254"/>
      <c r="L380" s="259"/>
      <c r="M380" s="260"/>
      <c r="N380" s="261"/>
      <c r="O380" s="261"/>
      <c r="P380" s="261"/>
      <c r="Q380" s="261"/>
      <c r="R380" s="261"/>
      <c r="S380" s="261"/>
      <c r="T380" s="262"/>
      <c r="AT380" s="263" t="s">
        <v>223</v>
      </c>
      <c r="AU380" s="263" t="s">
        <v>76</v>
      </c>
      <c r="AV380" s="14" t="s">
        <v>218</v>
      </c>
      <c r="AW380" s="14" t="s">
        <v>30</v>
      </c>
      <c r="AX380" s="14" t="s">
        <v>74</v>
      </c>
      <c r="AY380" s="263" t="s">
        <v>211</v>
      </c>
    </row>
    <row r="381" spans="2:65" s="1" customFormat="1" ht="16.5" customHeight="1">
      <c r="B381" s="38"/>
      <c r="C381" s="216" t="s">
        <v>563</v>
      </c>
      <c r="D381" s="216" t="s">
        <v>213</v>
      </c>
      <c r="E381" s="217" t="s">
        <v>645</v>
      </c>
      <c r="F381" s="218" t="s">
        <v>646</v>
      </c>
      <c r="G381" s="219" t="s">
        <v>216</v>
      </c>
      <c r="H381" s="220">
        <v>13.842</v>
      </c>
      <c r="I381" s="221"/>
      <c r="J381" s="222">
        <f>ROUND(I381*H381,2)</f>
        <v>0</v>
      </c>
      <c r="K381" s="218" t="s">
        <v>217</v>
      </c>
      <c r="L381" s="43"/>
      <c r="M381" s="223" t="s">
        <v>1</v>
      </c>
      <c r="N381" s="224" t="s">
        <v>38</v>
      </c>
      <c r="O381" s="79"/>
      <c r="P381" s="225">
        <f>O381*H381</f>
        <v>0</v>
      </c>
      <c r="Q381" s="225">
        <v>0.048</v>
      </c>
      <c r="R381" s="225">
        <f>Q381*H381</f>
        <v>0.664416</v>
      </c>
      <c r="S381" s="225">
        <v>0.048</v>
      </c>
      <c r="T381" s="226">
        <f>S381*H381</f>
        <v>0.664416</v>
      </c>
      <c r="AR381" s="17" t="s">
        <v>218</v>
      </c>
      <c r="AT381" s="17" t="s">
        <v>213</v>
      </c>
      <c r="AU381" s="17" t="s">
        <v>76</v>
      </c>
      <c r="AY381" s="17" t="s">
        <v>211</v>
      </c>
      <c r="BE381" s="227">
        <f>IF(N381="základní",J381,0)</f>
        <v>0</v>
      </c>
      <c r="BF381" s="227">
        <f>IF(N381="snížená",J381,0)</f>
        <v>0</v>
      </c>
      <c r="BG381" s="227">
        <f>IF(N381="zákl. přenesená",J381,0)</f>
        <v>0</v>
      </c>
      <c r="BH381" s="227">
        <f>IF(N381="sníž. přenesená",J381,0)</f>
        <v>0</v>
      </c>
      <c r="BI381" s="227">
        <f>IF(N381="nulová",J381,0)</f>
        <v>0</v>
      </c>
      <c r="BJ381" s="17" t="s">
        <v>74</v>
      </c>
      <c r="BK381" s="227">
        <f>ROUND(I381*H381,2)</f>
        <v>0</v>
      </c>
      <c r="BL381" s="17" t="s">
        <v>218</v>
      </c>
      <c r="BM381" s="17" t="s">
        <v>579</v>
      </c>
    </row>
    <row r="382" spans="2:47" s="1" customFormat="1" ht="12">
      <c r="B382" s="38"/>
      <c r="C382" s="39"/>
      <c r="D382" s="228" t="s">
        <v>219</v>
      </c>
      <c r="E382" s="39"/>
      <c r="F382" s="229" t="s">
        <v>648</v>
      </c>
      <c r="G382" s="39"/>
      <c r="H382" s="39"/>
      <c r="I382" s="143"/>
      <c r="J382" s="39"/>
      <c r="K382" s="39"/>
      <c r="L382" s="43"/>
      <c r="M382" s="230"/>
      <c r="N382" s="79"/>
      <c r="O382" s="79"/>
      <c r="P382" s="79"/>
      <c r="Q382" s="79"/>
      <c r="R382" s="79"/>
      <c r="S382" s="79"/>
      <c r="T382" s="80"/>
      <c r="AT382" s="17" t="s">
        <v>219</v>
      </c>
      <c r="AU382" s="17" t="s">
        <v>76</v>
      </c>
    </row>
    <row r="383" spans="2:47" s="1" customFormat="1" ht="12">
      <c r="B383" s="38"/>
      <c r="C383" s="39"/>
      <c r="D383" s="228" t="s">
        <v>221</v>
      </c>
      <c r="E383" s="39"/>
      <c r="F383" s="231" t="s">
        <v>625</v>
      </c>
      <c r="G383" s="39"/>
      <c r="H383" s="39"/>
      <c r="I383" s="143"/>
      <c r="J383" s="39"/>
      <c r="K383" s="39"/>
      <c r="L383" s="43"/>
      <c r="M383" s="230"/>
      <c r="N383" s="79"/>
      <c r="O383" s="79"/>
      <c r="P383" s="79"/>
      <c r="Q383" s="79"/>
      <c r="R383" s="79"/>
      <c r="S383" s="79"/>
      <c r="T383" s="80"/>
      <c r="AT383" s="17" t="s">
        <v>221</v>
      </c>
      <c r="AU383" s="17" t="s">
        <v>76</v>
      </c>
    </row>
    <row r="384" spans="2:51" s="12" customFormat="1" ht="12">
      <c r="B384" s="232"/>
      <c r="C384" s="233"/>
      <c r="D384" s="228" t="s">
        <v>223</v>
      </c>
      <c r="E384" s="234" t="s">
        <v>1</v>
      </c>
      <c r="F384" s="235" t="s">
        <v>779</v>
      </c>
      <c r="G384" s="233"/>
      <c r="H384" s="234" t="s">
        <v>1</v>
      </c>
      <c r="I384" s="236"/>
      <c r="J384" s="233"/>
      <c r="K384" s="233"/>
      <c r="L384" s="237"/>
      <c r="M384" s="238"/>
      <c r="N384" s="239"/>
      <c r="O384" s="239"/>
      <c r="P384" s="239"/>
      <c r="Q384" s="239"/>
      <c r="R384" s="239"/>
      <c r="S384" s="239"/>
      <c r="T384" s="240"/>
      <c r="AT384" s="241" t="s">
        <v>223</v>
      </c>
      <c r="AU384" s="241" t="s">
        <v>76</v>
      </c>
      <c r="AV384" s="12" t="s">
        <v>74</v>
      </c>
      <c r="AW384" s="12" t="s">
        <v>30</v>
      </c>
      <c r="AX384" s="12" t="s">
        <v>67</v>
      </c>
      <c r="AY384" s="241" t="s">
        <v>211</v>
      </c>
    </row>
    <row r="385" spans="2:51" s="13" customFormat="1" ht="12">
      <c r="B385" s="242"/>
      <c r="C385" s="243"/>
      <c r="D385" s="228" t="s">
        <v>223</v>
      </c>
      <c r="E385" s="244" t="s">
        <v>1</v>
      </c>
      <c r="F385" s="245" t="s">
        <v>2230</v>
      </c>
      <c r="G385" s="243"/>
      <c r="H385" s="246">
        <v>13.842</v>
      </c>
      <c r="I385" s="247"/>
      <c r="J385" s="243"/>
      <c r="K385" s="243"/>
      <c r="L385" s="248"/>
      <c r="M385" s="249"/>
      <c r="N385" s="250"/>
      <c r="O385" s="250"/>
      <c r="P385" s="250"/>
      <c r="Q385" s="250"/>
      <c r="R385" s="250"/>
      <c r="S385" s="250"/>
      <c r="T385" s="251"/>
      <c r="AT385" s="252" t="s">
        <v>223</v>
      </c>
      <c r="AU385" s="252" t="s">
        <v>76</v>
      </c>
      <c r="AV385" s="13" t="s">
        <v>76</v>
      </c>
      <c r="AW385" s="13" t="s">
        <v>30</v>
      </c>
      <c r="AX385" s="13" t="s">
        <v>67</v>
      </c>
      <c r="AY385" s="252" t="s">
        <v>211</v>
      </c>
    </row>
    <row r="386" spans="2:51" s="14" customFormat="1" ht="12">
      <c r="B386" s="253"/>
      <c r="C386" s="254"/>
      <c r="D386" s="228" t="s">
        <v>223</v>
      </c>
      <c r="E386" s="255" t="s">
        <v>1</v>
      </c>
      <c r="F386" s="256" t="s">
        <v>227</v>
      </c>
      <c r="G386" s="254"/>
      <c r="H386" s="257">
        <v>13.842</v>
      </c>
      <c r="I386" s="258"/>
      <c r="J386" s="254"/>
      <c r="K386" s="254"/>
      <c r="L386" s="259"/>
      <c r="M386" s="260"/>
      <c r="N386" s="261"/>
      <c r="O386" s="261"/>
      <c r="P386" s="261"/>
      <c r="Q386" s="261"/>
      <c r="R386" s="261"/>
      <c r="S386" s="261"/>
      <c r="T386" s="262"/>
      <c r="AT386" s="263" t="s">
        <v>223</v>
      </c>
      <c r="AU386" s="263" t="s">
        <v>76</v>
      </c>
      <c r="AV386" s="14" t="s">
        <v>218</v>
      </c>
      <c r="AW386" s="14" t="s">
        <v>30</v>
      </c>
      <c r="AX386" s="14" t="s">
        <v>74</v>
      </c>
      <c r="AY386" s="263" t="s">
        <v>211</v>
      </c>
    </row>
    <row r="387" spans="2:65" s="1" customFormat="1" ht="16.5" customHeight="1">
      <c r="B387" s="38"/>
      <c r="C387" s="216" t="s">
        <v>376</v>
      </c>
      <c r="D387" s="216" t="s">
        <v>213</v>
      </c>
      <c r="E387" s="217" t="s">
        <v>649</v>
      </c>
      <c r="F387" s="218" t="s">
        <v>650</v>
      </c>
      <c r="G387" s="219" t="s">
        <v>216</v>
      </c>
      <c r="H387" s="220">
        <v>84.821</v>
      </c>
      <c r="I387" s="221"/>
      <c r="J387" s="222">
        <f>ROUND(I387*H387,2)</f>
        <v>0</v>
      </c>
      <c r="K387" s="218" t="s">
        <v>217</v>
      </c>
      <c r="L387" s="43"/>
      <c r="M387" s="223" t="s">
        <v>1</v>
      </c>
      <c r="N387" s="224" t="s">
        <v>38</v>
      </c>
      <c r="O387" s="79"/>
      <c r="P387" s="225">
        <f>O387*H387</f>
        <v>0</v>
      </c>
      <c r="Q387" s="225">
        <v>0</v>
      </c>
      <c r="R387" s="225">
        <f>Q387*H387</f>
        <v>0</v>
      </c>
      <c r="S387" s="225">
        <v>0.0779</v>
      </c>
      <c r="T387" s="226">
        <f>S387*H387</f>
        <v>6.6075558999999995</v>
      </c>
      <c r="AR387" s="17" t="s">
        <v>218</v>
      </c>
      <c r="AT387" s="17" t="s">
        <v>213</v>
      </c>
      <c r="AU387" s="17" t="s">
        <v>76</v>
      </c>
      <c r="AY387" s="17" t="s">
        <v>211</v>
      </c>
      <c r="BE387" s="227">
        <f>IF(N387="základní",J387,0)</f>
        <v>0</v>
      </c>
      <c r="BF387" s="227">
        <f>IF(N387="snížená",J387,0)</f>
        <v>0</v>
      </c>
      <c r="BG387" s="227">
        <f>IF(N387="zákl. přenesená",J387,0)</f>
        <v>0</v>
      </c>
      <c r="BH387" s="227">
        <f>IF(N387="sníž. přenesená",J387,0)</f>
        <v>0</v>
      </c>
      <c r="BI387" s="227">
        <f>IF(N387="nulová",J387,0)</f>
        <v>0</v>
      </c>
      <c r="BJ387" s="17" t="s">
        <v>74</v>
      </c>
      <c r="BK387" s="227">
        <f>ROUND(I387*H387,2)</f>
        <v>0</v>
      </c>
      <c r="BL387" s="17" t="s">
        <v>218</v>
      </c>
      <c r="BM387" s="17" t="s">
        <v>591</v>
      </c>
    </row>
    <row r="388" spans="2:47" s="1" customFormat="1" ht="12">
      <c r="B388" s="38"/>
      <c r="C388" s="39"/>
      <c r="D388" s="228" t="s">
        <v>219</v>
      </c>
      <c r="E388" s="39"/>
      <c r="F388" s="229" t="s">
        <v>652</v>
      </c>
      <c r="G388" s="39"/>
      <c r="H388" s="39"/>
      <c r="I388" s="143"/>
      <c r="J388" s="39"/>
      <c r="K388" s="39"/>
      <c r="L388" s="43"/>
      <c r="M388" s="230"/>
      <c r="N388" s="79"/>
      <c r="O388" s="79"/>
      <c r="P388" s="79"/>
      <c r="Q388" s="79"/>
      <c r="R388" s="79"/>
      <c r="S388" s="79"/>
      <c r="T388" s="80"/>
      <c r="AT388" s="17" t="s">
        <v>219</v>
      </c>
      <c r="AU388" s="17" t="s">
        <v>76</v>
      </c>
    </row>
    <row r="389" spans="2:47" s="1" customFormat="1" ht="12">
      <c r="B389" s="38"/>
      <c r="C389" s="39"/>
      <c r="D389" s="228" t="s">
        <v>221</v>
      </c>
      <c r="E389" s="39"/>
      <c r="F389" s="231" t="s">
        <v>653</v>
      </c>
      <c r="G389" s="39"/>
      <c r="H389" s="39"/>
      <c r="I389" s="143"/>
      <c r="J389" s="39"/>
      <c r="K389" s="39"/>
      <c r="L389" s="43"/>
      <c r="M389" s="230"/>
      <c r="N389" s="79"/>
      <c r="O389" s="79"/>
      <c r="P389" s="79"/>
      <c r="Q389" s="79"/>
      <c r="R389" s="79"/>
      <c r="S389" s="79"/>
      <c r="T389" s="80"/>
      <c r="AT389" s="17" t="s">
        <v>221</v>
      </c>
      <c r="AU389" s="17" t="s">
        <v>76</v>
      </c>
    </row>
    <row r="390" spans="2:51" s="12" customFormat="1" ht="12">
      <c r="B390" s="232"/>
      <c r="C390" s="233"/>
      <c r="D390" s="228" t="s">
        <v>223</v>
      </c>
      <c r="E390" s="234" t="s">
        <v>1</v>
      </c>
      <c r="F390" s="235" t="s">
        <v>2226</v>
      </c>
      <c r="G390" s="233"/>
      <c r="H390" s="234" t="s">
        <v>1</v>
      </c>
      <c r="I390" s="236"/>
      <c r="J390" s="233"/>
      <c r="K390" s="233"/>
      <c r="L390" s="237"/>
      <c r="M390" s="238"/>
      <c r="N390" s="239"/>
      <c r="O390" s="239"/>
      <c r="P390" s="239"/>
      <c r="Q390" s="239"/>
      <c r="R390" s="239"/>
      <c r="S390" s="239"/>
      <c r="T390" s="240"/>
      <c r="AT390" s="241" t="s">
        <v>223</v>
      </c>
      <c r="AU390" s="241" t="s">
        <v>76</v>
      </c>
      <c r="AV390" s="12" t="s">
        <v>74</v>
      </c>
      <c r="AW390" s="12" t="s">
        <v>30</v>
      </c>
      <c r="AX390" s="12" t="s">
        <v>67</v>
      </c>
      <c r="AY390" s="241" t="s">
        <v>211</v>
      </c>
    </row>
    <row r="391" spans="2:51" s="13" customFormat="1" ht="12">
      <c r="B391" s="242"/>
      <c r="C391" s="243"/>
      <c r="D391" s="228" t="s">
        <v>223</v>
      </c>
      <c r="E391" s="244" t="s">
        <v>1</v>
      </c>
      <c r="F391" s="245" t="s">
        <v>2227</v>
      </c>
      <c r="G391" s="243"/>
      <c r="H391" s="246">
        <v>48.678</v>
      </c>
      <c r="I391" s="247"/>
      <c r="J391" s="243"/>
      <c r="K391" s="243"/>
      <c r="L391" s="248"/>
      <c r="M391" s="249"/>
      <c r="N391" s="250"/>
      <c r="O391" s="250"/>
      <c r="P391" s="250"/>
      <c r="Q391" s="250"/>
      <c r="R391" s="250"/>
      <c r="S391" s="250"/>
      <c r="T391" s="251"/>
      <c r="AT391" s="252" t="s">
        <v>223</v>
      </c>
      <c r="AU391" s="252" t="s">
        <v>76</v>
      </c>
      <c r="AV391" s="13" t="s">
        <v>76</v>
      </c>
      <c r="AW391" s="13" t="s">
        <v>30</v>
      </c>
      <c r="AX391" s="13" t="s">
        <v>67</v>
      </c>
      <c r="AY391" s="252" t="s">
        <v>211</v>
      </c>
    </row>
    <row r="392" spans="2:51" s="12" customFormat="1" ht="12">
      <c r="B392" s="232"/>
      <c r="C392" s="233"/>
      <c r="D392" s="228" t="s">
        <v>223</v>
      </c>
      <c r="E392" s="234" t="s">
        <v>1</v>
      </c>
      <c r="F392" s="235" t="s">
        <v>2228</v>
      </c>
      <c r="G392" s="233"/>
      <c r="H392" s="234" t="s">
        <v>1</v>
      </c>
      <c r="I392" s="236"/>
      <c r="J392" s="233"/>
      <c r="K392" s="233"/>
      <c r="L392" s="237"/>
      <c r="M392" s="238"/>
      <c r="N392" s="239"/>
      <c r="O392" s="239"/>
      <c r="P392" s="239"/>
      <c r="Q392" s="239"/>
      <c r="R392" s="239"/>
      <c r="S392" s="239"/>
      <c r="T392" s="240"/>
      <c r="AT392" s="241" t="s">
        <v>223</v>
      </c>
      <c r="AU392" s="241" t="s">
        <v>76</v>
      </c>
      <c r="AV392" s="12" t="s">
        <v>74</v>
      </c>
      <c r="AW392" s="12" t="s">
        <v>30</v>
      </c>
      <c r="AX392" s="12" t="s">
        <v>67</v>
      </c>
      <c r="AY392" s="241" t="s">
        <v>211</v>
      </c>
    </row>
    <row r="393" spans="2:51" s="13" customFormat="1" ht="12">
      <c r="B393" s="242"/>
      <c r="C393" s="243"/>
      <c r="D393" s="228" t="s">
        <v>223</v>
      </c>
      <c r="E393" s="244" t="s">
        <v>1</v>
      </c>
      <c r="F393" s="245" t="s">
        <v>2229</v>
      </c>
      <c r="G393" s="243"/>
      <c r="H393" s="246">
        <v>36.143</v>
      </c>
      <c r="I393" s="247"/>
      <c r="J393" s="243"/>
      <c r="K393" s="243"/>
      <c r="L393" s="248"/>
      <c r="M393" s="249"/>
      <c r="N393" s="250"/>
      <c r="O393" s="250"/>
      <c r="P393" s="250"/>
      <c r="Q393" s="250"/>
      <c r="R393" s="250"/>
      <c r="S393" s="250"/>
      <c r="T393" s="251"/>
      <c r="AT393" s="252" t="s">
        <v>223</v>
      </c>
      <c r="AU393" s="252" t="s">
        <v>76</v>
      </c>
      <c r="AV393" s="13" t="s">
        <v>76</v>
      </c>
      <c r="AW393" s="13" t="s">
        <v>30</v>
      </c>
      <c r="AX393" s="13" t="s">
        <v>67</v>
      </c>
      <c r="AY393" s="252" t="s">
        <v>211</v>
      </c>
    </row>
    <row r="394" spans="2:51" s="14" customFormat="1" ht="12">
      <c r="B394" s="253"/>
      <c r="C394" s="254"/>
      <c r="D394" s="228" t="s">
        <v>223</v>
      </c>
      <c r="E394" s="255" t="s">
        <v>1</v>
      </c>
      <c r="F394" s="256" t="s">
        <v>227</v>
      </c>
      <c r="G394" s="254"/>
      <c r="H394" s="257">
        <v>84.821</v>
      </c>
      <c r="I394" s="258"/>
      <c r="J394" s="254"/>
      <c r="K394" s="254"/>
      <c r="L394" s="259"/>
      <c r="M394" s="260"/>
      <c r="N394" s="261"/>
      <c r="O394" s="261"/>
      <c r="P394" s="261"/>
      <c r="Q394" s="261"/>
      <c r="R394" s="261"/>
      <c r="S394" s="261"/>
      <c r="T394" s="262"/>
      <c r="AT394" s="263" t="s">
        <v>223</v>
      </c>
      <c r="AU394" s="263" t="s">
        <v>76</v>
      </c>
      <c r="AV394" s="14" t="s">
        <v>218</v>
      </c>
      <c r="AW394" s="14" t="s">
        <v>30</v>
      </c>
      <c r="AX394" s="14" t="s">
        <v>74</v>
      </c>
      <c r="AY394" s="263" t="s">
        <v>211</v>
      </c>
    </row>
    <row r="395" spans="2:65" s="1" customFormat="1" ht="16.5" customHeight="1">
      <c r="B395" s="38"/>
      <c r="C395" s="216" t="s">
        <v>576</v>
      </c>
      <c r="D395" s="216" t="s">
        <v>213</v>
      </c>
      <c r="E395" s="217" t="s">
        <v>2231</v>
      </c>
      <c r="F395" s="218" t="s">
        <v>2232</v>
      </c>
      <c r="G395" s="219" t="s">
        <v>216</v>
      </c>
      <c r="H395" s="220">
        <v>84.821</v>
      </c>
      <c r="I395" s="221"/>
      <c r="J395" s="222">
        <f>ROUND(I395*H395,2)</f>
        <v>0</v>
      </c>
      <c r="K395" s="218" t="s">
        <v>217</v>
      </c>
      <c r="L395" s="43"/>
      <c r="M395" s="223" t="s">
        <v>1</v>
      </c>
      <c r="N395" s="224" t="s">
        <v>38</v>
      </c>
      <c r="O395" s="79"/>
      <c r="P395" s="225">
        <f>O395*H395</f>
        <v>0</v>
      </c>
      <c r="Q395" s="225">
        <v>0</v>
      </c>
      <c r="R395" s="225">
        <f>Q395*H395</f>
        <v>0</v>
      </c>
      <c r="S395" s="225">
        <v>0</v>
      </c>
      <c r="T395" s="226">
        <f>S395*H395</f>
        <v>0</v>
      </c>
      <c r="AR395" s="17" t="s">
        <v>218</v>
      </c>
      <c r="AT395" s="17" t="s">
        <v>213</v>
      </c>
      <c r="AU395" s="17" t="s">
        <v>76</v>
      </c>
      <c r="AY395" s="17" t="s">
        <v>211</v>
      </c>
      <c r="BE395" s="227">
        <f>IF(N395="základní",J395,0)</f>
        <v>0</v>
      </c>
      <c r="BF395" s="227">
        <f>IF(N395="snížená",J395,0)</f>
        <v>0</v>
      </c>
      <c r="BG395" s="227">
        <f>IF(N395="zákl. přenesená",J395,0)</f>
        <v>0</v>
      </c>
      <c r="BH395" s="227">
        <f>IF(N395="sníž. přenesená",J395,0)</f>
        <v>0</v>
      </c>
      <c r="BI395" s="227">
        <f>IF(N395="nulová",J395,0)</f>
        <v>0</v>
      </c>
      <c r="BJ395" s="17" t="s">
        <v>74</v>
      </c>
      <c r="BK395" s="227">
        <f>ROUND(I395*H395,2)</f>
        <v>0</v>
      </c>
      <c r="BL395" s="17" t="s">
        <v>218</v>
      </c>
      <c r="BM395" s="17" t="s">
        <v>2233</v>
      </c>
    </row>
    <row r="396" spans="2:47" s="1" customFormat="1" ht="12">
      <c r="B396" s="38"/>
      <c r="C396" s="39"/>
      <c r="D396" s="228" t="s">
        <v>219</v>
      </c>
      <c r="E396" s="39"/>
      <c r="F396" s="229" t="s">
        <v>2234</v>
      </c>
      <c r="G396" s="39"/>
      <c r="H396" s="39"/>
      <c r="I396" s="143"/>
      <c r="J396" s="39"/>
      <c r="K396" s="39"/>
      <c r="L396" s="43"/>
      <c r="M396" s="230"/>
      <c r="N396" s="79"/>
      <c r="O396" s="79"/>
      <c r="P396" s="79"/>
      <c r="Q396" s="79"/>
      <c r="R396" s="79"/>
      <c r="S396" s="79"/>
      <c r="T396" s="80"/>
      <c r="AT396" s="17" t="s">
        <v>219</v>
      </c>
      <c r="AU396" s="17" t="s">
        <v>76</v>
      </c>
    </row>
    <row r="397" spans="2:47" s="1" customFormat="1" ht="12">
      <c r="B397" s="38"/>
      <c r="C397" s="39"/>
      <c r="D397" s="228" t="s">
        <v>221</v>
      </c>
      <c r="E397" s="39"/>
      <c r="F397" s="231" t="s">
        <v>653</v>
      </c>
      <c r="G397" s="39"/>
      <c r="H397" s="39"/>
      <c r="I397" s="143"/>
      <c r="J397" s="39"/>
      <c r="K397" s="39"/>
      <c r="L397" s="43"/>
      <c r="M397" s="230"/>
      <c r="N397" s="79"/>
      <c r="O397" s="79"/>
      <c r="P397" s="79"/>
      <c r="Q397" s="79"/>
      <c r="R397" s="79"/>
      <c r="S397" s="79"/>
      <c r="T397" s="80"/>
      <c r="AT397" s="17" t="s">
        <v>221</v>
      </c>
      <c r="AU397" s="17" t="s">
        <v>76</v>
      </c>
    </row>
    <row r="398" spans="2:51" s="13" customFormat="1" ht="12">
      <c r="B398" s="242"/>
      <c r="C398" s="243"/>
      <c r="D398" s="228" t="s">
        <v>223</v>
      </c>
      <c r="E398" s="244" t="s">
        <v>1</v>
      </c>
      <c r="F398" s="245" t="s">
        <v>2235</v>
      </c>
      <c r="G398" s="243"/>
      <c r="H398" s="246">
        <v>84.821</v>
      </c>
      <c r="I398" s="247"/>
      <c r="J398" s="243"/>
      <c r="K398" s="243"/>
      <c r="L398" s="248"/>
      <c r="M398" s="249"/>
      <c r="N398" s="250"/>
      <c r="O398" s="250"/>
      <c r="P398" s="250"/>
      <c r="Q398" s="250"/>
      <c r="R398" s="250"/>
      <c r="S398" s="250"/>
      <c r="T398" s="251"/>
      <c r="AT398" s="252" t="s">
        <v>223</v>
      </c>
      <c r="AU398" s="252" t="s">
        <v>76</v>
      </c>
      <c r="AV398" s="13" t="s">
        <v>76</v>
      </c>
      <c r="AW398" s="13" t="s">
        <v>30</v>
      </c>
      <c r="AX398" s="13" t="s">
        <v>74</v>
      </c>
      <c r="AY398" s="252" t="s">
        <v>211</v>
      </c>
    </row>
    <row r="399" spans="2:65" s="1" customFormat="1" ht="16.5" customHeight="1">
      <c r="B399" s="38"/>
      <c r="C399" s="216" t="s">
        <v>385</v>
      </c>
      <c r="D399" s="216" t="s">
        <v>213</v>
      </c>
      <c r="E399" s="217" t="s">
        <v>661</v>
      </c>
      <c r="F399" s="218" t="s">
        <v>662</v>
      </c>
      <c r="G399" s="219" t="s">
        <v>230</v>
      </c>
      <c r="H399" s="220">
        <v>5.073</v>
      </c>
      <c r="I399" s="221"/>
      <c r="J399" s="222">
        <f>ROUND(I399*H399,2)</f>
        <v>0</v>
      </c>
      <c r="K399" s="218" t="s">
        <v>217</v>
      </c>
      <c r="L399" s="43"/>
      <c r="M399" s="223" t="s">
        <v>1</v>
      </c>
      <c r="N399" s="224" t="s">
        <v>38</v>
      </c>
      <c r="O399" s="79"/>
      <c r="P399" s="225">
        <f>O399*H399</f>
        <v>0</v>
      </c>
      <c r="Q399" s="225">
        <v>0.50375</v>
      </c>
      <c r="R399" s="225">
        <f>Q399*H399</f>
        <v>2.5555237500000003</v>
      </c>
      <c r="S399" s="225">
        <v>2.5</v>
      </c>
      <c r="T399" s="226">
        <f>S399*H399</f>
        <v>12.682500000000001</v>
      </c>
      <c r="AR399" s="17" t="s">
        <v>218</v>
      </c>
      <c r="AT399" s="17" t="s">
        <v>213</v>
      </c>
      <c r="AU399" s="17" t="s">
        <v>76</v>
      </c>
      <c r="AY399" s="17" t="s">
        <v>211</v>
      </c>
      <c r="BE399" s="227">
        <f>IF(N399="základní",J399,0)</f>
        <v>0</v>
      </c>
      <c r="BF399" s="227">
        <f>IF(N399="snížená",J399,0)</f>
        <v>0</v>
      </c>
      <c r="BG399" s="227">
        <f>IF(N399="zákl. přenesená",J399,0)</f>
        <v>0</v>
      </c>
      <c r="BH399" s="227">
        <f>IF(N399="sníž. přenesená",J399,0)</f>
        <v>0</v>
      </c>
      <c r="BI399" s="227">
        <f>IF(N399="nulová",J399,0)</f>
        <v>0</v>
      </c>
      <c r="BJ399" s="17" t="s">
        <v>74</v>
      </c>
      <c r="BK399" s="227">
        <f>ROUND(I399*H399,2)</f>
        <v>0</v>
      </c>
      <c r="BL399" s="17" t="s">
        <v>218</v>
      </c>
      <c r="BM399" s="17" t="s">
        <v>598</v>
      </c>
    </row>
    <row r="400" spans="2:47" s="1" customFormat="1" ht="12">
      <c r="B400" s="38"/>
      <c r="C400" s="39"/>
      <c r="D400" s="228" t="s">
        <v>219</v>
      </c>
      <c r="E400" s="39"/>
      <c r="F400" s="229" t="s">
        <v>664</v>
      </c>
      <c r="G400" s="39"/>
      <c r="H400" s="39"/>
      <c r="I400" s="143"/>
      <c r="J400" s="39"/>
      <c r="K400" s="39"/>
      <c r="L400" s="43"/>
      <c r="M400" s="230"/>
      <c r="N400" s="79"/>
      <c r="O400" s="79"/>
      <c r="P400" s="79"/>
      <c r="Q400" s="79"/>
      <c r="R400" s="79"/>
      <c r="S400" s="79"/>
      <c r="T400" s="80"/>
      <c r="AT400" s="17" t="s">
        <v>219</v>
      </c>
      <c r="AU400" s="17" t="s">
        <v>76</v>
      </c>
    </row>
    <row r="401" spans="2:47" s="1" customFormat="1" ht="12">
      <c r="B401" s="38"/>
      <c r="C401" s="39"/>
      <c r="D401" s="228" t="s">
        <v>221</v>
      </c>
      <c r="E401" s="39"/>
      <c r="F401" s="231" t="s">
        <v>665</v>
      </c>
      <c r="G401" s="39"/>
      <c r="H401" s="39"/>
      <c r="I401" s="143"/>
      <c r="J401" s="39"/>
      <c r="K401" s="39"/>
      <c r="L401" s="43"/>
      <c r="M401" s="230"/>
      <c r="N401" s="79"/>
      <c r="O401" s="79"/>
      <c r="P401" s="79"/>
      <c r="Q401" s="79"/>
      <c r="R401" s="79"/>
      <c r="S401" s="79"/>
      <c r="T401" s="80"/>
      <c r="AT401" s="17" t="s">
        <v>221</v>
      </c>
      <c r="AU401" s="17" t="s">
        <v>76</v>
      </c>
    </row>
    <row r="402" spans="2:51" s="12" customFormat="1" ht="12">
      <c r="B402" s="232"/>
      <c r="C402" s="233"/>
      <c r="D402" s="228" t="s">
        <v>223</v>
      </c>
      <c r="E402" s="234" t="s">
        <v>1</v>
      </c>
      <c r="F402" s="235" t="s">
        <v>2236</v>
      </c>
      <c r="G402" s="233"/>
      <c r="H402" s="234" t="s">
        <v>1</v>
      </c>
      <c r="I402" s="236"/>
      <c r="J402" s="233"/>
      <c r="K402" s="233"/>
      <c r="L402" s="237"/>
      <c r="M402" s="238"/>
      <c r="N402" s="239"/>
      <c r="O402" s="239"/>
      <c r="P402" s="239"/>
      <c r="Q402" s="239"/>
      <c r="R402" s="239"/>
      <c r="S402" s="239"/>
      <c r="T402" s="240"/>
      <c r="AT402" s="241" t="s">
        <v>223</v>
      </c>
      <c r="AU402" s="241" t="s">
        <v>76</v>
      </c>
      <c r="AV402" s="12" t="s">
        <v>74</v>
      </c>
      <c r="AW402" s="12" t="s">
        <v>30</v>
      </c>
      <c r="AX402" s="12" t="s">
        <v>67</v>
      </c>
      <c r="AY402" s="241" t="s">
        <v>211</v>
      </c>
    </row>
    <row r="403" spans="2:51" s="13" customFormat="1" ht="12">
      <c r="B403" s="242"/>
      <c r="C403" s="243"/>
      <c r="D403" s="228" t="s">
        <v>223</v>
      </c>
      <c r="E403" s="244" t="s">
        <v>1</v>
      </c>
      <c r="F403" s="245" t="s">
        <v>2237</v>
      </c>
      <c r="G403" s="243"/>
      <c r="H403" s="246">
        <v>1.68</v>
      </c>
      <c r="I403" s="247"/>
      <c r="J403" s="243"/>
      <c r="K403" s="243"/>
      <c r="L403" s="248"/>
      <c r="M403" s="249"/>
      <c r="N403" s="250"/>
      <c r="O403" s="250"/>
      <c r="P403" s="250"/>
      <c r="Q403" s="250"/>
      <c r="R403" s="250"/>
      <c r="S403" s="250"/>
      <c r="T403" s="251"/>
      <c r="AT403" s="252" t="s">
        <v>223</v>
      </c>
      <c r="AU403" s="252" t="s">
        <v>76</v>
      </c>
      <c r="AV403" s="13" t="s">
        <v>76</v>
      </c>
      <c r="AW403" s="13" t="s">
        <v>30</v>
      </c>
      <c r="AX403" s="13" t="s">
        <v>67</v>
      </c>
      <c r="AY403" s="252" t="s">
        <v>211</v>
      </c>
    </row>
    <row r="404" spans="2:51" s="12" customFormat="1" ht="12">
      <c r="B404" s="232"/>
      <c r="C404" s="233"/>
      <c r="D404" s="228" t="s">
        <v>223</v>
      </c>
      <c r="E404" s="234" t="s">
        <v>1</v>
      </c>
      <c r="F404" s="235" t="s">
        <v>2238</v>
      </c>
      <c r="G404" s="233"/>
      <c r="H404" s="234" t="s">
        <v>1</v>
      </c>
      <c r="I404" s="236"/>
      <c r="J404" s="233"/>
      <c r="K404" s="233"/>
      <c r="L404" s="237"/>
      <c r="M404" s="238"/>
      <c r="N404" s="239"/>
      <c r="O404" s="239"/>
      <c r="P404" s="239"/>
      <c r="Q404" s="239"/>
      <c r="R404" s="239"/>
      <c r="S404" s="239"/>
      <c r="T404" s="240"/>
      <c r="AT404" s="241" t="s">
        <v>223</v>
      </c>
      <c r="AU404" s="241" t="s">
        <v>76</v>
      </c>
      <c r="AV404" s="12" t="s">
        <v>74</v>
      </c>
      <c r="AW404" s="12" t="s">
        <v>30</v>
      </c>
      <c r="AX404" s="12" t="s">
        <v>67</v>
      </c>
      <c r="AY404" s="241" t="s">
        <v>211</v>
      </c>
    </row>
    <row r="405" spans="2:51" s="12" customFormat="1" ht="12">
      <c r="B405" s="232"/>
      <c r="C405" s="233"/>
      <c r="D405" s="228" t="s">
        <v>223</v>
      </c>
      <c r="E405" s="234" t="s">
        <v>1</v>
      </c>
      <c r="F405" s="235" t="s">
        <v>667</v>
      </c>
      <c r="G405" s="233"/>
      <c r="H405" s="234" t="s">
        <v>1</v>
      </c>
      <c r="I405" s="236"/>
      <c r="J405" s="233"/>
      <c r="K405" s="233"/>
      <c r="L405" s="237"/>
      <c r="M405" s="238"/>
      <c r="N405" s="239"/>
      <c r="O405" s="239"/>
      <c r="P405" s="239"/>
      <c r="Q405" s="239"/>
      <c r="R405" s="239"/>
      <c r="S405" s="239"/>
      <c r="T405" s="240"/>
      <c r="AT405" s="241" t="s">
        <v>223</v>
      </c>
      <c r="AU405" s="241" t="s">
        <v>76</v>
      </c>
      <c r="AV405" s="12" t="s">
        <v>74</v>
      </c>
      <c r="AW405" s="12" t="s">
        <v>30</v>
      </c>
      <c r="AX405" s="12" t="s">
        <v>67</v>
      </c>
      <c r="AY405" s="241" t="s">
        <v>211</v>
      </c>
    </row>
    <row r="406" spans="2:51" s="12" customFormat="1" ht="12">
      <c r="B406" s="232"/>
      <c r="C406" s="233"/>
      <c r="D406" s="228" t="s">
        <v>223</v>
      </c>
      <c r="E406" s="234" t="s">
        <v>1</v>
      </c>
      <c r="F406" s="235" t="s">
        <v>2226</v>
      </c>
      <c r="G406" s="233"/>
      <c r="H406" s="234" t="s">
        <v>1</v>
      </c>
      <c r="I406" s="236"/>
      <c r="J406" s="233"/>
      <c r="K406" s="233"/>
      <c r="L406" s="237"/>
      <c r="M406" s="238"/>
      <c r="N406" s="239"/>
      <c r="O406" s="239"/>
      <c r="P406" s="239"/>
      <c r="Q406" s="239"/>
      <c r="R406" s="239"/>
      <c r="S406" s="239"/>
      <c r="T406" s="240"/>
      <c r="AT406" s="241" t="s">
        <v>223</v>
      </c>
      <c r="AU406" s="241" t="s">
        <v>76</v>
      </c>
      <c r="AV406" s="12" t="s">
        <v>74</v>
      </c>
      <c r="AW406" s="12" t="s">
        <v>30</v>
      </c>
      <c r="AX406" s="12" t="s">
        <v>67</v>
      </c>
      <c r="AY406" s="241" t="s">
        <v>211</v>
      </c>
    </row>
    <row r="407" spans="2:51" s="13" customFormat="1" ht="12">
      <c r="B407" s="242"/>
      <c r="C407" s="243"/>
      <c r="D407" s="228" t="s">
        <v>223</v>
      </c>
      <c r="E407" s="244" t="s">
        <v>1</v>
      </c>
      <c r="F407" s="245" t="s">
        <v>2239</v>
      </c>
      <c r="G407" s="243"/>
      <c r="H407" s="246">
        <v>1.947</v>
      </c>
      <c r="I407" s="247"/>
      <c r="J407" s="243"/>
      <c r="K407" s="243"/>
      <c r="L407" s="248"/>
      <c r="M407" s="249"/>
      <c r="N407" s="250"/>
      <c r="O407" s="250"/>
      <c r="P407" s="250"/>
      <c r="Q407" s="250"/>
      <c r="R407" s="250"/>
      <c r="S407" s="250"/>
      <c r="T407" s="251"/>
      <c r="AT407" s="252" t="s">
        <v>223</v>
      </c>
      <c r="AU407" s="252" t="s">
        <v>76</v>
      </c>
      <c r="AV407" s="13" t="s">
        <v>76</v>
      </c>
      <c r="AW407" s="13" t="s">
        <v>30</v>
      </c>
      <c r="AX407" s="13" t="s">
        <v>67</v>
      </c>
      <c r="AY407" s="252" t="s">
        <v>211</v>
      </c>
    </row>
    <row r="408" spans="2:51" s="12" customFormat="1" ht="12">
      <c r="B408" s="232"/>
      <c r="C408" s="233"/>
      <c r="D408" s="228" t="s">
        <v>223</v>
      </c>
      <c r="E408" s="234" t="s">
        <v>1</v>
      </c>
      <c r="F408" s="235" t="s">
        <v>2228</v>
      </c>
      <c r="G408" s="233"/>
      <c r="H408" s="234" t="s">
        <v>1</v>
      </c>
      <c r="I408" s="236"/>
      <c r="J408" s="233"/>
      <c r="K408" s="233"/>
      <c r="L408" s="237"/>
      <c r="M408" s="238"/>
      <c r="N408" s="239"/>
      <c r="O408" s="239"/>
      <c r="P408" s="239"/>
      <c r="Q408" s="239"/>
      <c r="R408" s="239"/>
      <c r="S408" s="239"/>
      <c r="T408" s="240"/>
      <c r="AT408" s="241" t="s">
        <v>223</v>
      </c>
      <c r="AU408" s="241" t="s">
        <v>76</v>
      </c>
      <c r="AV408" s="12" t="s">
        <v>74</v>
      </c>
      <c r="AW408" s="12" t="s">
        <v>30</v>
      </c>
      <c r="AX408" s="12" t="s">
        <v>67</v>
      </c>
      <c r="AY408" s="241" t="s">
        <v>211</v>
      </c>
    </row>
    <row r="409" spans="2:51" s="13" customFormat="1" ht="12">
      <c r="B409" s="242"/>
      <c r="C409" s="243"/>
      <c r="D409" s="228" t="s">
        <v>223</v>
      </c>
      <c r="E409" s="244" t="s">
        <v>1</v>
      </c>
      <c r="F409" s="245" t="s">
        <v>2240</v>
      </c>
      <c r="G409" s="243"/>
      <c r="H409" s="246">
        <v>1.446</v>
      </c>
      <c r="I409" s="247"/>
      <c r="J409" s="243"/>
      <c r="K409" s="243"/>
      <c r="L409" s="248"/>
      <c r="M409" s="249"/>
      <c r="N409" s="250"/>
      <c r="O409" s="250"/>
      <c r="P409" s="250"/>
      <c r="Q409" s="250"/>
      <c r="R409" s="250"/>
      <c r="S409" s="250"/>
      <c r="T409" s="251"/>
      <c r="AT409" s="252" t="s">
        <v>223</v>
      </c>
      <c r="AU409" s="252" t="s">
        <v>76</v>
      </c>
      <c r="AV409" s="13" t="s">
        <v>76</v>
      </c>
      <c r="AW409" s="13" t="s">
        <v>30</v>
      </c>
      <c r="AX409" s="13" t="s">
        <v>67</v>
      </c>
      <c r="AY409" s="252" t="s">
        <v>211</v>
      </c>
    </row>
    <row r="410" spans="2:51" s="14" customFormat="1" ht="12">
      <c r="B410" s="253"/>
      <c r="C410" s="254"/>
      <c r="D410" s="228" t="s">
        <v>223</v>
      </c>
      <c r="E410" s="255" t="s">
        <v>1</v>
      </c>
      <c r="F410" s="256" t="s">
        <v>227</v>
      </c>
      <c r="G410" s="254"/>
      <c r="H410" s="257">
        <v>5.073</v>
      </c>
      <c r="I410" s="258"/>
      <c r="J410" s="254"/>
      <c r="K410" s="254"/>
      <c r="L410" s="259"/>
      <c r="M410" s="260"/>
      <c r="N410" s="261"/>
      <c r="O410" s="261"/>
      <c r="P410" s="261"/>
      <c r="Q410" s="261"/>
      <c r="R410" s="261"/>
      <c r="S410" s="261"/>
      <c r="T410" s="262"/>
      <c r="AT410" s="263" t="s">
        <v>223</v>
      </c>
      <c r="AU410" s="263" t="s">
        <v>76</v>
      </c>
      <c r="AV410" s="14" t="s">
        <v>218</v>
      </c>
      <c r="AW410" s="14" t="s">
        <v>30</v>
      </c>
      <c r="AX410" s="14" t="s">
        <v>74</v>
      </c>
      <c r="AY410" s="263" t="s">
        <v>211</v>
      </c>
    </row>
    <row r="411" spans="2:65" s="1" customFormat="1" ht="16.5" customHeight="1">
      <c r="B411" s="38"/>
      <c r="C411" s="264" t="s">
        <v>588</v>
      </c>
      <c r="D411" s="264" t="s">
        <v>337</v>
      </c>
      <c r="E411" s="265" t="s">
        <v>669</v>
      </c>
      <c r="F411" s="266" t="s">
        <v>670</v>
      </c>
      <c r="G411" s="267" t="s">
        <v>323</v>
      </c>
      <c r="H411" s="268">
        <v>6.849</v>
      </c>
      <c r="I411" s="269"/>
      <c r="J411" s="270">
        <f>ROUND(I411*H411,2)</f>
        <v>0</v>
      </c>
      <c r="K411" s="266" t="s">
        <v>217</v>
      </c>
      <c r="L411" s="271"/>
      <c r="M411" s="272" t="s">
        <v>1</v>
      </c>
      <c r="N411" s="273" t="s">
        <v>38</v>
      </c>
      <c r="O411" s="79"/>
      <c r="P411" s="225">
        <f>O411*H411</f>
        <v>0</v>
      </c>
      <c r="Q411" s="225">
        <v>1</v>
      </c>
      <c r="R411" s="225">
        <f>Q411*H411</f>
        <v>6.849</v>
      </c>
      <c r="S411" s="225">
        <v>0</v>
      </c>
      <c r="T411" s="226">
        <f>S411*H411</f>
        <v>0</v>
      </c>
      <c r="AR411" s="17" t="s">
        <v>247</v>
      </c>
      <c r="AT411" s="17" t="s">
        <v>337</v>
      </c>
      <c r="AU411" s="17" t="s">
        <v>76</v>
      </c>
      <c r="AY411" s="17" t="s">
        <v>211</v>
      </c>
      <c r="BE411" s="227">
        <f>IF(N411="základní",J411,0)</f>
        <v>0</v>
      </c>
      <c r="BF411" s="227">
        <f>IF(N411="snížená",J411,0)</f>
        <v>0</v>
      </c>
      <c r="BG411" s="227">
        <f>IF(N411="zákl. přenesená",J411,0)</f>
        <v>0</v>
      </c>
      <c r="BH411" s="227">
        <f>IF(N411="sníž. přenesená",J411,0)</f>
        <v>0</v>
      </c>
      <c r="BI411" s="227">
        <f>IF(N411="nulová",J411,0)</f>
        <v>0</v>
      </c>
      <c r="BJ411" s="17" t="s">
        <v>74</v>
      </c>
      <c r="BK411" s="227">
        <f>ROUND(I411*H411,2)</f>
        <v>0</v>
      </c>
      <c r="BL411" s="17" t="s">
        <v>218</v>
      </c>
      <c r="BM411" s="17" t="s">
        <v>604</v>
      </c>
    </row>
    <row r="412" spans="2:47" s="1" customFormat="1" ht="12">
      <c r="B412" s="38"/>
      <c r="C412" s="39"/>
      <c r="D412" s="228" t="s">
        <v>219</v>
      </c>
      <c r="E412" s="39"/>
      <c r="F412" s="229" t="s">
        <v>670</v>
      </c>
      <c r="G412" s="39"/>
      <c r="H412" s="39"/>
      <c r="I412" s="143"/>
      <c r="J412" s="39"/>
      <c r="K412" s="39"/>
      <c r="L412" s="43"/>
      <c r="M412" s="230"/>
      <c r="N412" s="79"/>
      <c r="O412" s="79"/>
      <c r="P412" s="79"/>
      <c r="Q412" s="79"/>
      <c r="R412" s="79"/>
      <c r="S412" s="79"/>
      <c r="T412" s="80"/>
      <c r="AT412" s="17" t="s">
        <v>219</v>
      </c>
      <c r="AU412" s="17" t="s">
        <v>76</v>
      </c>
    </row>
    <row r="413" spans="2:51" s="12" customFormat="1" ht="12">
      <c r="B413" s="232"/>
      <c r="C413" s="233"/>
      <c r="D413" s="228" t="s">
        <v>223</v>
      </c>
      <c r="E413" s="234" t="s">
        <v>1</v>
      </c>
      <c r="F413" s="235" t="s">
        <v>1087</v>
      </c>
      <c r="G413" s="233"/>
      <c r="H413" s="234" t="s">
        <v>1</v>
      </c>
      <c r="I413" s="236"/>
      <c r="J413" s="233"/>
      <c r="K413" s="233"/>
      <c r="L413" s="237"/>
      <c r="M413" s="238"/>
      <c r="N413" s="239"/>
      <c r="O413" s="239"/>
      <c r="P413" s="239"/>
      <c r="Q413" s="239"/>
      <c r="R413" s="239"/>
      <c r="S413" s="239"/>
      <c r="T413" s="240"/>
      <c r="AT413" s="241" t="s">
        <v>223</v>
      </c>
      <c r="AU413" s="241" t="s">
        <v>76</v>
      </c>
      <c r="AV413" s="12" t="s">
        <v>74</v>
      </c>
      <c r="AW413" s="12" t="s">
        <v>30</v>
      </c>
      <c r="AX413" s="12" t="s">
        <v>67</v>
      </c>
      <c r="AY413" s="241" t="s">
        <v>211</v>
      </c>
    </row>
    <row r="414" spans="2:51" s="13" customFormat="1" ht="12">
      <c r="B414" s="242"/>
      <c r="C414" s="243"/>
      <c r="D414" s="228" t="s">
        <v>223</v>
      </c>
      <c r="E414" s="244" t="s">
        <v>1</v>
      </c>
      <c r="F414" s="245" t="s">
        <v>2241</v>
      </c>
      <c r="G414" s="243"/>
      <c r="H414" s="246">
        <v>6.849</v>
      </c>
      <c r="I414" s="247"/>
      <c r="J414" s="243"/>
      <c r="K414" s="243"/>
      <c r="L414" s="248"/>
      <c r="M414" s="249"/>
      <c r="N414" s="250"/>
      <c r="O414" s="250"/>
      <c r="P414" s="250"/>
      <c r="Q414" s="250"/>
      <c r="R414" s="250"/>
      <c r="S414" s="250"/>
      <c r="T414" s="251"/>
      <c r="AT414" s="252" t="s">
        <v>223</v>
      </c>
      <c r="AU414" s="252" t="s">
        <v>76</v>
      </c>
      <c r="AV414" s="13" t="s">
        <v>76</v>
      </c>
      <c r="AW414" s="13" t="s">
        <v>30</v>
      </c>
      <c r="AX414" s="13" t="s">
        <v>67</v>
      </c>
      <c r="AY414" s="252" t="s">
        <v>211</v>
      </c>
    </row>
    <row r="415" spans="2:51" s="14" customFormat="1" ht="12">
      <c r="B415" s="253"/>
      <c r="C415" s="254"/>
      <c r="D415" s="228" t="s">
        <v>223</v>
      </c>
      <c r="E415" s="255" t="s">
        <v>1</v>
      </c>
      <c r="F415" s="256" t="s">
        <v>227</v>
      </c>
      <c r="G415" s="254"/>
      <c r="H415" s="257">
        <v>6.849</v>
      </c>
      <c r="I415" s="258"/>
      <c r="J415" s="254"/>
      <c r="K415" s="254"/>
      <c r="L415" s="259"/>
      <c r="M415" s="260"/>
      <c r="N415" s="261"/>
      <c r="O415" s="261"/>
      <c r="P415" s="261"/>
      <c r="Q415" s="261"/>
      <c r="R415" s="261"/>
      <c r="S415" s="261"/>
      <c r="T415" s="262"/>
      <c r="AT415" s="263" t="s">
        <v>223</v>
      </c>
      <c r="AU415" s="263" t="s">
        <v>76</v>
      </c>
      <c r="AV415" s="14" t="s">
        <v>218</v>
      </c>
      <c r="AW415" s="14" t="s">
        <v>30</v>
      </c>
      <c r="AX415" s="14" t="s">
        <v>74</v>
      </c>
      <c r="AY415" s="263" t="s">
        <v>211</v>
      </c>
    </row>
    <row r="416" spans="2:65" s="1" customFormat="1" ht="16.5" customHeight="1">
      <c r="B416" s="38"/>
      <c r="C416" s="216" t="s">
        <v>392</v>
      </c>
      <c r="D416" s="216" t="s">
        <v>213</v>
      </c>
      <c r="E416" s="217" t="s">
        <v>675</v>
      </c>
      <c r="F416" s="218" t="s">
        <v>676</v>
      </c>
      <c r="G416" s="219" t="s">
        <v>216</v>
      </c>
      <c r="H416" s="220">
        <v>84.821</v>
      </c>
      <c r="I416" s="221"/>
      <c r="J416" s="222">
        <f>ROUND(I416*H416,2)</f>
        <v>0</v>
      </c>
      <c r="K416" s="218" t="s">
        <v>217</v>
      </c>
      <c r="L416" s="43"/>
      <c r="M416" s="223" t="s">
        <v>1</v>
      </c>
      <c r="N416" s="224" t="s">
        <v>38</v>
      </c>
      <c r="O416" s="79"/>
      <c r="P416" s="225">
        <f>O416*H416</f>
        <v>0</v>
      </c>
      <c r="Q416" s="225">
        <v>0.078164</v>
      </c>
      <c r="R416" s="225">
        <f>Q416*H416</f>
        <v>6.629948644</v>
      </c>
      <c r="S416" s="225">
        <v>0</v>
      </c>
      <c r="T416" s="226">
        <f>S416*H416</f>
        <v>0</v>
      </c>
      <c r="AR416" s="17" t="s">
        <v>218</v>
      </c>
      <c r="AT416" s="17" t="s">
        <v>213</v>
      </c>
      <c r="AU416" s="17" t="s">
        <v>76</v>
      </c>
      <c r="AY416" s="17" t="s">
        <v>211</v>
      </c>
      <c r="BE416" s="227">
        <f>IF(N416="základní",J416,0)</f>
        <v>0</v>
      </c>
      <c r="BF416" s="227">
        <f>IF(N416="snížená",J416,0)</f>
        <v>0</v>
      </c>
      <c r="BG416" s="227">
        <f>IF(N416="zákl. přenesená",J416,0)</f>
        <v>0</v>
      </c>
      <c r="BH416" s="227">
        <f>IF(N416="sníž. přenesená",J416,0)</f>
        <v>0</v>
      </c>
      <c r="BI416" s="227">
        <f>IF(N416="nulová",J416,0)</f>
        <v>0</v>
      </c>
      <c r="BJ416" s="17" t="s">
        <v>74</v>
      </c>
      <c r="BK416" s="227">
        <f>ROUND(I416*H416,2)</f>
        <v>0</v>
      </c>
      <c r="BL416" s="17" t="s">
        <v>218</v>
      </c>
      <c r="BM416" s="17" t="s">
        <v>617</v>
      </c>
    </row>
    <row r="417" spans="2:47" s="1" customFormat="1" ht="12">
      <c r="B417" s="38"/>
      <c r="C417" s="39"/>
      <c r="D417" s="228" t="s">
        <v>219</v>
      </c>
      <c r="E417" s="39"/>
      <c r="F417" s="229" t="s">
        <v>678</v>
      </c>
      <c r="G417" s="39"/>
      <c r="H417" s="39"/>
      <c r="I417" s="143"/>
      <c r="J417" s="39"/>
      <c r="K417" s="39"/>
      <c r="L417" s="43"/>
      <c r="M417" s="230"/>
      <c r="N417" s="79"/>
      <c r="O417" s="79"/>
      <c r="P417" s="79"/>
      <c r="Q417" s="79"/>
      <c r="R417" s="79"/>
      <c r="S417" s="79"/>
      <c r="T417" s="80"/>
      <c r="AT417" s="17" t="s">
        <v>219</v>
      </c>
      <c r="AU417" s="17" t="s">
        <v>76</v>
      </c>
    </row>
    <row r="418" spans="2:47" s="1" customFormat="1" ht="12">
      <c r="B418" s="38"/>
      <c r="C418" s="39"/>
      <c r="D418" s="228" t="s">
        <v>221</v>
      </c>
      <c r="E418" s="39"/>
      <c r="F418" s="231" t="s">
        <v>679</v>
      </c>
      <c r="G418" s="39"/>
      <c r="H418" s="39"/>
      <c r="I418" s="143"/>
      <c r="J418" s="39"/>
      <c r="K418" s="39"/>
      <c r="L418" s="43"/>
      <c r="M418" s="230"/>
      <c r="N418" s="79"/>
      <c r="O418" s="79"/>
      <c r="P418" s="79"/>
      <c r="Q418" s="79"/>
      <c r="R418" s="79"/>
      <c r="S418" s="79"/>
      <c r="T418" s="80"/>
      <c r="AT418" s="17" t="s">
        <v>221</v>
      </c>
      <c r="AU418" s="17" t="s">
        <v>76</v>
      </c>
    </row>
    <row r="419" spans="2:51" s="12" customFormat="1" ht="12">
      <c r="B419" s="232"/>
      <c r="C419" s="233"/>
      <c r="D419" s="228" t="s">
        <v>223</v>
      </c>
      <c r="E419" s="234" t="s">
        <v>1</v>
      </c>
      <c r="F419" s="235" t="s">
        <v>2226</v>
      </c>
      <c r="G419" s="233"/>
      <c r="H419" s="234" t="s">
        <v>1</v>
      </c>
      <c r="I419" s="236"/>
      <c r="J419" s="233"/>
      <c r="K419" s="233"/>
      <c r="L419" s="237"/>
      <c r="M419" s="238"/>
      <c r="N419" s="239"/>
      <c r="O419" s="239"/>
      <c r="P419" s="239"/>
      <c r="Q419" s="239"/>
      <c r="R419" s="239"/>
      <c r="S419" s="239"/>
      <c r="T419" s="240"/>
      <c r="AT419" s="241" t="s">
        <v>223</v>
      </c>
      <c r="AU419" s="241" t="s">
        <v>76</v>
      </c>
      <c r="AV419" s="12" t="s">
        <v>74</v>
      </c>
      <c r="AW419" s="12" t="s">
        <v>30</v>
      </c>
      <c r="AX419" s="12" t="s">
        <v>67</v>
      </c>
      <c r="AY419" s="241" t="s">
        <v>211</v>
      </c>
    </row>
    <row r="420" spans="2:51" s="13" customFormat="1" ht="12">
      <c r="B420" s="242"/>
      <c r="C420" s="243"/>
      <c r="D420" s="228" t="s">
        <v>223</v>
      </c>
      <c r="E420" s="244" t="s">
        <v>1</v>
      </c>
      <c r="F420" s="245" t="s">
        <v>2227</v>
      </c>
      <c r="G420" s="243"/>
      <c r="H420" s="246">
        <v>48.678</v>
      </c>
      <c r="I420" s="247"/>
      <c r="J420" s="243"/>
      <c r="K420" s="243"/>
      <c r="L420" s="248"/>
      <c r="M420" s="249"/>
      <c r="N420" s="250"/>
      <c r="O420" s="250"/>
      <c r="P420" s="250"/>
      <c r="Q420" s="250"/>
      <c r="R420" s="250"/>
      <c r="S420" s="250"/>
      <c r="T420" s="251"/>
      <c r="AT420" s="252" t="s">
        <v>223</v>
      </c>
      <c r="AU420" s="252" t="s">
        <v>76</v>
      </c>
      <c r="AV420" s="13" t="s">
        <v>76</v>
      </c>
      <c r="AW420" s="13" t="s">
        <v>30</v>
      </c>
      <c r="AX420" s="13" t="s">
        <v>67</v>
      </c>
      <c r="AY420" s="252" t="s">
        <v>211</v>
      </c>
    </row>
    <row r="421" spans="2:51" s="12" customFormat="1" ht="12">
      <c r="B421" s="232"/>
      <c r="C421" s="233"/>
      <c r="D421" s="228" t="s">
        <v>223</v>
      </c>
      <c r="E421" s="234" t="s">
        <v>1</v>
      </c>
      <c r="F421" s="235" t="s">
        <v>2228</v>
      </c>
      <c r="G421" s="233"/>
      <c r="H421" s="234" t="s">
        <v>1</v>
      </c>
      <c r="I421" s="236"/>
      <c r="J421" s="233"/>
      <c r="K421" s="233"/>
      <c r="L421" s="237"/>
      <c r="M421" s="238"/>
      <c r="N421" s="239"/>
      <c r="O421" s="239"/>
      <c r="P421" s="239"/>
      <c r="Q421" s="239"/>
      <c r="R421" s="239"/>
      <c r="S421" s="239"/>
      <c r="T421" s="240"/>
      <c r="AT421" s="241" t="s">
        <v>223</v>
      </c>
      <c r="AU421" s="241" t="s">
        <v>76</v>
      </c>
      <c r="AV421" s="12" t="s">
        <v>74</v>
      </c>
      <c r="AW421" s="12" t="s">
        <v>30</v>
      </c>
      <c r="AX421" s="12" t="s">
        <v>67</v>
      </c>
      <c r="AY421" s="241" t="s">
        <v>211</v>
      </c>
    </row>
    <row r="422" spans="2:51" s="13" customFormat="1" ht="12">
      <c r="B422" s="242"/>
      <c r="C422" s="243"/>
      <c r="D422" s="228" t="s">
        <v>223</v>
      </c>
      <c r="E422" s="244" t="s">
        <v>1</v>
      </c>
      <c r="F422" s="245" t="s">
        <v>2229</v>
      </c>
      <c r="G422" s="243"/>
      <c r="H422" s="246">
        <v>36.143</v>
      </c>
      <c r="I422" s="247"/>
      <c r="J422" s="243"/>
      <c r="K422" s="243"/>
      <c r="L422" s="248"/>
      <c r="M422" s="249"/>
      <c r="N422" s="250"/>
      <c r="O422" s="250"/>
      <c r="P422" s="250"/>
      <c r="Q422" s="250"/>
      <c r="R422" s="250"/>
      <c r="S422" s="250"/>
      <c r="T422" s="251"/>
      <c r="AT422" s="252" t="s">
        <v>223</v>
      </c>
      <c r="AU422" s="252" t="s">
        <v>76</v>
      </c>
      <c r="AV422" s="13" t="s">
        <v>76</v>
      </c>
      <c r="AW422" s="13" t="s">
        <v>30</v>
      </c>
      <c r="AX422" s="13" t="s">
        <v>67</v>
      </c>
      <c r="AY422" s="252" t="s">
        <v>211</v>
      </c>
    </row>
    <row r="423" spans="2:51" s="14" customFormat="1" ht="12">
      <c r="B423" s="253"/>
      <c r="C423" s="254"/>
      <c r="D423" s="228" t="s">
        <v>223</v>
      </c>
      <c r="E423" s="255" t="s">
        <v>1</v>
      </c>
      <c r="F423" s="256" t="s">
        <v>227</v>
      </c>
      <c r="G423" s="254"/>
      <c r="H423" s="257">
        <v>84.821</v>
      </c>
      <c r="I423" s="258"/>
      <c r="J423" s="254"/>
      <c r="K423" s="254"/>
      <c r="L423" s="259"/>
      <c r="M423" s="260"/>
      <c r="N423" s="261"/>
      <c r="O423" s="261"/>
      <c r="P423" s="261"/>
      <c r="Q423" s="261"/>
      <c r="R423" s="261"/>
      <c r="S423" s="261"/>
      <c r="T423" s="262"/>
      <c r="AT423" s="263" t="s">
        <v>223</v>
      </c>
      <c r="AU423" s="263" t="s">
        <v>76</v>
      </c>
      <c r="AV423" s="14" t="s">
        <v>218</v>
      </c>
      <c r="AW423" s="14" t="s">
        <v>30</v>
      </c>
      <c r="AX423" s="14" t="s">
        <v>74</v>
      </c>
      <c r="AY423" s="263" t="s">
        <v>211</v>
      </c>
    </row>
    <row r="424" spans="2:65" s="1" customFormat="1" ht="16.5" customHeight="1">
      <c r="B424" s="38"/>
      <c r="C424" s="216" t="s">
        <v>601</v>
      </c>
      <c r="D424" s="216" t="s">
        <v>213</v>
      </c>
      <c r="E424" s="217" t="s">
        <v>2242</v>
      </c>
      <c r="F424" s="218" t="s">
        <v>2243</v>
      </c>
      <c r="G424" s="219" t="s">
        <v>216</v>
      </c>
      <c r="H424" s="220">
        <v>84.821</v>
      </c>
      <c r="I424" s="221"/>
      <c r="J424" s="222">
        <f>ROUND(I424*H424,2)</f>
        <v>0</v>
      </c>
      <c r="K424" s="218" t="s">
        <v>217</v>
      </c>
      <c r="L424" s="43"/>
      <c r="M424" s="223" t="s">
        <v>1</v>
      </c>
      <c r="N424" s="224" t="s">
        <v>38</v>
      </c>
      <c r="O424" s="79"/>
      <c r="P424" s="225">
        <f>O424*H424</f>
        <v>0</v>
      </c>
      <c r="Q424" s="225">
        <v>0</v>
      </c>
      <c r="R424" s="225">
        <f>Q424*H424</f>
        <v>0</v>
      </c>
      <c r="S424" s="225">
        <v>0</v>
      </c>
      <c r="T424" s="226">
        <f>S424*H424</f>
        <v>0</v>
      </c>
      <c r="AR424" s="17" t="s">
        <v>218</v>
      </c>
      <c r="AT424" s="17" t="s">
        <v>213</v>
      </c>
      <c r="AU424" s="17" t="s">
        <v>76</v>
      </c>
      <c r="AY424" s="17" t="s">
        <v>211</v>
      </c>
      <c r="BE424" s="227">
        <f>IF(N424="základní",J424,0)</f>
        <v>0</v>
      </c>
      <c r="BF424" s="227">
        <f>IF(N424="snížená",J424,0)</f>
        <v>0</v>
      </c>
      <c r="BG424" s="227">
        <f>IF(N424="zákl. přenesená",J424,0)</f>
        <v>0</v>
      </c>
      <c r="BH424" s="227">
        <f>IF(N424="sníž. přenesená",J424,0)</f>
        <v>0</v>
      </c>
      <c r="BI424" s="227">
        <f>IF(N424="nulová",J424,0)</f>
        <v>0</v>
      </c>
      <c r="BJ424" s="17" t="s">
        <v>74</v>
      </c>
      <c r="BK424" s="227">
        <f>ROUND(I424*H424,2)</f>
        <v>0</v>
      </c>
      <c r="BL424" s="17" t="s">
        <v>218</v>
      </c>
      <c r="BM424" s="17" t="s">
        <v>624</v>
      </c>
    </row>
    <row r="425" spans="2:47" s="1" customFormat="1" ht="12">
      <c r="B425" s="38"/>
      <c r="C425" s="39"/>
      <c r="D425" s="228" t="s">
        <v>219</v>
      </c>
      <c r="E425" s="39"/>
      <c r="F425" s="229" t="s">
        <v>2244</v>
      </c>
      <c r="G425" s="39"/>
      <c r="H425" s="39"/>
      <c r="I425" s="143"/>
      <c r="J425" s="39"/>
      <c r="K425" s="39"/>
      <c r="L425" s="43"/>
      <c r="M425" s="230"/>
      <c r="N425" s="79"/>
      <c r="O425" s="79"/>
      <c r="P425" s="79"/>
      <c r="Q425" s="79"/>
      <c r="R425" s="79"/>
      <c r="S425" s="79"/>
      <c r="T425" s="80"/>
      <c r="AT425" s="17" t="s">
        <v>219</v>
      </c>
      <c r="AU425" s="17" t="s">
        <v>76</v>
      </c>
    </row>
    <row r="426" spans="2:47" s="1" customFormat="1" ht="12">
      <c r="B426" s="38"/>
      <c r="C426" s="39"/>
      <c r="D426" s="228" t="s">
        <v>221</v>
      </c>
      <c r="E426" s="39"/>
      <c r="F426" s="231" t="s">
        <v>679</v>
      </c>
      <c r="G426" s="39"/>
      <c r="H426" s="39"/>
      <c r="I426" s="143"/>
      <c r="J426" s="39"/>
      <c r="K426" s="39"/>
      <c r="L426" s="43"/>
      <c r="M426" s="230"/>
      <c r="N426" s="79"/>
      <c r="O426" s="79"/>
      <c r="P426" s="79"/>
      <c r="Q426" s="79"/>
      <c r="R426" s="79"/>
      <c r="S426" s="79"/>
      <c r="T426" s="80"/>
      <c r="AT426" s="17" t="s">
        <v>221</v>
      </c>
      <c r="AU426" s="17" t="s">
        <v>76</v>
      </c>
    </row>
    <row r="427" spans="2:51" s="13" customFormat="1" ht="12">
      <c r="B427" s="242"/>
      <c r="C427" s="243"/>
      <c r="D427" s="228" t="s">
        <v>223</v>
      </c>
      <c r="E427" s="244" t="s">
        <v>1</v>
      </c>
      <c r="F427" s="245" t="s">
        <v>2235</v>
      </c>
      <c r="G427" s="243"/>
      <c r="H427" s="246">
        <v>84.821</v>
      </c>
      <c r="I427" s="247"/>
      <c r="J427" s="243"/>
      <c r="K427" s="243"/>
      <c r="L427" s="248"/>
      <c r="M427" s="249"/>
      <c r="N427" s="250"/>
      <c r="O427" s="250"/>
      <c r="P427" s="250"/>
      <c r="Q427" s="250"/>
      <c r="R427" s="250"/>
      <c r="S427" s="250"/>
      <c r="T427" s="251"/>
      <c r="AT427" s="252" t="s">
        <v>223</v>
      </c>
      <c r="AU427" s="252" t="s">
        <v>76</v>
      </c>
      <c r="AV427" s="13" t="s">
        <v>76</v>
      </c>
      <c r="AW427" s="13" t="s">
        <v>30</v>
      </c>
      <c r="AX427" s="13" t="s">
        <v>67</v>
      </c>
      <c r="AY427" s="252" t="s">
        <v>211</v>
      </c>
    </row>
    <row r="428" spans="2:51" s="14" customFormat="1" ht="12">
      <c r="B428" s="253"/>
      <c r="C428" s="254"/>
      <c r="D428" s="228" t="s">
        <v>223</v>
      </c>
      <c r="E428" s="255" t="s">
        <v>1</v>
      </c>
      <c r="F428" s="256" t="s">
        <v>227</v>
      </c>
      <c r="G428" s="254"/>
      <c r="H428" s="257">
        <v>84.821</v>
      </c>
      <c r="I428" s="258"/>
      <c r="J428" s="254"/>
      <c r="K428" s="254"/>
      <c r="L428" s="259"/>
      <c r="M428" s="260"/>
      <c r="N428" s="261"/>
      <c r="O428" s="261"/>
      <c r="P428" s="261"/>
      <c r="Q428" s="261"/>
      <c r="R428" s="261"/>
      <c r="S428" s="261"/>
      <c r="T428" s="262"/>
      <c r="AT428" s="263" t="s">
        <v>223</v>
      </c>
      <c r="AU428" s="263" t="s">
        <v>76</v>
      </c>
      <c r="AV428" s="14" t="s">
        <v>218</v>
      </c>
      <c r="AW428" s="14" t="s">
        <v>30</v>
      </c>
      <c r="AX428" s="14" t="s">
        <v>74</v>
      </c>
      <c r="AY428" s="263" t="s">
        <v>211</v>
      </c>
    </row>
    <row r="429" spans="2:65" s="1" customFormat="1" ht="16.5" customHeight="1">
      <c r="B429" s="38"/>
      <c r="C429" s="216" t="s">
        <v>396</v>
      </c>
      <c r="D429" s="216" t="s">
        <v>213</v>
      </c>
      <c r="E429" s="217" t="s">
        <v>680</v>
      </c>
      <c r="F429" s="218" t="s">
        <v>681</v>
      </c>
      <c r="G429" s="219" t="s">
        <v>216</v>
      </c>
      <c r="H429" s="220">
        <v>84.821</v>
      </c>
      <c r="I429" s="221"/>
      <c r="J429" s="222">
        <f>ROUND(I429*H429,2)</f>
        <v>0</v>
      </c>
      <c r="K429" s="218" t="s">
        <v>217</v>
      </c>
      <c r="L429" s="43"/>
      <c r="M429" s="223" t="s">
        <v>1</v>
      </c>
      <c r="N429" s="224" t="s">
        <v>38</v>
      </c>
      <c r="O429" s="79"/>
      <c r="P429" s="225">
        <f>O429*H429</f>
        <v>0</v>
      </c>
      <c r="Q429" s="225">
        <v>0</v>
      </c>
      <c r="R429" s="225">
        <f>Q429*H429</f>
        <v>0</v>
      </c>
      <c r="S429" s="225">
        <v>0</v>
      </c>
      <c r="T429" s="226">
        <f>S429*H429</f>
        <v>0</v>
      </c>
      <c r="AR429" s="17" t="s">
        <v>218</v>
      </c>
      <c r="AT429" s="17" t="s">
        <v>213</v>
      </c>
      <c r="AU429" s="17" t="s">
        <v>76</v>
      </c>
      <c r="AY429" s="17" t="s">
        <v>211</v>
      </c>
      <c r="BE429" s="227">
        <f>IF(N429="základní",J429,0)</f>
        <v>0</v>
      </c>
      <c r="BF429" s="227">
        <f>IF(N429="snížená",J429,0)</f>
        <v>0</v>
      </c>
      <c r="BG429" s="227">
        <f>IF(N429="zákl. přenesená",J429,0)</f>
        <v>0</v>
      </c>
      <c r="BH429" s="227">
        <f>IF(N429="sníž. přenesená",J429,0)</f>
        <v>0</v>
      </c>
      <c r="BI429" s="227">
        <f>IF(N429="nulová",J429,0)</f>
        <v>0</v>
      </c>
      <c r="BJ429" s="17" t="s">
        <v>74</v>
      </c>
      <c r="BK429" s="227">
        <f>ROUND(I429*H429,2)</f>
        <v>0</v>
      </c>
      <c r="BL429" s="17" t="s">
        <v>218</v>
      </c>
      <c r="BM429" s="17" t="s">
        <v>642</v>
      </c>
    </row>
    <row r="430" spans="2:47" s="1" customFormat="1" ht="12">
      <c r="B430" s="38"/>
      <c r="C430" s="39"/>
      <c r="D430" s="228" t="s">
        <v>219</v>
      </c>
      <c r="E430" s="39"/>
      <c r="F430" s="229" t="s">
        <v>683</v>
      </c>
      <c r="G430" s="39"/>
      <c r="H430" s="39"/>
      <c r="I430" s="143"/>
      <c r="J430" s="39"/>
      <c r="K430" s="39"/>
      <c r="L430" s="43"/>
      <c r="M430" s="230"/>
      <c r="N430" s="79"/>
      <c r="O430" s="79"/>
      <c r="P430" s="79"/>
      <c r="Q430" s="79"/>
      <c r="R430" s="79"/>
      <c r="S430" s="79"/>
      <c r="T430" s="80"/>
      <c r="AT430" s="17" t="s">
        <v>219</v>
      </c>
      <c r="AU430" s="17" t="s">
        <v>76</v>
      </c>
    </row>
    <row r="431" spans="2:47" s="1" customFormat="1" ht="12">
      <c r="B431" s="38"/>
      <c r="C431" s="39"/>
      <c r="D431" s="228" t="s">
        <v>221</v>
      </c>
      <c r="E431" s="39"/>
      <c r="F431" s="231" t="s">
        <v>684</v>
      </c>
      <c r="G431" s="39"/>
      <c r="H431" s="39"/>
      <c r="I431" s="143"/>
      <c r="J431" s="39"/>
      <c r="K431" s="39"/>
      <c r="L431" s="43"/>
      <c r="M431" s="230"/>
      <c r="N431" s="79"/>
      <c r="O431" s="79"/>
      <c r="P431" s="79"/>
      <c r="Q431" s="79"/>
      <c r="R431" s="79"/>
      <c r="S431" s="79"/>
      <c r="T431" s="80"/>
      <c r="AT431" s="17" t="s">
        <v>221</v>
      </c>
      <c r="AU431" s="17" t="s">
        <v>76</v>
      </c>
    </row>
    <row r="432" spans="2:51" s="12" customFormat="1" ht="12">
      <c r="B432" s="232"/>
      <c r="C432" s="233"/>
      <c r="D432" s="228" t="s">
        <v>223</v>
      </c>
      <c r="E432" s="234" t="s">
        <v>1</v>
      </c>
      <c r="F432" s="235" t="s">
        <v>2226</v>
      </c>
      <c r="G432" s="233"/>
      <c r="H432" s="234" t="s">
        <v>1</v>
      </c>
      <c r="I432" s="236"/>
      <c r="J432" s="233"/>
      <c r="K432" s="233"/>
      <c r="L432" s="237"/>
      <c r="M432" s="238"/>
      <c r="N432" s="239"/>
      <c r="O432" s="239"/>
      <c r="P432" s="239"/>
      <c r="Q432" s="239"/>
      <c r="R432" s="239"/>
      <c r="S432" s="239"/>
      <c r="T432" s="240"/>
      <c r="AT432" s="241" t="s">
        <v>223</v>
      </c>
      <c r="AU432" s="241" t="s">
        <v>76</v>
      </c>
      <c r="AV432" s="12" t="s">
        <v>74</v>
      </c>
      <c r="AW432" s="12" t="s">
        <v>30</v>
      </c>
      <c r="AX432" s="12" t="s">
        <v>67</v>
      </c>
      <c r="AY432" s="241" t="s">
        <v>211</v>
      </c>
    </row>
    <row r="433" spans="2:51" s="13" customFormat="1" ht="12">
      <c r="B433" s="242"/>
      <c r="C433" s="243"/>
      <c r="D433" s="228" t="s">
        <v>223</v>
      </c>
      <c r="E433" s="244" t="s">
        <v>1</v>
      </c>
      <c r="F433" s="245" t="s">
        <v>2227</v>
      </c>
      <c r="G433" s="243"/>
      <c r="H433" s="246">
        <v>48.678</v>
      </c>
      <c r="I433" s="247"/>
      <c r="J433" s="243"/>
      <c r="K433" s="243"/>
      <c r="L433" s="248"/>
      <c r="M433" s="249"/>
      <c r="N433" s="250"/>
      <c r="O433" s="250"/>
      <c r="P433" s="250"/>
      <c r="Q433" s="250"/>
      <c r="R433" s="250"/>
      <c r="S433" s="250"/>
      <c r="T433" s="251"/>
      <c r="AT433" s="252" t="s">
        <v>223</v>
      </c>
      <c r="AU433" s="252" t="s">
        <v>76</v>
      </c>
      <c r="AV433" s="13" t="s">
        <v>76</v>
      </c>
      <c r="AW433" s="13" t="s">
        <v>30</v>
      </c>
      <c r="AX433" s="13" t="s">
        <v>67</v>
      </c>
      <c r="AY433" s="252" t="s">
        <v>211</v>
      </c>
    </row>
    <row r="434" spans="2:51" s="12" customFormat="1" ht="12">
      <c r="B434" s="232"/>
      <c r="C434" s="233"/>
      <c r="D434" s="228" t="s">
        <v>223</v>
      </c>
      <c r="E434" s="234" t="s">
        <v>1</v>
      </c>
      <c r="F434" s="235" t="s">
        <v>2228</v>
      </c>
      <c r="G434" s="233"/>
      <c r="H434" s="234" t="s">
        <v>1</v>
      </c>
      <c r="I434" s="236"/>
      <c r="J434" s="233"/>
      <c r="K434" s="233"/>
      <c r="L434" s="237"/>
      <c r="M434" s="238"/>
      <c r="N434" s="239"/>
      <c r="O434" s="239"/>
      <c r="P434" s="239"/>
      <c r="Q434" s="239"/>
      <c r="R434" s="239"/>
      <c r="S434" s="239"/>
      <c r="T434" s="240"/>
      <c r="AT434" s="241" t="s">
        <v>223</v>
      </c>
      <c r="AU434" s="241" t="s">
        <v>76</v>
      </c>
      <c r="AV434" s="12" t="s">
        <v>74</v>
      </c>
      <c r="AW434" s="12" t="s">
        <v>30</v>
      </c>
      <c r="AX434" s="12" t="s">
        <v>67</v>
      </c>
      <c r="AY434" s="241" t="s">
        <v>211</v>
      </c>
    </row>
    <row r="435" spans="2:51" s="13" customFormat="1" ht="12">
      <c r="B435" s="242"/>
      <c r="C435" s="243"/>
      <c r="D435" s="228" t="s">
        <v>223</v>
      </c>
      <c r="E435" s="244" t="s">
        <v>1</v>
      </c>
      <c r="F435" s="245" t="s">
        <v>2229</v>
      </c>
      <c r="G435" s="243"/>
      <c r="H435" s="246">
        <v>36.143</v>
      </c>
      <c r="I435" s="247"/>
      <c r="J435" s="243"/>
      <c r="K435" s="243"/>
      <c r="L435" s="248"/>
      <c r="M435" s="249"/>
      <c r="N435" s="250"/>
      <c r="O435" s="250"/>
      <c r="P435" s="250"/>
      <c r="Q435" s="250"/>
      <c r="R435" s="250"/>
      <c r="S435" s="250"/>
      <c r="T435" s="251"/>
      <c r="AT435" s="252" t="s">
        <v>223</v>
      </c>
      <c r="AU435" s="252" t="s">
        <v>76</v>
      </c>
      <c r="AV435" s="13" t="s">
        <v>76</v>
      </c>
      <c r="AW435" s="13" t="s">
        <v>30</v>
      </c>
      <c r="AX435" s="13" t="s">
        <v>67</v>
      </c>
      <c r="AY435" s="252" t="s">
        <v>211</v>
      </c>
    </row>
    <row r="436" spans="2:51" s="14" customFormat="1" ht="12">
      <c r="B436" s="253"/>
      <c r="C436" s="254"/>
      <c r="D436" s="228" t="s">
        <v>223</v>
      </c>
      <c r="E436" s="255" t="s">
        <v>1</v>
      </c>
      <c r="F436" s="256" t="s">
        <v>227</v>
      </c>
      <c r="G436" s="254"/>
      <c r="H436" s="257">
        <v>84.821</v>
      </c>
      <c r="I436" s="258"/>
      <c r="J436" s="254"/>
      <c r="K436" s="254"/>
      <c r="L436" s="259"/>
      <c r="M436" s="260"/>
      <c r="N436" s="261"/>
      <c r="O436" s="261"/>
      <c r="P436" s="261"/>
      <c r="Q436" s="261"/>
      <c r="R436" s="261"/>
      <c r="S436" s="261"/>
      <c r="T436" s="262"/>
      <c r="AT436" s="263" t="s">
        <v>223</v>
      </c>
      <c r="AU436" s="263" t="s">
        <v>76</v>
      </c>
      <c r="AV436" s="14" t="s">
        <v>218</v>
      </c>
      <c r="AW436" s="14" t="s">
        <v>30</v>
      </c>
      <c r="AX436" s="14" t="s">
        <v>74</v>
      </c>
      <c r="AY436" s="263" t="s">
        <v>211</v>
      </c>
    </row>
    <row r="437" spans="2:65" s="1" customFormat="1" ht="16.5" customHeight="1">
      <c r="B437" s="38"/>
      <c r="C437" s="216" t="s">
        <v>614</v>
      </c>
      <c r="D437" s="216" t="s">
        <v>213</v>
      </c>
      <c r="E437" s="217" t="s">
        <v>2245</v>
      </c>
      <c r="F437" s="218" t="s">
        <v>2246</v>
      </c>
      <c r="G437" s="219" t="s">
        <v>216</v>
      </c>
      <c r="H437" s="220">
        <v>84.821</v>
      </c>
      <c r="I437" s="221"/>
      <c r="J437" s="222">
        <f>ROUND(I437*H437,2)</f>
        <v>0</v>
      </c>
      <c r="K437" s="218" t="s">
        <v>217</v>
      </c>
      <c r="L437" s="43"/>
      <c r="M437" s="223" t="s">
        <v>1</v>
      </c>
      <c r="N437" s="224" t="s">
        <v>38</v>
      </c>
      <c r="O437" s="79"/>
      <c r="P437" s="225">
        <f>O437*H437</f>
        <v>0</v>
      </c>
      <c r="Q437" s="225">
        <v>0</v>
      </c>
      <c r="R437" s="225">
        <f>Q437*H437</f>
        <v>0</v>
      </c>
      <c r="S437" s="225">
        <v>0</v>
      </c>
      <c r="T437" s="226">
        <f>S437*H437</f>
        <v>0</v>
      </c>
      <c r="AR437" s="17" t="s">
        <v>218</v>
      </c>
      <c r="AT437" s="17" t="s">
        <v>213</v>
      </c>
      <c r="AU437" s="17" t="s">
        <v>76</v>
      </c>
      <c r="AY437" s="17" t="s">
        <v>211</v>
      </c>
      <c r="BE437" s="227">
        <f>IF(N437="základní",J437,0)</f>
        <v>0</v>
      </c>
      <c r="BF437" s="227">
        <f>IF(N437="snížená",J437,0)</f>
        <v>0</v>
      </c>
      <c r="BG437" s="227">
        <f>IF(N437="zákl. přenesená",J437,0)</f>
        <v>0</v>
      </c>
      <c r="BH437" s="227">
        <f>IF(N437="sníž. přenesená",J437,0)</f>
        <v>0</v>
      </c>
      <c r="BI437" s="227">
        <f>IF(N437="nulová",J437,0)</f>
        <v>0</v>
      </c>
      <c r="BJ437" s="17" t="s">
        <v>74</v>
      </c>
      <c r="BK437" s="227">
        <f>ROUND(I437*H437,2)</f>
        <v>0</v>
      </c>
      <c r="BL437" s="17" t="s">
        <v>218</v>
      </c>
      <c r="BM437" s="17" t="s">
        <v>647</v>
      </c>
    </row>
    <row r="438" spans="2:47" s="1" customFormat="1" ht="12">
      <c r="B438" s="38"/>
      <c r="C438" s="39"/>
      <c r="D438" s="228" t="s">
        <v>219</v>
      </c>
      <c r="E438" s="39"/>
      <c r="F438" s="229" t="s">
        <v>2247</v>
      </c>
      <c r="G438" s="39"/>
      <c r="H438" s="39"/>
      <c r="I438" s="143"/>
      <c r="J438" s="39"/>
      <c r="K438" s="39"/>
      <c r="L438" s="43"/>
      <c r="M438" s="230"/>
      <c r="N438" s="79"/>
      <c r="O438" s="79"/>
      <c r="P438" s="79"/>
      <c r="Q438" s="79"/>
      <c r="R438" s="79"/>
      <c r="S438" s="79"/>
      <c r="T438" s="80"/>
      <c r="AT438" s="17" t="s">
        <v>219</v>
      </c>
      <c r="AU438" s="17" t="s">
        <v>76</v>
      </c>
    </row>
    <row r="439" spans="2:47" s="1" customFormat="1" ht="12">
      <c r="B439" s="38"/>
      <c r="C439" s="39"/>
      <c r="D439" s="228" t="s">
        <v>221</v>
      </c>
      <c r="E439" s="39"/>
      <c r="F439" s="231" t="s">
        <v>684</v>
      </c>
      <c r="G439" s="39"/>
      <c r="H439" s="39"/>
      <c r="I439" s="143"/>
      <c r="J439" s="39"/>
      <c r="K439" s="39"/>
      <c r="L439" s="43"/>
      <c r="M439" s="230"/>
      <c r="N439" s="79"/>
      <c r="O439" s="79"/>
      <c r="P439" s="79"/>
      <c r="Q439" s="79"/>
      <c r="R439" s="79"/>
      <c r="S439" s="79"/>
      <c r="T439" s="80"/>
      <c r="AT439" s="17" t="s">
        <v>221</v>
      </c>
      <c r="AU439" s="17" t="s">
        <v>76</v>
      </c>
    </row>
    <row r="440" spans="2:51" s="13" customFormat="1" ht="12">
      <c r="B440" s="242"/>
      <c r="C440" s="243"/>
      <c r="D440" s="228" t="s">
        <v>223</v>
      </c>
      <c r="E440" s="244" t="s">
        <v>1</v>
      </c>
      <c r="F440" s="245" t="s">
        <v>2235</v>
      </c>
      <c r="G440" s="243"/>
      <c r="H440" s="246">
        <v>84.821</v>
      </c>
      <c r="I440" s="247"/>
      <c r="J440" s="243"/>
      <c r="K440" s="243"/>
      <c r="L440" s="248"/>
      <c r="M440" s="249"/>
      <c r="N440" s="250"/>
      <c r="O440" s="250"/>
      <c r="P440" s="250"/>
      <c r="Q440" s="250"/>
      <c r="R440" s="250"/>
      <c r="S440" s="250"/>
      <c r="T440" s="251"/>
      <c r="AT440" s="252" t="s">
        <v>223</v>
      </c>
      <c r="AU440" s="252" t="s">
        <v>76</v>
      </c>
      <c r="AV440" s="13" t="s">
        <v>76</v>
      </c>
      <c r="AW440" s="13" t="s">
        <v>30</v>
      </c>
      <c r="AX440" s="13" t="s">
        <v>67</v>
      </c>
      <c r="AY440" s="252" t="s">
        <v>211</v>
      </c>
    </row>
    <row r="441" spans="2:51" s="14" customFormat="1" ht="12">
      <c r="B441" s="253"/>
      <c r="C441" s="254"/>
      <c r="D441" s="228" t="s">
        <v>223</v>
      </c>
      <c r="E441" s="255" t="s">
        <v>1</v>
      </c>
      <c r="F441" s="256" t="s">
        <v>227</v>
      </c>
      <c r="G441" s="254"/>
      <c r="H441" s="257">
        <v>84.821</v>
      </c>
      <c r="I441" s="258"/>
      <c r="J441" s="254"/>
      <c r="K441" s="254"/>
      <c r="L441" s="259"/>
      <c r="M441" s="260"/>
      <c r="N441" s="261"/>
      <c r="O441" s="261"/>
      <c r="P441" s="261"/>
      <c r="Q441" s="261"/>
      <c r="R441" s="261"/>
      <c r="S441" s="261"/>
      <c r="T441" s="262"/>
      <c r="AT441" s="263" t="s">
        <v>223</v>
      </c>
      <c r="AU441" s="263" t="s">
        <v>76</v>
      </c>
      <c r="AV441" s="14" t="s">
        <v>218</v>
      </c>
      <c r="AW441" s="14" t="s">
        <v>30</v>
      </c>
      <c r="AX441" s="14" t="s">
        <v>74</v>
      </c>
      <c r="AY441" s="263" t="s">
        <v>211</v>
      </c>
    </row>
    <row r="442" spans="2:63" s="11" customFormat="1" ht="22.8" customHeight="1">
      <c r="B442" s="200"/>
      <c r="C442" s="201"/>
      <c r="D442" s="202" t="s">
        <v>66</v>
      </c>
      <c r="E442" s="214" t="s">
        <v>711</v>
      </c>
      <c r="F442" s="214" t="s">
        <v>712</v>
      </c>
      <c r="G442" s="201"/>
      <c r="H442" s="201"/>
      <c r="I442" s="204"/>
      <c r="J442" s="215">
        <f>BK442</f>
        <v>0</v>
      </c>
      <c r="K442" s="201"/>
      <c r="L442" s="206"/>
      <c r="M442" s="207"/>
      <c r="N442" s="208"/>
      <c r="O442" s="208"/>
      <c r="P442" s="209">
        <f>SUM(P443:P464)</f>
        <v>0</v>
      </c>
      <c r="Q442" s="208"/>
      <c r="R442" s="209">
        <f>SUM(R443:R464)</f>
        <v>0</v>
      </c>
      <c r="S442" s="208"/>
      <c r="T442" s="210">
        <f>SUM(T443:T464)</f>
        <v>0</v>
      </c>
      <c r="AR442" s="211" t="s">
        <v>74</v>
      </c>
      <c r="AT442" s="212" t="s">
        <v>66</v>
      </c>
      <c r="AU442" s="212" t="s">
        <v>74</v>
      </c>
      <c r="AY442" s="211" t="s">
        <v>211</v>
      </c>
      <c r="BK442" s="213">
        <f>SUM(BK443:BK464)</f>
        <v>0</v>
      </c>
    </row>
    <row r="443" spans="2:65" s="1" customFormat="1" ht="16.5" customHeight="1">
      <c r="B443" s="38"/>
      <c r="C443" s="216" t="s">
        <v>405</v>
      </c>
      <c r="D443" s="216" t="s">
        <v>213</v>
      </c>
      <c r="E443" s="217" t="s">
        <v>714</v>
      </c>
      <c r="F443" s="218" t="s">
        <v>715</v>
      </c>
      <c r="G443" s="219" t="s">
        <v>323</v>
      </c>
      <c r="H443" s="220">
        <v>36.856</v>
      </c>
      <c r="I443" s="221"/>
      <c r="J443" s="222">
        <f>ROUND(I443*H443,2)</f>
        <v>0</v>
      </c>
      <c r="K443" s="218" t="s">
        <v>217</v>
      </c>
      <c r="L443" s="43"/>
      <c r="M443" s="223" t="s">
        <v>1</v>
      </c>
      <c r="N443" s="224" t="s">
        <v>38</v>
      </c>
      <c r="O443" s="79"/>
      <c r="P443" s="225">
        <f>O443*H443</f>
        <v>0</v>
      </c>
      <c r="Q443" s="225">
        <v>0</v>
      </c>
      <c r="R443" s="225">
        <f>Q443*H443</f>
        <v>0</v>
      </c>
      <c r="S443" s="225">
        <v>0</v>
      </c>
      <c r="T443" s="226">
        <f>S443*H443</f>
        <v>0</v>
      </c>
      <c r="AR443" s="17" t="s">
        <v>218</v>
      </c>
      <c r="AT443" s="17" t="s">
        <v>213</v>
      </c>
      <c r="AU443" s="17" t="s">
        <v>76</v>
      </c>
      <c r="AY443" s="17" t="s">
        <v>211</v>
      </c>
      <c r="BE443" s="227">
        <f>IF(N443="základní",J443,0)</f>
        <v>0</v>
      </c>
      <c r="BF443" s="227">
        <f>IF(N443="snížená",J443,0)</f>
        <v>0</v>
      </c>
      <c r="BG443" s="227">
        <f>IF(N443="zákl. přenesená",J443,0)</f>
        <v>0</v>
      </c>
      <c r="BH443" s="227">
        <f>IF(N443="sníž. přenesená",J443,0)</f>
        <v>0</v>
      </c>
      <c r="BI443" s="227">
        <f>IF(N443="nulová",J443,0)</f>
        <v>0</v>
      </c>
      <c r="BJ443" s="17" t="s">
        <v>74</v>
      </c>
      <c r="BK443" s="227">
        <f>ROUND(I443*H443,2)</f>
        <v>0</v>
      </c>
      <c r="BL443" s="17" t="s">
        <v>218</v>
      </c>
      <c r="BM443" s="17" t="s">
        <v>671</v>
      </c>
    </row>
    <row r="444" spans="2:47" s="1" customFormat="1" ht="12">
      <c r="B444" s="38"/>
      <c r="C444" s="39"/>
      <c r="D444" s="228" t="s">
        <v>219</v>
      </c>
      <c r="E444" s="39"/>
      <c r="F444" s="229" t="s">
        <v>717</v>
      </c>
      <c r="G444" s="39"/>
      <c r="H444" s="39"/>
      <c r="I444" s="143"/>
      <c r="J444" s="39"/>
      <c r="K444" s="39"/>
      <c r="L444" s="43"/>
      <c r="M444" s="230"/>
      <c r="N444" s="79"/>
      <c r="O444" s="79"/>
      <c r="P444" s="79"/>
      <c r="Q444" s="79"/>
      <c r="R444" s="79"/>
      <c r="S444" s="79"/>
      <c r="T444" s="80"/>
      <c r="AT444" s="17" t="s">
        <v>219</v>
      </c>
      <c r="AU444" s="17" t="s">
        <v>76</v>
      </c>
    </row>
    <row r="445" spans="2:47" s="1" customFormat="1" ht="12">
      <c r="B445" s="38"/>
      <c r="C445" s="39"/>
      <c r="D445" s="228" t="s">
        <v>221</v>
      </c>
      <c r="E445" s="39"/>
      <c r="F445" s="231" t="s">
        <v>718</v>
      </c>
      <c r="G445" s="39"/>
      <c r="H445" s="39"/>
      <c r="I445" s="143"/>
      <c r="J445" s="39"/>
      <c r="K445" s="39"/>
      <c r="L445" s="43"/>
      <c r="M445" s="230"/>
      <c r="N445" s="79"/>
      <c r="O445" s="79"/>
      <c r="P445" s="79"/>
      <c r="Q445" s="79"/>
      <c r="R445" s="79"/>
      <c r="S445" s="79"/>
      <c r="T445" s="80"/>
      <c r="AT445" s="17" t="s">
        <v>221</v>
      </c>
      <c r="AU445" s="17" t="s">
        <v>76</v>
      </c>
    </row>
    <row r="446" spans="2:65" s="1" customFormat="1" ht="16.5" customHeight="1">
      <c r="B446" s="38"/>
      <c r="C446" s="216" t="s">
        <v>634</v>
      </c>
      <c r="D446" s="216" t="s">
        <v>213</v>
      </c>
      <c r="E446" s="217" t="s">
        <v>719</v>
      </c>
      <c r="F446" s="218" t="s">
        <v>720</v>
      </c>
      <c r="G446" s="219" t="s">
        <v>323</v>
      </c>
      <c r="H446" s="220">
        <v>810.832</v>
      </c>
      <c r="I446" s="221"/>
      <c r="J446" s="222">
        <f>ROUND(I446*H446,2)</f>
        <v>0</v>
      </c>
      <c r="K446" s="218" t="s">
        <v>217</v>
      </c>
      <c r="L446" s="43"/>
      <c r="M446" s="223" t="s">
        <v>1</v>
      </c>
      <c r="N446" s="224" t="s">
        <v>38</v>
      </c>
      <c r="O446" s="79"/>
      <c r="P446" s="225">
        <f>O446*H446</f>
        <v>0</v>
      </c>
      <c r="Q446" s="225">
        <v>0</v>
      </c>
      <c r="R446" s="225">
        <f>Q446*H446</f>
        <v>0</v>
      </c>
      <c r="S446" s="225">
        <v>0</v>
      </c>
      <c r="T446" s="226">
        <f>S446*H446</f>
        <v>0</v>
      </c>
      <c r="AR446" s="17" t="s">
        <v>218</v>
      </c>
      <c r="AT446" s="17" t="s">
        <v>213</v>
      </c>
      <c r="AU446" s="17" t="s">
        <v>76</v>
      </c>
      <c r="AY446" s="17" t="s">
        <v>211</v>
      </c>
      <c r="BE446" s="227">
        <f>IF(N446="základní",J446,0)</f>
        <v>0</v>
      </c>
      <c r="BF446" s="227">
        <f>IF(N446="snížená",J446,0)</f>
        <v>0</v>
      </c>
      <c r="BG446" s="227">
        <f>IF(N446="zákl. přenesená",J446,0)</f>
        <v>0</v>
      </c>
      <c r="BH446" s="227">
        <f>IF(N446="sníž. přenesená",J446,0)</f>
        <v>0</v>
      </c>
      <c r="BI446" s="227">
        <f>IF(N446="nulová",J446,0)</f>
        <v>0</v>
      </c>
      <c r="BJ446" s="17" t="s">
        <v>74</v>
      </c>
      <c r="BK446" s="227">
        <f>ROUND(I446*H446,2)</f>
        <v>0</v>
      </c>
      <c r="BL446" s="17" t="s">
        <v>218</v>
      </c>
      <c r="BM446" s="17" t="s">
        <v>677</v>
      </c>
    </row>
    <row r="447" spans="2:47" s="1" customFormat="1" ht="12">
      <c r="B447" s="38"/>
      <c r="C447" s="39"/>
      <c r="D447" s="228" t="s">
        <v>219</v>
      </c>
      <c r="E447" s="39"/>
      <c r="F447" s="229" t="s">
        <v>722</v>
      </c>
      <c r="G447" s="39"/>
      <c r="H447" s="39"/>
      <c r="I447" s="143"/>
      <c r="J447" s="39"/>
      <c r="K447" s="39"/>
      <c r="L447" s="43"/>
      <c r="M447" s="230"/>
      <c r="N447" s="79"/>
      <c r="O447" s="79"/>
      <c r="P447" s="79"/>
      <c r="Q447" s="79"/>
      <c r="R447" s="79"/>
      <c r="S447" s="79"/>
      <c r="T447" s="80"/>
      <c r="AT447" s="17" t="s">
        <v>219</v>
      </c>
      <c r="AU447" s="17" t="s">
        <v>76</v>
      </c>
    </row>
    <row r="448" spans="2:47" s="1" customFormat="1" ht="12">
      <c r="B448" s="38"/>
      <c r="C448" s="39"/>
      <c r="D448" s="228" t="s">
        <v>221</v>
      </c>
      <c r="E448" s="39"/>
      <c r="F448" s="231" t="s">
        <v>718</v>
      </c>
      <c r="G448" s="39"/>
      <c r="H448" s="39"/>
      <c r="I448" s="143"/>
      <c r="J448" s="39"/>
      <c r="K448" s="39"/>
      <c r="L448" s="43"/>
      <c r="M448" s="230"/>
      <c r="N448" s="79"/>
      <c r="O448" s="79"/>
      <c r="P448" s="79"/>
      <c r="Q448" s="79"/>
      <c r="R448" s="79"/>
      <c r="S448" s="79"/>
      <c r="T448" s="80"/>
      <c r="AT448" s="17" t="s">
        <v>221</v>
      </c>
      <c r="AU448" s="17" t="s">
        <v>76</v>
      </c>
    </row>
    <row r="449" spans="2:47" s="1" customFormat="1" ht="12">
      <c r="B449" s="38"/>
      <c r="C449" s="39"/>
      <c r="D449" s="228" t="s">
        <v>250</v>
      </c>
      <c r="E449" s="39"/>
      <c r="F449" s="231" t="s">
        <v>2175</v>
      </c>
      <c r="G449" s="39"/>
      <c r="H449" s="39"/>
      <c r="I449" s="143"/>
      <c r="J449" s="39"/>
      <c r="K449" s="39"/>
      <c r="L449" s="43"/>
      <c r="M449" s="230"/>
      <c r="N449" s="79"/>
      <c r="O449" s="79"/>
      <c r="P449" s="79"/>
      <c r="Q449" s="79"/>
      <c r="R449" s="79"/>
      <c r="S449" s="79"/>
      <c r="T449" s="80"/>
      <c r="AT449" s="17" t="s">
        <v>250</v>
      </c>
      <c r="AU449" s="17" t="s">
        <v>76</v>
      </c>
    </row>
    <row r="450" spans="2:51" s="13" customFormat="1" ht="12">
      <c r="B450" s="242"/>
      <c r="C450" s="243"/>
      <c r="D450" s="228" t="s">
        <v>223</v>
      </c>
      <c r="E450" s="244" t="s">
        <v>1</v>
      </c>
      <c r="F450" s="245" t="s">
        <v>2248</v>
      </c>
      <c r="G450" s="243"/>
      <c r="H450" s="246">
        <v>810.832</v>
      </c>
      <c r="I450" s="247"/>
      <c r="J450" s="243"/>
      <c r="K450" s="243"/>
      <c r="L450" s="248"/>
      <c r="M450" s="249"/>
      <c r="N450" s="250"/>
      <c r="O450" s="250"/>
      <c r="P450" s="250"/>
      <c r="Q450" s="250"/>
      <c r="R450" s="250"/>
      <c r="S450" s="250"/>
      <c r="T450" s="251"/>
      <c r="AT450" s="252" t="s">
        <v>223</v>
      </c>
      <c r="AU450" s="252" t="s">
        <v>76</v>
      </c>
      <c r="AV450" s="13" t="s">
        <v>76</v>
      </c>
      <c r="AW450" s="13" t="s">
        <v>30</v>
      </c>
      <c r="AX450" s="13" t="s">
        <v>67</v>
      </c>
      <c r="AY450" s="252" t="s">
        <v>211</v>
      </c>
    </row>
    <row r="451" spans="2:51" s="14" customFormat="1" ht="12">
      <c r="B451" s="253"/>
      <c r="C451" s="254"/>
      <c r="D451" s="228" t="s">
        <v>223</v>
      </c>
      <c r="E451" s="255" t="s">
        <v>1</v>
      </c>
      <c r="F451" s="256" t="s">
        <v>227</v>
      </c>
      <c r="G451" s="254"/>
      <c r="H451" s="257">
        <v>810.832</v>
      </c>
      <c r="I451" s="258"/>
      <c r="J451" s="254"/>
      <c r="K451" s="254"/>
      <c r="L451" s="259"/>
      <c r="M451" s="260"/>
      <c r="N451" s="261"/>
      <c r="O451" s="261"/>
      <c r="P451" s="261"/>
      <c r="Q451" s="261"/>
      <c r="R451" s="261"/>
      <c r="S451" s="261"/>
      <c r="T451" s="262"/>
      <c r="AT451" s="263" t="s">
        <v>223</v>
      </c>
      <c r="AU451" s="263" t="s">
        <v>76</v>
      </c>
      <c r="AV451" s="14" t="s">
        <v>218</v>
      </c>
      <c r="AW451" s="14" t="s">
        <v>30</v>
      </c>
      <c r="AX451" s="14" t="s">
        <v>74</v>
      </c>
      <c r="AY451" s="263" t="s">
        <v>211</v>
      </c>
    </row>
    <row r="452" spans="2:65" s="1" customFormat="1" ht="16.5" customHeight="1">
      <c r="B452" s="38"/>
      <c r="C452" s="216" t="s">
        <v>416</v>
      </c>
      <c r="D452" s="216" t="s">
        <v>213</v>
      </c>
      <c r="E452" s="217" t="s">
        <v>726</v>
      </c>
      <c r="F452" s="218" t="s">
        <v>727</v>
      </c>
      <c r="G452" s="219" t="s">
        <v>323</v>
      </c>
      <c r="H452" s="220">
        <v>36.856</v>
      </c>
      <c r="I452" s="221"/>
      <c r="J452" s="222">
        <f>ROUND(I452*H452,2)</f>
        <v>0</v>
      </c>
      <c r="K452" s="218" t="s">
        <v>217</v>
      </c>
      <c r="L452" s="43"/>
      <c r="M452" s="223" t="s">
        <v>1</v>
      </c>
      <c r="N452" s="224" t="s">
        <v>38</v>
      </c>
      <c r="O452" s="79"/>
      <c r="P452" s="225">
        <f>O452*H452</f>
        <v>0</v>
      </c>
      <c r="Q452" s="225">
        <v>0</v>
      </c>
      <c r="R452" s="225">
        <f>Q452*H452</f>
        <v>0</v>
      </c>
      <c r="S452" s="225">
        <v>0</v>
      </c>
      <c r="T452" s="226">
        <f>S452*H452</f>
        <v>0</v>
      </c>
      <c r="AR452" s="17" t="s">
        <v>218</v>
      </c>
      <c r="AT452" s="17" t="s">
        <v>213</v>
      </c>
      <c r="AU452" s="17" t="s">
        <v>76</v>
      </c>
      <c r="AY452" s="17" t="s">
        <v>211</v>
      </c>
      <c r="BE452" s="227">
        <f>IF(N452="základní",J452,0)</f>
        <v>0</v>
      </c>
      <c r="BF452" s="227">
        <f>IF(N452="snížená",J452,0)</f>
        <v>0</v>
      </c>
      <c r="BG452" s="227">
        <f>IF(N452="zákl. přenesená",J452,0)</f>
        <v>0</v>
      </c>
      <c r="BH452" s="227">
        <f>IF(N452="sníž. přenesená",J452,0)</f>
        <v>0</v>
      </c>
      <c r="BI452" s="227">
        <f>IF(N452="nulová",J452,0)</f>
        <v>0</v>
      </c>
      <c r="BJ452" s="17" t="s">
        <v>74</v>
      </c>
      <c r="BK452" s="227">
        <f>ROUND(I452*H452,2)</f>
        <v>0</v>
      </c>
      <c r="BL452" s="17" t="s">
        <v>218</v>
      </c>
      <c r="BM452" s="17" t="s">
        <v>682</v>
      </c>
    </row>
    <row r="453" spans="2:47" s="1" customFormat="1" ht="12">
      <c r="B453" s="38"/>
      <c r="C453" s="39"/>
      <c r="D453" s="228" t="s">
        <v>219</v>
      </c>
      <c r="E453" s="39"/>
      <c r="F453" s="229" t="s">
        <v>729</v>
      </c>
      <c r="G453" s="39"/>
      <c r="H453" s="39"/>
      <c r="I453" s="143"/>
      <c r="J453" s="39"/>
      <c r="K453" s="39"/>
      <c r="L453" s="43"/>
      <c r="M453" s="230"/>
      <c r="N453" s="79"/>
      <c r="O453" s="79"/>
      <c r="P453" s="79"/>
      <c r="Q453" s="79"/>
      <c r="R453" s="79"/>
      <c r="S453" s="79"/>
      <c r="T453" s="80"/>
      <c r="AT453" s="17" t="s">
        <v>219</v>
      </c>
      <c r="AU453" s="17" t="s">
        <v>76</v>
      </c>
    </row>
    <row r="454" spans="2:65" s="1" customFormat="1" ht="16.5" customHeight="1">
      <c r="B454" s="38"/>
      <c r="C454" s="216" t="s">
        <v>644</v>
      </c>
      <c r="D454" s="216" t="s">
        <v>213</v>
      </c>
      <c r="E454" s="217" t="s">
        <v>730</v>
      </c>
      <c r="F454" s="218" t="s">
        <v>731</v>
      </c>
      <c r="G454" s="219" t="s">
        <v>323</v>
      </c>
      <c r="H454" s="220">
        <v>36.856</v>
      </c>
      <c r="I454" s="221"/>
      <c r="J454" s="222">
        <f>ROUND(I454*H454,2)</f>
        <v>0</v>
      </c>
      <c r="K454" s="218" t="s">
        <v>217</v>
      </c>
      <c r="L454" s="43"/>
      <c r="M454" s="223" t="s">
        <v>1</v>
      </c>
      <c r="N454" s="224" t="s">
        <v>38</v>
      </c>
      <c r="O454" s="79"/>
      <c r="P454" s="225">
        <f>O454*H454</f>
        <v>0</v>
      </c>
      <c r="Q454" s="225">
        <v>0</v>
      </c>
      <c r="R454" s="225">
        <f>Q454*H454</f>
        <v>0</v>
      </c>
      <c r="S454" s="225">
        <v>0</v>
      </c>
      <c r="T454" s="226">
        <f>S454*H454</f>
        <v>0</v>
      </c>
      <c r="AR454" s="17" t="s">
        <v>218</v>
      </c>
      <c r="AT454" s="17" t="s">
        <v>213</v>
      </c>
      <c r="AU454" s="17" t="s">
        <v>76</v>
      </c>
      <c r="AY454" s="17" t="s">
        <v>211</v>
      </c>
      <c r="BE454" s="227">
        <f>IF(N454="základní",J454,0)</f>
        <v>0</v>
      </c>
      <c r="BF454" s="227">
        <f>IF(N454="snížená",J454,0)</f>
        <v>0</v>
      </c>
      <c r="BG454" s="227">
        <f>IF(N454="zákl. přenesená",J454,0)</f>
        <v>0</v>
      </c>
      <c r="BH454" s="227">
        <f>IF(N454="sníž. přenesená",J454,0)</f>
        <v>0</v>
      </c>
      <c r="BI454" s="227">
        <f>IF(N454="nulová",J454,0)</f>
        <v>0</v>
      </c>
      <c r="BJ454" s="17" t="s">
        <v>74</v>
      </c>
      <c r="BK454" s="227">
        <f>ROUND(I454*H454,2)</f>
        <v>0</v>
      </c>
      <c r="BL454" s="17" t="s">
        <v>218</v>
      </c>
      <c r="BM454" s="17" t="s">
        <v>688</v>
      </c>
    </row>
    <row r="455" spans="2:47" s="1" customFormat="1" ht="12">
      <c r="B455" s="38"/>
      <c r="C455" s="39"/>
      <c r="D455" s="228" t="s">
        <v>219</v>
      </c>
      <c r="E455" s="39"/>
      <c r="F455" s="229" t="s">
        <v>325</v>
      </c>
      <c r="G455" s="39"/>
      <c r="H455" s="39"/>
      <c r="I455" s="143"/>
      <c r="J455" s="39"/>
      <c r="K455" s="39"/>
      <c r="L455" s="43"/>
      <c r="M455" s="230"/>
      <c r="N455" s="79"/>
      <c r="O455" s="79"/>
      <c r="P455" s="79"/>
      <c r="Q455" s="79"/>
      <c r="R455" s="79"/>
      <c r="S455" s="79"/>
      <c r="T455" s="80"/>
      <c r="AT455" s="17" t="s">
        <v>219</v>
      </c>
      <c r="AU455" s="17" t="s">
        <v>76</v>
      </c>
    </row>
    <row r="456" spans="2:47" s="1" customFormat="1" ht="12">
      <c r="B456" s="38"/>
      <c r="C456" s="39"/>
      <c r="D456" s="228" t="s">
        <v>221</v>
      </c>
      <c r="E456" s="39"/>
      <c r="F456" s="231" t="s">
        <v>733</v>
      </c>
      <c r="G456" s="39"/>
      <c r="H456" s="39"/>
      <c r="I456" s="143"/>
      <c r="J456" s="39"/>
      <c r="K456" s="39"/>
      <c r="L456" s="43"/>
      <c r="M456" s="230"/>
      <c r="N456" s="79"/>
      <c r="O456" s="79"/>
      <c r="P456" s="79"/>
      <c r="Q456" s="79"/>
      <c r="R456" s="79"/>
      <c r="S456" s="79"/>
      <c r="T456" s="80"/>
      <c r="AT456" s="17" t="s">
        <v>221</v>
      </c>
      <c r="AU456" s="17" t="s">
        <v>76</v>
      </c>
    </row>
    <row r="457" spans="2:47" s="1" customFormat="1" ht="12">
      <c r="B457" s="38"/>
      <c r="C457" s="39"/>
      <c r="D457" s="228" t="s">
        <v>250</v>
      </c>
      <c r="E457" s="39"/>
      <c r="F457" s="231" t="s">
        <v>327</v>
      </c>
      <c r="G457" s="39"/>
      <c r="H457" s="39"/>
      <c r="I457" s="143"/>
      <c r="J457" s="39"/>
      <c r="K457" s="39"/>
      <c r="L457" s="43"/>
      <c r="M457" s="230"/>
      <c r="N457" s="79"/>
      <c r="O457" s="79"/>
      <c r="P457" s="79"/>
      <c r="Q457" s="79"/>
      <c r="R457" s="79"/>
      <c r="S457" s="79"/>
      <c r="T457" s="80"/>
      <c r="AT457" s="17" t="s">
        <v>250</v>
      </c>
      <c r="AU457" s="17" t="s">
        <v>76</v>
      </c>
    </row>
    <row r="458" spans="2:51" s="12" customFormat="1" ht="12">
      <c r="B458" s="232"/>
      <c r="C458" s="233"/>
      <c r="D458" s="228" t="s">
        <v>223</v>
      </c>
      <c r="E458" s="234" t="s">
        <v>1</v>
      </c>
      <c r="F458" s="235" t="s">
        <v>2249</v>
      </c>
      <c r="G458" s="233"/>
      <c r="H458" s="234" t="s">
        <v>1</v>
      </c>
      <c r="I458" s="236"/>
      <c r="J458" s="233"/>
      <c r="K458" s="233"/>
      <c r="L458" s="237"/>
      <c r="M458" s="238"/>
      <c r="N458" s="239"/>
      <c r="O458" s="239"/>
      <c r="P458" s="239"/>
      <c r="Q458" s="239"/>
      <c r="R458" s="239"/>
      <c r="S458" s="239"/>
      <c r="T458" s="240"/>
      <c r="AT458" s="241" t="s">
        <v>223</v>
      </c>
      <c r="AU458" s="241" t="s">
        <v>76</v>
      </c>
      <c r="AV458" s="12" t="s">
        <v>74</v>
      </c>
      <c r="AW458" s="12" t="s">
        <v>30</v>
      </c>
      <c r="AX458" s="12" t="s">
        <v>67</v>
      </c>
      <c r="AY458" s="241" t="s">
        <v>211</v>
      </c>
    </row>
    <row r="459" spans="2:51" s="13" customFormat="1" ht="12">
      <c r="B459" s="242"/>
      <c r="C459" s="243"/>
      <c r="D459" s="228" t="s">
        <v>223</v>
      </c>
      <c r="E459" s="244" t="s">
        <v>1</v>
      </c>
      <c r="F459" s="245" t="s">
        <v>2250</v>
      </c>
      <c r="G459" s="243"/>
      <c r="H459" s="246">
        <v>23.906</v>
      </c>
      <c r="I459" s="247"/>
      <c r="J459" s="243"/>
      <c r="K459" s="243"/>
      <c r="L459" s="248"/>
      <c r="M459" s="249"/>
      <c r="N459" s="250"/>
      <c r="O459" s="250"/>
      <c r="P459" s="250"/>
      <c r="Q459" s="250"/>
      <c r="R459" s="250"/>
      <c r="S459" s="250"/>
      <c r="T459" s="251"/>
      <c r="AT459" s="252" t="s">
        <v>223</v>
      </c>
      <c r="AU459" s="252" t="s">
        <v>76</v>
      </c>
      <c r="AV459" s="13" t="s">
        <v>76</v>
      </c>
      <c r="AW459" s="13" t="s">
        <v>30</v>
      </c>
      <c r="AX459" s="13" t="s">
        <v>67</v>
      </c>
      <c r="AY459" s="252" t="s">
        <v>211</v>
      </c>
    </row>
    <row r="460" spans="2:51" s="12" customFormat="1" ht="12">
      <c r="B460" s="232"/>
      <c r="C460" s="233"/>
      <c r="D460" s="228" t="s">
        <v>223</v>
      </c>
      <c r="E460" s="234" t="s">
        <v>1</v>
      </c>
      <c r="F460" s="235" t="s">
        <v>2251</v>
      </c>
      <c r="G460" s="233"/>
      <c r="H460" s="234" t="s">
        <v>1</v>
      </c>
      <c r="I460" s="236"/>
      <c r="J460" s="233"/>
      <c r="K460" s="233"/>
      <c r="L460" s="237"/>
      <c r="M460" s="238"/>
      <c r="N460" s="239"/>
      <c r="O460" s="239"/>
      <c r="P460" s="239"/>
      <c r="Q460" s="239"/>
      <c r="R460" s="239"/>
      <c r="S460" s="239"/>
      <c r="T460" s="240"/>
      <c r="AT460" s="241" t="s">
        <v>223</v>
      </c>
      <c r="AU460" s="241" t="s">
        <v>76</v>
      </c>
      <c r="AV460" s="12" t="s">
        <v>74</v>
      </c>
      <c r="AW460" s="12" t="s">
        <v>30</v>
      </c>
      <c r="AX460" s="12" t="s">
        <v>67</v>
      </c>
      <c r="AY460" s="241" t="s">
        <v>211</v>
      </c>
    </row>
    <row r="461" spans="2:51" s="13" customFormat="1" ht="12">
      <c r="B461" s="242"/>
      <c r="C461" s="243"/>
      <c r="D461" s="228" t="s">
        <v>223</v>
      </c>
      <c r="E461" s="244" t="s">
        <v>1</v>
      </c>
      <c r="F461" s="245" t="s">
        <v>2252</v>
      </c>
      <c r="G461" s="243"/>
      <c r="H461" s="246">
        <v>6.342</v>
      </c>
      <c r="I461" s="247"/>
      <c r="J461" s="243"/>
      <c r="K461" s="243"/>
      <c r="L461" s="248"/>
      <c r="M461" s="249"/>
      <c r="N461" s="250"/>
      <c r="O461" s="250"/>
      <c r="P461" s="250"/>
      <c r="Q461" s="250"/>
      <c r="R461" s="250"/>
      <c r="S461" s="250"/>
      <c r="T461" s="251"/>
      <c r="AT461" s="252" t="s">
        <v>223</v>
      </c>
      <c r="AU461" s="252" t="s">
        <v>76</v>
      </c>
      <c r="AV461" s="13" t="s">
        <v>76</v>
      </c>
      <c r="AW461" s="13" t="s">
        <v>30</v>
      </c>
      <c r="AX461" s="13" t="s">
        <v>67</v>
      </c>
      <c r="AY461" s="252" t="s">
        <v>211</v>
      </c>
    </row>
    <row r="462" spans="2:51" s="12" customFormat="1" ht="12">
      <c r="B462" s="232"/>
      <c r="C462" s="233"/>
      <c r="D462" s="228" t="s">
        <v>223</v>
      </c>
      <c r="E462" s="234" t="s">
        <v>1</v>
      </c>
      <c r="F462" s="235" t="s">
        <v>2253</v>
      </c>
      <c r="G462" s="233"/>
      <c r="H462" s="234" t="s">
        <v>1</v>
      </c>
      <c r="I462" s="236"/>
      <c r="J462" s="233"/>
      <c r="K462" s="233"/>
      <c r="L462" s="237"/>
      <c r="M462" s="238"/>
      <c r="N462" s="239"/>
      <c r="O462" s="239"/>
      <c r="P462" s="239"/>
      <c r="Q462" s="239"/>
      <c r="R462" s="239"/>
      <c r="S462" s="239"/>
      <c r="T462" s="240"/>
      <c r="AT462" s="241" t="s">
        <v>223</v>
      </c>
      <c r="AU462" s="241" t="s">
        <v>76</v>
      </c>
      <c r="AV462" s="12" t="s">
        <v>74</v>
      </c>
      <c r="AW462" s="12" t="s">
        <v>30</v>
      </c>
      <c r="AX462" s="12" t="s">
        <v>67</v>
      </c>
      <c r="AY462" s="241" t="s">
        <v>211</v>
      </c>
    </row>
    <row r="463" spans="2:51" s="13" customFormat="1" ht="12">
      <c r="B463" s="242"/>
      <c r="C463" s="243"/>
      <c r="D463" s="228" t="s">
        <v>223</v>
      </c>
      <c r="E463" s="244" t="s">
        <v>1</v>
      </c>
      <c r="F463" s="245" t="s">
        <v>2254</v>
      </c>
      <c r="G463" s="243"/>
      <c r="H463" s="246">
        <v>6.608</v>
      </c>
      <c r="I463" s="247"/>
      <c r="J463" s="243"/>
      <c r="K463" s="243"/>
      <c r="L463" s="248"/>
      <c r="M463" s="249"/>
      <c r="N463" s="250"/>
      <c r="O463" s="250"/>
      <c r="P463" s="250"/>
      <c r="Q463" s="250"/>
      <c r="R463" s="250"/>
      <c r="S463" s="250"/>
      <c r="T463" s="251"/>
      <c r="AT463" s="252" t="s">
        <v>223</v>
      </c>
      <c r="AU463" s="252" t="s">
        <v>76</v>
      </c>
      <c r="AV463" s="13" t="s">
        <v>76</v>
      </c>
      <c r="AW463" s="13" t="s">
        <v>30</v>
      </c>
      <c r="AX463" s="13" t="s">
        <v>67</v>
      </c>
      <c r="AY463" s="252" t="s">
        <v>211</v>
      </c>
    </row>
    <row r="464" spans="2:51" s="14" customFormat="1" ht="12">
      <c r="B464" s="253"/>
      <c r="C464" s="254"/>
      <c r="D464" s="228" t="s">
        <v>223</v>
      </c>
      <c r="E464" s="255" t="s">
        <v>1</v>
      </c>
      <c r="F464" s="256" t="s">
        <v>227</v>
      </c>
      <c r="G464" s="254"/>
      <c r="H464" s="257">
        <v>36.856</v>
      </c>
      <c r="I464" s="258"/>
      <c r="J464" s="254"/>
      <c r="K464" s="254"/>
      <c r="L464" s="259"/>
      <c r="M464" s="260"/>
      <c r="N464" s="261"/>
      <c r="O464" s="261"/>
      <c r="P464" s="261"/>
      <c r="Q464" s="261"/>
      <c r="R464" s="261"/>
      <c r="S464" s="261"/>
      <c r="T464" s="262"/>
      <c r="AT464" s="263" t="s">
        <v>223</v>
      </c>
      <c r="AU464" s="263" t="s">
        <v>76</v>
      </c>
      <c r="AV464" s="14" t="s">
        <v>218</v>
      </c>
      <c r="AW464" s="14" t="s">
        <v>30</v>
      </c>
      <c r="AX464" s="14" t="s">
        <v>74</v>
      </c>
      <c r="AY464" s="263" t="s">
        <v>211</v>
      </c>
    </row>
    <row r="465" spans="2:63" s="11" customFormat="1" ht="22.8" customHeight="1">
      <c r="B465" s="200"/>
      <c r="C465" s="201"/>
      <c r="D465" s="202" t="s">
        <v>66</v>
      </c>
      <c r="E465" s="214" t="s">
        <v>735</v>
      </c>
      <c r="F465" s="214" t="s">
        <v>736</v>
      </c>
      <c r="G465" s="201"/>
      <c r="H465" s="201"/>
      <c r="I465" s="204"/>
      <c r="J465" s="215">
        <f>BK465</f>
        <v>0</v>
      </c>
      <c r="K465" s="201"/>
      <c r="L465" s="206"/>
      <c r="M465" s="207"/>
      <c r="N465" s="208"/>
      <c r="O465" s="208"/>
      <c r="P465" s="209">
        <f>SUM(P466:P469)</f>
        <v>0</v>
      </c>
      <c r="Q465" s="208"/>
      <c r="R465" s="209">
        <f>SUM(R466:R469)</f>
        <v>0</v>
      </c>
      <c r="S465" s="208"/>
      <c r="T465" s="210">
        <f>SUM(T466:T469)</f>
        <v>0</v>
      </c>
      <c r="AR465" s="211" t="s">
        <v>74</v>
      </c>
      <c r="AT465" s="212" t="s">
        <v>66</v>
      </c>
      <c r="AU465" s="212" t="s">
        <v>74</v>
      </c>
      <c r="AY465" s="211" t="s">
        <v>211</v>
      </c>
      <c r="BK465" s="213">
        <f>SUM(BK466:BK469)</f>
        <v>0</v>
      </c>
    </row>
    <row r="466" spans="2:65" s="1" customFormat="1" ht="16.5" customHeight="1">
      <c r="B466" s="38"/>
      <c r="C466" s="216" t="s">
        <v>421</v>
      </c>
      <c r="D466" s="216" t="s">
        <v>213</v>
      </c>
      <c r="E466" s="217" t="s">
        <v>738</v>
      </c>
      <c r="F466" s="218" t="s">
        <v>739</v>
      </c>
      <c r="G466" s="219" t="s">
        <v>323</v>
      </c>
      <c r="H466" s="220">
        <v>141.971</v>
      </c>
      <c r="I466" s="221"/>
      <c r="J466" s="222">
        <f>ROUND(I466*H466,2)</f>
        <v>0</v>
      </c>
      <c r="K466" s="218" t="s">
        <v>217</v>
      </c>
      <c r="L466" s="43"/>
      <c r="M466" s="223" t="s">
        <v>1</v>
      </c>
      <c r="N466" s="224" t="s">
        <v>38</v>
      </c>
      <c r="O466" s="79"/>
      <c r="P466" s="225">
        <f>O466*H466</f>
        <v>0</v>
      </c>
      <c r="Q466" s="225">
        <v>0</v>
      </c>
      <c r="R466" s="225">
        <f>Q466*H466</f>
        <v>0</v>
      </c>
      <c r="S466" s="225">
        <v>0</v>
      </c>
      <c r="T466" s="226">
        <f>S466*H466</f>
        <v>0</v>
      </c>
      <c r="AR466" s="17" t="s">
        <v>218</v>
      </c>
      <c r="AT466" s="17" t="s">
        <v>213</v>
      </c>
      <c r="AU466" s="17" t="s">
        <v>76</v>
      </c>
      <c r="AY466" s="17" t="s">
        <v>211</v>
      </c>
      <c r="BE466" s="227">
        <f>IF(N466="základní",J466,0)</f>
        <v>0</v>
      </c>
      <c r="BF466" s="227">
        <f>IF(N466="snížená",J466,0)</f>
        <v>0</v>
      </c>
      <c r="BG466" s="227">
        <f>IF(N466="zákl. přenesená",J466,0)</f>
        <v>0</v>
      </c>
      <c r="BH466" s="227">
        <f>IF(N466="sníž. přenesená",J466,0)</f>
        <v>0</v>
      </c>
      <c r="BI466" s="227">
        <f>IF(N466="nulová",J466,0)</f>
        <v>0</v>
      </c>
      <c r="BJ466" s="17" t="s">
        <v>74</v>
      </c>
      <c r="BK466" s="227">
        <f>ROUND(I466*H466,2)</f>
        <v>0</v>
      </c>
      <c r="BL466" s="17" t="s">
        <v>218</v>
      </c>
      <c r="BM466" s="17" t="s">
        <v>694</v>
      </c>
    </row>
    <row r="467" spans="2:47" s="1" customFormat="1" ht="12">
      <c r="B467" s="38"/>
      <c r="C467" s="39"/>
      <c r="D467" s="228" t="s">
        <v>219</v>
      </c>
      <c r="E467" s="39"/>
      <c r="F467" s="229" t="s">
        <v>741</v>
      </c>
      <c r="G467" s="39"/>
      <c r="H467" s="39"/>
      <c r="I467" s="143"/>
      <c r="J467" s="39"/>
      <c r="K467" s="39"/>
      <c r="L467" s="43"/>
      <c r="M467" s="230"/>
      <c r="N467" s="79"/>
      <c r="O467" s="79"/>
      <c r="P467" s="79"/>
      <c r="Q467" s="79"/>
      <c r="R467" s="79"/>
      <c r="S467" s="79"/>
      <c r="T467" s="80"/>
      <c r="AT467" s="17" t="s">
        <v>219</v>
      </c>
      <c r="AU467" s="17" t="s">
        <v>76</v>
      </c>
    </row>
    <row r="468" spans="2:47" s="1" customFormat="1" ht="12">
      <c r="B468" s="38"/>
      <c r="C468" s="39"/>
      <c r="D468" s="228" t="s">
        <v>221</v>
      </c>
      <c r="E468" s="39"/>
      <c r="F468" s="231" t="s">
        <v>742</v>
      </c>
      <c r="G468" s="39"/>
      <c r="H468" s="39"/>
      <c r="I468" s="143"/>
      <c r="J468" s="39"/>
      <c r="K468" s="39"/>
      <c r="L468" s="43"/>
      <c r="M468" s="230"/>
      <c r="N468" s="79"/>
      <c r="O468" s="79"/>
      <c r="P468" s="79"/>
      <c r="Q468" s="79"/>
      <c r="R468" s="79"/>
      <c r="S468" s="79"/>
      <c r="T468" s="80"/>
      <c r="AT468" s="17" t="s">
        <v>221</v>
      </c>
      <c r="AU468" s="17" t="s">
        <v>76</v>
      </c>
    </row>
    <row r="469" spans="2:47" s="1" customFormat="1" ht="12">
      <c r="B469" s="38"/>
      <c r="C469" s="39"/>
      <c r="D469" s="228" t="s">
        <v>250</v>
      </c>
      <c r="E469" s="39"/>
      <c r="F469" s="231" t="s">
        <v>2255</v>
      </c>
      <c r="G469" s="39"/>
      <c r="H469" s="39"/>
      <c r="I469" s="143"/>
      <c r="J469" s="39"/>
      <c r="K469" s="39"/>
      <c r="L469" s="43"/>
      <c r="M469" s="230"/>
      <c r="N469" s="79"/>
      <c r="O469" s="79"/>
      <c r="P469" s="79"/>
      <c r="Q469" s="79"/>
      <c r="R469" s="79"/>
      <c r="S469" s="79"/>
      <c r="T469" s="80"/>
      <c r="AT469" s="17" t="s">
        <v>250</v>
      </c>
      <c r="AU469" s="17" t="s">
        <v>76</v>
      </c>
    </row>
    <row r="470" spans="2:63" s="11" customFormat="1" ht="25.9" customHeight="1">
      <c r="B470" s="200"/>
      <c r="C470" s="201"/>
      <c r="D470" s="202" t="s">
        <v>66</v>
      </c>
      <c r="E470" s="203" t="s">
        <v>744</v>
      </c>
      <c r="F470" s="203" t="s">
        <v>745</v>
      </c>
      <c r="G470" s="201"/>
      <c r="H470" s="201"/>
      <c r="I470" s="204"/>
      <c r="J470" s="205">
        <f>BK470</f>
        <v>0</v>
      </c>
      <c r="K470" s="201"/>
      <c r="L470" s="206"/>
      <c r="M470" s="207"/>
      <c r="N470" s="208"/>
      <c r="O470" s="208"/>
      <c r="P470" s="209">
        <f>P471+P500</f>
        <v>0</v>
      </c>
      <c r="Q470" s="208"/>
      <c r="R470" s="209">
        <f>R471+R500</f>
        <v>0.07843846</v>
      </c>
      <c r="S470" s="208"/>
      <c r="T470" s="210">
        <f>T471+T500</f>
        <v>0</v>
      </c>
      <c r="AR470" s="211" t="s">
        <v>76</v>
      </c>
      <c r="AT470" s="212" t="s">
        <v>66</v>
      </c>
      <c r="AU470" s="212" t="s">
        <v>67</v>
      </c>
      <c r="AY470" s="211" t="s">
        <v>211</v>
      </c>
      <c r="BK470" s="213">
        <f>BK471+BK500</f>
        <v>0</v>
      </c>
    </row>
    <row r="471" spans="2:63" s="11" customFormat="1" ht="22.8" customHeight="1">
      <c r="B471" s="200"/>
      <c r="C471" s="201"/>
      <c r="D471" s="202" t="s">
        <v>66</v>
      </c>
      <c r="E471" s="214" t="s">
        <v>746</v>
      </c>
      <c r="F471" s="214" t="s">
        <v>747</v>
      </c>
      <c r="G471" s="201"/>
      <c r="H471" s="201"/>
      <c r="I471" s="204"/>
      <c r="J471" s="215">
        <f>BK471</f>
        <v>0</v>
      </c>
      <c r="K471" s="201"/>
      <c r="L471" s="206"/>
      <c r="M471" s="207"/>
      <c r="N471" s="208"/>
      <c r="O471" s="208"/>
      <c r="P471" s="209">
        <f>SUM(P472:P499)</f>
        <v>0</v>
      </c>
      <c r="Q471" s="208"/>
      <c r="R471" s="209">
        <f>SUM(R472:R499)</f>
        <v>0.037</v>
      </c>
      <c r="S471" s="208"/>
      <c r="T471" s="210">
        <f>SUM(T472:T499)</f>
        <v>0</v>
      </c>
      <c r="AR471" s="211" t="s">
        <v>76</v>
      </c>
      <c r="AT471" s="212" t="s">
        <v>66</v>
      </c>
      <c r="AU471" s="212" t="s">
        <v>74</v>
      </c>
      <c r="AY471" s="211" t="s">
        <v>211</v>
      </c>
      <c r="BK471" s="213">
        <f>SUM(BK472:BK499)</f>
        <v>0</v>
      </c>
    </row>
    <row r="472" spans="2:65" s="1" customFormat="1" ht="16.5" customHeight="1">
      <c r="B472" s="38"/>
      <c r="C472" s="216" t="s">
        <v>660</v>
      </c>
      <c r="D472" s="216" t="s">
        <v>213</v>
      </c>
      <c r="E472" s="217" t="s">
        <v>748</v>
      </c>
      <c r="F472" s="218" t="s">
        <v>749</v>
      </c>
      <c r="G472" s="219" t="s">
        <v>216</v>
      </c>
      <c r="H472" s="220">
        <v>32.84</v>
      </c>
      <c r="I472" s="221"/>
      <c r="J472" s="222">
        <f>ROUND(I472*H472,2)</f>
        <v>0</v>
      </c>
      <c r="K472" s="218" t="s">
        <v>217</v>
      </c>
      <c r="L472" s="43"/>
      <c r="M472" s="223" t="s">
        <v>1</v>
      </c>
      <c r="N472" s="224" t="s">
        <v>38</v>
      </c>
      <c r="O472" s="79"/>
      <c r="P472" s="225">
        <f>O472*H472</f>
        <v>0</v>
      </c>
      <c r="Q472" s="225">
        <v>0</v>
      </c>
      <c r="R472" s="225">
        <f>Q472*H472</f>
        <v>0</v>
      </c>
      <c r="S472" s="225">
        <v>0</v>
      </c>
      <c r="T472" s="226">
        <f>S472*H472</f>
        <v>0</v>
      </c>
      <c r="AR472" s="17" t="s">
        <v>273</v>
      </c>
      <c r="AT472" s="17" t="s">
        <v>213</v>
      </c>
      <c r="AU472" s="17" t="s">
        <v>76</v>
      </c>
      <c r="AY472" s="17" t="s">
        <v>211</v>
      </c>
      <c r="BE472" s="227">
        <f>IF(N472="základní",J472,0)</f>
        <v>0</v>
      </c>
      <c r="BF472" s="227">
        <f>IF(N472="snížená",J472,0)</f>
        <v>0</v>
      </c>
      <c r="BG472" s="227">
        <f>IF(N472="zákl. přenesená",J472,0)</f>
        <v>0</v>
      </c>
      <c r="BH472" s="227">
        <f>IF(N472="sníž. přenesená",J472,0)</f>
        <v>0</v>
      </c>
      <c r="BI472" s="227">
        <f>IF(N472="nulová",J472,0)</f>
        <v>0</v>
      </c>
      <c r="BJ472" s="17" t="s">
        <v>74</v>
      </c>
      <c r="BK472" s="227">
        <f>ROUND(I472*H472,2)</f>
        <v>0</v>
      </c>
      <c r="BL472" s="17" t="s">
        <v>273</v>
      </c>
      <c r="BM472" s="17" t="s">
        <v>699</v>
      </c>
    </row>
    <row r="473" spans="2:47" s="1" customFormat="1" ht="12">
      <c r="B473" s="38"/>
      <c r="C473" s="39"/>
      <c r="D473" s="228" t="s">
        <v>219</v>
      </c>
      <c r="E473" s="39"/>
      <c r="F473" s="229" t="s">
        <v>751</v>
      </c>
      <c r="G473" s="39"/>
      <c r="H473" s="39"/>
      <c r="I473" s="143"/>
      <c r="J473" s="39"/>
      <c r="K473" s="39"/>
      <c r="L473" s="43"/>
      <c r="M473" s="230"/>
      <c r="N473" s="79"/>
      <c r="O473" s="79"/>
      <c r="P473" s="79"/>
      <c r="Q473" s="79"/>
      <c r="R473" s="79"/>
      <c r="S473" s="79"/>
      <c r="T473" s="80"/>
      <c r="AT473" s="17" t="s">
        <v>219</v>
      </c>
      <c r="AU473" s="17" t="s">
        <v>76</v>
      </c>
    </row>
    <row r="474" spans="2:47" s="1" customFormat="1" ht="12">
      <c r="B474" s="38"/>
      <c r="C474" s="39"/>
      <c r="D474" s="228" t="s">
        <v>221</v>
      </c>
      <c r="E474" s="39"/>
      <c r="F474" s="231" t="s">
        <v>752</v>
      </c>
      <c r="G474" s="39"/>
      <c r="H474" s="39"/>
      <c r="I474" s="143"/>
      <c r="J474" s="39"/>
      <c r="K474" s="39"/>
      <c r="L474" s="43"/>
      <c r="M474" s="230"/>
      <c r="N474" s="79"/>
      <c r="O474" s="79"/>
      <c r="P474" s="79"/>
      <c r="Q474" s="79"/>
      <c r="R474" s="79"/>
      <c r="S474" s="79"/>
      <c r="T474" s="80"/>
      <c r="AT474" s="17" t="s">
        <v>221</v>
      </c>
      <c r="AU474" s="17" t="s">
        <v>76</v>
      </c>
    </row>
    <row r="475" spans="2:47" s="1" customFormat="1" ht="12">
      <c r="B475" s="38"/>
      <c r="C475" s="39"/>
      <c r="D475" s="228" t="s">
        <v>250</v>
      </c>
      <c r="E475" s="39"/>
      <c r="F475" s="231" t="s">
        <v>753</v>
      </c>
      <c r="G475" s="39"/>
      <c r="H475" s="39"/>
      <c r="I475" s="143"/>
      <c r="J475" s="39"/>
      <c r="K475" s="39"/>
      <c r="L475" s="43"/>
      <c r="M475" s="230"/>
      <c r="N475" s="79"/>
      <c r="O475" s="79"/>
      <c r="P475" s="79"/>
      <c r="Q475" s="79"/>
      <c r="R475" s="79"/>
      <c r="S475" s="79"/>
      <c r="T475" s="80"/>
      <c r="AT475" s="17" t="s">
        <v>250</v>
      </c>
      <c r="AU475" s="17" t="s">
        <v>76</v>
      </c>
    </row>
    <row r="476" spans="2:51" s="12" customFormat="1" ht="12">
      <c r="B476" s="232"/>
      <c r="C476" s="233"/>
      <c r="D476" s="228" t="s">
        <v>223</v>
      </c>
      <c r="E476" s="234" t="s">
        <v>1</v>
      </c>
      <c r="F476" s="235" t="s">
        <v>2256</v>
      </c>
      <c r="G476" s="233"/>
      <c r="H476" s="234" t="s">
        <v>1</v>
      </c>
      <c r="I476" s="236"/>
      <c r="J476" s="233"/>
      <c r="K476" s="233"/>
      <c r="L476" s="237"/>
      <c r="M476" s="238"/>
      <c r="N476" s="239"/>
      <c r="O476" s="239"/>
      <c r="P476" s="239"/>
      <c r="Q476" s="239"/>
      <c r="R476" s="239"/>
      <c r="S476" s="239"/>
      <c r="T476" s="240"/>
      <c r="AT476" s="241" t="s">
        <v>223</v>
      </c>
      <c r="AU476" s="241" t="s">
        <v>76</v>
      </c>
      <c r="AV476" s="12" t="s">
        <v>74</v>
      </c>
      <c r="AW476" s="12" t="s">
        <v>30</v>
      </c>
      <c r="AX476" s="12" t="s">
        <v>67</v>
      </c>
      <c r="AY476" s="241" t="s">
        <v>211</v>
      </c>
    </row>
    <row r="477" spans="2:51" s="13" customFormat="1" ht="12">
      <c r="B477" s="242"/>
      <c r="C477" s="243"/>
      <c r="D477" s="228" t="s">
        <v>223</v>
      </c>
      <c r="E477" s="244" t="s">
        <v>1</v>
      </c>
      <c r="F477" s="245" t="s">
        <v>2192</v>
      </c>
      <c r="G477" s="243"/>
      <c r="H477" s="246">
        <v>9.12</v>
      </c>
      <c r="I477" s="247"/>
      <c r="J477" s="243"/>
      <c r="K477" s="243"/>
      <c r="L477" s="248"/>
      <c r="M477" s="249"/>
      <c r="N477" s="250"/>
      <c r="O477" s="250"/>
      <c r="P477" s="250"/>
      <c r="Q477" s="250"/>
      <c r="R477" s="250"/>
      <c r="S477" s="250"/>
      <c r="T477" s="251"/>
      <c r="AT477" s="252" t="s">
        <v>223</v>
      </c>
      <c r="AU477" s="252" t="s">
        <v>76</v>
      </c>
      <c r="AV477" s="13" t="s">
        <v>76</v>
      </c>
      <c r="AW477" s="13" t="s">
        <v>30</v>
      </c>
      <c r="AX477" s="13" t="s">
        <v>67</v>
      </c>
      <c r="AY477" s="252" t="s">
        <v>211</v>
      </c>
    </row>
    <row r="478" spans="2:51" s="13" customFormat="1" ht="12">
      <c r="B478" s="242"/>
      <c r="C478" s="243"/>
      <c r="D478" s="228" t="s">
        <v>223</v>
      </c>
      <c r="E478" s="244" t="s">
        <v>1</v>
      </c>
      <c r="F478" s="245" t="s">
        <v>2193</v>
      </c>
      <c r="G478" s="243"/>
      <c r="H478" s="246">
        <v>1.68</v>
      </c>
      <c r="I478" s="247"/>
      <c r="J478" s="243"/>
      <c r="K478" s="243"/>
      <c r="L478" s="248"/>
      <c r="M478" s="249"/>
      <c r="N478" s="250"/>
      <c r="O478" s="250"/>
      <c r="P478" s="250"/>
      <c r="Q478" s="250"/>
      <c r="R478" s="250"/>
      <c r="S478" s="250"/>
      <c r="T478" s="251"/>
      <c r="AT478" s="252" t="s">
        <v>223</v>
      </c>
      <c r="AU478" s="252" t="s">
        <v>76</v>
      </c>
      <c r="AV478" s="13" t="s">
        <v>76</v>
      </c>
      <c r="AW478" s="13" t="s">
        <v>30</v>
      </c>
      <c r="AX478" s="13" t="s">
        <v>67</v>
      </c>
      <c r="AY478" s="252" t="s">
        <v>211</v>
      </c>
    </row>
    <row r="479" spans="2:51" s="13" customFormat="1" ht="12">
      <c r="B479" s="242"/>
      <c r="C479" s="243"/>
      <c r="D479" s="228" t="s">
        <v>223</v>
      </c>
      <c r="E479" s="244" t="s">
        <v>1</v>
      </c>
      <c r="F479" s="245" t="s">
        <v>2257</v>
      </c>
      <c r="G479" s="243"/>
      <c r="H479" s="246">
        <v>22.04</v>
      </c>
      <c r="I479" s="247"/>
      <c r="J479" s="243"/>
      <c r="K479" s="243"/>
      <c r="L479" s="248"/>
      <c r="M479" s="249"/>
      <c r="N479" s="250"/>
      <c r="O479" s="250"/>
      <c r="P479" s="250"/>
      <c r="Q479" s="250"/>
      <c r="R479" s="250"/>
      <c r="S479" s="250"/>
      <c r="T479" s="251"/>
      <c r="AT479" s="252" t="s">
        <v>223</v>
      </c>
      <c r="AU479" s="252" t="s">
        <v>76</v>
      </c>
      <c r="AV479" s="13" t="s">
        <v>76</v>
      </c>
      <c r="AW479" s="13" t="s">
        <v>30</v>
      </c>
      <c r="AX479" s="13" t="s">
        <v>67</v>
      </c>
      <c r="AY479" s="252" t="s">
        <v>211</v>
      </c>
    </row>
    <row r="480" spans="2:51" s="14" customFormat="1" ht="12">
      <c r="B480" s="253"/>
      <c r="C480" s="254"/>
      <c r="D480" s="228" t="s">
        <v>223</v>
      </c>
      <c r="E480" s="255" t="s">
        <v>1</v>
      </c>
      <c r="F480" s="256" t="s">
        <v>227</v>
      </c>
      <c r="G480" s="254"/>
      <c r="H480" s="257">
        <v>32.84</v>
      </c>
      <c r="I480" s="258"/>
      <c r="J480" s="254"/>
      <c r="K480" s="254"/>
      <c r="L480" s="259"/>
      <c r="M480" s="260"/>
      <c r="N480" s="261"/>
      <c r="O480" s="261"/>
      <c r="P480" s="261"/>
      <c r="Q480" s="261"/>
      <c r="R480" s="261"/>
      <c r="S480" s="261"/>
      <c r="T480" s="262"/>
      <c r="AT480" s="263" t="s">
        <v>223</v>
      </c>
      <c r="AU480" s="263" t="s">
        <v>76</v>
      </c>
      <c r="AV480" s="14" t="s">
        <v>218</v>
      </c>
      <c r="AW480" s="14" t="s">
        <v>30</v>
      </c>
      <c r="AX480" s="14" t="s">
        <v>74</v>
      </c>
      <c r="AY480" s="263" t="s">
        <v>211</v>
      </c>
    </row>
    <row r="481" spans="2:65" s="1" customFormat="1" ht="16.5" customHeight="1">
      <c r="B481" s="38"/>
      <c r="C481" s="264" t="s">
        <v>430</v>
      </c>
      <c r="D481" s="264" t="s">
        <v>337</v>
      </c>
      <c r="E481" s="265" t="s">
        <v>758</v>
      </c>
      <c r="F481" s="266" t="s">
        <v>759</v>
      </c>
      <c r="G481" s="267" t="s">
        <v>323</v>
      </c>
      <c r="H481" s="268">
        <v>0.011</v>
      </c>
      <c r="I481" s="269"/>
      <c r="J481" s="270">
        <f>ROUND(I481*H481,2)</f>
        <v>0</v>
      </c>
      <c r="K481" s="266" t="s">
        <v>217</v>
      </c>
      <c r="L481" s="271"/>
      <c r="M481" s="272" t="s">
        <v>1</v>
      </c>
      <c r="N481" s="273" t="s">
        <v>38</v>
      </c>
      <c r="O481" s="79"/>
      <c r="P481" s="225">
        <f>O481*H481</f>
        <v>0</v>
      </c>
      <c r="Q481" s="225">
        <v>1</v>
      </c>
      <c r="R481" s="225">
        <f>Q481*H481</f>
        <v>0.011</v>
      </c>
      <c r="S481" s="225">
        <v>0</v>
      </c>
      <c r="T481" s="226">
        <f>S481*H481</f>
        <v>0</v>
      </c>
      <c r="AR481" s="17" t="s">
        <v>317</v>
      </c>
      <c r="AT481" s="17" t="s">
        <v>337</v>
      </c>
      <c r="AU481" s="17" t="s">
        <v>76</v>
      </c>
      <c r="AY481" s="17" t="s">
        <v>211</v>
      </c>
      <c r="BE481" s="227">
        <f>IF(N481="základní",J481,0)</f>
        <v>0</v>
      </c>
      <c r="BF481" s="227">
        <f>IF(N481="snížená",J481,0)</f>
        <v>0</v>
      </c>
      <c r="BG481" s="227">
        <f>IF(N481="zákl. přenesená",J481,0)</f>
        <v>0</v>
      </c>
      <c r="BH481" s="227">
        <f>IF(N481="sníž. přenesená",J481,0)</f>
        <v>0</v>
      </c>
      <c r="BI481" s="227">
        <f>IF(N481="nulová",J481,0)</f>
        <v>0</v>
      </c>
      <c r="BJ481" s="17" t="s">
        <v>74</v>
      </c>
      <c r="BK481" s="227">
        <f>ROUND(I481*H481,2)</f>
        <v>0</v>
      </c>
      <c r="BL481" s="17" t="s">
        <v>273</v>
      </c>
      <c r="BM481" s="17" t="s">
        <v>704</v>
      </c>
    </row>
    <row r="482" spans="2:47" s="1" customFormat="1" ht="12">
      <c r="B482" s="38"/>
      <c r="C482" s="39"/>
      <c r="D482" s="228" t="s">
        <v>219</v>
      </c>
      <c r="E482" s="39"/>
      <c r="F482" s="229" t="s">
        <v>759</v>
      </c>
      <c r="G482" s="39"/>
      <c r="H482" s="39"/>
      <c r="I482" s="143"/>
      <c r="J482" s="39"/>
      <c r="K482" s="39"/>
      <c r="L482" s="43"/>
      <c r="M482" s="230"/>
      <c r="N482" s="79"/>
      <c r="O482" s="79"/>
      <c r="P482" s="79"/>
      <c r="Q482" s="79"/>
      <c r="R482" s="79"/>
      <c r="S482" s="79"/>
      <c r="T482" s="80"/>
      <c r="AT482" s="17" t="s">
        <v>219</v>
      </c>
      <c r="AU482" s="17" t="s">
        <v>76</v>
      </c>
    </row>
    <row r="483" spans="2:47" s="1" customFormat="1" ht="12">
      <c r="B483" s="38"/>
      <c r="C483" s="39"/>
      <c r="D483" s="228" t="s">
        <v>250</v>
      </c>
      <c r="E483" s="39"/>
      <c r="F483" s="231" t="s">
        <v>761</v>
      </c>
      <c r="G483" s="39"/>
      <c r="H483" s="39"/>
      <c r="I483" s="143"/>
      <c r="J483" s="39"/>
      <c r="K483" s="39"/>
      <c r="L483" s="43"/>
      <c r="M483" s="230"/>
      <c r="N483" s="79"/>
      <c r="O483" s="79"/>
      <c r="P483" s="79"/>
      <c r="Q483" s="79"/>
      <c r="R483" s="79"/>
      <c r="S483" s="79"/>
      <c r="T483" s="80"/>
      <c r="AT483" s="17" t="s">
        <v>250</v>
      </c>
      <c r="AU483" s="17" t="s">
        <v>76</v>
      </c>
    </row>
    <row r="484" spans="2:51" s="13" customFormat="1" ht="12">
      <c r="B484" s="242"/>
      <c r="C484" s="243"/>
      <c r="D484" s="228" t="s">
        <v>223</v>
      </c>
      <c r="E484" s="244" t="s">
        <v>1</v>
      </c>
      <c r="F484" s="245" t="s">
        <v>2258</v>
      </c>
      <c r="G484" s="243"/>
      <c r="H484" s="246">
        <v>0.011</v>
      </c>
      <c r="I484" s="247"/>
      <c r="J484" s="243"/>
      <c r="K484" s="243"/>
      <c r="L484" s="248"/>
      <c r="M484" s="249"/>
      <c r="N484" s="250"/>
      <c r="O484" s="250"/>
      <c r="P484" s="250"/>
      <c r="Q484" s="250"/>
      <c r="R484" s="250"/>
      <c r="S484" s="250"/>
      <c r="T484" s="251"/>
      <c r="AT484" s="252" t="s">
        <v>223</v>
      </c>
      <c r="AU484" s="252" t="s">
        <v>76</v>
      </c>
      <c r="AV484" s="13" t="s">
        <v>76</v>
      </c>
      <c r="AW484" s="13" t="s">
        <v>30</v>
      </c>
      <c r="AX484" s="13" t="s">
        <v>67</v>
      </c>
      <c r="AY484" s="252" t="s">
        <v>211</v>
      </c>
    </row>
    <row r="485" spans="2:51" s="14" customFormat="1" ht="12">
      <c r="B485" s="253"/>
      <c r="C485" s="254"/>
      <c r="D485" s="228" t="s">
        <v>223</v>
      </c>
      <c r="E485" s="255" t="s">
        <v>1</v>
      </c>
      <c r="F485" s="256" t="s">
        <v>227</v>
      </c>
      <c r="G485" s="254"/>
      <c r="H485" s="257">
        <v>0.011</v>
      </c>
      <c r="I485" s="258"/>
      <c r="J485" s="254"/>
      <c r="K485" s="254"/>
      <c r="L485" s="259"/>
      <c r="M485" s="260"/>
      <c r="N485" s="261"/>
      <c r="O485" s="261"/>
      <c r="P485" s="261"/>
      <c r="Q485" s="261"/>
      <c r="R485" s="261"/>
      <c r="S485" s="261"/>
      <c r="T485" s="262"/>
      <c r="AT485" s="263" t="s">
        <v>223</v>
      </c>
      <c r="AU485" s="263" t="s">
        <v>76</v>
      </c>
      <c r="AV485" s="14" t="s">
        <v>218</v>
      </c>
      <c r="AW485" s="14" t="s">
        <v>30</v>
      </c>
      <c r="AX485" s="14" t="s">
        <v>74</v>
      </c>
      <c r="AY485" s="263" t="s">
        <v>211</v>
      </c>
    </row>
    <row r="486" spans="2:65" s="1" customFormat="1" ht="16.5" customHeight="1">
      <c r="B486" s="38"/>
      <c r="C486" s="216" t="s">
        <v>674</v>
      </c>
      <c r="D486" s="216" t="s">
        <v>213</v>
      </c>
      <c r="E486" s="217" t="s">
        <v>763</v>
      </c>
      <c r="F486" s="218" t="s">
        <v>764</v>
      </c>
      <c r="G486" s="219" t="s">
        <v>216</v>
      </c>
      <c r="H486" s="220">
        <v>65.68</v>
      </c>
      <c r="I486" s="221"/>
      <c r="J486" s="222">
        <f>ROUND(I486*H486,2)</f>
        <v>0</v>
      </c>
      <c r="K486" s="218" t="s">
        <v>217</v>
      </c>
      <c r="L486" s="43"/>
      <c r="M486" s="223" t="s">
        <v>1</v>
      </c>
      <c r="N486" s="224" t="s">
        <v>38</v>
      </c>
      <c r="O486" s="79"/>
      <c r="P486" s="225">
        <f>O486*H486</f>
        <v>0</v>
      </c>
      <c r="Q486" s="225">
        <v>0</v>
      </c>
      <c r="R486" s="225">
        <f>Q486*H486</f>
        <v>0</v>
      </c>
      <c r="S486" s="225">
        <v>0</v>
      </c>
      <c r="T486" s="226">
        <f>S486*H486</f>
        <v>0</v>
      </c>
      <c r="AR486" s="17" t="s">
        <v>273</v>
      </c>
      <c r="AT486" s="17" t="s">
        <v>213</v>
      </c>
      <c r="AU486" s="17" t="s">
        <v>76</v>
      </c>
      <c r="AY486" s="17" t="s">
        <v>211</v>
      </c>
      <c r="BE486" s="227">
        <f>IF(N486="základní",J486,0)</f>
        <v>0</v>
      </c>
      <c r="BF486" s="227">
        <f>IF(N486="snížená",J486,0)</f>
        <v>0</v>
      </c>
      <c r="BG486" s="227">
        <f>IF(N486="zákl. přenesená",J486,0)</f>
        <v>0</v>
      </c>
      <c r="BH486" s="227">
        <f>IF(N486="sníž. přenesená",J486,0)</f>
        <v>0</v>
      </c>
      <c r="BI486" s="227">
        <f>IF(N486="nulová",J486,0)</f>
        <v>0</v>
      </c>
      <c r="BJ486" s="17" t="s">
        <v>74</v>
      </c>
      <c r="BK486" s="227">
        <f>ROUND(I486*H486,2)</f>
        <v>0</v>
      </c>
      <c r="BL486" s="17" t="s">
        <v>273</v>
      </c>
      <c r="BM486" s="17" t="s">
        <v>2143</v>
      </c>
    </row>
    <row r="487" spans="2:47" s="1" customFormat="1" ht="12">
      <c r="B487" s="38"/>
      <c r="C487" s="39"/>
      <c r="D487" s="228" t="s">
        <v>219</v>
      </c>
      <c r="E487" s="39"/>
      <c r="F487" s="229" t="s">
        <v>766</v>
      </c>
      <c r="G487" s="39"/>
      <c r="H487" s="39"/>
      <c r="I487" s="143"/>
      <c r="J487" s="39"/>
      <c r="K487" s="39"/>
      <c r="L487" s="43"/>
      <c r="M487" s="230"/>
      <c r="N487" s="79"/>
      <c r="O487" s="79"/>
      <c r="P487" s="79"/>
      <c r="Q487" s="79"/>
      <c r="R487" s="79"/>
      <c r="S487" s="79"/>
      <c r="T487" s="80"/>
      <c r="AT487" s="17" t="s">
        <v>219</v>
      </c>
      <c r="AU487" s="17" t="s">
        <v>76</v>
      </c>
    </row>
    <row r="488" spans="2:47" s="1" customFormat="1" ht="12">
      <c r="B488" s="38"/>
      <c r="C488" s="39"/>
      <c r="D488" s="228" t="s">
        <v>221</v>
      </c>
      <c r="E488" s="39"/>
      <c r="F488" s="231" t="s">
        <v>752</v>
      </c>
      <c r="G488" s="39"/>
      <c r="H488" s="39"/>
      <c r="I488" s="143"/>
      <c r="J488" s="39"/>
      <c r="K488" s="39"/>
      <c r="L488" s="43"/>
      <c r="M488" s="230"/>
      <c r="N488" s="79"/>
      <c r="O488" s="79"/>
      <c r="P488" s="79"/>
      <c r="Q488" s="79"/>
      <c r="R488" s="79"/>
      <c r="S488" s="79"/>
      <c r="T488" s="80"/>
      <c r="AT488" s="17" t="s">
        <v>221</v>
      </c>
      <c r="AU488" s="17" t="s">
        <v>76</v>
      </c>
    </row>
    <row r="489" spans="2:47" s="1" customFormat="1" ht="12">
      <c r="B489" s="38"/>
      <c r="C489" s="39"/>
      <c r="D489" s="228" t="s">
        <v>250</v>
      </c>
      <c r="E489" s="39"/>
      <c r="F489" s="231" t="s">
        <v>767</v>
      </c>
      <c r="G489" s="39"/>
      <c r="H489" s="39"/>
      <c r="I489" s="143"/>
      <c r="J489" s="39"/>
      <c r="K489" s="39"/>
      <c r="L489" s="43"/>
      <c r="M489" s="230"/>
      <c r="N489" s="79"/>
      <c r="O489" s="79"/>
      <c r="P489" s="79"/>
      <c r="Q489" s="79"/>
      <c r="R489" s="79"/>
      <c r="S489" s="79"/>
      <c r="T489" s="80"/>
      <c r="AT489" s="17" t="s">
        <v>250</v>
      </c>
      <c r="AU489" s="17" t="s">
        <v>76</v>
      </c>
    </row>
    <row r="490" spans="2:51" s="13" customFormat="1" ht="12">
      <c r="B490" s="242"/>
      <c r="C490" s="243"/>
      <c r="D490" s="228" t="s">
        <v>223</v>
      </c>
      <c r="E490" s="244" t="s">
        <v>1</v>
      </c>
      <c r="F490" s="245" t="s">
        <v>2259</v>
      </c>
      <c r="G490" s="243"/>
      <c r="H490" s="246">
        <v>65.68</v>
      </c>
      <c r="I490" s="247"/>
      <c r="J490" s="243"/>
      <c r="K490" s="243"/>
      <c r="L490" s="248"/>
      <c r="M490" s="249"/>
      <c r="N490" s="250"/>
      <c r="O490" s="250"/>
      <c r="P490" s="250"/>
      <c r="Q490" s="250"/>
      <c r="R490" s="250"/>
      <c r="S490" s="250"/>
      <c r="T490" s="251"/>
      <c r="AT490" s="252" t="s">
        <v>223</v>
      </c>
      <c r="AU490" s="252" t="s">
        <v>76</v>
      </c>
      <c r="AV490" s="13" t="s">
        <v>76</v>
      </c>
      <c r="AW490" s="13" t="s">
        <v>30</v>
      </c>
      <c r="AX490" s="13" t="s">
        <v>67</v>
      </c>
      <c r="AY490" s="252" t="s">
        <v>211</v>
      </c>
    </row>
    <row r="491" spans="2:51" s="14" customFormat="1" ht="12">
      <c r="B491" s="253"/>
      <c r="C491" s="254"/>
      <c r="D491" s="228" t="s">
        <v>223</v>
      </c>
      <c r="E491" s="255" t="s">
        <v>1</v>
      </c>
      <c r="F491" s="256" t="s">
        <v>227</v>
      </c>
      <c r="G491" s="254"/>
      <c r="H491" s="257">
        <v>65.68</v>
      </c>
      <c r="I491" s="258"/>
      <c r="J491" s="254"/>
      <c r="K491" s="254"/>
      <c r="L491" s="259"/>
      <c r="M491" s="260"/>
      <c r="N491" s="261"/>
      <c r="O491" s="261"/>
      <c r="P491" s="261"/>
      <c r="Q491" s="261"/>
      <c r="R491" s="261"/>
      <c r="S491" s="261"/>
      <c r="T491" s="262"/>
      <c r="AT491" s="263" t="s">
        <v>223</v>
      </c>
      <c r="AU491" s="263" t="s">
        <v>76</v>
      </c>
      <c r="AV491" s="14" t="s">
        <v>218</v>
      </c>
      <c r="AW491" s="14" t="s">
        <v>30</v>
      </c>
      <c r="AX491" s="14" t="s">
        <v>74</v>
      </c>
      <c r="AY491" s="263" t="s">
        <v>211</v>
      </c>
    </row>
    <row r="492" spans="2:65" s="1" customFormat="1" ht="16.5" customHeight="1">
      <c r="B492" s="38"/>
      <c r="C492" s="264" t="s">
        <v>438</v>
      </c>
      <c r="D492" s="264" t="s">
        <v>337</v>
      </c>
      <c r="E492" s="265" t="s">
        <v>770</v>
      </c>
      <c r="F492" s="266" t="s">
        <v>771</v>
      </c>
      <c r="G492" s="267" t="s">
        <v>323</v>
      </c>
      <c r="H492" s="268">
        <v>0.026</v>
      </c>
      <c r="I492" s="269"/>
      <c r="J492" s="270">
        <f>ROUND(I492*H492,2)</f>
        <v>0</v>
      </c>
      <c r="K492" s="266" t="s">
        <v>217</v>
      </c>
      <c r="L492" s="271"/>
      <c r="M492" s="272" t="s">
        <v>1</v>
      </c>
      <c r="N492" s="273" t="s">
        <v>38</v>
      </c>
      <c r="O492" s="79"/>
      <c r="P492" s="225">
        <f>O492*H492</f>
        <v>0</v>
      </c>
      <c r="Q492" s="225">
        <v>1</v>
      </c>
      <c r="R492" s="225">
        <f>Q492*H492</f>
        <v>0.026</v>
      </c>
      <c r="S492" s="225">
        <v>0</v>
      </c>
      <c r="T492" s="226">
        <f>S492*H492</f>
        <v>0</v>
      </c>
      <c r="AR492" s="17" t="s">
        <v>317</v>
      </c>
      <c r="AT492" s="17" t="s">
        <v>337</v>
      </c>
      <c r="AU492" s="17" t="s">
        <v>76</v>
      </c>
      <c r="AY492" s="17" t="s">
        <v>211</v>
      </c>
      <c r="BE492" s="227">
        <f>IF(N492="základní",J492,0)</f>
        <v>0</v>
      </c>
      <c r="BF492" s="227">
        <f>IF(N492="snížená",J492,0)</f>
        <v>0</v>
      </c>
      <c r="BG492" s="227">
        <f>IF(N492="zákl. přenesená",J492,0)</f>
        <v>0</v>
      </c>
      <c r="BH492" s="227">
        <f>IF(N492="sníž. přenesená",J492,0)</f>
        <v>0</v>
      </c>
      <c r="BI492" s="227">
        <f>IF(N492="nulová",J492,0)</f>
        <v>0</v>
      </c>
      <c r="BJ492" s="17" t="s">
        <v>74</v>
      </c>
      <c r="BK492" s="227">
        <f>ROUND(I492*H492,2)</f>
        <v>0</v>
      </c>
      <c r="BL492" s="17" t="s">
        <v>273</v>
      </c>
      <c r="BM492" s="17" t="s">
        <v>2260</v>
      </c>
    </row>
    <row r="493" spans="2:47" s="1" customFormat="1" ht="12">
      <c r="B493" s="38"/>
      <c r="C493" s="39"/>
      <c r="D493" s="228" t="s">
        <v>219</v>
      </c>
      <c r="E493" s="39"/>
      <c r="F493" s="229" t="s">
        <v>771</v>
      </c>
      <c r="G493" s="39"/>
      <c r="H493" s="39"/>
      <c r="I493" s="143"/>
      <c r="J493" s="39"/>
      <c r="K493" s="39"/>
      <c r="L493" s="43"/>
      <c r="M493" s="230"/>
      <c r="N493" s="79"/>
      <c r="O493" s="79"/>
      <c r="P493" s="79"/>
      <c r="Q493" s="79"/>
      <c r="R493" s="79"/>
      <c r="S493" s="79"/>
      <c r="T493" s="80"/>
      <c r="AT493" s="17" t="s">
        <v>219</v>
      </c>
      <c r="AU493" s="17" t="s">
        <v>76</v>
      </c>
    </row>
    <row r="494" spans="2:47" s="1" customFormat="1" ht="12">
      <c r="B494" s="38"/>
      <c r="C494" s="39"/>
      <c r="D494" s="228" t="s">
        <v>250</v>
      </c>
      <c r="E494" s="39"/>
      <c r="F494" s="231" t="s">
        <v>773</v>
      </c>
      <c r="G494" s="39"/>
      <c r="H494" s="39"/>
      <c r="I494" s="143"/>
      <c r="J494" s="39"/>
      <c r="K494" s="39"/>
      <c r="L494" s="43"/>
      <c r="M494" s="230"/>
      <c r="N494" s="79"/>
      <c r="O494" s="79"/>
      <c r="P494" s="79"/>
      <c r="Q494" s="79"/>
      <c r="R494" s="79"/>
      <c r="S494" s="79"/>
      <c r="T494" s="80"/>
      <c r="AT494" s="17" t="s">
        <v>250</v>
      </c>
      <c r="AU494" s="17" t="s">
        <v>76</v>
      </c>
    </row>
    <row r="495" spans="2:51" s="13" customFormat="1" ht="12">
      <c r="B495" s="242"/>
      <c r="C495" s="243"/>
      <c r="D495" s="228" t="s">
        <v>223</v>
      </c>
      <c r="E495" s="244" t="s">
        <v>1</v>
      </c>
      <c r="F495" s="245" t="s">
        <v>2261</v>
      </c>
      <c r="G495" s="243"/>
      <c r="H495" s="246">
        <v>0.026</v>
      </c>
      <c r="I495" s="247"/>
      <c r="J495" s="243"/>
      <c r="K495" s="243"/>
      <c r="L495" s="248"/>
      <c r="M495" s="249"/>
      <c r="N495" s="250"/>
      <c r="O495" s="250"/>
      <c r="P495" s="250"/>
      <c r="Q495" s="250"/>
      <c r="R495" s="250"/>
      <c r="S495" s="250"/>
      <c r="T495" s="251"/>
      <c r="AT495" s="252" t="s">
        <v>223</v>
      </c>
      <c r="AU495" s="252" t="s">
        <v>76</v>
      </c>
      <c r="AV495" s="13" t="s">
        <v>76</v>
      </c>
      <c r="AW495" s="13" t="s">
        <v>30</v>
      </c>
      <c r="AX495" s="13" t="s">
        <v>67</v>
      </c>
      <c r="AY495" s="252" t="s">
        <v>211</v>
      </c>
    </row>
    <row r="496" spans="2:51" s="14" customFormat="1" ht="12">
      <c r="B496" s="253"/>
      <c r="C496" s="254"/>
      <c r="D496" s="228" t="s">
        <v>223</v>
      </c>
      <c r="E496" s="255" t="s">
        <v>1</v>
      </c>
      <c r="F496" s="256" t="s">
        <v>227</v>
      </c>
      <c r="G496" s="254"/>
      <c r="H496" s="257">
        <v>0.026</v>
      </c>
      <c r="I496" s="258"/>
      <c r="J496" s="254"/>
      <c r="K496" s="254"/>
      <c r="L496" s="259"/>
      <c r="M496" s="260"/>
      <c r="N496" s="261"/>
      <c r="O496" s="261"/>
      <c r="P496" s="261"/>
      <c r="Q496" s="261"/>
      <c r="R496" s="261"/>
      <c r="S496" s="261"/>
      <c r="T496" s="262"/>
      <c r="AT496" s="263" t="s">
        <v>223</v>
      </c>
      <c r="AU496" s="263" t="s">
        <v>76</v>
      </c>
      <c r="AV496" s="14" t="s">
        <v>218</v>
      </c>
      <c r="AW496" s="14" t="s">
        <v>30</v>
      </c>
      <c r="AX496" s="14" t="s">
        <v>74</v>
      </c>
      <c r="AY496" s="263" t="s">
        <v>211</v>
      </c>
    </row>
    <row r="497" spans="2:65" s="1" customFormat="1" ht="16.5" customHeight="1">
      <c r="B497" s="38"/>
      <c r="C497" s="216" t="s">
        <v>685</v>
      </c>
      <c r="D497" s="216" t="s">
        <v>213</v>
      </c>
      <c r="E497" s="217" t="s">
        <v>2262</v>
      </c>
      <c r="F497" s="218" t="s">
        <v>2263</v>
      </c>
      <c r="G497" s="219" t="s">
        <v>323</v>
      </c>
      <c r="H497" s="220">
        <v>0.037</v>
      </c>
      <c r="I497" s="221"/>
      <c r="J497" s="222">
        <f>ROUND(I497*H497,2)</f>
        <v>0</v>
      </c>
      <c r="K497" s="218" t="s">
        <v>217</v>
      </c>
      <c r="L497" s="43"/>
      <c r="M497" s="223" t="s">
        <v>1</v>
      </c>
      <c r="N497" s="224" t="s">
        <v>38</v>
      </c>
      <c r="O497" s="79"/>
      <c r="P497" s="225">
        <f>O497*H497</f>
        <v>0</v>
      </c>
      <c r="Q497" s="225">
        <v>0</v>
      </c>
      <c r="R497" s="225">
        <f>Q497*H497</f>
        <v>0</v>
      </c>
      <c r="S497" s="225">
        <v>0</v>
      </c>
      <c r="T497" s="226">
        <f>S497*H497</f>
        <v>0</v>
      </c>
      <c r="AR497" s="17" t="s">
        <v>273</v>
      </c>
      <c r="AT497" s="17" t="s">
        <v>213</v>
      </c>
      <c r="AU497" s="17" t="s">
        <v>76</v>
      </c>
      <c r="AY497" s="17" t="s">
        <v>211</v>
      </c>
      <c r="BE497" s="227">
        <f>IF(N497="základní",J497,0)</f>
        <v>0</v>
      </c>
      <c r="BF497" s="227">
        <f>IF(N497="snížená",J497,0)</f>
        <v>0</v>
      </c>
      <c r="BG497" s="227">
        <f>IF(N497="zákl. přenesená",J497,0)</f>
        <v>0</v>
      </c>
      <c r="BH497" s="227">
        <f>IF(N497="sníž. přenesená",J497,0)</f>
        <v>0</v>
      </c>
      <c r="BI497" s="227">
        <f>IF(N497="nulová",J497,0)</f>
        <v>0</v>
      </c>
      <c r="BJ497" s="17" t="s">
        <v>74</v>
      </c>
      <c r="BK497" s="227">
        <f>ROUND(I497*H497,2)</f>
        <v>0</v>
      </c>
      <c r="BL497" s="17" t="s">
        <v>273</v>
      </c>
      <c r="BM497" s="17" t="s">
        <v>716</v>
      </c>
    </row>
    <row r="498" spans="2:47" s="1" customFormat="1" ht="12">
      <c r="B498" s="38"/>
      <c r="C498" s="39"/>
      <c r="D498" s="228" t="s">
        <v>219</v>
      </c>
      <c r="E498" s="39"/>
      <c r="F498" s="229" t="s">
        <v>2264</v>
      </c>
      <c r="G498" s="39"/>
      <c r="H498" s="39"/>
      <c r="I498" s="143"/>
      <c r="J498" s="39"/>
      <c r="K498" s="39"/>
      <c r="L498" s="43"/>
      <c r="M498" s="230"/>
      <c r="N498" s="79"/>
      <c r="O498" s="79"/>
      <c r="P498" s="79"/>
      <c r="Q498" s="79"/>
      <c r="R498" s="79"/>
      <c r="S498" s="79"/>
      <c r="T498" s="80"/>
      <c r="AT498" s="17" t="s">
        <v>219</v>
      </c>
      <c r="AU498" s="17" t="s">
        <v>76</v>
      </c>
    </row>
    <row r="499" spans="2:47" s="1" customFormat="1" ht="12">
      <c r="B499" s="38"/>
      <c r="C499" s="39"/>
      <c r="D499" s="228" t="s">
        <v>221</v>
      </c>
      <c r="E499" s="39"/>
      <c r="F499" s="231" t="s">
        <v>794</v>
      </c>
      <c r="G499" s="39"/>
      <c r="H499" s="39"/>
      <c r="I499" s="143"/>
      <c r="J499" s="39"/>
      <c r="K499" s="39"/>
      <c r="L499" s="43"/>
      <c r="M499" s="230"/>
      <c r="N499" s="79"/>
      <c r="O499" s="79"/>
      <c r="P499" s="79"/>
      <c r="Q499" s="79"/>
      <c r="R499" s="79"/>
      <c r="S499" s="79"/>
      <c r="T499" s="80"/>
      <c r="AT499" s="17" t="s">
        <v>221</v>
      </c>
      <c r="AU499" s="17" t="s">
        <v>76</v>
      </c>
    </row>
    <row r="500" spans="2:63" s="11" customFormat="1" ht="22.8" customHeight="1">
      <c r="B500" s="200"/>
      <c r="C500" s="201"/>
      <c r="D500" s="202" t="s">
        <v>66</v>
      </c>
      <c r="E500" s="214" t="s">
        <v>795</v>
      </c>
      <c r="F500" s="214" t="s">
        <v>796</v>
      </c>
      <c r="G500" s="201"/>
      <c r="H500" s="201"/>
      <c r="I500" s="204"/>
      <c r="J500" s="215">
        <f>BK500</f>
        <v>0</v>
      </c>
      <c r="K500" s="201"/>
      <c r="L500" s="206"/>
      <c r="M500" s="207"/>
      <c r="N500" s="208"/>
      <c r="O500" s="208"/>
      <c r="P500" s="209">
        <f>SUM(P501:P513)</f>
        <v>0</v>
      </c>
      <c r="Q500" s="208"/>
      <c r="R500" s="209">
        <f>SUM(R501:R513)</f>
        <v>0.04143846</v>
      </c>
      <c r="S500" s="208"/>
      <c r="T500" s="210">
        <f>SUM(T501:T513)</f>
        <v>0</v>
      </c>
      <c r="AR500" s="211" t="s">
        <v>76</v>
      </c>
      <c r="AT500" s="212" t="s">
        <v>66</v>
      </c>
      <c r="AU500" s="212" t="s">
        <v>74</v>
      </c>
      <c r="AY500" s="211" t="s">
        <v>211</v>
      </c>
      <c r="BK500" s="213">
        <f>SUM(BK501:BK513)</f>
        <v>0</v>
      </c>
    </row>
    <row r="501" spans="2:65" s="1" customFormat="1" ht="16.5" customHeight="1">
      <c r="B501" s="38"/>
      <c r="C501" s="216" t="s">
        <v>445</v>
      </c>
      <c r="D501" s="216" t="s">
        <v>213</v>
      </c>
      <c r="E501" s="217" t="s">
        <v>798</v>
      </c>
      <c r="F501" s="218" t="s">
        <v>799</v>
      </c>
      <c r="G501" s="219" t="s">
        <v>216</v>
      </c>
      <c r="H501" s="220">
        <v>197.326</v>
      </c>
      <c r="I501" s="221"/>
      <c r="J501" s="222">
        <f>ROUND(I501*H501,2)</f>
        <v>0</v>
      </c>
      <c r="K501" s="218" t="s">
        <v>217</v>
      </c>
      <c r="L501" s="43"/>
      <c r="M501" s="223" t="s">
        <v>1</v>
      </c>
      <c r="N501" s="224" t="s">
        <v>38</v>
      </c>
      <c r="O501" s="79"/>
      <c r="P501" s="225">
        <f>O501*H501</f>
        <v>0</v>
      </c>
      <c r="Q501" s="225">
        <v>0.00021</v>
      </c>
      <c r="R501" s="225">
        <f>Q501*H501</f>
        <v>0.04143846</v>
      </c>
      <c r="S501" s="225">
        <v>0</v>
      </c>
      <c r="T501" s="226">
        <f>S501*H501</f>
        <v>0</v>
      </c>
      <c r="AR501" s="17" t="s">
        <v>273</v>
      </c>
      <c r="AT501" s="17" t="s">
        <v>213</v>
      </c>
      <c r="AU501" s="17" t="s">
        <v>76</v>
      </c>
      <c r="AY501" s="17" t="s">
        <v>211</v>
      </c>
      <c r="BE501" s="227">
        <f>IF(N501="základní",J501,0)</f>
        <v>0</v>
      </c>
      <c r="BF501" s="227">
        <f>IF(N501="snížená",J501,0)</f>
        <v>0</v>
      </c>
      <c r="BG501" s="227">
        <f>IF(N501="zákl. přenesená",J501,0)</f>
        <v>0</v>
      </c>
      <c r="BH501" s="227">
        <f>IF(N501="sníž. přenesená",J501,0)</f>
        <v>0</v>
      </c>
      <c r="BI501" s="227">
        <f>IF(N501="nulová",J501,0)</f>
        <v>0</v>
      </c>
      <c r="BJ501" s="17" t="s">
        <v>74</v>
      </c>
      <c r="BK501" s="227">
        <f>ROUND(I501*H501,2)</f>
        <v>0</v>
      </c>
      <c r="BL501" s="17" t="s">
        <v>273</v>
      </c>
      <c r="BM501" s="17" t="s">
        <v>2265</v>
      </c>
    </row>
    <row r="502" spans="2:47" s="1" customFormat="1" ht="12">
      <c r="B502" s="38"/>
      <c r="C502" s="39"/>
      <c r="D502" s="228" t="s">
        <v>219</v>
      </c>
      <c r="E502" s="39"/>
      <c r="F502" s="229" t="s">
        <v>801</v>
      </c>
      <c r="G502" s="39"/>
      <c r="H502" s="39"/>
      <c r="I502" s="143"/>
      <c r="J502" s="39"/>
      <c r="K502" s="39"/>
      <c r="L502" s="43"/>
      <c r="M502" s="230"/>
      <c r="N502" s="79"/>
      <c r="O502" s="79"/>
      <c r="P502" s="79"/>
      <c r="Q502" s="79"/>
      <c r="R502" s="79"/>
      <c r="S502" s="79"/>
      <c r="T502" s="80"/>
      <c r="AT502" s="17" t="s">
        <v>219</v>
      </c>
      <c r="AU502" s="17" t="s">
        <v>76</v>
      </c>
    </row>
    <row r="503" spans="2:47" s="1" customFormat="1" ht="12">
      <c r="B503" s="38"/>
      <c r="C503" s="39"/>
      <c r="D503" s="228" t="s">
        <v>250</v>
      </c>
      <c r="E503" s="39"/>
      <c r="F503" s="231" t="s">
        <v>802</v>
      </c>
      <c r="G503" s="39"/>
      <c r="H503" s="39"/>
      <c r="I503" s="143"/>
      <c r="J503" s="39"/>
      <c r="K503" s="39"/>
      <c r="L503" s="43"/>
      <c r="M503" s="230"/>
      <c r="N503" s="79"/>
      <c r="O503" s="79"/>
      <c r="P503" s="79"/>
      <c r="Q503" s="79"/>
      <c r="R503" s="79"/>
      <c r="S503" s="79"/>
      <c r="T503" s="80"/>
      <c r="AT503" s="17" t="s">
        <v>250</v>
      </c>
      <c r="AU503" s="17" t="s">
        <v>76</v>
      </c>
    </row>
    <row r="504" spans="2:51" s="12" customFormat="1" ht="12">
      <c r="B504" s="232"/>
      <c r="C504" s="233"/>
      <c r="D504" s="228" t="s">
        <v>223</v>
      </c>
      <c r="E504" s="234" t="s">
        <v>1</v>
      </c>
      <c r="F504" s="235" t="s">
        <v>779</v>
      </c>
      <c r="G504" s="233"/>
      <c r="H504" s="234" t="s">
        <v>1</v>
      </c>
      <c r="I504" s="236"/>
      <c r="J504" s="233"/>
      <c r="K504" s="233"/>
      <c r="L504" s="237"/>
      <c r="M504" s="238"/>
      <c r="N504" s="239"/>
      <c r="O504" s="239"/>
      <c r="P504" s="239"/>
      <c r="Q504" s="239"/>
      <c r="R504" s="239"/>
      <c r="S504" s="239"/>
      <c r="T504" s="240"/>
      <c r="AT504" s="241" t="s">
        <v>223</v>
      </c>
      <c r="AU504" s="241" t="s">
        <v>76</v>
      </c>
      <c r="AV504" s="12" t="s">
        <v>74</v>
      </c>
      <c r="AW504" s="12" t="s">
        <v>30</v>
      </c>
      <c r="AX504" s="12" t="s">
        <v>67</v>
      </c>
      <c r="AY504" s="241" t="s">
        <v>211</v>
      </c>
    </row>
    <row r="505" spans="2:51" s="13" customFormat="1" ht="12">
      <c r="B505" s="242"/>
      <c r="C505" s="243"/>
      <c r="D505" s="228" t="s">
        <v>223</v>
      </c>
      <c r="E505" s="244" t="s">
        <v>1</v>
      </c>
      <c r="F505" s="245" t="s">
        <v>2230</v>
      </c>
      <c r="G505" s="243"/>
      <c r="H505" s="246">
        <v>13.842</v>
      </c>
      <c r="I505" s="247"/>
      <c r="J505" s="243"/>
      <c r="K505" s="243"/>
      <c r="L505" s="248"/>
      <c r="M505" s="249"/>
      <c r="N505" s="250"/>
      <c r="O505" s="250"/>
      <c r="P505" s="250"/>
      <c r="Q505" s="250"/>
      <c r="R505" s="250"/>
      <c r="S505" s="250"/>
      <c r="T505" s="251"/>
      <c r="AT505" s="252" t="s">
        <v>223</v>
      </c>
      <c r="AU505" s="252" t="s">
        <v>76</v>
      </c>
      <c r="AV505" s="13" t="s">
        <v>76</v>
      </c>
      <c r="AW505" s="13" t="s">
        <v>30</v>
      </c>
      <c r="AX505" s="13" t="s">
        <v>67</v>
      </c>
      <c r="AY505" s="252" t="s">
        <v>211</v>
      </c>
    </row>
    <row r="506" spans="2:51" s="12" customFormat="1" ht="12">
      <c r="B506" s="232"/>
      <c r="C506" s="233"/>
      <c r="D506" s="228" t="s">
        <v>223</v>
      </c>
      <c r="E506" s="234" t="s">
        <v>1</v>
      </c>
      <c r="F506" s="235" t="s">
        <v>2226</v>
      </c>
      <c r="G506" s="233"/>
      <c r="H506" s="234" t="s">
        <v>1</v>
      </c>
      <c r="I506" s="236"/>
      <c r="J506" s="233"/>
      <c r="K506" s="233"/>
      <c r="L506" s="237"/>
      <c r="M506" s="238"/>
      <c r="N506" s="239"/>
      <c r="O506" s="239"/>
      <c r="P506" s="239"/>
      <c r="Q506" s="239"/>
      <c r="R506" s="239"/>
      <c r="S506" s="239"/>
      <c r="T506" s="240"/>
      <c r="AT506" s="241" t="s">
        <v>223</v>
      </c>
      <c r="AU506" s="241" t="s">
        <v>76</v>
      </c>
      <c r="AV506" s="12" t="s">
        <v>74</v>
      </c>
      <c r="AW506" s="12" t="s">
        <v>30</v>
      </c>
      <c r="AX506" s="12" t="s">
        <v>67</v>
      </c>
      <c r="AY506" s="241" t="s">
        <v>211</v>
      </c>
    </row>
    <row r="507" spans="2:51" s="13" customFormat="1" ht="12">
      <c r="B507" s="242"/>
      <c r="C507" s="243"/>
      <c r="D507" s="228" t="s">
        <v>223</v>
      </c>
      <c r="E507" s="244" t="s">
        <v>1</v>
      </c>
      <c r="F507" s="245" t="s">
        <v>2227</v>
      </c>
      <c r="G507" s="243"/>
      <c r="H507" s="246">
        <v>48.678</v>
      </c>
      <c r="I507" s="247"/>
      <c r="J507" s="243"/>
      <c r="K507" s="243"/>
      <c r="L507" s="248"/>
      <c r="M507" s="249"/>
      <c r="N507" s="250"/>
      <c r="O507" s="250"/>
      <c r="P507" s="250"/>
      <c r="Q507" s="250"/>
      <c r="R507" s="250"/>
      <c r="S507" s="250"/>
      <c r="T507" s="251"/>
      <c r="AT507" s="252" t="s">
        <v>223</v>
      </c>
      <c r="AU507" s="252" t="s">
        <v>76</v>
      </c>
      <c r="AV507" s="13" t="s">
        <v>76</v>
      </c>
      <c r="AW507" s="13" t="s">
        <v>30</v>
      </c>
      <c r="AX507" s="13" t="s">
        <v>67</v>
      </c>
      <c r="AY507" s="252" t="s">
        <v>211</v>
      </c>
    </row>
    <row r="508" spans="2:51" s="12" customFormat="1" ht="12">
      <c r="B508" s="232"/>
      <c r="C508" s="233"/>
      <c r="D508" s="228" t="s">
        <v>223</v>
      </c>
      <c r="E508" s="234" t="s">
        <v>1</v>
      </c>
      <c r="F508" s="235" t="s">
        <v>2228</v>
      </c>
      <c r="G508" s="233"/>
      <c r="H508" s="234" t="s">
        <v>1</v>
      </c>
      <c r="I508" s="236"/>
      <c r="J508" s="233"/>
      <c r="K508" s="233"/>
      <c r="L508" s="237"/>
      <c r="M508" s="238"/>
      <c r="N508" s="239"/>
      <c r="O508" s="239"/>
      <c r="P508" s="239"/>
      <c r="Q508" s="239"/>
      <c r="R508" s="239"/>
      <c r="S508" s="239"/>
      <c r="T508" s="240"/>
      <c r="AT508" s="241" t="s">
        <v>223</v>
      </c>
      <c r="AU508" s="241" t="s">
        <v>76</v>
      </c>
      <c r="AV508" s="12" t="s">
        <v>74</v>
      </c>
      <c r="AW508" s="12" t="s">
        <v>30</v>
      </c>
      <c r="AX508" s="12" t="s">
        <v>67</v>
      </c>
      <c r="AY508" s="241" t="s">
        <v>211</v>
      </c>
    </row>
    <row r="509" spans="2:51" s="13" customFormat="1" ht="12">
      <c r="B509" s="242"/>
      <c r="C509" s="243"/>
      <c r="D509" s="228" t="s">
        <v>223</v>
      </c>
      <c r="E509" s="244" t="s">
        <v>1</v>
      </c>
      <c r="F509" s="245" t="s">
        <v>2229</v>
      </c>
      <c r="G509" s="243"/>
      <c r="H509" s="246">
        <v>36.143</v>
      </c>
      <c r="I509" s="247"/>
      <c r="J509" s="243"/>
      <c r="K509" s="243"/>
      <c r="L509" s="248"/>
      <c r="M509" s="249"/>
      <c r="N509" s="250"/>
      <c r="O509" s="250"/>
      <c r="P509" s="250"/>
      <c r="Q509" s="250"/>
      <c r="R509" s="250"/>
      <c r="S509" s="250"/>
      <c r="T509" s="251"/>
      <c r="AT509" s="252" t="s">
        <v>223</v>
      </c>
      <c r="AU509" s="252" t="s">
        <v>76</v>
      </c>
      <c r="AV509" s="13" t="s">
        <v>76</v>
      </c>
      <c r="AW509" s="13" t="s">
        <v>30</v>
      </c>
      <c r="AX509" s="13" t="s">
        <v>67</v>
      </c>
      <c r="AY509" s="252" t="s">
        <v>211</v>
      </c>
    </row>
    <row r="510" spans="2:51" s="15" customFormat="1" ht="12">
      <c r="B510" s="274"/>
      <c r="C510" s="275"/>
      <c r="D510" s="228" t="s">
        <v>223</v>
      </c>
      <c r="E510" s="276" t="s">
        <v>1</v>
      </c>
      <c r="F510" s="277" t="s">
        <v>630</v>
      </c>
      <c r="G510" s="275"/>
      <c r="H510" s="278">
        <v>98.663</v>
      </c>
      <c r="I510" s="279"/>
      <c r="J510" s="275"/>
      <c r="K510" s="275"/>
      <c r="L510" s="280"/>
      <c r="M510" s="281"/>
      <c r="N510" s="282"/>
      <c r="O510" s="282"/>
      <c r="P510" s="282"/>
      <c r="Q510" s="282"/>
      <c r="R510" s="282"/>
      <c r="S510" s="282"/>
      <c r="T510" s="283"/>
      <c r="AT510" s="284" t="s">
        <v>223</v>
      </c>
      <c r="AU510" s="284" t="s">
        <v>76</v>
      </c>
      <c r="AV510" s="15" t="s">
        <v>236</v>
      </c>
      <c r="AW510" s="15" t="s">
        <v>30</v>
      </c>
      <c r="AX510" s="15" t="s">
        <v>67</v>
      </c>
      <c r="AY510" s="284" t="s">
        <v>211</v>
      </c>
    </row>
    <row r="511" spans="2:51" s="12" customFormat="1" ht="12">
      <c r="B511" s="232"/>
      <c r="C511" s="233"/>
      <c r="D511" s="228" t="s">
        <v>223</v>
      </c>
      <c r="E511" s="234" t="s">
        <v>1</v>
      </c>
      <c r="F511" s="235" t="s">
        <v>803</v>
      </c>
      <c r="G511" s="233"/>
      <c r="H511" s="234" t="s">
        <v>1</v>
      </c>
      <c r="I511" s="236"/>
      <c r="J511" s="233"/>
      <c r="K511" s="233"/>
      <c r="L511" s="237"/>
      <c r="M511" s="238"/>
      <c r="N511" s="239"/>
      <c r="O511" s="239"/>
      <c r="P511" s="239"/>
      <c r="Q511" s="239"/>
      <c r="R511" s="239"/>
      <c r="S511" s="239"/>
      <c r="T511" s="240"/>
      <c r="AT511" s="241" t="s">
        <v>223</v>
      </c>
      <c r="AU511" s="241" t="s">
        <v>76</v>
      </c>
      <c r="AV511" s="12" t="s">
        <v>74</v>
      </c>
      <c r="AW511" s="12" t="s">
        <v>30</v>
      </c>
      <c r="AX511" s="12" t="s">
        <v>67</v>
      </c>
      <c r="AY511" s="241" t="s">
        <v>211</v>
      </c>
    </row>
    <row r="512" spans="2:51" s="13" customFormat="1" ht="12">
      <c r="B512" s="242"/>
      <c r="C512" s="243"/>
      <c r="D512" s="228" t="s">
        <v>223</v>
      </c>
      <c r="E512" s="244" t="s">
        <v>1</v>
      </c>
      <c r="F512" s="245" t="s">
        <v>2266</v>
      </c>
      <c r="G512" s="243"/>
      <c r="H512" s="246">
        <v>98.663</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4" customFormat="1" ht="12">
      <c r="B513" s="253"/>
      <c r="C513" s="254"/>
      <c r="D513" s="228" t="s">
        <v>223</v>
      </c>
      <c r="E513" s="255" t="s">
        <v>1</v>
      </c>
      <c r="F513" s="256" t="s">
        <v>227</v>
      </c>
      <c r="G513" s="254"/>
      <c r="H513" s="257">
        <v>197.326</v>
      </c>
      <c r="I513" s="258"/>
      <c r="J513" s="254"/>
      <c r="K513" s="254"/>
      <c r="L513" s="259"/>
      <c r="M513" s="286"/>
      <c r="N513" s="287"/>
      <c r="O513" s="287"/>
      <c r="P513" s="287"/>
      <c r="Q513" s="287"/>
      <c r="R513" s="287"/>
      <c r="S513" s="287"/>
      <c r="T513" s="288"/>
      <c r="AT513" s="263" t="s">
        <v>223</v>
      </c>
      <c r="AU513" s="263" t="s">
        <v>76</v>
      </c>
      <c r="AV513" s="14" t="s">
        <v>218</v>
      </c>
      <c r="AW513" s="14" t="s">
        <v>30</v>
      </c>
      <c r="AX513" s="14" t="s">
        <v>74</v>
      </c>
      <c r="AY513" s="263" t="s">
        <v>211</v>
      </c>
    </row>
    <row r="514" spans="2:12" s="1" customFormat="1" ht="6.95" customHeight="1">
      <c r="B514" s="57"/>
      <c r="C514" s="58"/>
      <c r="D514" s="58"/>
      <c r="E514" s="58"/>
      <c r="F514" s="58"/>
      <c r="G514" s="58"/>
      <c r="H514" s="58"/>
      <c r="I514" s="167"/>
      <c r="J514" s="58"/>
      <c r="K514" s="58"/>
      <c r="L514" s="43"/>
    </row>
  </sheetData>
  <sheetProtection password="CC35" sheet="1" objects="1" scenarios="1" formatColumns="0" formatRows="0" autoFilter="0"/>
  <autoFilter ref="C95:K513"/>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131</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2154</v>
      </c>
      <c r="F9" s="1"/>
      <c r="G9" s="1"/>
      <c r="H9" s="1"/>
      <c r="I9" s="143"/>
      <c r="L9" s="43"/>
    </row>
    <row r="10" spans="2:12" s="1" customFormat="1" ht="12" customHeight="1">
      <c r="B10" s="43"/>
      <c r="D10" s="141" t="s">
        <v>177</v>
      </c>
      <c r="I10" s="143"/>
      <c r="L10" s="43"/>
    </row>
    <row r="11" spans="2:12" s="1" customFormat="1" ht="36.95" customHeight="1">
      <c r="B11" s="43"/>
      <c r="E11" s="144" t="s">
        <v>2267</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ROUND(J88,2)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ROUND((SUM(BE88:BE97)),2)</f>
        <v>0</v>
      </c>
      <c r="I35" s="156">
        <v>0.21</v>
      </c>
      <c r="J35" s="155">
        <f>ROUND(((SUM(BE88:BE97))*I35),2)</f>
        <v>0</v>
      </c>
      <c r="L35" s="43"/>
    </row>
    <row r="36" spans="2:12" s="1" customFormat="1" ht="14.4" customHeight="1">
      <c r="B36" s="43"/>
      <c r="E36" s="141" t="s">
        <v>39</v>
      </c>
      <c r="F36" s="155">
        <f>ROUND((SUM(BF88:BF97)),2)</f>
        <v>0</v>
      </c>
      <c r="I36" s="156">
        <v>0.15</v>
      </c>
      <c r="J36" s="155">
        <f>ROUND(((SUM(BF88:BF97))*I36),2)</f>
        <v>0</v>
      </c>
      <c r="L36" s="43"/>
    </row>
    <row r="37" spans="2:12" s="1" customFormat="1" ht="14.4" customHeight="1" hidden="1">
      <c r="B37" s="43"/>
      <c r="E37" s="141" t="s">
        <v>40</v>
      </c>
      <c r="F37" s="155">
        <f>ROUND((SUM(BG88:BG97)),2)</f>
        <v>0</v>
      </c>
      <c r="I37" s="156">
        <v>0.21</v>
      </c>
      <c r="J37" s="155">
        <f>0</f>
        <v>0</v>
      </c>
      <c r="L37" s="43"/>
    </row>
    <row r="38" spans="2:12" s="1" customFormat="1" ht="14.4" customHeight="1" hidden="1">
      <c r="B38" s="43"/>
      <c r="E38" s="141" t="s">
        <v>41</v>
      </c>
      <c r="F38" s="155">
        <f>ROUND((SUM(BH88:BH97)),2)</f>
        <v>0</v>
      </c>
      <c r="I38" s="156">
        <v>0.15</v>
      </c>
      <c r="J38" s="155">
        <f>0</f>
        <v>0</v>
      </c>
      <c r="L38" s="43"/>
    </row>
    <row r="39" spans="2:12" s="1" customFormat="1" ht="14.4" customHeight="1" hidden="1">
      <c r="B39" s="43"/>
      <c r="E39" s="141" t="s">
        <v>42</v>
      </c>
      <c r="F39" s="155">
        <f>ROUND((SUM(BI88:BI97)),2)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2154</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29,671</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J88</f>
        <v>0</v>
      </c>
      <c r="K63" s="39"/>
      <c r="L63" s="43"/>
      <c r="AU63" s="17" t="s">
        <v>183</v>
      </c>
    </row>
    <row r="64" spans="2:12" s="8" customFormat="1" ht="24.95" customHeight="1">
      <c r="B64" s="177"/>
      <c r="C64" s="178"/>
      <c r="D64" s="179" t="s">
        <v>806</v>
      </c>
      <c r="E64" s="180"/>
      <c r="F64" s="180"/>
      <c r="G64" s="180"/>
      <c r="H64" s="180"/>
      <c r="I64" s="181"/>
      <c r="J64" s="182">
        <f>J89</f>
        <v>0</v>
      </c>
      <c r="K64" s="178"/>
      <c r="L64" s="183"/>
    </row>
    <row r="65" spans="2:12" s="9" customFormat="1" ht="19.9" customHeight="1">
      <c r="B65" s="184"/>
      <c r="C65" s="122"/>
      <c r="D65" s="185" t="s">
        <v>807</v>
      </c>
      <c r="E65" s="186"/>
      <c r="F65" s="186"/>
      <c r="G65" s="186"/>
      <c r="H65" s="186"/>
      <c r="I65" s="187"/>
      <c r="J65" s="188">
        <f>J90</f>
        <v>0</v>
      </c>
      <c r="K65" s="122"/>
      <c r="L65" s="189"/>
    </row>
    <row r="66" spans="2:12" s="9" customFormat="1" ht="19.9" customHeight="1">
      <c r="B66" s="184"/>
      <c r="C66" s="122"/>
      <c r="D66" s="185" t="s">
        <v>808</v>
      </c>
      <c r="E66" s="186"/>
      <c r="F66" s="186"/>
      <c r="G66" s="186"/>
      <c r="H66" s="186"/>
      <c r="I66" s="187"/>
      <c r="J66" s="188">
        <f>J94</f>
        <v>0</v>
      </c>
      <c r="K66" s="122"/>
      <c r="L66" s="189"/>
    </row>
    <row r="67" spans="2:12" s="1" customFormat="1" ht="21.8" customHeight="1">
      <c r="B67" s="38"/>
      <c r="C67" s="39"/>
      <c r="D67" s="39"/>
      <c r="E67" s="39"/>
      <c r="F67" s="39"/>
      <c r="G67" s="39"/>
      <c r="H67" s="39"/>
      <c r="I67" s="143"/>
      <c r="J67" s="39"/>
      <c r="K67" s="39"/>
      <c r="L67" s="43"/>
    </row>
    <row r="68" spans="2:12" s="1" customFormat="1" ht="6.95" customHeight="1">
      <c r="B68" s="57"/>
      <c r="C68" s="58"/>
      <c r="D68" s="58"/>
      <c r="E68" s="58"/>
      <c r="F68" s="58"/>
      <c r="G68" s="58"/>
      <c r="H68" s="58"/>
      <c r="I68" s="167"/>
      <c r="J68" s="58"/>
      <c r="K68" s="58"/>
      <c r="L68" s="43"/>
    </row>
    <row r="72" spans="2:12" s="1" customFormat="1" ht="6.95" customHeight="1">
      <c r="B72" s="59"/>
      <c r="C72" s="60"/>
      <c r="D72" s="60"/>
      <c r="E72" s="60"/>
      <c r="F72" s="60"/>
      <c r="G72" s="60"/>
      <c r="H72" s="60"/>
      <c r="I72" s="170"/>
      <c r="J72" s="60"/>
      <c r="K72" s="60"/>
      <c r="L72" s="43"/>
    </row>
    <row r="73" spans="2:12" s="1" customFormat="1" ht="24.95" customHeight="1">
      <c r="B73" s="38"/>
      <c r="C73" s="23" t="s">
        <v>196</v>
      </c>
      <c r="D73" s="39"/>
      <c r="E73" s="39"/>
      <c r="F73" s="39"/>
      <c r="G73" s="39"/>
      <c r="H73" s="39"/>
      <c r="I73" s="143"/>
      <c r="J73" s="39"/>
      <c r="K73" s="39"/>
      <c r="L73" s="43"/>
    </row>
    <row r="74" spans="2:12" s="1" customFormat="1" ht="6.95" customHeight="1">
      <c r="B74" s="38"/>
      <c r="C74" s="39"/>
      <c r="D74" s="39"/>
      <c r="E74" s="39"/>
      <c r="F74" s="39"/>
      <c r="G74" s="39"/>
      <c r="H74" s="39"/>
      <c r="I74" s="143"/>
      <c r="J74" s="39"/>
      <c r="K74" s="39"/>
      <c r="L74" s="43"/>
    </row>
    <row r="75" spans="2:12" s="1" customFormat="1" ht="12" customHeight="1">
      <c r="B75" s="38"/>
      <c r="C75" s="32" t="s">
        <v>16</v>
      </c>
      <c r="D75" s="39"/>
      <c r="E75" s="39"/>
      <c r="F75" s="39"/>
      <c r="G75" s="39"/>
      <c r="H75" s="39"/>
      <c r="I75" s="143"/>
      <c r="J75" s="39"/>
      <c r="K75" s="39"/>
      <c r="L75" s="43"/>
    </row>
    <row r="76" spans="2:12" s="1" customFormat="1" ht="16.5" customHeight="1">
      <c r="B76" s="38"/>
      <c r="C76" s="39"/>
      <c r="D76" s="39"/>
      <c r="E76" s="171" t="str">
        <f>E7</f>
        <v>Oprava mostních objektů v úseku Domoušice - Hřivice</v>
      </c>
      <c r="F76" s="32"/>
      <c r="G76" s="32"/>
      <c r="H76" s="32"/>
      <c r="I76" s="143"/>
      <c r="J76" s="39"/>
      <c r="K76" s="39"/>
      <c r="L76" s="43"/>
    </row>
    <row r="77" spans="2:12" ht="12" customHeight="1">
      <c r="B77" s="21"/>
      <c r="C77" s="32" t="s">
        <v>175</v>
      </c>
      <c r="D77" s="22"/>
      <c r="E77" s="22"/>
      <c r="F77" s="22"/>
      <c r="G77" s="22"/>
      <c r="H77" s="22"/>
      <c r="I77" s="136"/>
      <c r="J77" s="22"/>
      <c r="K77" s="22"/>
      <c r="L77" s="20"/>
    </row>
    <row r="78" spans="2:12" s="1" customFormat="1" ht="16.5" customHeight="1">
      <c r="B78" s="38"/>
      <c r="C78" s="39"/>
      <c r="D78" s="39"/>
      <c r="E78" s="171" t="s">
        <v>2154</v>
      </c>
      <c r="F78" s="39"/>
      <c r="G78" s="39"/>
      <c r="H78" s="39"/>
      <c r="I78" s="143"/>
      <c r="J78" s="39"/>
      <c r="K78" s="39"/>
      <c r="L78" s="43"/>
    </row>
    <row r="79" spans="2:12" s="1" customFormat="1" ht="12" customHeight="1">
      <c r="B79" s="38"/>
      <c r="C79" s="32" t="s">
        <v>177</v>
      </c>
      <c r="D79" s="39"/>
      <c r="E79" s="39"/>
      <c r="F79" s="39"/>
      <c r="G79" s="39"/>
      <c r="H79" s="39"/>
      <c r="I79" s="143"/>
      <c r="J79" s="39"/>
      <c r="K79" s="39"/>
      <c r="L79" s="43"/>
    </row>
    <row r="80" spans="2:12" s="1" customFormat="1" ht="16.5" customHeight="1">
      <c r="B80" s="38"/>
      <c r="C80" s="39"/>
      <c r="D80" s="39"/>
      <c r="E80" s="64" t="str">
        <f>E11</f>
        <v>002 - VRN - propustek v km 29,671</v>
      </c>
      <c r="F80" s="39"/>
      <c r="G80" s="39"/>
      <c r="H80" s="39"/>
      <c r="I80" s="143"/>
      <c r="J80" s="39"/>
      <c r="K80" s="39"/>
      <c r="L80" s="43"/>
    </row>
    <row r="81" spans="2:12" s="1" customFormat="1" ht="6.95" customHeight="1">
      <c r="B81" s="38"/>
      <c r="C81" s="39"/>
      <c r="D81" s="39"/>
      <c r="E81" s="39"/>
      <c r="F81" s="39"/>
      <c r="G81" s="39"/>
      <c r="H81" s="39"/>
      <c r="I81" s="143"/>
      <c r="J81" s="39"/>
      <c r="K81" s="39"/>
      <c r="L81" s="43"/>
    </row>
    <row r="82" spans="2:12" s="1" customFormat="1" ht="12" customHeight="1">
      <c r="B82" s="38"/>
      <c r="C82" s="32" t="s">
        <v>20</v>
      </c>
      <c r="D82" s="39"/>
      <c r="E82" s="39"/>
      <c r="F82" s="27" t="str">
        <f>F14</f>
        <v xml:space="preserve"> </v>
      </c>
      <c r="G82" s="39"/>
      <c r="H82" s="39"/>
      <c r="I82" s="145" t="s">
        <v>22</v>
      </c>
      <c r="J82" s="67" t="str">
        <f>IF(J14="","",J14)</f>
        <v>3. 6. 2019</v>
      </c>
      <c r="K82" s="39"/>
      <c r="L82" s="43"/>
    </row>
    <row r="83" spans="2:12" s="1" customFormat="1" ht="6.95" customHeight="1">
      <c r="B83" s="38"/>
      <c r="C83" s="39"/>
      <c r="D83" s="39"/>
      <c r="E83" s="39"/>
      <c r="F83" s="39"/>
      <c r="G83" s="39"/>
      <c r="H83" s="39"/>
      <c r="I83" s="143"/>
      <c r="J83" s="39"/>
      <c r="K83" s="39"/>
      <c r="L83" s="43"/>
    </row>
    <row r="84" spans="2:12" s="1" customFormat="1" ht="13.65" customHeight="1">
      <c r="B84" s="38"/>
      <c r="C84" s="32" t="s">
        <v>24</v>
      </c>
      <c r="D84" s="39"/>
      <c r="E84" s="39"/>
      <c r="F84" s="27" t="str">
        <f>E17</f>
        <v xml:space="preserve"> </v>
      </c>
      <c r="G84" s="39"/>
      <c r="H84" s="39"/>
      <c r="I84" s="145" t="s">
        <v>29</v>
      </c>
      <c r="J84" s="36" t="str">
        <f>E23</f>
        <v xml:space="preserve"> </v>
      </c>
      <c r="K84" s="39"/>
      <c r="L84" s="43"/>
    </row>
    <row r="85" spans="2:12" s="1" customFormat="1" ht="13.65" customHeight="1">
      <c r="B85" s="38"/>
      <c r="C85" s="32" t="s">
        <v>27</v>
      </c>
      <c r="D85" s="39"/>
      <c r="E85" s="39"/>
      <c r="F85" s="27" t="str">
        <f>IF(E20="","",E20)</f>
        <v>Vyplň údaj</v>
      </c>
      <c r="G85" s="39"/>
      <c r="H85" s="39"/>
      <c r="I85" s="145" t="s">
        <v>31</v>
      </c>
      <c r="J85" s="36" t="str">
        <f>E26</f>
        <v xml:space="preserve"> </v>
      </c>
      <c r="K85" s="39"/>
      <c r="L85" s="43"/>
    </row>
    <row r="86" spans="2:12" s="1" customFormat="1" ht="10.3" customHeight="1">
      <c r="B86" s="38"/>
      <c r="C86" s="39"/>
      <c r="D86" s="39"/>
      <c r="E86" s="39"/>
      <c r="F86" s="39"/>
      <c r="G86" s="39"/>
      <c r="H86" s="39"/>
      <c r="I86" s="143"/>
      <c r="J86" s="39"/>
      <c r="K86" s="39"/>
      <c r="L86" s="43"/>
    </row>
    <row r="87" spans="2:20" s="10" customFormat="1" ht="29.25" customHeight="1">
      <c r="B87" s="190"/>
      <c r="C87" s="191" t="s">
        <v>197</v>
      </c>
      <c r="D87" s="192" t="s">
        <v>52</v>
      </c>
      <c r="E87" s="192" t="s">
        <v>48</v>
      </c>
      <c r="F87" s="192" t="s">
        <v>49</v>
      </c>
      <c r="G87" s="192" t="s">
        <v>198</v>
      </c>
      <c r="H87" s="192" t="s">
        <v>199</v>
      </c>
      <c r="I87" s="193" t="s">
        <v>200</v>
      </c>
      <c r="J87" s="192" t="s">
        <v>181</v>
      </c>
      <c r="K87" s="194" t="s">
        <v>201</v>
      </c>
      <c r="L87" s="195"/>
      <c r="M87" s="88" t="s">
        <v>1</v>
      </c>
      <c r="N87" s="89" t="s">
        <v>37</v>
      </c>
      <c r="O87" s="89" t="s">
        <v>202</v>
      </c>
      <c r="P87" s="89" t="s">
        <v>203</v>
      </c>
      <c r="Q87" s="89" t="s">
        <v>204</v>
      </c>
      <c r="R87" s="89" t="s">
        <v>205</v>
      </c>
      <c r="S87" s="89" t="s">
        <v>206</v>
      </c>
      <c r="T87" s="90" t="s">
        <v>207</v>
      </c>
    </row>
    <row r="88" spans="2:63" s="1" customFormat="1" ht="22.8" customHeight="1">
      <c r="B88" s="38"/>
      <c r="C88" s="95" t="s">
        <v>208</v>
      </c>
      <c r="D88" s="39"/>
      <c r="E88" s="39"/>
      <c r="F88" s="39"/>
      <c r="G88" s="39"/>
      <c r="H88" s="39"/>
      <c r="I88" s="143"/>
      <c r="J88" s="196">
        <f>BK88</f>
        <v>0</v>
      </c>
      <c r="K88" s="39"/>
      <c r="L88" s="43"/>
      <c r="M88" s="91"/>
      <c r="N88" s="92"/>
      <c r="O88" s="92"/>
      <c r="P88" s="197">
        <f>P89</f>
        <v>0</v>
      </c>
      <c r="Q88" s="92"/>
      <c r="R88" s="197">
        <f>R89</f>
        <v>0</v>
      </c>
      <c r="S88" s="92"/>
      <c r="T88" s="198">
        <f>T89</f>
        <v>0</v>
      </c>
      <c r="AT88" s="17" t="s">
        <v>66</v>
      </c>
      <c r="AU88" s="17" t="s">
        <v>183</v>
      </c>
      <c r="BK88" s="199">
        <f>BK89</f>
        <v>0</v>
      </c>
    </row>
    <row r="89" spans="2:63" s="11" customFormat="1" ht="25.9" customHeight="1">
      <c r="B89" s="200"/>
      <c r="C89" s="201"/>
      <c r="D89" s="202" t="s">
        <v>66</v>
      </c>
      <c r="E89" s="203" t="s">
        <v>811</v>
      </c>
      <c r="F89" s="203" t="s">
        <v>812</v>
      </c>
      <c r="G89" s="201"/>
      <c r="H89" s="201"/>
      <c r="I89" s="204"/>
      <c r="J89" s="205">
        <f>BK89</f>
        <v>0</v>
      </c>
      <c r="K89" s="201"/>
      <c r="L89" s="206"/>
      <c r="M89" s="207"/>
      <c r="N89" s="208"/>
      <c r="O89" s="208"/>
      <c r="P89" s="209">
        <f>P90+P94</f>
        <v>0</v>
      </c>
      <c r="Q89" s="208"/>
      <c r="R89" s="209">
        <f>R90+R94</f>
        <v>0</v>
      </c>
      <c r="S89" s="208"/>
      <c r="T89" s="210">
        <f>T90+T94</f>
        <v>0</v>
      </c>
      <c r="AR89" s="211" t="s">
        <v>254</v>
      </c>
      <c r="AT89" s="212" t="s">
        <v>66</v>
      </c>
      <c r="AU89" s="212" t="s">
        <v>67</v>
      </c>
      <c r="AY89" s="211" t="s">
        <v>211</v>
      </c>
      <c r="BK89" s="213">
        <f>BK90+BK94</f>
        <v>0</v>
      </c>
    </row>
    <row r="90" spans="2:63" s="11" customFormat="1" ht="22.8" customHeight="1">
      <c r="B90" s="200"/>
      <c r="C90" s="201"/>
      <c r="D90" s="202" t="s">
        <v>66</v>
      </c>
      <c r="E90" s="214" t="s">
        <v>813</v>
      </c>
      <c r="F90" s="214" t="s">
        <v>814</v>
      </c>
      <c r="G90" s="201"/>
      <c r="H90" s="201"/>
      <c r="I90" s="204"/>
      <c r="J90" s="215">
        <f>BK90</f>
        <v>0</v>
      </c>
      <c r="K90" s="201"/>
      <c r="L90" s="206"/>
      <c r="M90" s="207"/>
      <c r="N90" s="208"/>
      <c r="O90" s="208"/>
      <c r="P90" s="209">
        <f>SUM(P91:P93)</f>
        <v>0</v>
      </c>
      <c r="Q90" s="208"/>
      <c r="R90" s="209">
        <f>SUM(R91:R93)</f>
        <v>0</v>
      </c>
      <c r="S90" s="208"/>
      <c r="T90" s="210">
        <f>SUM(T91:T93)</f>
        <v>0</v>
      </c>
      <c r="AR90" s="211" t="s">
        <v>254</v>
      </c>
      <c r="AT90" s="212" t="s">
        <v>66</v>
      </c>
      <c r="AU90" s="212" t="s">
        <v>74</v>
      </c>
      <c r="AY90" s="211" t="s">
        <v>211</v>
      </c>
      <c r="BK90" s="213">
        <f>SUM(BK91:BK93)</f>
        <v>0</v>
      </c>
    </row>
    <row r="91" spans="2:65" s="1" customFormat="1" ht="16.5" customHeight="1">
      <c r="B91" s="38"/>
      <c r="C91" s="216" t="s">
        <v>74</v>
      </c>
      <c r="D91" s="216" t="s">
        <v>213</v>
      </c>
      <c r="E91" s="217" t="s">
        <v>821</v>
      </c>
      <c r="F91" s="218" t="s">
        <v>822</v>
      </c>
      <c r="G91" s="219" t="s">
        <v>817</v>
      </c>
      <c r="H91" s="220">
        <v>1</v>
      </c>
      <c r="I91" s="221"/>
      <c r="J91" s="222">
        <f>ROUND(I91*H91,2)</f>
        <v>0</v>
      </c>
      <c r="K91" s="218" t="s">
        <v>217</v>
      </c>
      <c r="L91" s="43"/>
      <c r="M91" s="223" t="s">
        <v>1</v>
      </c>
      <c r="N91" s="224" t="s">
        <v>38</v>
      </c>
      <c r="O91" s="79"/>
      <c r="P91" s="225">
        <f>O91*H91</f>
        <v>0</v>
      </c>
      <c r="Q91" s="225">
        <v>0</v>
      </c>
      <c r="R91" s="225">
        <f>Q91*H91</f>
        <v>0</v>
      </c>
      <c r="S91" s="225">
        <v>0</v>
      </c>
      <c r="T91" s="226">
        <f>S91*H91</f>
        <v>0</v>
      </c>
      <c r="AR91" s="17" t="s">
        <v>818</v>
      </c>
      <c r="AT91" s="17" t="s">
        <v>213</v>
      </c>
      <c r="AU91" s="17" t="s">
        <v>76</v>
      </c>
      <c r="AY91" s="17" t="s">
        <v>211</v>
      </c>
      <c r="BE91" s="227">
        <f>IF(N91="základní",J91,0)</f>
        <v>0</v>
      </c>
      <c r="BF91" s="227">
        <f>IF(N91="snížená",J91,0)</f>
        <v>0</v>
      </c>
      <c r="BG91" s="227">
        <f>IF(N91="zákl. přenesená",J91,0)</f>
        <v>0</v>
      </c>
      <c r="BH91" s="227">
        <f>IF(N91="sníž. přenesená",J91,0)</f>
        <v>0</v>
      </c>
      <c r="BI91" s="227">
        <f>IF(N91="nulová",J91,0)</f>
        <v>0</v>
      </c>
      <c r="BJ91" s="17" t="s">
        <v>74</v>
      </c>
      <c r="BK91" s="227">
        <f>ROUND(I91*H91,2)</f>
        <v>0</v>
      </c>
      <c r="BL91" s="17" t="s">
        <v>818</v>
      </c>
      <c r="BM91" s="17" t="s">
        <v>2268</v>
      </c>
    </row>
    <row r="92" spans="2:47" s="1" customFormat="1" ht="12">
      <c r="B92" s="38"/>
      <c r="C92" s="39"/>
      <c r="D92" s="228" t="s">
        <v>219</v>
      </c>
      <c r="E92" s="39"/>
      <c r="F92" s="229" t="s">
        <v>822</v>
      </c>
      <c r="G92" s="39"/>
      <c r="H92" s="39"/>
      <c r="I92" s="143"/>
      <c r="J92" s="39"/>
      <c r="K92" s="39"/>
      <c r="L92" s="43"/>
      <c r="M92" s="230"/>
      <c r="N92" s="79"/>
      <c r="O92" s="79"/>
      <c r="P92" s="79"/>
      <c r="Q92" s="79"/>
      <c r="R92" s="79"/>
      <c r="S92" s="79"/>
      <c r="T92" s="80"/>
      <c r="AT92" s="17" t="s">
        <v>219</v>
      </c>
      <c r="AU92" s="17" t="s">
        <v>76</v>
      </c>
    </row>
    <row r="93" spans="2:47" s="1" customFormat="1" ht="12">
      <c r="B93" s="38"/>
      <c r="C93" s="39"/>
      <c r="D93" s="228" t="s">
        <v>250</v>
      </c>
      <c r="E93" s="39"/>
      <c r="F93" s="231" t="s">
        <v>824</v>
      </c>
      <c r="G93" s="39"/>
      <c r="H93" s="39"/>
      <c r="I93" s="143"/>
      <c r="J93" s="39"/>
      <c r="K93" s="39"/>
      <c r="L93" s="43"/>
      <c r="M93" s="230"/>
      <c r="N93" s="79"/>
      <c r="O93" s="79"/>
      <c r="P93" s="79"/>
      <c r="Q93" s="79"/>
      <c r="R93" s="79"/>
      <c r="S93" s="79"/>
      <c r="T93" s="80"/>
      <c r="AT93" s="17" t="s">
        <v>250</v>
      </c>
      <c r="AU93" s="17" t="s">
        <v>76</v>
      </c>
    </row>
    <row r="94" spans="2:63" s="11" customFormat="1" ht="22.8" customHeight="1">
      <c r="B94" s="200"/>
      <c r="C94" s="201"/>
      <c r="D94" s="202" t="s">
        <v>66</v>
      </c>
      <c r="E94" s="214" t="s">
        <v>825</v>
      </c>
      <c r="F94" s="214" t="s">
        <v>826</v>
      </c>
      <c r="G94" s="201"/>
      <c r="H94" s="201"/>
      <c r="I94" s="204"/>
      <c r="J94" s="215">
        <f>BK94</f>
        <v>0</v>
      </c>
      <c r="K94" s="201"/>
      <c r="L94" s="206"/>
      <c r="M94" s="207"/>
      <c r="N94" s="208"/>
      <c r="O94" s="208"/>
      <c r="P94" s="209">
        <f>SUM(P95:P97)</f>
        <v>0</v>
      </c>
      <c r="Q94" s="208"/>
      <c r="R94" s="209">
        <f>SUM(R95:R97)</f>
        <v>0</v>
      </c>
      <c r="S94" s="208"/>
      <c r="T94" s="210">
        <f>SUM(T95:T97)</f>
        <v>0</v>
      </c>
      <c r="AR94" s="211" t="s">
        <v>254</v>
      </c>
      <c r="AT94" s="212" t="s">
        <v>66</v>
      </c>
      <c r="AU94" s="212" t="s">
        <v>74</v>
      </c>
      <c r="AY94" s="211" t="s">
        <v>211</v>
      </c>
      <c r="BK94" s="213">
        <f>SUM(BK95:BK97)</f>
        <v>0</v>
      </c>
    </row>
    <row r="95" spans="2:65" s="1" customFormat="1" ht="16.5" customHeight="1">
      <c r="B95" s="38"/>
      <c r="C95" s="216" t="s">
        <v>76</v>
      </c>
      <c r="D95" s="216" t="s">
        <v>213</v>
      </c>
      <c r="E95" s="217" t="s">
        <v>827</v>
      </c>
      <c r="F95" s="218" t="s">
        <v>826</v>
      </c>
      <c r="G95" s="219" t="s">
        <v>817</v>
      </c>
      <c r="H95" s="220">
        <v>1</v>
      </c>
      <c r="I95" s="221"/>
      <c r="J95" s="222">
        <f>ROUND(I95*H95,2)</f>
        <v>0</v>
      </c>
      <c r="K95" s="218" t="s">
        <v>217</v>
      </c>
      <c r="L95" s="43"/>
      <c r="M95" s="223" t="s">
        <v>1</v>
      </c>
      <c r="N95" s="224" t="s">
        <v>38</v>
      </c>
      <c r="O95" s="79"/>
      <c r="P95" s="225">
        <f>O95*H95</f>
        <v>0</v>
      </c>
      <c r="Q95" s="225">
        <v>0</v>
      </c>
      <c r="R95" s="225">
        <f>Q95*H95</f>
        <v>0</v>
      </c>
      <c r="S95" s="225">
        <v>0</v>
      </c>
      <c r="T95" s="226">
        <f>S95*H95</f>
        <v>0</v>
      </c>
      <c r="AR95" s="17" t="s">
        <v>818</v>
      </c>
      <c r="AT95" s="17" t="s">
        <v>213</v>
      </c>
      <c r="AU95" s="17" t="s">
        <v>76</v>
      </c>
      <c r="AY95" s="17" t="s">
        <v>211</v>
      </c>
      <c r="BE95" s="227">
        <f>IF(N95="základní",J95,0)</f>
        <v>0</v>
      </c>
      <c r="BF95" s="227">
        <f>IF(N95="snížená",J95,0)</f>
        <v>0</v>
      </c>
      <c r="BG95" s="227">
        <f>IF(N95="zákl. přenesená",J95,0)</f>
        <v>0</v>
      </c>
      <c r="BH95" s="227">
        <f>IF(N95="sníž. přenesená",J95,0)</f>
        <v>0</v>
      </c>
      <c r="BI95" s="227">
        <f>IF(N95="nulová",J95,0)</f>
        <v>0</v>
      </c>
      <c r="BJ95" s="17" t="s">
        <v>74</v>
      </c>
      <c r="BK95" s="227">
        <f>ROUND(I95*H95,2)</f>
        <v>0</v>
      </c>
      <c r="BL95" s="17" t="s">
        <v>818</v>
      </c>
      <c r="BM95" s="17" t="s">
        <v>2269</v>
      </c>
    </row>
    <row r="96" spans="2:47" s="1" customFormat="1" ht="12">
      <c r="B96" s="38"/>
      <c r="C96" s="39"/>
      <c r="D96" s="228" t="s">
        <v>219</v>
      </c>
      <c r="E96" s="39"/>
      <c r="F96" s="229" t="s">
        <v>826</v>
      </c>
      <c r="G96" s="39"/>
      <c r="H96" s="39"/>
      <c r="I96" s="143"/>
      <c r="J96" s="39"/>
      <c r="K96" s="39"/>
      <c r="L96" s="43"/>
      <c r="M96" s="230"/>
      <c r="N96" s="79"/>
      <c r="O96" s="79"/>
      <c r="P96" s="79"/>
      <c r="Q96" s="79"/>
      <c r="R96" s="79"/>
      <c r="S96" s="79"/>
      <c r="T96" s="80"/>
      <c r="AT96" s="17" t="s">
        <v>219</v>
      </c>
      <c r="AU96" s="17" t="s">
        <v>76</v>
      </c>
    </row>
    <row r="97" spans="2:47" s="1" customFormat="1" ht="12">
      <c r="B97" s="38"/>
      <c r="C97" s="39"/>
      <c r="D97" s="228" t="s">
        <v>250</v>
      </c>
      <c r="E97" s="39"/>
      <c r="F97" s="231" t="s">
        <v>2270</v>
      </c>
      <c r="G97" s="39"/>
      <c r="H97" s="39"/>
      <c r="I97" s="143"/>
      <c r="J97" s="39"/>
      <c r="K97" s="39"/>
      <c r="L97" s="43"/>
      <c r="M97" s="289"/>
      <c r="N97" s="290"/>
      <c r="O97" s="290"/>
      <c r="P97" s="290"/>
      <c r="Q97" s="290"/>
      <c r="R97" s="290"/>
      <c r="S97" s="290"/>
      <c r="T97" s="291"/>
      <c r="AT97" s="17" t="s">
        <v>250</v>
      </c>
      <c r="AU97" s="17" t="s">
        <v>76</v>
      </c>
    </row>
    <row r="98" spans="2:12" s="1" customFormat="1" ht="6.95" customHeight="1">
      <c r="B98" s="57"/>
      <c r="C98" s="58"/>
      <c r="D98" s="58"/>
      <c r="E98" s="58"/>
      <c r="F98" s="58"/>
      <c r="G98" s="58"/>
      <c r="H98" s="58"/>
      <c r="I98" s="167"/>
      <c r="J98" s="58"/>
      <c r="K98" s="58"/>
      <c r="L98" s="43"/>
    </row>
  </sheetData>
  <sheetProtection password="CC35" sheet="1" objects="1" scenarios="1" formatColumns="0" formatRows="0" autoFilter="0"/>
  <autoFilter ref="C87:K9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51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136</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2271</v>
      </c>
      <c r="F9" s="1"/>
      <c r="G9" s="1"/>
      <c r="H9" s="1"/>
      <c r="I9" s="143"/>
      <c r="L9" s="43"/>
    </row>
    <row r="10" spans="2:12" s="1" customFormat="1" ht="12" customHeight="1">
      <c r="B10" s="43"/>
      <c r="D10" s="141" t="s">
        <v>177</v>
      </c>
      <c r="I10" s="143"/>
      <c r="L10" s="43"/>
    </row>
    <row r="11" spans="2:12" s="1" customFormat="1" ht="36.95" customHeight="1">
      <c r="B11" s="43"/>
      <c r="E11" s="144" t="s">
        <v>2272</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ROUND(J95,2)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ROUND((SUM(BE95:BE514)),2)</f>
        <v>0</v>
      </c>
      <c r="I35" s="156">
        <v>0.21</v>
      </c>
      <c r="J35" s="155">
        <f>ROUND(((SUM(BE95:BE514))*I35),2)</f>
        <v>0</v>
      </c>
      <c r="L35" s="43"/>
    </row>
    <row r="36" spans="2:12" s="1" customFormat="1" ht="14.4" customHeight="1">
      <c r="B36" s="43"/>
      <c r="E36" s="141" t="s">
        <v>39</v>
      </c>
      <c r="F36" s="155">
        <f>ROUND((SUM(BF95:BF514)),2)</f>
        <v>0</v>
      </c>
      <c r="I36" s="156">
        <v>0.15</v>
      </c>
      <c r="J36" s="155">
        <f>ROUND(((SUM(BF95:BF514))*I36),2)</f>
        <v>0</v>
      </c>
      <c r="L36" s="43"/>
    </row>
    <row r="37" spans="2:12" s="1" customFormat="1" ht="14.4" customHeight="1" hidden="1">
      <c r="B37" s="43"/>
      <c r="E37" s="141" t="s">
        <v>40</v>
      </c>
      <c r="F37" s="155">
        <f>ROUND((SUM(BG95:BG514)),2)</f>
        <v>0</v>
      </c>
      <c r="I37" s="156">
        <v>0.21</v>
      </c>
      <c r="J37" s="155">
        <f>0</f>
        <v>0</v>
      </c>
      <c r="L37" s="43"/>
    </row>
    <row r="38" spans="2:12" s="1" customFormat="1" ht="14.4" customHeight="1" hidden="1">
      <c r="B38" s="43"/>
      <c r="E38" s="141" t="s">
        <v>41</v>
      </c>
      <c r="F38" s="155">
        <f>ROUND((SUM(BH95:BH514)),2)</f>
        <v>0</v>
      </c>
      <c r="I38" s="156">
        <v>0.15</v>
      </c>
      <c r="J38" s="155">
        <f>0</f>
        <v>0</v>
      </c>
      <c r="L38" s="43"/>
    </row>
    <row r="39" spans="2:12" s="1" customFormat="1" ht="14.4" customHeight="1" hidden="1">
      <c r="B39" s="43"/>
      <c r="E39" s="141" t="s">
        <v>42</v>
      </c>
      <c r="F39" s="155">
        <f>ROUND((SUM(BI95:BI514)),2)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2271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30,091</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J95</f>
        <v>0</v>
      </c>
      <c r="K63" s="39"/>
      <c r="L63" s="43"/>
      <c r="AU63" s="17" t="s">
        <v>183</v>
      </c>
    </row>
    <row r="64" spans="2:12" s="8" customFormat="1" ht="24.95" customHeight="1">
      <c r="B64" s="177"/>
      <c r="C64" s="178"/>
      <c r="D64" s="179" t="s">
        <v>184</v>
      </c>
      <c r="E64" s="180"/>
      <c r="F64" s="180"/>
      <c r="G64" s="180"/>
      <c r="H64" s="180"/>
      <c r="I64" s="181"/>
      <c r="J64" s="182">
        <f>J96</f>
        <v>0</v>
      </c>
      <c r="K64" s="178"/>
      <c r="L64" s="183"/>
    </row>
    <row r="65" spans="2:12" s="9" customFormat="1" ht="19.9" customHeight="1">
      <c r="B65" s="184"/>
      <c r="C65" s="122"/>
      <c r="D65" s="185" t="s">
        <v>185</v>
      </c>
      <c r="E65" s="186"/>
      <c r="F65" s="186"/>
      <c r="G65" s="186"/>
      <c r="H65" s="186"/>
      <c r="I65" s="187"/>
      <c r="J65" s="188">
        <f>J97</f>
        <v>0</v>
      </c>
      <c r="K65" s="122"/>
      <c r="L65" s="189"/>
    </row>
    <row r="66" spans="2:12" s="9" customFormat="1" ht="19.9" customHeight="1">
      <c r="B66" s="184"/>
      <c r="C66" s="122"/>
      <c r="D66" s="185" t="s">
        <v>186</v>
      </c>
      <c r="E66" s="186"/>
      <c r="F66" s="186"/>
      <c r="G66" s="186"/>
      <c r="H66" s="186"/>
      <c r="I66" s="187"/>
      <c r="J66" s="188">
        <f>J236</f>
        <v>0</v>
      </c>
      <c r="K66" s="122"/>
      <c r="L66" s="189"/>
    </row>
    <row r="67" spans="2:12" s="9" customFormat="1" ht="19.9" customHeight="1">
      <c r="B67" s="184"/>
      <c r="C67" s="122"/>
      <c r="D67" s="185" t="s">
        <v>187</v>
      </c>
      <c r="E67" s="186"/>
      <c r="F67" s="186"/>
      <c r="G67" s="186"/>
      <c r="H67" s="186"/>
      <c r="I67" s="187"/>
      <c r="J67" s="188">
        <f>J265</f>
        <v>0</v>
      </c>
      <c r="K67" s="122"/>
      <c r="L67" s="189"/>
    </row>
    <row r="68" spans="2:12" s="9" customFormat="1" ht="19.9" customHeight="1">
      <c r="B68" s="184"/>
      <c r="C68" s="122"/>
      <c r="D68" s="185" t="s">
        <v>188</v>
      </c>
      <c r="E68" s="186"/>
      <c r="F68" s="186"/>
      <c r="G68" s="186"/>
      <c r="H68" s="186"/>
      <c r="I68" s="187"/>
      <c r="J68" s="188">
        <f>J331</f>
        <v>0</v>
      </c>
      <c r="K68" s="122"/>
      <c r="L68" s="189"/>
    </row>
    <row r="69" spans="2:12" s="9" customFormat="1" ht="19.9" customHeight="1">
      <c r="B69" s="184"/>
      <c r="C69" s="122"/>
      <c r="D69" s="185" t="s">
        <v>190</v>
      </c>
      <c r="E69" s="186"/>
      <c r="F69" s="186"/>
      <c r="G69" s="186"/>
      <c r="H69" s="186"/>
      <c r="I69" s="187"/>
      <c r="J69" s="188">
        <f>J377</f>
        <v>0</v>
      </c>
      <c r="K69" s="122"/>
      <c r="L69" s="189"/>
    </row>
    <row r="70" spans="2:12" s="9" customFormat="1" ht="19.9" customHeight="1">
      <c r="B70" s="184"/>
      <c r="C70" s="122"/>
      <c r="D70" s="185" t="s">
        <v>191</v>
      </c>
      <c r="E70" s="186"/>
      <c r="F70" s="186"/>
      <c r="G70" s="186"/>
      <c r="H70" s="186"/>
      <c r="I70" s="187"/>
      <c r="J70" s="188">
        <f>J436</f>
        <v>0</v>
      </c>
      <c r="K70" s="122"/>
      <c r="L70" s="189"/>
    </row>
    <row r="71" spans="2:12" s="9" customFormat="1" ht="19.9" customHeight="1">
      <c r="B71" s="184"/>
      <c r="C71" s="122"/>
      <c r="D71" s="185" t="s">
        <v>192</v>
      </c>
      <c r="E71" s="186"/>
      <c r="F71" s="186"/>
      <c r="G71" s="186"/>
      <c r="H71" s="186"/>
      <c r="I71" s="187"/>
      <c r="J71" s="188">
        <f>J472</f>
        <v>0</v>
      </c>
      <c r="K71" s="122"/>
      <c r="L71" s="189"/>
    </row>
    <row r="72" spans="2:12" s="8" customFormat="1" ht="24.95" customHeight="1">
      <c r="B72" s="177"/>
      <c r="C72" s="178"/>
      <c r="D72" s="179" t="s">
        <v>193</v>
      </c>
      <c r="E72" s="180"/>
      <c r="F72" s="180"/>
      <c r="G72" s="180"/>
      <c r="H72" s="180"/>
      <c r="I72" s="181"/>
      <c r="J72" s="182">
        <f>J480</f>
        <v>0</v>
      </c>
      <c r="K72" s="178"/>
      <c r="L72" s="183"/>
    </row>
    <row r="73" spans="2:12" s="9" customFormat="1" ht="19.9" customHeight="1">
      <c r="B73" s="184"/>
      <c r="C73" s="122"/>
      <c r="D73" s="185" t="s">
        <v>194</v>
      </c>
      <c r="E73" s="186"/>
      <c r="F73" s="186"/>
      <c r="G73" s="186"/>
      <c r="H73" s="186"/>
      <c r="I73" s="187"/>
      <c r="J73" s="188">
        <f>J481</f>
        <v>0</v>
      </c>
      <c r="K73" s="122"/>
      <c r="L73" s="189"/>
    </row>
    <row r="74" spans="2:12" s="1" customFormat="1" ht="21.8" customHeight="1">
      <c r="B74" s="38"/>
      <c r="C74" s="39"/>
      <c r="D74" s="39"/>
      <c r="E74" s="39"/>
      <c r="F74" s="39"/>
      <c r="G74" s="39"/>
      <c r="H74" s="39"/>
      <c r="I74" s="143"/>
      <c r="J74" s="39"/>
      <c r="K74" s="39"/>
      <c r="L74" s="43"/>
    </row>
    <row r="75" spans="2:12" s="1" customFormat="1" ht="6.95" customHeight="1">
      <c r="B75" s="57"/>
      <c r="C75" s="58"/>
      <c r="D75" s="58"/>
      <c r="E75" s="58"/>
      <c r="F75" s="58"/>
      <c r="G75" s="58"/>
      <c r="H75" s="58"/>
      <c r="I75" s="167"/>
      <c r="J75" s="58"/>
      <c r="K75" s="58"/>
      <c r="L75" s="43"/>
    </row>
    <row r="79" spans="2:12" s="1" customFormat="1" ht="6.95" customHeight="1">
      <c r="B79" s="59"/>
      <c r="C79" s="60"/>
      <c r="D79" s="60"/>
      <c r="E79" s="60"/>
      <c r="F79" s="60"/>
      <c r="G79" s="60"/>
      <c r="H79" s="60"/>
      <c r="I79" s="170"/>
      <c r="J79" s="60"/>
      <c r="K79" s="60"/>
      <c r="L79" s="43"/>
    </row>
    <row r="80" spans="2:12" s="1" customFormat="1" ht="24.95" customHeight="1">
      <c r="B80" s="38"/>
      <c r="C80" s="23" t="s">
        <v>196</v>
      </c>
      <c r="D80" s="39"/>
      <c r="E80" s="39"/>
      <c r="F80" s="39"/>
      <c r="G80" s="39"/>
      <c r="H80" s="39"/>
      <c r="I80" s="143"/>
      <c r="J80" s="39"/>
      <c r="K80" s="39"/>
      <c r="L80" s="43"/>
    </row>
    <row r="81" spans="2:12" s="1" customFormat="1" ht="6.95" customHeight="1">
      <c r="B81" s="38"/>
      <c r="C81" s="39"/>
      <c r="D81" s="39"/>
      <c r="E81" s="39"/>
      <c r="F81" s="39"/>
      <c r="G81" s="39"/>
      <c r="H81" s="39"/>
      <c r="I81" s="143"/>
      <c r="J81" s="39"/>
      <c r="K81" s="39"/>
      <c r="L81" s="43"/>
    </row>
    <row r="82" spans="2:12" s="1" customFormat="1" ht="12" customHeight="1">
      <c r="B82" s="38"/>
      <c r="C82" s="32" t="s">
        <v>16</v>
      </c>
      <c r="D82" s="39"/>
      <c r="E82" s="39"/>
      <c r="F82" s="39"/>
      <c r="G82" s="39"/>
      <c r="H82" s="39"/>
      <c r="I82" s="143"/>
      <c r="J82" s="39"/>
      <c r="K82" s="39"/>
      <c r="L82" s="43"/>
    </row>
    <row r="83" spans="2:12" s="1" customFormat="1" ht="16.5" customHeight="1">
      <c r="B83" s="38"/>
      <c r="C83" s="39"/>
      <c r="D83" s="39"/>
      <c r="E83" s="171" t="str">
        <f>E7</f>
        <v>Oprava mostních objektů v úseku Domoušice - Hřivice</v>
      </c>
      <c r="F83" s="32"/>
      <c r="G83" s="32"/>
      <c r="H83" s="32"/>
      <c r="I83" s="143"/>
      <c r="J83" s="39"/>
      <c r="K83" s="39"/>
      <c r="L83" s="43"/>
    </row>
    <row r="84" spans="2:12" ht="12" customHeight="1">
      <c r="B84" s="21"/>
      <c r="C84" s="32" t="s">
        <v>175</v>
      </c>
      <c r="D84" s="22"/>
      <c r="E84" s="22"/>
      <c r="F84" s="22"/>
      <c r="G84" s="22"/>
      <c r="H84" s="22"/>
      <c r="I84" s="136"/>
      <c r="J84" s="22"/>
      <c r="K84" s="22"/>
      <c r="L84" s="20"/>
    </row>
    <row r="85" spans="2:12" s="1" customFormat="1" ht="16.5" customHeight="1">
      <c r="B85" s="38"/>
      <c r="C85" s="39"/>
      <c r="D85" s="39"/>
      <c r="E85" s="171" t="s">
        <v>2271</v>
      </c>
      <c r="F85" s="39"/>
      <c r="G85" s="39"/>
      <c r="H85" s="39"/>
      <c r="I85" s="143"/>
      <c r="J85" s="39"/>
      <c r="K85" s="39"/>
      <c r="L85" s="43"/>
    </row>
    <row r="86" spans="2:12" s="1" customFormat="1" ht="12" customHeight="1">
      <c r="B86" s="38"/>
      <c r="C86" s="32" t="s">
        <v>177</v>
      </c>
      <c r="D86" s="39"/>
      <c r="E86" s="39"/>
      <c r="F86" s="39"/>
      <c r="G86" s="39"/>
      <c r="H86" s="39"/>
      <c r="I86" s="143"/>
      <c r="J86" s="39"/>
      <c r="K86" s="39"/>
      <c r="L86" s="43"/>
    </row>
    <row r="87" spans="2:12" s="1" customFormat="1" ht="16.5" customHeight="1">
      <c r="B87" s="38"/>
      <c r="C87" s="39"/>
      <c r="D87" s="39"/>
      <c r="E87" s="64" t="str">
        <f>E11</f>
        <v>001 - ZRN - propustek v km 30,091</v>
      </c>
      <c r="F87" s="39"/>
      <c r="G87" s="39"/>
      <c r="H87" s="39"/>
      <c r="I87" s="143"/>
      <c r="J87" s="39"/>
      <c r="K87" s="39"/>
      <c r="L87" s="43"/>
    </row>
    <row r="88" spans="2:12" s="1" customFormat="1" ht="6.95" customHeight="1">
      <c r="B88" s="38"/>
      <c r="C88" s="39"/>
      <c r="D88" s="39"/>
      <c r="E88" s="39"/>
      <c r="F88" s="39"/>
      <c r="G88" s="39"/>
      <c r="H88" s="39"/>
      <c r="I88" s="143"/>
      <c r="J88" s="39"/>
      <c r="K88" s="39"/>
      <c r="L88" s="43"/>
    </row>
    <row r="89" spans="2:12" s="1" customFormat="1" ht="12" customHeight="1">
      <c r="B89" s="38"/>
      <c r="C89" s="32" t="s">
        <v>20</v>
      </c>
      <c r="D89" s="39"/>
      <c r="E89" s="39"/>
      <c r="F89" s="27" t="str">
        <f>F14</f>
        <v xml:space="preserve"> </v>
      </c>
      <c r="G89" s="39"/>
      <c r="H89" s="39"/>
      <c r="I89" s="145" t="s">
        <v>22</v>
      </c>
      <c r="J89" s="67" t="str">
        <f>IF(J14="","",J14)</f>
        <v>3. 6. 2019</v>
      </c>
      <c r="K89" s="39"/>
      <c r="L89" s="43"/>
    </row>
    <row r="90" spans="2:12" s="1" customFormat="1" ht="6.95" customHeight="1">
      <c r="B90" s="38"/>
      <c r="C90" s="39"/>
      <c r="D90" s="39"/>
      <c r="E90" s="39"/>
      <c r="F90" s="39"/>
      <c r="G90" s="39"/>
      <c r="H90" s="39"/>
      <c r="I90" s="143"/>
      <c r="J90" s="39"/>
      <c r="K90" s="39"/>
      <c r="L90" s="43"/>
    </row>
    <row r="91" spans="2:12" s="1" customFormat="1" ht="13.65" customHeight="1">
      <c r="B91" s="38"/>
      <c r="C91" s="32" t="s">
        <v>24</v>
      </c>
      <c r="D91" s="39"/>
      <c r="E91" s="39"/>
      <c r="F91" s="27" t="str">
        <f>E17</f>
        <v xml:space="preserve"> </v>
      </c>
      <c r="G91" s="39"/>
      <c r="H91" s="39"/>
      <c r="I91" s="145" t="s">
        <v>29</v>
      </c>
      <c r="J91" s="36" t="str">
        <f>E23</f>
        <v xml:space="preserve"> </v>
      </c>
      <c r="K91" s="39"/>
      <c r="L91" s="43"/>
    </row>
    <row r="92" spans="2:12" s="1" customFormat="1" ht="13.65" customHeight="1">
      <c r="B92" s="38"/>
      <c r="C92" s="32" t="s">
        <v>27</v>
      </c>
      <c r="D92" s="39"/>
      <c r="E92" s="39"/>
      <c r="F92" s="27" t="str">
        <f>IF(E20="","",E20)</f>
        <v>Vyplň údaj</v>
      </c>
      <c r="G92" s="39"/>
      <c r="H92" s="39"/>
      <c r="I92" s="145" t="s">
        <v>31</v>
      </c>
      <c r="J92" s="36" t="str">
        <f>E26</f>
        <v xml:space="preserve"> </v>
      </c>
      <c r="K92" s="39"/>
      <c r="L92" s="43"/>
    </row>
    <row r="93" spans="2:12" s="1" customFormat="1" ht="10.3" customHeight="1">
      <c r="B93" s="38"/>
      <c r="C93" s="39"/>
      <c r="D93" s="39"/>
      <c r="E93" s="39"/>
      <c r="F93" s="39"/>
      <c r="G93" s="39"/>
      <c r="H93" s="39"/>
      <c r="I93" s="143"/>
      <c r="J93" s="39"/>
      <c r="K93" s="39"/>
      <c r="L93" s="43"/>
    </row>
    <row r="94" spans="2:20" s="10" customFormat="1" ht="29.25" customHeight="1">
      <c r="B94" s="190"/>
      <c r="C94" s="191" t="s">
        <v>197</v>
      </c>
      <c r="D94" s="192" t="s">
        <v>52</v>
      </c>
      <c r="E94" s="192" t="s">
        <v>48</v>
      </c>
      <c r="F94" s="192" t="s">
        <v>49</v>
      </c>
      <c r="G94" s="192" t="s">
        <v>198</v>
      </c>
      <c r="H94" s="192" t="s">
        <v>199</v>
      </c>
      <c r="I94" s="193" t="s">
        <v>200</v>
      </c>
      <c r="J94" s="192" t="s">
        <v>181</v>
      </c>
      <c r="K94" s="194" t="s">
        <v>201</v>
      </c>
      <c r="L94" s="195"/>
      <c r="M94" s="88" t="s">
        <v>1</v>
      </c>
      <c r="N94" s="89" t="s">
        <v>37</v>
      </c>
      <c r="O94" s="89" t="s">
        <v>202</v>
      </c>
      <c r="P94" s="89" t="s">
        <v>203</v>
      </c>
      <c r="Q94" s="89" t="s">
        <v>204</v>
      </c>
      <c r="R94" s="89" t="s">
        <v>205</v>
      </c>
      <c r="S94" s="89" t="s">
        <v>206</v>
      </c>
      <c r="T94" s="90" t="s">
        <v>207</v>
      </c>
    </row>
    <row r="95" spans="2:63" s="1" customFormat="1" ht="22.8" customHeight="1">
      <c r="B95" s="38"/>
      <c r="C95" s="95" t="s">
        <v>208</v>
      </c>
      <c r="D95" s="39"/>
      <c r="E95" s="39"/>
      <c r="F95" s="39"/>
      <c r="G95" s="39"/>
      <c r="H95" s="39"/>
      <c r="I95" s="143"/>
      <c r="J95" s="196">
        <f>BK95</f>
        <v>0</v>
      </c>
      <c r="K95" s="39"/>
      <c r="L95" s="43"/>
      <c r="M95" s="91"/>
      <c r="N95" s="92"/>
      <c r="O95" s="92"/>
      <c r="P95" s="197">
        <f>P96+P480</f>
        <v>0</v>
      </c>
      <c r="Q95" s="92"/>
      <c r="R95" s="197">
        <f>R96+R480</f>
        <v>391.619278868032</v>
      </c>
      <c r="S95" s="92"/>
      <c r="T95" s="198">
        <f>T96+T480</f>
        <v>136.6214</v>
      </c>
      <c r="AT95" s="17" t="s">
        <v>66</v>
      </c>
      <c r="AU95" s="17" t="s">
        <v>183</v>
      </c>
      <c r="BK95" s="199">
        <f>BK96+BK480</f>
        <v>0</v>
      </c>
    </row>
    <row r="96" spans="2:63" s="11" customFormat="1" ht="25.9" customHeight="1">
      <c r="B96" s="200"/>
      <c r="C96" s="201"/>
      <c r="D96" s="202" t="s">
        <v>66</v>
      </c>
      <c r="E96" s="203" t="s">
        <v>209</v>
      </c>
      <c r="F96" s="203" t="s">
        <v>210</v>
      </c>
      <c r="G96" s="201"/>
      <c r="H96" s="201"/>
      <c r="I96" s="204"/>
      <c r="J96" s="205">
        <f>BK96</f>
        <v>0</v>
      </c>
      <c r="K96" s="201"/>
      <c r="L96" s="206"/>
      <c r="M96" s="207"/>
      <c r="N96" s="208"/>
      <c r="O96" s="208"/>
      <c r="P96" s="209">
        <f>P97+P236+P265+P331+P377+P436+P472</f>
        <v>0</v>
      </c>
      <c r="Q96" s="208"/>
      <c r="R96" s="209">
        <f>R97+R236+R265+R331+R377+R436+R472</f>
        <v>391.540278868032</v>
      </c>
      <c r="S96" s="208"/>
      <c r="T96" s="210">
        <f>T97+T236+T265+T331+T377+T436+T472</f>
        <v>136.6214</v>
      </c>
      <c r="AR96" s="211" t="s">
        <v>74</v>
      </c>
      <c r="AT96" s="212" t="s">
        <v>66</v>
      </c>
      <c r="AU96" s="212" t="s">
        <v>67</v>
      </c>
      <c r="AY96" s="211" t="s">
        <v>211</v>
      </c>
      <c r="BK96" s="213">
        <f>BK97+BK236+BK265+BK331+BK377+BK436+BK472</f>
        <v>0</v>
      </c>
    </row>
    <row r="97" spans="2:63" s="11" customFormat="1" ht="22.8" customHeight="1">
      <c r="B97" s="200"/>
      <c r="C97" s="201"/>
      <c r="D97" s="202" t="s">
        <v>66</v>
      </c>
      <c r="E97" s="214" t="s">
        <v>74</v>
      </c>
      <c r="F97" s="214" t="s">
        <v>212</v>
      </c>
      <c r="G97" s="201"/>
      <c r="H97" s="201"/>
      <c r="I97" s="204"/>
      <c r="J97" s="215">
        <f>BK97</f>
        <v>0</v>
      </c>
      <c r="K97" s="201"/>
      <c r="L97" s="206"/>
      <c r="M97" s="207"/>
      <c r="N97" s="208"/>
      <c r="O97" s="208"/>
      <c r="P97" s="209">
        <f>SUM(P98:P235)</f>
        <v>0</v>
      </c>
      <c r="Q97" s="208"/>
      <c r="R97" s="209">
        <f>SUM(R98:R235)</f>
        <v>91.22142000000001</v>
      </c>
      <c r="S97" s="208"/>
      <c r="T97" s="210">
        <f>SUM(T98:T235)</f>
        <v>0</v>
      </c>
      <c r="AR97" s="211" t="s">
        <v>74</v>
      </c>
      <c r="AT97" s="212" t="s">
        <v>66</v>
      </c>
      <c r="AU97" s="212" t="s">
        <v>74</v>
      </c>
      <c r="AY97" s="211" t="s">
        <v>211</v>
      </c>
      <c r="BK97" s="213">
        <f>SUM(BK98:BK235)</f>
        <v>0</v>
      </c>
    </row>
    <row r="98" spans="2:65" s="1" customFormat="1" ht="16.5" customHeight="1">
      <c r="B98" s="38"/>
      <c r="C98" s="216" t="s">
        <v>74</v>
      </c>
      <c r="D98" s="216" t="s">
        <v>213</v>
      </c>
      <c r="E98" s="217" t="s">
        <v>214</v>
      </c>
      <c r="F98" s="218" t="s">
        <v>215</v>
      </c>
      <c r="G98" s="219" t="s">
        <v>216</v>
      </c>
      <c r="H98" s="220">
        <v>840</v>
      </c>
      <c r="I98" s="221"/>
      <c r="J98" s="222">
        <f>ROUND(I98*H98,2)</f>
        <v>0</v>
      </c>
      <c r="K98" s="218" t="s">
        <v>217</v>
      </c>
      <c r="L98" s="43"/>
      <c r="M98" s="223" t="s">
        <v>1</v>
      </c>
      <c r="N98" s="224" t="s">
        <v>38</v>
      </c>
      <c r="O98" s="79"/>
      <c r="P98" s="225">
        <f>O98*H98</f>
        <v>0</v>
      </c>
      <c r="Q98" s="225">
        <v>0</v>
      </c>
      <c r="R98" s="225">
        <f>Q98*H98</f>
        <v>0</v>
      </c>
      <c r="S98" s="225">
        <v>0</v>
      </c>
      <c r="T98" s="226">
        <f>S98*H98</f>
        <v>0</v>
      </c>
      <c r="AR98" s="17" t="s">
        <v>218</v>
      </c>
      <c r="AT98" s="17" t="s">
        <v>213</v>
      </c>
      <c r="AU98" s="17" t="s">
        <v>76</v>
      </c>
      <c r="AY98" s="17" t="s">
        <v>211</v>
      </c>
      <c r="BE98" s="227">
        <f>IF(N98="základní",J98,0)</f>
        <v>0</v>
      </c>
      <c r="BF98" s="227">
        <f>IF(N98="snížená",J98,0)</f>
        <v>0</v>
      </c>
      <c r="BG98" s="227">
        <f>IF(N98="zákl. přenesená",J98,0)</f>
        <v>0</v>
      </c>
      <c r="BH98" s="227">
        <f>IF(N98="sníž. přenesená",J98,0)</f>
        <v>0</v>
      </c>
      <c r="BI98" s="227">
        <f>IF(N98="nulová",J98,0)</f>
        <v>0</v>
      </c>
      <c r="BJ98" s="17" t="s">
        <v>74</v>
      </c>
      <c r="BK98" s="227">
        <f>ROUND(I98*H98,2)</f>
        <v>0</v>
      </c>
      <c r="BL98" s="17" t="s">
        <v>218</v>
      </c>
      <c r="BM98" s="17" t="s">
        <v>76</v>
      </c>
    </row>
    <row r="99" spans="2:47" s="1" customFormat="1" ht="12">
      <c r="B99" s="38"/>
      <c r="C99" s="39"/>
      <c r="D99" s="228" t="s">
        <v>219</v>
      </c>
      <c r="E99" s="39"/>
      <c r="F99" s="229" t="s">
        <v>220</v>
      </c>
      <c r="G99" s="39"/>
      <c r="H99" s="39"/>
      <c r="I99" s="143"/>
      <c r="J99" s="39"/>
      <c r="K99" s="39"/>
      <c r="L99" s="43"/>
      <c r="M99" s="230"/>
      <c r="N99" s="79"/>
      <c r="O99" s="79"/>
      <c r="P99" s="79"/>
      <c r="Q99" s="79"/>
      <c r="R99" s="79"/>
      <c r="S99" s="79"/>
      <c r="T99" s="80"/>
      <c r="AT99" s="17" t="s">
        <v>219</v>
      </c>
      <c r="AU99" s="17" t="s">
        <v>76</v>
      </c>
    </row>
    <row r="100" spans="2:47" s="1" customFormat="1" ht="12">
      <c r="B100" s="38"/>
      <c r="C100" s="39"/>
      <c r="D100" s="228" t="s">
        <v>221</v>
      </c>
      <c r="E100" s="39"/>
      <c r="F100" s="231" t="s">
        <v>222</v>
      </c>
      <c r="G100" s="39"/>
      <c r="H100" s="39"/>
      <c r="I100" s="143"/>
      <c r="J100" s="39"/>
      <c r="K100" s="39"/>
      <c r="L100" s="43"/>
      <c r="M100" s="230"/>
      <c r="N100" s="79"/>
      <c r="O100" s="79"/>
      <c r="P100" s="79"/>
      <c r="Q100" s="79"/>
      <c r="R100" s="79"/>
      <c r="S100" s="79"/>
      <c r="T100" s="80"/>
      <c r="AT100" s="17" t="s">
        <v>221</v>
      </c>
      <c r="AU100" s="17" t="s">
        <v>76</v>
      </c>
    </row>
    <row r="101" spans="2:51" s="12" customFormat="1" ht="12">
      <c r="B101" s="232"/>
      <c r="C101" s="233"/>
      <c r="D101" s="228" t="s">
        <v>223</v>
      </c>
      <c r="E101" s="234" t="s">
        <v>1</v>
      </c>
      <c r="F101" s="235" t="s">
        <v>888</v>
      </c>
      <c r="G101" s="233"/>
      <c r="H101" s="234" t="s">
        <v>1</v>
      </c>
      <c r="I101" s="236"/>
      <c r="J101" s="233"/>
      <c r="K101" s="233"/>
      <c r="L101" s="237"/>
      <c r="M101" s="238"/>
      <c r="N101" s="239"/>
      <c r="O101" s="239"/>
      <c r="P101" s="239"/>
      <c r="Q101" s="239"/>
      <c r="R101" s="239"/>
      <c r="S101" s="239"/>
      <c r="T101" s="240"/>
      <c r="AT101" s="241" t="s">
        <v>223</v>
      </c>
      <c r="AU101" s="241" t="s">
        <v>76</v>
      </c>
      <c r="AV101" s="12" t="s">
        <v>74</v>
      </c>
      <c r="AW101" s="12" t="s">
        <v>30</v>
      </c>
      <c r="AX101" s="12" t="s">
        <v>67</v>
      </c>
      <c r="AY101" s="241" t="s">
        <v>211</v>
      </c>
    </row>
    <row r="102" spans="2:51" s="13" customFormat="1" ht="12">
      <c r="B102" s="242"/>
      <c r="C102" s="243"/>
      <c r="D102" s="228" t="s">
        <v>223</v>
      </c>
      <c r="E102" s="244" t="s">
        <v>1</v>
      </c>
      <c r="F102" s="245" t="s">
        <v>2273</v>
      </c>
      <c r="G102" s="243"/>
      <c r="H102" s="246">
        <v>300</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2" customFormat="1" ht="12">
      <c r="B103" s="232"/>
      <c r="C103" s="233"/>
      <c r="D103" s="228" t="s">
        <v>223</v>
      </c>
      <c r="E103" s="234" t="s">
        <v>1</v>
      </c>
      <c r="F103" s="235" t="s">
        <v>883</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2274</v>
      </c>
      <c r="G104" s="243"/>
      <c r="H104" s="246">
        <v>540</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840</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16.8</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218</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2" customFormat="1" ht="12">
      <c r="B109" s="232"/>
      <c r="C109" s="233"/>
      <c r="D109" s="228" t="s">
        <v>223</v>
      </c>
      <c r="E109" s="234" t="s">
        <v>1</v>
      </c>
      <c r="F109" s="235" t="s">
        <v>888</v>
      </c>
      <c r="G109" s="233"/>
      <c r="H109" s="234" t="s">
        <v>1</v>
      </c>
      <c r="I109" s="236"/>
      <c r="J109" s="233"/>
      <c r="K109" s="233"/>
      <c r="L109" s="237"/>
      <c r="M109" s="238"/>
      <c r="N109" s="239"/>
      <c r="O109" s="239"/>
      <c r="P109" s="239"/>
      <c r="Q109" s="239"/>
      <c r="R109" s="239"/>
      <c r="S109" s="239"/>
      <c r="T109" s="240"/>
      <c r="AT109" s="241" t="s">
        <v>223</v>
      </c>
      <c r="AU109" s="241" t="s">
        <v>76</v>
      </c>
      <c r="AV109" s="12" t="s">
        <v>74</v>
      </c>
      <c r="AW109" s="12" t="s">
        <v>30</v>
      </c>
      <c r="AX109" s="12" t="s">
        <v>67</v>
      </c>
      <c r="AY109" s="241" t="s">
        <v>211</v>
      </c>
    </row>
    <row r="110" spans="2:51" s="13" customFormat="1" ht="12">
      <c r="B110" s="242"/>
      <c r="C110" s="243"/>
      <c r="D110" s="228" t="s">
        <v>223</v>
      </c>
      <c r="E110" s="244" t="s">
        <v>1</v>
      </c>
      <c r="F110" s="245" t="s">
        <v>2275</v>
      </c>
      <c r="G110" s="243"/>
      <c r="H110" s="246">
        <v>6</v>
      </c>
      <c r="I110" s="247"/>
      <c r="J110" s="243"/>
      <c r="K110" s="243"/>
      <c r="L110" s="248"/>
      <c r="M110" s="249"/>
      <c r="N110" s="250"/>
      <c r="O110" s="250"/>
      <c r="P110" s="250"/>
      <c r="Q110" s="250"/>
      <c r="R110" s="250"/>
      <c r="S110" s="250"/>
      <c r="T110" s="251"/>
      <c r="AT110" s="252" t="s">
        <v>223</v>
      </c>
      <c r="AU110" s="252" t="s">
        <v>76</v>
      </c>
      <c r="AV110" s="13" t="s">
        <v>76</v>
      </c>
      <c r="AW110" s="13" t="s">
        <v>30</v>
      </c>
      <c r="AX110" s="13" t="s">
        <v>67</v>
      </c>
      <c r="AY110" s="252" t="s">
        <v>211</v>
      </c>
    </row>
    <row r="111" spans="2:51" s="12" customFormat="1" ht="12">
      <c r="B111" s="232"/>
      <c r="C111" s="233"/>
      <c r="D111" s="228" t="s">
        <v>223</v>
      </c>
      <c r="E111" s="234" t="s">
        <v>1</v>
      </c>
      <c r="F111" s="235" t="s">
        <v>883</v>
      </c>
      <c r="G111" s="233"/>
      <c r="H111" s="234" t="s">
        <v>1</v>
      </c>
      <c r="I111" s="236"/>
      <c r="J111" s="233"/>
      <c r="K111" s="233"/>
      <c r="L111" s="237"/>
      <c r="M111" s="238"/>
      <c r="N111" s="239"/>
      <c r="O111" s="239"/>
      <c r="P111" s="239"/>
      <c r="Q111" s="239"/>
      <c r="R111" s="239"/>
      <c r="S111" s="239"/>
      <c r="T111" s="240"/>
      <c r="AT111" s="241" t="s">
        <v>223</v>
      </c>
      <c r="AU111" s="241" t="s">
        <v>76</v>
      </c>
      <c r="AV111" s="12" t="s">
        <v>74</v>
      </c>
      <c r="AW111" s="12" t="s">
        <v>30</v>
      </c>
      <c r="AX111" s="12" t="s">
        <v>67</v>
      </c>
      <c r="AY111" s="241" t="s">
        <v>211</v>
      </c>
    </row>
    <row r="112" spans="2:51" s="13" customFormat="1" ht="12">
      <c r="B112" s="242"/>
      <c r="C112" s="243"/>
      <c r="D112" s="228" t="s">
        <v>223</v>
      </c>
      <c r="E112" s="244" t="s">
        <v>1</v>
      </c>
      <c r="F112" s="245" t="s">
        <v>2276</v>
      </c>
      <c r="G112" s="243"/>
      <c r="H112" s="246">
        <v>10.8</v>
      </c>
      <c r="I112" s="247"/>
      <c r="J112" s="243"/>
      <c r="K112" s="243"/>
      <c r="L112" s="248"/>
      <c r="M112" s="249"/>
      <c r="N112" s="250"/>
      <c r="O112" s="250"/>
      <c r="P112" s="250"/>
      <c r="Q112" s="250"/>
      <c r="R112" s="250"/>
      <c r="S112" s="250"/>
      <c r="T112" s="251"/>
      <c r="AT112" s="252" t="s">
        <v>223</v>
      </c>
      <c r="AU112" s="252" t="s">
        <v>76</v>
      </c>
      <c r="AV112" s="13" t="s">
        <v>76</v>
      </c>
      <c r="AW112" s="13" t="s">
        <v>30</v>
      </c>
      <c r="AX112" s="13" t="s">
        <v>67</v>
      </c>
      <c r="AY112" s="252" t="s">
        <v>211</v>
      </c>
    </row>
    <row r="113" spans="2:51" s="14" customFormat="1" ht="12">
      <c r="B113" s="253"/>
      <c r="C113" s="254"/>
      <c r="D113" s="228" t="s">
        <v>223</v>
      </c>
      <c r="E113" s="255" t="s">
        <v>1</v>
      </c>
      <c r="F113" s="256" t="s">
        <v>227</v>
      </c>
      <c r="G113" s="254"/>
      <c r="H113" s="257">
        <v>16.8</v>
      </c>
      <c r="I113" s="258"/>
      <c r="J113" s="254"/>
      <c r="K113" s="254"/>
      <c r="L113" s="259"/>
      <c r="M113" s="260"/>
      <c r="N113" s="261"/>
      <c r="O113" s="261"/>
      <c r="P113" s="261"/>
      <c r="Q113" s="261"/>
      <c r="R113" s="261"/>
      <c r="S113" s="261"/>
      <c r="T113" s="262"/>
      <c r="AT113" s="263" t="s">
        <v>223</v>
      </c>
      <c r="AU113" s="263" t="s">
        <v>76</v>
      </c>
      <c r="AV113" s="14" t="s">
        <v>218</v>
      </c>
      <c r="AW113" s="14" t="s">
        <v>30</v>
      </c>
      <c r="AX113" s="14" t="s">
        <v>74</v>
      </c>
      <c r="AY113" s="263" t="s">
        <v>211</v>
      </c>
    </row>
    <row r="114" spans="2:65" s="1" customFormat="1" ht="16.5" customHeight="1">
      <c r="B114" s="38"/>
      <c r="C114" s="216" t="s">
        <v>236</v>
      </c>
      <c r="D114" s="216" t="s">
        <v>213</v>
      </c>
      <c r="E114" s="217" t="s">
        <v>2164</v>
      </c>
      <c r="F114" s="218" t="s">
        <v>2165</v>
      </c>
      <c r="G114" s="219" t="s">
        <v>230</v>
      </c>
      <c r="H114" s="220">
        <v>107.1</v>
      </c>
      <c r="I114" s="221"/>
      <c r="J114" s="222">
        <f>ROUND(I114*H114,2)</f>
        <v>0</v>
      </c>
      <c r="K114" s="218" t="s">
        <v>217</v>
      </c>
      <c r="L114" s="43"/>
      <c r="M114" s="223" t="s">
        <v>1</v>
      </c>
      <c r="N114" s="224" t="s">
        <v>38</v>
      </c>
      <c r="O114" s="79"/>
      <c r="P114" s="225">
        <f>O114*H114</f>
        <v>0</v>
      </c>
      <c r="Q114" s="225">
        <v>0</v>
      </c>
      <c r="R114" s="225">
        <f>Q114*H114</f>
        <v>0</v>
      </c>
      <c r="S114" s="225">
        <v>0</v>
      </c>
      <c r="T114" s="226">
        <f>S114*H114</f>
        <v>0</v>
      </c>
      <c r="AR114" s="17" t="s">
        <v>218</v>
      </c>
      <c r="AT114" s="17" t="s">
        <v>213</v>
      </c>
      <c r="AU114" s="17" t="s">
        <v>76</v>
      </c>
      <c r="AY114" s="17" t="s">
        <v>211</v>
      </c>
      <c r="BE114" s="227">
        <f>IF(N114="základní",J114,0)</f>
        <v>0</v>
      </c>
      <c r="BF114" s="227">
        <f>IF(N114="snížená",J114,0)</f>
        <v>0</v>
      </c>
      <c r="BG114" s="227">
        <f>IF(N114="zákl. přenesená",J114,0)</f>
        <v>0</v>
      </c>
      <c r="BH114" s="227">
        <f>IF(N114="sníž. přenesená",J114,0)</f>
        <v>0</v>
      </c>
      <c r="BI114" s="227">
        <f>IF(N114="nulová",J114,0)</f>
        <v>0</v>
      </c>
      <c r="BJ114" s="17" t="s">
        <v>74</v>
      </c>
      <c r="BK114" s="227">
        <f>ROUND(I114*H114,2)</f>
        <v>0</v>
      </c>
      <c r="BL114" s="17" t="s">
        <v>218</v>
      </c>
      <c r="BM114" s="17" t="s">
        <v>239</v>
      </c>
    </row>
    <row r="115" spans="2:47" s="1" customFormat="1" ht="12">
      <c r="B115" s="38"/>
      <c r="C115" s="39"/>
      <c r="D115" s="228" t="s">
        <v>219</v>
      </c>
      <c r="E115" s="39"/>
      <c r="F115" s="229" t="s">
        <v>2166</v>
      </c>
      <c r="G115" s="39"/>
      <c r="H115" s="39"/>
      <c r="I115" s="143"/>
      <c r="J115" s="39"/>
      <c r="K115" s="39"/>
      <c r="L115" s="43"/>
      <c r="M115" s="230"/>
      <c r="N115" s="79"/>
      <c r="O115" s="79"/>
      <c r="P115" s="79"/>
      <c r="Q115" s="79"/>
      <c r="R115" s="79"/>
      <c r="S115" s="79"/>
      <c r="T115" s="80"/>
      <c r="AT115" s="17" t="s">
        <v>219</v>
      </c>
      <c r="AU115" s="17" t="s">
        <v>76</v>
      </c>
    </row>
    <row r="116" spans="2:47" s="1" customFormat="1" ht="12">
      <c r="B116" s="38"/>
      <c r="C116" s="39"/>
      <c r="D116" s="228" t="s">
        <v>221</v>
      </c>
      <c r="E116" s="39"/>
      <c r="F116" s="231" t="s">
        <v>850</v>
      </c>
      <c r="G116" s="39"/>
      <c r="H116" s="39"/>
      <c r="I116" s="143"/>
      <c r="J116" s="39"/>
      <c r="K116" s="39"/>
      <c r="L116" s="43"/>
      <c r="M116" s="230"/>
      <c r="N116" s="79"/>
      <c r="O116" s="79"/>
      <c r="P116" s="79"/>
      <c r="Q116" s="79"/>
      <c r="R116" s="79"/>
      <c r="S116" s="79"/>
      <c r="T116" s="80"/>
      <c r="AT116" s="17" t="s">
        <v>221</v>
      </c>
      <c r="AU116" s="17" t="s">
        <v>76</v>
      </c>
    </row>
    <row r="117" spans="2:51" s="12" customFormat="1" ht="12">
      <c r="B117" s="232"/>
      <c r="C117" s="233"/>
      <c r="D117" s="228" t="s">
        <v>223</v>
      </c>
      <c r="E117" s="234" t="s">
        <v>1</v>
      </c>
      <c r="F117" s="235" t="s">
        <v>888</v>
      </c>
      <c r="G117" s="233"/>
      <c r="H117" s="234" t="s">
        <v>1</v>
      </c>
      <c r="I117" s="236"/>
      <c r="J117" s="233"/>
      <c r="K117" s="233"/>
      <c r="L117" s="237"/>
      <c r="M117" s="238"/>
      <c r="N117" s="239"/>
      <c r="O117" s="239"/>
      <c r="P117" s="239"/>
      <c r="Q117" s="239"/>
      <c r="R117" s="239"/>
      <c r="S117" s="239"/>
      <c r="T117" s="240"/>
      <c r="AT117" s="241" t="s">
        <v>223</v>
      </c>
      <c r="AU117" s="241" t="s">
        <v>76</v>
      </c>
      <c r="AV117" s="12" t="s">
        <v>74</v>
      </c>
      <c r="AW117" s="12" t="s">
        <v>30</v>
      </c>
      <c r="AX117" s="12" t="s">
        <v>67</v>
      </c>
      <c r="AY117" s="241" t="s">
        <v>211</v>
      </c>
    </row>
    <row r="118" spans="2:51" s="13" customFormat="1" ht="12">
      <c r="B118" s="242"/>
      <c r="C118" s="243"/>
      <c r="D118" s="228" t="s">
        <v>223</v>
      </c>
      <c r="E118" s="244" t="s">
        <v>1</v>
      </c>
      <c r="F118" s="245" t="s">
        <v>2277</v>
      </c>
      <c r="G118" s="243"/>
      <c r="H118" s="246">
        <v>51</v>
      </c>
      <c r="I118" s="247"/>
      <c r="J118" s="243"/>
      <c r="K118" s="243"/>
      <c r="L118" s="248"/>
      <c r="M118" s="249"/>
      <c r="N118" s="250"/>
      <c r="O118" s="250"/>
      <c r="P118" s="250"/>
      <c r="Q118" s="250"/>
      <c r="R118" s="250"/>
      <c r="S118" s="250"/>
      <c r="T118" s="251"/>
      <c r="AT118" s="252" t="s">
        <v>223</v>
      </c>
      <c r="AU118" s="252" t="s">
        <v>76</v>
      </c>
      <c r="AV118" s="13" t="s">
        <v>76</v>
      </c>
      <c r="AW118" s="13" t="s">
        <v>30</v>
      </c>
      <c r="AX118" s="13" t="s">
        <v>67</v>
      </c>
      <c r="AY118" s="252" t="s">
        <v>211</v>
      </c>
    </row>
    <row r="119" spans="2:51" s="12" customFormat="1" ht="12">
      <c r="B119" s="232"/>
      <c r="C119" s="233"/>
      <c r="D119" s="228" t="s">
        <v>223</v>
      </c>
      <c r="E119" s="234" t="s">
        <v>1</v>
      </c>
      <c r="F119" s="235" t="s">
        <v>883</v>
      </c>
      <c r="G119" s="233"/>
      <c r="H119" s="234" t="s">
        <v>1</v>
      </c>
      <c r="I119" s="236"/>
      <c r="J119" s="233"/>
      <c r="K119" s="233"/>
      <c r="L119" s="237"/>
      <c r="M119" s="238"/>
      <c r="N119" s="239"/>
      <c r="O119" s="239"/>
      <c r="P119" s="239"/>
      <c r="Q119" s="239"/>
      <c r="R119" s="239"/>
      <c r="S119" s="239"/>
      <c r="T119" s="240"/>
      <c r="AT119" s="241" t="s">
        <v>223</v>
      </c>
      <c r="AU119" s="241" t="s">
        <v>76</v>
      </c>
      <c r="AV119" s="12" t="s">
        <v>74</v>
      </c>
      <c r="AW119" s="12" t="s">
        <v>30</v>
      </c>
      <c r="AX119" s="12" t="s">
        <v>67</v>
      </c>
      <c r="AY119" s="241" t="s">
        <v>211</v>
      </c>
    </row>
    <row r="120" spans="2:51" s="13" customFormat="1" ht="12">
      <c r="B120" s="242"/>
      <c r="C120" s="243"/>
      <c r="D120" s="228" t="s">
        <v>223</v>
      </c>
      <c r="E120" s="244" t="s">
        <v>1</v>
      </c>
      <c r="F120" s="245" t="s">
        <v>2278</v>
      </c>
      <c r="G120" s="243"/>
      <c r="H120" s="246">
        <v>56.1</v>
      </c>
      <c r="I120" s="247"/>
      <c r="J120" s="243"/>
      <c r="K120" s="243"/>
      <c r="L120" s="248"/>
      <c r="M120" s="249"/>
      <c r="N120" s="250"/>
      <c r="O120" s="250"/>
      <c r="P120" s="250"/>
      <c r="Q120" s="250"/>
      <c r="R120" s="250"/>
      <c r="S120" s="250"/>
      <c r="T120" s="251"/>
      <c r="AT120" s="252" t="s">
        <v>223</v>
      </c>
      <c r="AU120" s="252" t="s">
        <v>76</v>
      </c>
      <c r="AV120" s="13" t="s">
        <v>76</v>
      </c>
      <c r="AW120" s="13" t="s">
        <v>30</v>
      </c>
      <c r="AX120" s="13" t="s">
        <v>67</v>
      </c>
      <c r="AY120" s="252" t="s">
        <v>211</v>
      </c>
    </row>
    <row r="121" spans="2:51" s="14" customFormat="1" ht="12">
      <c r="B121" s="253"/>
      <c r="C121" s="254"/>
      <c r="D121" s="228" t="s">
        <v>223</v>
      </c>
      <c r="E121" s="255" t="s">
        <v>1</v>
      </c>
      <c r="F121" s="256" t="s">
        <v>227</v>
      </c>
      <c r="G121" s="254"/>
      <c r="H121" s="257">
        <v>107.1</v>
      </c>
      <c r="I121" s="258"/>
      <c r="J121" s="254"/>
      <c r="K121" s="254"/>
      <c r="L121" s="259"/>
      <c r="M121" s="260"/>
      <c r="N121" s="261"/>
      <c r="O121" s="261"/>
      <c r="P121" s="261"/>
      <c r="Q121" s="261"/>
      <c r="R121" s="261"/>
      <c r="S121" s="261"/>
      <c r="T121" s="262"/>
      <c r="AT121" s="263" t="s">
        <v>223</v>
      </c>
      <c r="AU121" s="263" t="s">
        <v>76</v>
      </c>
      <c r="AV121" s="14" t="s">
        <v>218</v>
      </c>
      <c r="AW121" s="14" t="s">
        <v>30</v>
      </c>
      <c r="AX121" s="14" t="s">
        <v>74</v>
      </c>
      <c r="AY121" s="263" t="s">
        <v>211</v>
      </c>
    </row>
    <row r="122" spans="2:65" s="1" customFormat="1" ht="16.5" customHeight="1">
      <c r="B122" s="38"/>
      <c r="C122" s="216" t="s">
        <v>218</v>
      </c>
      <c r="D122" s="216" t="s">
        <v>213</v>
      </c>
      <c r="E122" s="217" t="s">
        <v>263</v>
      </c>
      <c r="F122" s="218" t="s">
        <v>264</v>
      </c>
      <c r="G122" s="219" t="s">
        <v>230</v>
      </c>
      <c r="H122" s="220">
        <v>980.7</v>
      </c>
      <c r="I122" s="221"/>
      <c r="J122" s="222">
        <f>ROUND(I122*H122,2)</f>
        <v>0</v>
      </c>
      <c r="K122" s="218" t="s">
        <v>217</v>
      </c>
      <c r="L122" s="43"/>
      <c r="M122" s="223" t="s">
        <v>1</v>
      </c>
      <c r="N122" s="224" t="s">
        <v>38</v>
      </c>
      <c r="O122" s="79"/>
      <c r="P122" s="225">
        <f>O122*H122</f>
        <v>0</v>
      </c>
      <c r="Q122" s="225">
        <v>0</v>
      </c>
      <c r="R122" s="225">
        <f>Q122*H122</f>
        <v>0</v>
      </c>
      <c r="S122" s="225">
        <v>0</v>
      </c>
      <c r="T122" s="226">
        <f>S122*H122</f>
        <v>0</v>
      </c>
      <c r="AR122" s="17" t="s">
        <v>218</v>
      </c>
      <c r="AT122" s="17" t="s">
        <v>213</v>
      </c>
      <c r="AU122" s="17" t="s">
        <v>76</v>
      </c>
      <c r="AY122" s="17" t="s">
        <v>211</v>
      </c>
      <c r="BE122" s="227">
        <f>IF(N122="základní",J122,0)</f>
        <v>0</v>
      </c>
      <c r="BF122" s="227">
        <f>IF(N122="snížená",J122,0)</f>
        <v>0</v>
      </c>
      <c r="BG122" s="227">
        <f>IF(N122="zákl. přenesená",J122,0)</f>
        <v>0</v>
      </c>
      <c r="BH122" s="227">
        <f>IF(N122="sníž. přenesená",J122,0)</f>
        <v>0</v>
      </c>
      <c r="BI122" s="227">
        <f>IF(N122="nulová",J122,0)</f>
        <v>0</v>
      </c>
      <c r="BJ122" s="17" t="s">
        <v>74</v>
      </c>
      <c r="BK122" s="227">
        <f>ROUND(I122*H122,2)</f>
        <v>0</v>
      </c>
      <c r="BL122" s="17" t="s">
        <v>218</v>
      </c>
      <c r="BM122" s="17" t="s">
        <v>247</v>
      </c>
    </row>
    <row r="123" spans="2:47" s="1" customFormat="1" ht="12">
      <c r="B123" s="38"/>
      <c r="C123" s="39"/>
      <c r="D123" s="228" t="s">
        <v>219</v>
      </c>
      <c r="E123" s="39"/>
      <c r="F123" s="229" t="s">
        <v>266</v>
      </c>
      <c r="G123" s="39"/>
      <c r="H123" s="39"/>
      <c r="I123" s="143"/>
      <c r="J123" s="39"/>
      <c r="K123" s="39"/>
      <c r="L123" s="43"/>
      <c r="M123" s="230"/>
      <c r="N123" s="79"/>
      <c r="O123" s="79"/>
      <c r="P123" s="79"/>
      <c r="Q123" s="79"/>
      <c r="R123" s="79"/>
      <c r="S123" s="79"/>
      <c r="T123" s="80"/>
      <c r="AT123" s="17" t="s">
        <v>219</v>
      </c>
      <c r="AU123" s="17" t="s">
        <v>76</v>
      </c>
    </row>
    <row r="124" spans="2:47" s="1" customFormat="1" ht="12">
      <c r="B124" s="38"/>
      <c r="C124" s="39"/>
      <c r="D124" s="228" t="s">
        <v>221</v>
      </c>
      <c r="E124" s="39"/>
      <c r="F124" s="231" t="s">
        <v>267</v>
      </c>
      <c r="G124" s="39"/>
      <c r="H124" s="39"/>
      <c r="I124" s="143"/>
      <c r="J124" s="39"/>
      <c r="K124" s="39"/>
      <c r="L124" s="43"/>
      <c r="M124" s="230"/>
      <c r="N124" s="79"/>
      <c r="O124" s="79"/>
      <c r="P124" s="79"/>
      <c r="Q124" s="79"/>
      <c r="R124" s="79"/>
      <c r="S124" s="79"/>
      <c r="T124" s="80"/>
      <c r="AT124" s="17" t="s">
        <v>221</v>
      </c>
      <c r="AU124" s="17" t="s">
        <v>76</v>
      </c>
    </row>
    <row r="125" spans="2:51" s="12" customFormat="1" ht="12">
      <c r="B125" s="232"/>
      <c r="C125" s="233"/>
      <c r="D125" s="228" t="s">
        <v>223</v>
      </c>
      <c r="E125" s="234" t="s">
        <v>1</v>
      </c>
      <c r="F125" s="235" t="s">
        <v>2279</v>
      </c>
      <c r="G125" s="233"/>
      <c r="H125" s="234" t="s">
        <v>1</v>
      </c>
      <c r="I125" s="236"/>
      <c r="J125" s="233"/>
      <c r="K125" s="233"/>
      <c r="L125" s="237"/>
      <c r="M125" s="238"/>
      <c r="N125" s="239"/>
      <c r="O125" s="239"/>
      <c r="P125" s="239"/>
      <c r="Q125" s="239"/>
      <c r="R125" s="239"/>
      <c r="S125" s="239"/>
      <c r="T125" s="240"/>
      <c r="AT125" s="241" t="s">
        <v>223</v>
      </c>
      <c r="AU125" s="241" t="s">
        <v>76</v>
      </c>
      <c r="AV125" s="12" t="s">
        <v>74</v>
      </c>
      <c r="AW125" s="12" t="s">
        <v>30</v>
      </c>
      <c r="AX125" s="12" t="s">
        <v>67</v>
      </c>
      <c r="AY125" s="241" t="s">
        <v>211</v>
      </c>
    </row>
    <row r="126" spans="2:51" s="12" customFormat="1" ht="12">
      <c r="B126" s="232"/>
      <c r="C126" s="233"/>
      <c r="D126" s="228" t="s">
        <v>223</v>
      </c>
      <c r="E126" s="234" t="s">
        <v>1</v>
      </c>
      <c r="F126" s="235" t="s">
        <v>883</v>
      </c>
      <c r="G126" s="233"/>
      <c r="H126" s="234" t="s">
        <v>1</v>
      </c>
      <c r="I126" s="236"/>
      <c r="J126" s="233"/>
      <c r="K126" s="233"/>
      <c r="L126" s="237"/>
      <c r="M126" s="238"/>
      <c r="N126" s="239"/>
      <c r="O126" s="239"/>
      <c r="P126" s="239"/>
      <c r="Q126" s="239"/>
      <c r="R126" s="239"/>
      <c r="S126" s="239"/>
      <c r="T126" s="240"/>
      <c r="AT126" s="241" t="s">
        <v>223</v>
      </c>
      <c r="AU126" s="241" t="s">
        <v>76</v>
      </c>
      <c r="AV126" s="12" t="s">
        <v>74</v>
      </c>
      <c r="AW126" s="12" t="s">
        <v>30</v>
      </c>
      <c r="AX126" s="12" t="s">
        <v>67</v>
      </c>
      <c r="AY126" s="241" t="s">
        <v>211</v>
      </c>
    </row>
    <row r="127" spans="2:51" s="13" customFormat="1" ht="12">
      <c r="B127" s="242"/>
      <c r="C127" s="243"/>
      <c r="D127" s="228" t="s">
        <v>223</v>
      </c>
      <c r="E127" s="244" t="s">
        <v>1</v>
      </c>
      <c r="F127" s="245" t="s">
        <v>2280</v>
      </c>
      <c r="G127" s="243"/>
      <c r="H127" s="246">
        <v>510</v>
      </c>
      <c r="I127" s="247"/>
      <c r="J127" s="243"/>
      <c r="K127" s="243"/>
      <c r="L127" s="248"/>
      <c r="M127" s="249"/>
      <c r="N127" s="250"/>
      <c r="O127" s="250"/>
      <c r="P127" s="250"/>
      <c r="Q127" s="250"/>
      <c r="R127" s="250"/>
      <c r="S127" s="250"/>
      <c r="T127" s="251"/>
      <c r="AT127" s="252" t="s">
        <v>223</v>
      </c>
      <c r="AU127" s="252" t="s">
        <v>76</v>
      </c>
      <c r="AV127" s="13" t="s">
        <v>76</v>
      </c>
      <c r="AW127" s="13" t="s">
        <v>30</v>
      </c>
      <c r="AX127" s="13" t="s">
        <v>67</v>
      </c>
      <c r="AY127" s="252" t="s">
        <v>211</v>
      </c>
    </row>
    <row r="128" spans="2:51" s="12" customFormat="1" ht="12">
      <c r="B128" s="232"/>
      <c r="C128" s="233"/>
      <c r="D128" s="228" t="s">
        <v>223</v>
      </c>
      <c r="E128" s="234" t="s">
        <v>1</v>
      </c>
      <c r="F128" s="235" t="s">
        <v>888</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2281</v>
      </c>
      <c r="G129" s="243"/>
      <c r="H129" s="246">
        <v>306</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2" customFormat="1" ht="12">
      <c r="B130" s="232"/>
      <c r="C130" s="233"/>
      <c r="D130" s="228" t="s">
        <v>223</v>
      </c>
      <c r="E130" s="234" t="s">
        <v>1</v>
      </c>
      <c r="F130" s="235" t="s">
        <v>2282</v>
      </c>
      <c r="G130" s="233"/>
      <c r="H130" s="234" t="s">
        <v>1</v>
      </c>
      <c r="I130" s="236"/>
      <c r="J130" s="233"/>
      <c r="K130" s="233"/>
      <c r="L130" s="237"/>
      <c r="M130" s="238"/>
      <c r="N130" s="239"/>
      <c r="O130" s="239"/>
      <c r="P130" s="239"/>
      <c r="Q130" s="239"/>
      <c r="R130" s="239"/>
      <c r="S130" s="239"/>
      <c r="T130" s="240"/>
      <c r="AT130" s="241" t="s">
        <v>223</v>
      </c>
      <c r="AU130" s="241" t="s">
        <v>76</v>
      </c>
      <c r="AV130" s="12" t="s">
        <v>74</v>
      </c>
      <c r="AW130" s="12" t="s">
        <v>30</v>
      </c>
      <c r="AX130" s="12" t="s">
        <v>67</v>
      </c>
      <c r="AY130" s="241" t="s">
        <v>211</v>
      </c>
    </row>
    <row r="131" spans="2:51" s="12" customFormat="1" ht="12">
      <c r="B131" s="232"/>
      <c r="C131" s="233"/>
      <c r="D131" s="228" t="s">
        <v>223</v>
      </c>
      <c r="E131" s="234" t="s">
        <v>1</v>
      </c>
      <c r="F131" s="235" t="s">
        <v>883</v>
      </c>
      <c r="G131" s="233"/>
      <c r="H131" s="234" t="s">
        <v>1</v>
      </c>
      <c r="I131" s="236"/>
      <c r="J131" s="233"/>
      <c r="K131" s="233"/>
      <c r="L131" s="237"/>
      <c r="M131" s="238"/>
      <c r="N131" s="239"/>
      <c r="O131" s="239"/>
      <c r="P131" s="239"/>
      <c r="Q131" s="239"/>
      <c r="R131" s="239"/>
      <c r="S131" s="239"/>
      <c r="T131" s="240"/>
      <c r="AT131" s="241" t="s">
        <v>223</v>
      </c>
      <c r="AU131" s="241" t="s">
        <v>76</v>
      </c>
      <c r="AV131" s="12" t="s">
        <v>74</v>
      </c>
      <c r="AW131" s="12" t="s">
        <v>30</v>
      </c>
      <c r="AX131" s="12" t="s">
        <v>67</v>
      </c>
      <c r="AY131" s="241" t="s">
        <v>211</v>
      </c>
    </row>
    <row r="132" spans="2:51" s="13" customFormat="1" ht="12">
      <c r="B132" s="242"/>
      <c r="C132" s="243"/>
      <c r="D132" s="228" t="s">
        <v>223</v>
      </c>
      <c r="E132" s="244" t="s">
        <v>1</v>
      </c>
      <c r="F132" s="245" t="s">
        <v>2283</v>
      </c>
      <c r="G132" s="243"/>
      <c r="H132" s="246">
        <v>81</v>
      </c>
      <c r="I132" s="247"/>
      <c r="J132" s="243"/>
      <c r="K132" s="243"/>
      <c r="L132" s="248"/>
      <c r="M132" s="249"/>
      <c r="N132" s="250"/>
      <c r="O132" s="250"/>
      <c r="P132" s="250"/>
      <c r="Q132" s="250"/>
      <c r="R132" s="250"/>
      <c r="S132" s="250"/>
      <c r="T132" s="251"/>
      <c r="AT132" s="252" t="s">
        <v>223</v>
      </c>
      <c r="AU132" s="252" t="s">
        <v>76</v>
      </c>
      <c r="AV132" s="13" t="s">
        <v>76</v>
      </c>
      <c r="AW132" s="13" t="s">
        <v>30</v>
      </c>
      <c r="AX132" s="13" t="s">
        <v>67</v>
      </c>
      <c r="AY132" s="252" t="s">
        <v>211</v>
      </c>
    </row>
    <row r="133" spans="2:51" s="12" customFormat="1" ht="12">
      <c r="B133" s="232"/>
      <c r="C133" s="233"/>
      <c r="D133" s="228" t="s">
        <v>223</v>
      </c>
      <c r="E133" s="234" t="s">
        <v>1</v>
      </c>
      <c r="F133" s="235" t="s">
        <v>888</v>
      </c>
      <c r="G133" s="233"/>
      <c r="H133" s="234" t="s">
        <v>1</v>
      </c>
      <c r="I133" s="236"/>
      <c r="J133" s="233"/>
      <c r="K133" s="233"/>
      <c r="L133" s="237"/>
      <c r="M133" s="238"/>
      <c r="N133" s="239"/>
      <c r="O133" s="239"/>
      <c r="P133" s="239"/>
      <c r="Q133" s="239"/>
      <c r="R133" s="239"/>
      <c r="S133" s="239"/>
      <c r="T133" s="240"/>
      <c r="AT133" s="241" t="s">
        <v>223</v>
      </c>
      <c r="AU133" s="241" t="s">
        <v>76</v>
      </c>
      <c r="AV133" s="12" t="s">
        <v>74</v>
      </c>
      <c r="AW133" s="12" t="s">
        <v>30</v>
      </c>
      <c r="AX133" s="12" t="s">
        <v>67</v>
      </c>
      <c r="AY133" s="241" t="s">
        <v>211</v>
      </c>
    </row>
    <row r="134" spans="2:51" s="13" customFormat="1" ht="12">
      <c r="B134" s="242"/>
      <c r="C134" s="243"/>
      <c r="D134" s="228" t="s">
        <v>223</v>
      </c>
      <c r="E134" s="244" t="s">
        <v>1</v>
      </c>
      <c r="F134" s="245" t="s">
        <v>2284</v>
      </c>
      <c r="G134" s="243"/>
      <c r="H134" s="246">
        <v>83.7</v>
      </c>
      <c r="I134" s="247"/>
      <c r="J134" s="243"/>
      <c r="K134" s="243"/>
      <c r="L134" s="248"/>
      <c r="M134" s="249"/>
      <c r="N134" s="250"/>
      <c r="O134" s="250"/>
      <c r="P134" s="250"/>
      <c r="Q134" s="250"/>
      <c r="R134" s="250"/>
      <c r="S134" s="250"/>
      <c r="T134" s="251"/>
      <c r="AT134" s="252" t="s">
        <v>223</v>
      </c>
      <c r="AU134" s="252" t="s">
        <v>76</v>
      </c>
      <c r="AV134" s="13" t="s">
        <v>76</v>
      </c>
      <c r="AW134" s="13" t="s">
        <v>30</v>
      </c>
      <c r="AX134" s="13" t="s">
        <v>67</v>
      </c>
      <c r="AY134" s="252" t="s">
        <v>211</v>
      </c>
    </row>
    <row r="135" spans="2:51" s="14" customFormat="1" ht="12">
      <c r="B135" s="253"/>
      <c r="C135" s="254"/>
      <c r="D135" s="228" t="s">
        <v>223</v>
      </c>
      <c r="E135" s="255" t="s">
        <v>1</v>
      </c>
      <c r="F135" s="256" t="s">
        <v>227</v>
      </c>
      <c r="G135" s="254"/>
      <c r="H135" s="257">
        <v>980.7</v>
      </c>
      <c r="I135" s="258"/>
      <c r="J135" s="254"/>
      <c r="K135" s="254"/>
      <c r="L135" s="259"/>
      <c r="M135" s="260"/>
      <c r="N135" s="261"/>
      <c r="O135" s="261"/>
      <c r="P135" s="261"/>
      <c r="Q135" s="261"/>
      <c r="R135" s="261"/>
      <c r="S135" s="261"/>
      <c r="T135" s="262"/>
      <c r="AT135" s="263" t="s">
        <v>223</v>
      </c>
      <c r="AU135" s="263" t="s">
        <v>76</v>
      </c>
      <c r="AV135" s="14" t="s">
        <v>218</v>
      </c>
      <c r="AW135" s="14" t="s">
        <v>30</v>
      </c>
      <c r="AX135" s="14" t="s">
        <v>74</v>
      </c>
      <c r="AY135" s="263" t="s">
        <v>211</v>
      </c>
    </row>
    <row r="136" spans="2:65" s="1" customFormat="1" ht="16.5" customHeight="1">
      <c r="B136" s="38"/>
      <c r="C136" s="216" t="s">
        <v>254</v>
      </c>
      <c r="D136" s="216" t="s">
        <v>213</v>
      </c>
      <c r="E136" s="217" t="s">
        <v>1921</v>
      </c>
      <c r="F136" s="218" t="s">
        <v>1922</v>
      </c>
      <c r="G136" s="219" t="s">
        <v>230</v>
      </c>
      <c r="H136" s="220">
        <v>980.7</v>
      </c>
      <c r="I136" s="221"/>
      <c r="J136" s="222">
        <f>ROUND(I136*H136,2)</f>
        <v>0</v>
      </c>
      <c r="K136" s="218" t="s">
        <v>217</v>
      </c>
      <c r="L136" s="43"/>
      <c r="M136" s="223" t="s">
        <v>1</v>
      </c>
      <c r="N136" s="224" t="s">
        <v>38</v>
      </c>
      <c r="O136" s="79"/>
      <c r="P136" s="225">
        <f>O136*H136</f>
        <v>0</v>
      </c>
      <c r="Q136" s="225">
        <v>0</v>
      </c>
      <c r="R136" s="225">
        <f>Q136*H136</f>
        <v>0</v>
      </c>
      <c r="S136" s="225">
        <v>0</v>
      </c>
      <c r="T136" s="226">
        <f>S136*H136</f>
        <v>0</v>
      </c>
      <c r="AR136" s="17" t="s">
        <v>218</v>
      </c>
      <c r="AT136" s="17" t="s">
        <v>213</v>
      </c>
      <c r="AU136" s="17" t="s">
        <v>76</v>
      </c>
      <c r="AY136" s="17" t="s">
        <v>211</v>
      </c>
      <c r="BE136" s="227">
        <f>IF(N136="základní",J136,0)</f>
        <v>0</v>
      </c>
      <c r="BF136" s="227">
        <f>IF(N136="snížená",J136,0)</f>
        <v>0</v>
      </c>
      <c r="BG136" s="227">
        <f>IF(N136="zákl. přenesená",J136,0)</f>
        <v>0</v>
      </c>
      <c r="BH136" s="227">
        <f>IF(N136="sníž. přenesená",J136,0)</f>
        <v>0</v>
      </c>
      <c r="BI136" s="227">
        <f>IF(N136="nulová",J136,0)</f>
        <v>0</v>
      </c>
      <c r="BJ136" s="17" t="s">
        <v>74</v>
      </c>
      <c r="BK136" s="227">
        <f>ROUND(I136*H136,2)</f>
        <v>0</v>
      </c>
      <c r="BL136" s="17" t="s">
        <v>218</v>
      </c>
      <c r="BM136" s="17" t="s">
        <v>257</v>
      </c>
    </row>
    <row r="137" spans="2:47" s="1" customFormat="1" ht="12">
      <c r="B137" s="38"/>
      <c r="C137" s="39"/>
      <c r="D137" s="228" t="s">
        <v>219</v>
      </c>
      <c r="E137" s="39"/>
      <c r="F137" s="229" t="s">
        <v>1923</v>
      </c>
      <c r="G137" s="39"/>
      <c r="H137" s="39"/>
      <c r="I137" s="143"/>
      <c r="J137" s="39"/>
      <c r="K137" s="39"/>
      <c r="L137" s="43"/>
      <c r="M137" s="230"/>
      <c r="N137" s="79"/>
      <c r="O137" s="79"/>
      <c r="P137" s="79"/>
      <c r="Q137" s="79"/>
      <c r="R137" s="79"/>
      <c r="S137" s="79"/>
      <c r="T137" s="80"/>
      <c r="AT137" s="17" t="s">
        <v>219</v>
      </c>
      <c r="AU137" s="17" t="s">
        <v>76</v>
      </c>
    </row>
    <row r="138" spans="2:47" s="1" customFormat="1" ht="12">
      <c r="B138" s="38"/>
      <c r="C138" s="39"/>
      <c r="D138" s="228" t="s">
        <v>221</v>
      </c>
      <c r="E138" s="39"/>
      <c r="F138" s="231" t="s">
        <v>267</v>
      </c>
      <c r="G138" s="39"/>
      <c r="H138" s="39"/>
      <c r="I138" s="143"/>
      <c r="J138" s="39"/>
      <c r="K138" s="39"/>
      <c r="L138" s="43"/>
      <c r="M138" s="230"/>
      <c r="N138" s="79"/>
      <c r="O138" s="79"/>
      <c r="P138" s="79"/>
      <c r="Q138" s="79"/>
      <c r="R138" s="79"/>
      <c r="S138" s="79"/>
      <c r="T138" s="80"/>
      <c r="AT138" s="17" t="s">
        <v>221</v>
      </c>
      <c r="AU138" s="17" t="s">
        <v>76</v>
      </c>
    </row>
    <row r="139" spans="2:51" s="13" customFormat="1" ht="12">
      <c r="B139" s="242"/>
      <c r="C139" s="243"/>
      <c r="D139" s="228" t="s">
        <v>223</v>
      </c>
      <c r="E139" s="244" t="s">
        <v>1</v>
      </c>
      <c r="F139" s="245" t="s">
        <v>2285</v>
      </c>
      <c r="G139" s="243"/>
      <c r="H139" s="246">
        <v>980.7</v>
      </c>
      <c r="I139" s="247"/>
      <c r="J139" s="243"/>
      <c r="K139" s="243"/>
      <c r="L139" s="248"/>
      <c r="M139" s="249"/>
      <c r="N139" s="250"/>
      <c r="O139" s="250"/>
      <c r="P139" s="250"/>
      <c r="Q139" s="250"/>
      <c r="R139" s="250"/>
      <c r="S139" s="250"/>
      <c r="T139" s="251"/>
      <c r="AT139" s="252" t="s">
        <v>223</v>
      </c>
      <c r="AU139" s="252" t="s">
        <v>76</v>
      </c>
      <c r="AV139" s="13" t="s">
        <v>76</v>
      </c>
      <c r="AW139" s="13" t="s">
        <v>30</v>
      </c>
      <c r="AX139" s="13" t="s">
        <v>67</v>
      </c>
      <c r="AY139" s="252" t="s">
        <v>211</v>
      </c>
    </row>
    <row r="140" spans="2:51" s="14" customFormat="1" ht="12">
      <c r="B140" s="253"/>
      <c r="C140" s="254"/>
      <c r="D140" s="228" t="s">
        <v>223</v>
      </c>
      <c r="E140" s="255" t="s">
        <v>1</v>
      </c>
      <c r="F140" s="256" t="s">
        <v>227</v>
      </c>
      <c r="G140" s="254"/>
      <c r="H140" s="257">
        <v>980.7</v>
      </c>
      <c r="I140" s="258"/>
      <c r="J140" s="254"/>
      <c r="K140" s="254"/>
      <c r="L140" s="259"/>
      <c r="M140" s="260"/>
      <c r="N140" s="261"/>
      <c r="O140" s="261"/>
      <c r="P140" s="261"/>
      <c r="Q140" s="261"/>
      <c r="R140" s="261"/>
      <c r="S140" s="261"/>
      <c r="T140" s="262"/>
      <c r="AT140" s="263" t="s">
        <v>223</v>
      </c>
      <c r="AU140" s="263" t="s">
        <v>76</v>
      </c>
      <c r="AV140" s="14" t="s">
        <v>218</v>
      </c>
      <c r="AW140" s="14" t="s">
        <v>30</v>
      </c>
      <c r="AX140" s="14" t="s">
        <v>74</v>
      </c>
      <c r="AY140" s="263" t="s">
        <v>211</v>
      </c>
    </row>
    <row r="141" spans="2:65" s="1" customFormat="1" ht="16.5" customHeight="1">
      <c r="B141" s="38"/>
      <c r="C141" s="216" t="s">
        <v>239</v>
      </c>
      <c r="D141" s="216" t="s">
        <v>213</v>
      </c>
      <c r="E141" s="217" t="s">
        <v>271</v>
      </c>
      <c r="F141" s="218" t="s">
        <v>272</v>
      </c>
      <c r="G141" s="219" t="s">
        <v>230</v>
      </c>
      <c r="H141" s="220">
        <v>490.35</v>
      </c>
      <c r="I141" s="221"/>
      <c r="J141" s="222">
        <f>ROUND(I141*H141,2)</f>
        <v>0</v>
      </c>
      <c r="K141" s="218" t="s">
        <v>217</v>
      </c>
      <c r="L141" s="43"/>
      <c r="M141" s="223" t="s">
        <v>1</v>
      </c>
      <c r="N141" s="224" t="s">
        <v>38</v>
      </c>
      <c r="O141" s="79"/>
      <c r="P141" s="225">
        <f>O141*H141</f>
        <v>0</v>
      </c>
      <c r="Q141" s="225">
        <v>0</v>
      </c>
      <c r="R141" s="225">
        <f>Q141*H141</f>
        <v>0</v>
      </c>
      <c r="S141" s="225">
        <v>0</v>
      </c>
      <c r="T141" s="226">
        <f>S141*H141</f>
        <v>0</v>
      </c>
      <c r="AR141" s="17" t="s">
        <v>218</v>
      </c>
      <c r="AT141" s="17" t="s">
        <v>213</v>
      </c>
      <c r="AU141" s="17" t="s">
        <v>76</v>
      </c>
      <c r="AY141" s="17" t="s">
        <v>211</v>
      </c>
      <c r="BE141" s="227">
        <f>IF(N141="základní",J141,0)</f>
        <v>0</v>
      </c>
      <c r="BF141" s="227">
        <f>IF(N141="snížená",J141,0)</f>
        <v>0</v>
      </c>
      <c r="BG141" s="227">
        <f>IF(N141="zákl. přenesená",J141,0)</f>
        <v>0</v>
      </c>
      <c r="BH141" s="227">
        <f>IF(N141="sníž. přenesená",J141,0)</f>
        <v>0</v>
      </c>
      <c r="BI141" s="227">
        <f>IF(N141="nulová",J141,0)</f>
        <v>0</v>
      </c>
      <c r="BJ141" s="17" t="s">
        <v>74</v>
      </c>
      <c r="BK141" s="227">
        <f>ROUND(I141*H141,2)</f>
        <v>0</v>
      </c>
      <c r="BL141" s="17" t="s">
        <v>218</v>
      </c>
      <c r="BM141" s="17" t="s">
        <v>265</v>
      </c>
    </row>
    <row r="142" spans="2:47" s="1" customFormat="1" ht="12">
      <c r="B142" s="38"/>
      <c r="C142" s="39"/>
      <c r="D142" s="228" t="s">
        <v>219</v>
      </c>
      <c r="E142" s="39"/>
      <c r="F142" s="229" t="s">
        <v>274</v>
      </c>
      <c r="G142" s="39"/>
      <c r="H142" s="39"/>
      <c r="I142" s="143"/>
      <c r="J142" s="39"/>
      <c r="K142" s="39"/>
      <c r="L142" s="43"/>
      <c r="M142" s="230"/>
      <c r="N142" s="79"/>
      <c r="O142" s="79"/>
      <c r="P142" s="79"/>
      <c r="Q142" s="79"/>
      <c r="R142" s="79"/>
      <c r="S142" s="79"/>
      <c r="T142" s="80"/>
      <c r="AT142" s="17" t="s">
        <v>219</v>
      </c>
      <c r="AU142" s="17" t="s">
        <v>76</v>
      </c>
    </row>
    <row r="143" spans="2:47" s="1" customFormat="1" ht="12">
      <c r="B143" s="38"/>
      <c r="C143" s="39"/>
      <c r="D143" s="228" t="s">
        <v>221</v>
      </c>
      <c r="E143" s="39"/>
      <c r="F143" s="231" t="s">
        <v>267</v>
      </c>
      <c r="G143" s="39"/>
      <c r="H143" s="39"/>
      <c r="I143" s="143"/>
      <c r="J143" s="39"/>
      <c r="K143" s="39"/>
      <c r="L143" s="43"/>
      <c r="M143" s="230"/>
      <c r="N143" s="79"/>
      <c r="O143" s="79"/>
      <c r="P143" s="79"/>
      <c r="Q143" s="79"/>
      <c r="R143" s="79"/>
      <c r="S143" s="79"/>
      <c r="T143" s="80"/>
      <c r="AT143" s="17" t="s">
        <v>221</v>
      </c>
      <c r="AU143" s="17" t="s">
        <v>76</v>
      </c>
    </row>
    <row r="144" spans="2:51" s="13" customFormat="1" ht="12">
      <c r="B144" s="242"/>
      <c r="C144" s="243"/>
      <c r="D144" s="228" t="s">
        <v>223</v>
      </c>
      <c r="E144" s="244" t="s">
        <v>1</v>
      </c>
      <c r="F144" s="245" t="s">
        <v>2286</v>
      </c>
      <c r="G144" s="243"/>
      <c r="H144" s="246">
        <v>490.35</v>
      </c>
      <c r="I144" s="247"/>
      <c r="J144" s="243"/>
      <c r="K144" s="243"/>
      <c r="L144" s="248"/>
      <c r="M144" s="249"/>
      <c r="N144" s="250"/>
      <c r="O144" s="250"/>
      <c r="P144" s="250"/>
      <c r="Q144" s="250"/>
      <c r="R144" s="250"/>
      <c r="S144" s="250"/>
      <c r="T144" s="251"/>
      <c r="AT144" s="252" t="s">
        <v>223</v>
      </c>
      <c r="AU144" s="252" t="s">
        <v>76</v>
      </c>
      <c r="AV144" s="13" t="s">
        <v>76</v>
      </c>
      <c r="AW144" s="13" t="s">
        <v>30</v>
      </c>
      <c r="AX144" s="13" t="s">
        <v>67</v>
      </c>
      <c r="AY144" s="252" t="s">
        <v>211</v>
      </c>
    </row>
    <row r="145" spans="2:51" s="14" customFormat="1" ht="12">
      <c r="B145" s="253"/>
      <c r="C145" s="254"/>
      <c r="D145" s="228" t="s">
        <v>223</v>
      </c>
      <c r="E145" s="255" t="s">
        <v>1</v>
      </c>
      <c r="F145" s="256" t="s">
        <v>227</v>
      </c>
      <c r="G145" s="254"/>
      <c r="H145" s="257">
        <v>490.35</v>
      </c>
      <c r="I145" s="258"/>
      <c r="J145" s="254"/>
      <c r="K145" s="254"/>
      <c r="L145" s="259"/>
      <c r="M145" s="260"/>
      <c r="N145" s="261"/>
      <c r="O145" s="261"/>
      <c r="P145" s="261"/>
      <c r="Q145" s="261"/>
      <c r="R145" s="261"/>
      <c r="S145" s="261"/>
      <c r="T145" s="262"/>
      <c r="AT145" s="263" t="s">
        <v>223</v>
      </c>
      <c r="AU145" s="263" t="s">
        <v>76</v>
      </c>
      <c r="AV145" s="14" t="s">
        <v>218</v>
      </c>
      <c r="AW145" s="14" t="s">
        <v>30</v>
      </c>
      <c r="AX145" s="14" t="s">
        <v>74</v>
      </c>
      <c r="AY145" s="263" t="s">
        <v>211</v>
      </c>
    </row>
    <row r="146" spans="2:65" s="1" customFormat="1" ht="16.5" customHeight="1">
      <c r="B146" s="38"/>
      <c r="C146" s="216" t="s">
        <v>270</v>
      </c>
      <c r="D146" s="216" t="s">
        <v>213</v>
      </c>
      <c r="E146" s="217" t="s">
        <v>1956</v>
      </c>
      <c r="F146" s="218" t="s">
        <v>1957</v>
      </c>
      <c r="G146" s="219" t="s">
        <v>230</v>
      </c>
      <c r="H146" s="220">
        <v>980.7</v>
      </c>
      <c r="I146" s="221"/>
      <c r="J146" s="222">
        <f>ROUND(I146*H146,2)</f>
        <v>0</v>
      </c>
      <c r="K146" s="218" t="s">
        <v>217</v>
      </c>
      <c r="L146" s="43"/>
      <c r="M146" s="223" t="s">
        <v>1</v>
      </c>
      <c r="N146" s="224" t="s">
        <v>38</v>
      </c>
      <c r="O146" s="79"/>
      <c r="P146" s="225">
        <f>O146*H146</f>
        <v>0</v>
      </c>
      <c r="Q146" s="225">
        <v>0</v>
      </c>
      <c r="R146" s="225">
        <f>Q146*H146</f>
        <v>0</v>
      </c>
      <c r="S146" s="225">
        <v>0</v>
      </c>
      <c r="T146" s="226">
        <f>S146*H146</f>
        <v>0</v>
      </c>
      <c r="AR146" s="17" t="s">
        <v>218</v>
      </c>
      <c r="AT146" s="17" t="s">
        <v>213</v>
      </c>
      <c r="AU146" s="17" t="s">
        <v>76</v>
      </c>
      <c r="AY146" s="17" t="s">
        <v>211</v>
      </c>
      <c r="BE146" s="227">
        <f>IF(N146="základní",J146,0)</f>
        <v>0</v>
      </c>
      <c r="BF146" s="227">
        <f>IF(N146="snížená",J146,0)</f>
        <v>0</v>
      </c>
      <c r="BG146" s="227">
        <f>IF(N146="zákl. přenesená",J146,0)</f>
        <v>0</v>
      </c>
      <c r="BH146" s="227">
        <f>IF(N146="sníž. přenesená",J146,0)</f>
        <v>0</v>
      </c>
      <c r="BI146" s="227">
        <f>IF(N146="nulová",J146,0)</f>
        <v>0</v>
      </c>
      <c r="BJ146" s="17" t="s">
        <v>74</v>
      </c>
      <c r="BK146" s="227">
        <f>ROUND(I146*H146,2)</f>
        <v>0</v>
      </c>
      <c r="BL146" s="17" t="s">
        <v>218</v>
      </c>
      <c r="BM146" s="17" t="s">
        <v>2287</v>
      </c>
    </row>
    <row r="147" spans="2:47" s="1" customFormat="1" ht="12">
      <c r="B147" s="38"/>
      <c r="C147" s="39"/>
      <c r="D147" s="228" t="s">
        <v>219</v>
      </c>
      <c r="E147" s="39"/>
      <c r="F147" s="229" t="s">
        <v>1959</v>
      </c>
      <c r="G147" s="39"/>
      <c r="H147" s="39"/>
      <c r="I147" s="143"/>
      <c r="J147" s="39"/>
      <c r="K147" s="39"/>
      <c r="L147" s="43"/>
      <c r="M147" s="230"/>
      <c r="N147" s="79"/>
      <c r="O147" s="79"/>
      <c r="P147" s="79"/>
      <c r="Q147" s="79"/>
      <c r="R147" s="79"/>
      <c r="S147" s="79"/>
      <c r="T147" s="80"/>
      <c r="AT147" s="17" t="s">
        <v>219</v>
      </c>
      <c r="AU147" s="17" t="s">
        <v>76</v>
      </c>
    </row>
    <row r="148" spans="2:47" s="1" customFormat="1" ht="12">
      <c r="B148" s="38"/>
      <c r="C148" s="39"/>
      <c r="D148" s="228" t="s">
        <v>221</v>
      </c>
      <c r="E148" s="39"/>
      <c r="F148" s="231" t="s">
        <v>1954</v>
      </c>
      <c r="G148" s="39"/>
      <c r="H148" s="39"/>
      <c r="I148" s="143"/>
      <c r="J148" s="39"/>
      <c r="K148" s="39"/>
      <c r="L148" s="43"/>
      <c r="M148" s="230"/>
      <c r="N148" s="79"/>
      <c r="O148" s="79"/>
      <c r="P148" s="79"/>
      <c r="Q148" s="79"/>
      <c r="R148" s="79"/>
      <c r="S148" s="79"/>
      <c r="T148" s="80"/>
      <c r="AT148" s="17" t="s">
        <v>221</v>
      </c>
      <c r="AU148" s="17" t="s">
        <v>76</v>
      </c>
    </row>
    <row r="149" spans="2:47" s="1" customFormat="1" ht="12">
      <c r="B149" s="38"/>
      <c r="C149" s="39"/>
      <c r="D149" s="228" t="s">
        <v>250</v>
      </c>
      <c r="E149" s="39"/>
      <c r="F149" s="231" t="s">
        <v>2288</v>
      </c>
      <c r="G149" s="39"/>
      <c r="H149" s="39"/>
      <c r="I149" s="143"/>
      <c r="J149" s="39"/>
      <c r="K149" s="39"/>
      <c r="L149" s="43"/>
      <c r="M149" s="230"/>
      <c r="N149" s="79"/>
      <c r="O149" s="79"/>
      <c r="P149" s="79"/>
      <c r="Q149" s="79"/>
      <c r="R149" s="79"/>
      <c r="S149" s="79"/>
      <c r="T149" s="80"/>
      <c r="AT149" s="17" t="s">
        <v>250</v>
      </c>
      <c r="AU149" s="17" t="s">
        <v>76</v>
      </c>
    </row>
    <row r="150" spans="2:65" s="1" customFormat="1" ht="16.5" customHeight="1">
      <c r="B150" s="38"/>
      <c r="C150" s="216" t="s">
        <v>247</v>
      </c>
      <c r="D150" s="216" t="s">
        <v>213</v>
      </c>
      <c r="E150" s="217" t="s">
        <v>283</v>
      </c>
      <c r="F150" s="218" t="s">
        <v>284</v>
      </c>
      <c r="G150" s="219" t="s">
        <v>230</v>
      </c>
      <c r="H150" s="220">
        <v>107.1</v>
      </c>
      <c r="I150" s="221"/>
      <c r="J150" s="222">
        <f>ROUND(I150*H150,2)</f>
        <v>0</v>
      </c>
      <c r="K150" s="218" t="s">
        <v>217</v>
      </c>
      <c r="L150" s="43"/>
      <c r="M150" s="223" t="s">
        <v>1</v>
      </c>
      <c r="N150" s="224" t="s">
        <v>38</v>
      </c>
      <c r="O150" s="79"/>
      <c r="P150" s="225">
        <f>O150*H150</f>
        <v>0</v>
      </c>
      <c r="Q150" s="225">
        <v>0</v>
      </c>
      <c r="R150" s="225">
        <f>Q150*H150</f>
        <v>0</v>
      </c>
      <c r="S150" s="225">
        <v>0</v>
      </c>
      <c r="T150" s="226">
        <f>S150*H150</f>
        <v>0</v>
      </c>
      <c r="AR150" s="17" t="s">
        <v>218</v>
      </c>
      <c r="AT150" s="17" t="s">
        <v>213</v>
      </c>
      <c r="AU150" s="17" t="s">
        <v>76</v>
      </c>
      <c r="AY150" s="17" t="s">
        <v>211</v>
      </c>
      <c r="BE150" s="227">
        <f>IF(N150="základní",J150,0)</f>
        <v>0</v>
      </c>
      <c r="BF150" s="227">
        <f>IF(N150="snížená",J150,0)</f>
        <v>0</v>
      </c>
      <c r="BG150" s="227">
        <f>IF(N150="zákl. přenesená",J150,0)</f>
        <v>0</v>
      </c>
      <c r="BH150" s="227">
        <f>IF(N150="sníž. přenesená",J150,0)</f>
        <v>0</v>
      </c>
      <c r="BI150" s="227">
        <f>IF(N150="nulová",J150,0)</f>
        <v>0</v>
      </c>
      <c r="BJ150" s="17" t="s">
        <v>74</v>
      </c>
      <c r="BK150" s="227">
        <f>ROUND(I150*H150,2)</f>
        <v>0</v>
      </c>
      <c r="BL150" s="17" t="s">
        <v>218</v>
      </c>
      <c r="BM150" s="17" t="s">
        <v>278</v>
      </c>
    </row>
    <row r="151" spans="2:47" s="1" customFormat="1" ht="12">
      <c r="B151" s="38"/>
      <c r="C151" s="39"/>
      <c r="D151" s="228" t="s">
        <v>219</v>
      </c>
      <c r="E151" s="39"/>
      <c r="F151" s="229" t="s">
        <v>286</v>
      </c>
      <c r="G151" s="39"/>
      <c r="H151" s="39"/>
      <c r="I151" s="143"/>
      <c r="J151" s="39"/>
      <c r="K151" s="39"/>
      <c r="L151" s="43"/>
      <c r="M151" s="230"/>
      <c r="N151" s="79"/>
      <c r="O151" s="79"/>
      <c r="P151" s="79"/>
      <c r="Q151" s="79"/>
      <c r="R151" s="79"/>
      <c r="S151" s="79"/>
      <c r="T151" s="80"/>
      <c r="AT151" s="17" t="s">
        <v>219</v>
      </c>
      <c r="AU151" s="17" t="s">
        <v>76</v>
      </c>
    </row>
    <row r="152" spans="2:47" s="1" customFormat="1" ht="12">
      <c r="B152" s="38"/>
      <c r="C152" s="39"/>
      <c r="D152" s="228" t="s">
        <v>221</v>
      </c>
      <c r="E152" s="39"/>
      <c r="F152" s="231" t="s">
        <v>287</v>
      </c>
      <c r="G152" s="39"/>
      <c r="H152" s="39"/>
      <c r="I152" s="143"/>
      <c r="J152" s="39"/>
      <c r="K152" s="39"/>
      <c r="L152" s="43"/>
      <c r="M152" s="230"/>
      <c r="N152" s="79"/>
      <c r="O152" s="79"/>
      <c r="P152" s="79"/>
      <c r="Q152" s="79"/>
      <c r="R152" s="79"/>
      <c r="S152" s="79"/>
      <c r="T152" s="80"/>
      <c r="AT152" s="17" t="s">
        <v>221</v>
      </c>
      <c r="AU152" s="17" t="s">
        <v>76</v>
      </c>
    </row>
    <row r="153" spans="2:51" s="12" customFormat="1" ht="12">
      <c r="B153" s="232"/>
      <c r="C153" s="233"/>
      <c r="D153" s="228" t="s">
        <v>223</v>
      </c>
      <c r="E153" s="234" t="s">
        <v>1</v>
      </c>
      <c r="F153" s="235" t="s">
        <v>288</v>
      </c>
      <c r="G153" s="233"/>
      <c r="H153" s="234" t="s">
        <v>1</v>
      </c>
      <c r="I153" s="236"/>
      <c r="J153" s="233"/>
      <c r="K153" s="233"/>
      <c r="L153" s="237"/>
      <c r="M153" s="238"/>
      <c r="N153" s="239"/>
      <c r="O153" s="239"/>
      <c r="P153" s="239"/>
      <c r="Q153" s="239"/>
      <c r="R153" s="239"/>
      <c r="S153" s="239"/>
      <c r="T153" s="240"/>
      <c r="AT153" s="241" t="s">
        <v>223</v>
      </c>
      <c r="AU153" s="241" t="s">
        <v>76</v>
      </c>
      <c r="AV153" s="12" t="s">
        <v>74</v>
      </c>
      <c r="AW153" s="12" t="s">
        <v>30</v>
      </c>
      <c r="AX153" s="12" t="s">
        <v>67</v>
      </c>
      <c r="AY153" s="241" t="s">
        <v>211</v>
      </c>
    </row>
    <row r="154" spans="2:51" s="13" customFormat="1" ht="12">
      <c r="B154" s="242"/>
      <c r="C154" s="243"/>
      <c r="D154" s="228" t="s">
        <v>223</v>
      </c>
      <c r="E154" s="244" t="s">
        <v>1</v>
      </c>
      <c r="F154" s="245" t="s">
        <v>2289</v>
      </c>
      <c r="G154" s="243"/>
      <c r="H154" s="246">
        <v>107.1</v>
      </c>
      <c r="I154" s="247"/>
      <c r="J154" s="243"/>
      <c r="K154" s="243"/>
      <c r="L154" s="248"/>
      <c r="M154" s="249"/>
      <c r="N154" s="250"/>
      <c r="O154" s="250"/>
      <c r="P154" s="250"/>
      <c r="Q154" s="250"/>
      <c r="R154" s="250"/>
      <c r="S154" s="250"/>
      <c r="T154" s="251"/>
      <c r="AT154" s="252" t="s">
        <v>223</v>
      </c>
      <c r="AU154" s="252" t="s">
        <v>76</v>
      </c>
      <c r="AV154" s="13" t="s">
        <v>76</v>
      </c>
      <c r="AW154" s="13" t="s">
        <v>30</v>
      </c>
      <c r="AX154" s="13" t="s">
        <v>67</v>
      </c>
      <c r="AY154" s="252" t="s">
        <v>211</v>
      </c>
    </row>
    <row r="155" spans="2:51" s="14" customFormat="1" ht="12">
      <c r="B155" s="253"/>
      <c r="C155" s="254"/>
      <c r="D155" s="228" t="s">
        <v>223</v>
      </c>
      <c r="E155" s="255" t="s">
        <v>1</v>
      </c>
      <c r="F155" s="256" t="s">
        <v>227</v>
      </c>
      <c r="G155" s="254"/>
      <c r="H155" s="257">
        <v>107.1</v>
      </c>
      <c r="I155" s="258"/>
      <c r="J155" s="254"/>
      <c r="K155" s="254"/>
      <c r="L155" s="259"/>
      <c r="M155" s="260"/>
      <c r="N155" s="261"/>
      <c r="O155" s="261"/>
      <c r="P155" s="261"/>
      <c r="Q155" s="261"/>
      <c r="R155" s="261"/>
      <c r="S155" s="261"/>
      <c r="T155" s="262"/>
      <c r="AT155" s="263" t="s">
        <v>223</v>
      </c>
      <c r="AU155" s="263" t="s">
        <v>76</v>
      </c>
      <c r="AV155" s="14" t="s">
        <v>218</v>
      </c>
      <c r="AW155" s="14" t="s">
        <v>30</v>
      </c>
      <c r="AX155" s="14" t="s">
        <v>74</v>
      </c>
      <c r="AY155" s="263" t="s">
        <v>211</v>
      </c>
    </row>
    <row r="156" spans="2:65" s="1" customFormat="1" ht="16.5" customHeight="1">
      <c r="B156" s="38"/>
      <c r="C156" s="216" t="s">
        <v>282</v>
      </c>
      <c r="D156" s="216" t="s">
        <v>213</v>
      </c>
      <c r="E156" s="217" t="s">
        <v>1964</v>
      </c>
      <c r="F156" s="218" t="s">
        <v>1965</v>
      </c>
      <c r="G156" s="219" t="s">
        <v>323</v>
      </c>
      <c r="H156" s="220">
        <v>2098.022</v>
      </c>
      <c r="I156" s="221"/>
      <c r="J156" s="222">
        <f>ROUND(I156*H156,2)</f>
        <v>0</v>
      </c>
      <c r="K156" s="218" t="s">
        <v>217</v>
      </c>
      <c r="L156" s="43"/>
      <c r="M156" s="223" t="s">
        <v>1</v>
      </c>
      <c r="N156" s="224" t="s">
        <v>38</v>
      </c>
      <c r="O156" s="79"/>
      <c r="P156" s="225">
        <f>O156*H156</f>
        <v>0</v>
      </c>
      <c r="Q156" s="225">
        <v>0</v>
      </c>
      <c r="R156" s="225">
        <f>Q156*H156</f>
        <v>0</v>
      </c>
      <c r="S156" s="225">
        <v>0</v>
      </c>
      <c r="T156" s="226">
        <f>S156*H156</f>
        <v>0</v>
      </c>
      <c r="AR156" s="17" t="s">
        <v>218</v>
      </c>
      <c r="AT156" s="17" t="s">
        <v>213</v>
      </c>
      <c r="AU156" s="17" t="s">
        <v>76</v>
      </c>
      <c r="AY156" s="17" t="s">
        <v>211</v>
      </c>
      <c r="BE156" s="227">
        <f>IF(N156="základní",J156,0)</f>
        <v>0</v>
      </c>
      <c r="BF156" s="227">
        <f>IF(N156="snížená",J156,0)</f>
        <v>0</v>
      </c>
      <c r="BG156" s="227">
        <f>IF(N156="zákl. přenesená",J156,0)</f>
        <v>0</v>
      </c>
      <c r="BH156" s="227">
        <f>IF(N156="sníž. přenesená",J156,0)</f>
        <v>0</v>
      </c>
      <c r="BI156" s="227">
        <f>IF(N156="nulová",J156,0)</f>
        <v>0</v>
      </c>
      <c r="BJ156" s="17" t="s">
        <v>74</v>
      </c>
      <c r="BK156" s="227">
        <f>ROUND(I156*H156,2)</f>
        <v>0</v>
      </c>
      <c r="BL156" s="17" t="s">
        <v>218</v>
      </c>
      <c r="BM156" s="17" t="s">
        <v>353</v>
      </c>
    </row>
    <row r="157" spans="2:47" s="1" customFormat="1" ht="12">
      <c r="B157" s="38"/>
      <c r="C157" s="39"/>
      <c r="D157" s="228" t="s">
        <v>219</v>
      </c>
      <c r="E157" s="39"/>
      <c r="F157" s="229" t="s">
        <v>1966</v>
      </c>
      <c r="G157" s="39"/>
      <c r="H157" s="39"/>
      <c r="I157" s="143"/>
      <c r="J157" s="39"/>
      <c r="K157" s="39"/>
      <c r="L157" s="43"/>
      <c r="M157" s="230"/>
      <c r="N157" s="79"/>
      <c r="O157" s="79"/>
      <c r="P157" s="79"/>
      <c r="Q157" s="79"/>
      <c r="R157" s="79"/>
      <c r="S157" s="79"/>
      <c r="T157" s="80"/>
      <c r="AT157" s="17" t="s">
        <v>219</v>
      </c>
      <c r="AU157" s="17" t="s">
        <v>76</v>
      </c>
    </row>
    <row r="158" spans="2:51" s="12" customFormat="1" ht="12">
      <c r="B158" s="232"/>
      <c r="C158" s="233"/>
      <c r="D158" s="228" t="s">
        <v>223</v>
      </c>
      <c r="E158" s="234" t="s">
        <v>1</v>
      </c>
      <c r="F158" s="235" t="s">
        <v>1972</v>
      </c>
      <c r="G158" s="233"/>
      <c r="H158" s="234" t="s">
        <v>1</v>
      </c>
      <c r="I158" s="236"/>
      <c r="J158" s="233"/>
      <c r="K158" s="233"/>
      <c r="L158" s="237"/>
      <c r="M158" s="238"/>
      <c r="N158" s="239"/>
      <c r="O158" s="239"/>
      <c r="P158" s="239"/>
      <c r="Q158" s="239"/>
      <c r="R158" s="239"/>
      <c r="S158" s="239"/>
      <c r="T158" s="240"/>
      <c r="AT158" s="241" t="s">
        <v>223</v>
      </c>
      <c r="AU158" s="241" t="s">
        <v>76</v>
      </c>
      <c r="AV158" s="12" t="s">
        <v>74</v>
      </c>
      <c r="AW158" s="12" t="s">
        <v>30</v>
      </c>
      <c r="AX158" s="12" t="s">
        <v>67</v>
      </c>
      <c r="AY158" s="241" t="s">
        <v>211</v>
      </c>
    </row>
    <row r="159" spans="2:51" s="13" customFormat="1" ht="12">
      <c r="B159" s="242"/>
      <c r="C159" s="243"/>
      <c r="D159" s="228" t="s">
        <v>223</v>
      </c>
      <c r="E159" s="244" t="s">
        <v>1</v>
      </c>
      <c r="F159" s="245" t="s">
        <v>2290</v>
      </c>
      <c r="G159" s="243"/>
      <c r="H159" s="246">
        <v>1961.4</v>
      </c>
      <c r="I159" s="247"/>
      <c r="J159" s="243"/>
      <c r="K159" s="243"/>
      <c r="L159" s="248"/>
      <c r="M159" s="249"/>
      <c r="N159" s="250"/>
      <c r="O159" s="250"/>
      <c r="P159" s="250"/>
      <c r="Q159" s="250"/>
      <c r="R159" s="250"/>
      <c r="S159" s="250"/>
      <c r="T159" s="251"/>
      <c r="AT159" s="252" t="s">
        <v>223</v>
      </c>
      <c r="AU159" s="252" t="s">
        <v>76</v>
      </c>
      <c r="AV159" s="13" t="s">
        <v>76</v>
      </c>
      <c r="AW159" s="13" t="s">
        <v>30</v>
      </c>
      <c r="AX159" s="13" t="s">
        <v>67</v>
      </c>
      <c r="AY159" s="252" t="s">
        <v>211</v>
      </c>
    </row>
    <row r="160" spans="2:51" s="12" customFormat="1" ht="12">
      <c r="B160" s="232"/>
      <c r="C160" s="233"/>
      <c r="D160" s="228" t="s">
        <v>223</v>
      </c>
      <c r="E160" s="234" t="s">
        <v>1</v>
      </c>
      <c r="F160" s="235" t="s">
        <v>1970</v>
      </c>
      <c r="G160" s="233"/>
      <c r="H160" s="234" t="s">
        <v>1</v>
      </c>
      <c r="I160" s="236"/>
      <c r="J160" s="233"/>
      <c r="K160" s="233"/>
      <c r="L160" s="237"/>
      <c r="M160" s="238"/>
      <c r="N160" s="239"/>
      <c r="O160" s="239"/>
      <c r="P160" s="239"/>
      <c r="Q160" s="239"/>
      <c r="R160" s="239"/>
      <c r="S160" s="239"/>
      <c r="T160" s="240"/>
      <c r="AT160" s="241" t="s">
        <v>223</v>
      </c>
      <c r="AU160" s="241" t="s">
        <v>76</v>
      </c>
      <c r="AV160" s="12" t="s">
        <v>74</v>
      </c>
      <c r="AW160" s="12" t="s">
        <v>30</v>
      </c>
      <c r="AX160" s="12" t="s">
        <v>67</v>
      </c>
      <c r="AY160" s="241" t="s">
        <v>211</v>
      </c>
    </row>
    <row r="161" spans="2:51" s="13" customFormat="1" ht="12">
      <c r="B161" s="242"/>
      <c r="C161" s="243"/>
      <c r="D161" s="228" t="s">
        <v>223</v>
      </c>
      <c r="E161" s="244" t="s">
        <v>1</v>
      </c>
      <c r="F161" s="245" t="s">
        <v>2291</v>
      </c>
      <c r="G161" s="243"/>
      <c r="H161" s="246">
        <v>136.622</v>
      </c>
      <c r="I161" s="247"/>
      <c r="J161" s="243"/>
      <c r="K161" s="243"/>
      <c r="L161" s="248"/>
      <c r="M161" s="249"/>
      <c r="N161" s="250"/>
      <c r="O161" s="250"/>
      <c r="P161" s="250"/>
      <c r="Q161" s="250"/>
      <c r="R161" s="250"/>
      <c r="S161" s="250"/>
      <c r="T161" s="251"/>
      <c r="AT161" s="252" t="s">
        <v>223</v>
      </c>
      <c r="AU161" s="252" t="s">
        <v>76</v>
      </c>
      <c r="AV161" s="13" t="s">
        <v>76</v>
      </c>
      <c r="AW161" s="13" t="s">
        <v>30</v>
      </c>
      <c r="AX161" s="13" t="s">
        <v>67</v>
      </c>
      <c r="AY161" s="252" t="s">
        <v>211</v>
      </c>
    </row>
    <row r="162" spans="2:51" s="14" customFormat="1" ht="12">
      <c r="B162" s="253"/>
      <c r="C162" s="254"/>
      <c r="D162" s="228" t="s">
        <v>223</v>
      </c>
      <c r="E162" s="255" t="s">
        <v>1</v>
      </c>
      <c r="F162" s="256" t="s">
        <v>227</v>
      </c>
      <c r="G162" s="254"/>
      <c r="H162" s="257">
        <v>2098.022</v>
      </c>
      <c r="I162" s="258"/>
      <c r="J162" s="254"/>
      <c r="K162" s="254"/>
      <c r="L162" s="259"/>
      <c r="M162" s="260"/>
      <c r="N162" s="261"/>
      <c r="O162" s="261"/>
      <c r="P162" s="261"/>
      <c r="Q162" s="261"/>
      <c r="R162" s="261"/>
      <c r="S162" s="261"/>
      <c r="T162" s="262"/>
      <c r="AT162" s="263" t="s">
        <v>223</v>
      </c>
      <c r="AU162" s="263" t="s">
        <v>76</v>
      </c>
      <c r="AV162" s="14" t="s">
        <v>218</v>
      </c>
      <c r="AW162" s="14" t="s">
        <v>30</v>
      </c>
      <c r="AX162" s="14" t="s">
        <v>74</v>
      </c>
      <c r="AY162" s="263" t="s">
        <v>211</v>
      </c>
    </row>
    <row r="163" spans="2:65" s="1" customFormat="1" ht="16.5" customHeight="1">
      <c r="B163" s="38"/>
      <c r="C163" s="216" t="s">
        <v>257</v>
      </c>
      <c r="D163" s="216" t="s">
        <v>213</v>
      </c>
      <c r="E163" s="217" t="s">
        <v>290</v>
      </c>
      <c r="F163" s="218" t="s">
        <v>291</v>
      </c>
      <c r="G163" s="219" t="s">
        <v>230</v>
      </c>
      <c r="H163" s="220">
        <v>980.7</v>
      </c>
      <c r="I163" s="221"/>
      <c r="J163" s="222">
        <f>ROUND(I163*H163,2)</f>
        <v>0</v>
      </c>
      <c r="K163" s="218" t="s">
        <v>217</v>
      </c>
      <c r="L163" s="43"/>
      <c r="M163" s="223" t="s">
        <v>1</v>
      </c>
      <c r="N163" s="224" t="s">
        <v>38</v>
      </c>
      <c r="O163" s="79"/>
      <c r="P163" s="225">
        <f>O163*H163</f>
        <v>0</v>
      </c>
      <c r="Q163" s="225">
        <v>0</v>
      </c>
      <c r="R163" s="225">
        <f>Q163*H163</f>
        <v>0</v>
      </c>
      <c r="S163" s="225">
        <v>0</v>
      </c>
      <c r="T163" s="226">
        <f>S163*H163</f>
        <v>0</v>
      </c>
      <c r="AR163" s="17" t="s">
        <v>218</v>
      </c>
      <c r="AT163" s="17" t="s">
        <v>213</v>
      </c>
      <c r="AU163" s="17" t="s">
        <v>76</v>
      </c>
      <c r="AY163" s="17" t="s">
        <v>211</v>
      </c>
      <c r="BE163" s="227">
        <f>IF(N163="základní",J163,0)</f>
        <v>0</v>
      </c>
      <c r="BF163" s="227">
        <f>IF(N163="snížená",J163,0)</f>
        <v>0</v>
      </c>
      <c r="BG163" s="227">
        <f>IF(N163="zákl. přenesená",J163,0)</f>
        <v>0</v>
      </c>
      <c r="BH163" s="227">
        <f>IF(N163="sníž. přenesená",J163,0)</f>
        <v>0</v>
      </c>
      <c r="BI163" s="227">
        <f>IF(N163="nulová",J163,0)</f>
        <v>0</v>
      </c>
      <c r="BJ163" s="17" t="s">
        <v>74</v>
      </c>
      <c r="BK163" s="227">
        <f>ROUND(I163*H163,2)</f>
        <v>0</v>
      </c>
      <c r="BL163" s="17" t="s">
        <v>218</v>
      </c>
      <c r="BM163" s="17" t="s">
        <v>285</v>
      </c>
    </row>
    <row r="164" spans="2:47" s="1" customFormat="1" ht="12">
      <c r="B164" s="38"/>
      <c r="C164" s="39"/>
      <c r="D164" s="228" t="s">
        <v>219</v>
      </c>
      <c r="E164" s="39"/>
      <c r="F164" s="229" t="s">
        <v>293</v>
      </c>
      <c r="G164" s="39"/>
      <c r="H164" s="39"/>
      <c r="I164" s="143"/>
      <c r="J164" s="39"/>
      <c r="K164" s="39"/>
      <c r="L164" s="43"/>
      <c r="M164" s="230"/>
      <c r="N164" s="79"/>
      <c r="O164" s="79"/>
      <c r="P164" s="79"/>
      <c r="Q164" s="79"/>
      <c r="R164" s="79"/>
      <c r="S164" s="79"/>
      <c r="T164" s="80"/>
      <c r="AT164" s="17" t="s">
        <v>219</v>
      </c>
      <c r="AU164" s="17" t="s">
        <v>76</v>
      </c>
    </row>
    <row r="165" spans="2:47" s="1" customFormat="1" ht="12">
      <c r="B165" s="38"/>
      <c r="C165" s="39"/>
      <c r="D165" s="228" t="s">
        <v>221</v>
      </c>
      <c r="E165" s="39"/>
      <c r="F165" s="231" t="s">
        <v>287</v>
      </c>
      <c r="G165" s="39"/>
      <c r="H165" s="39"/>
      <c r="I165" s="143"/>
      <c r="J165" s="39"/>
      <c r="K165" s="39"/>
      <c r="L165" s="43"/>
      <c r="M165" s="230"/>
      <c r="N165" s="79"/>
      <c r="O165" s="79"/>
      <c r="P165" s="79"/>
      <c r="Q165" s="79"/>
      <c r="R165" s="79"/>
      <c r="S165" s="79"/>
      <c r="T165" s="80"/>
      <c r="AT165" s="17" t="s">
        <v>221</v>
      </c>
      <c r="AU165" s="17" t="s">
        <v>76</v>
      </c>
    </row>
    <row r="166" spans="2:51" s="13" customFormat="1" ht="12">
      <c r="B166" s="242"/>
      <c r="C166" s="243"/>
      <c r="D166" s="228" t="s">
        <v>223</v>
      </c>
      <c r="E166" s="244" t="s">
        <v>1</v>
      </c>
      <c r="F166" s="245" t="s">
        <v>2292</v>
      </c>
      <c r="G166" s="243"/>
      <c r="H166" s="246">
        <v>980.7</v>
      </c>
      <c r="I166" s="247"/>
      <c r="J166" s="243"/>
      <c r="K166" s="243"/>
      <c r="L166" s="248"/>
      <c r="M166" s="249"/>
      <c r="N166" s="250"/>
      <c r="O166" s="250"/>
      <c r="P166" s="250"/>
      <c r="Q166" s="250"/>
      <c r="R166" s="250"/>
      <c r="S166" s="250"/>
      <c r="T166" s="251"/>
      <c r="AT166" s="252" t="s">
        <v>223</v>
      </c>
      <c r="AU166" s="252" t="s">
        <v>76</v>
      </c>
      <c r="AV166" s="13" t="s">
        <v>76</v>
      </c>
      <c r="AW166" s="13" t="s">
        <v>30</v>
      </c>
      <c r="AX166" s="13" t="s">
        <v>67</v>
      </c>
      <c r="AY166" s="252" t="s">
        <v>211</v>
      </c>
    </row>
    <row r="167" spans="2:51" s="14" customFormat="1" ht="12">
      <c r="B167" s="253"/>
      <c r="C167" s="254"/>
      <c r="D167" s="228" t="s">
        <v>223</v>
      </c>
      <c r="E167" s="255" t="s">
        <v>1</v>
      </c>
      <c r="F167" s="256" t="s">
        <v>227</v>
      </c>
      <c r="G167" s="254"/>
      <c r="H167" s="257">
        <v>980.7</v>
      </c>
      <c r="I167" s="258"/>
      <c r="J167" s="254"/>
      <c r="K167" s="254"/>
      <c r="L167" s="259"/>
      <c r="M167" s="260"/>
      <c r="N167" s="261"/>
      <c r="O167" s="261"/>
      <c r="P167" s="261"/>
      <c r="Q167" s="261"/>
      <c r="R167" s="261"/>
      <c r="S167" s="261"/>
      <c r="T167" s="262"/>
      <c r="AT167" s="263" t="s">
        <v>223</v>
      </c>
      <c r="AU167" s="263" t="s">
        <v>76</v>
      </c>
      <c r="AV167" s="14" t="s">
        <v>218</v>
      </c>
      <c r="AW167" s="14" t="s">
        <v>30</v>
      </c>
      <c r="AX167" s="14" t="s">
        <v>74</v>
      </c>
      <c r="AY167" s="263" t="s">
        <v>211</v>
      </c>
    </row>
    <row r="168" spans="2:65" s="1" customFormat="1" ht="16.5" customHeight="1">
      <c r="B168" s="38"/>
      <c r="C168" s="216" t="s">
        <v>295</v>
      </c>
      <c r="D168" s="216" t="s">
        <v>213</v>
      </c>
      <c r="E168" s="217" t="s">
        <v>296</v>
      </c>
      <c r="F168" s="218" t="s">
        <v>297</v>
      </c>
      <c r="G168" s="219" t="s">
        <v>230</v>
      </c>
      <c r="H168" s="220">
        <v>12749.1</v>
      </c>
      <c r="I168" s="221"/>
      <c r="J168" s="222">
        <f>ROUND(I168*H168,2)</f>
        <v>0</v>
      </c>
      <c r="K168" s="218" t="s">
        <v>217</v>
      </c>
      <c r="L168" s="43"/>
      <c r="M168" s="223" t="s">
        <v>1</v>
      </c>
      <c r="N168" s="224" t="s">
        <v>38</v>
      </c>
      <c r="O168" s="79"/>
      <c r="P168" s="225">
        <f>O168*H168</f>
        <v>0</v>
      </c>
      <c r="Q168" s="225">
        <v>0</v>
      </c>
      <c r="R168" s="225">
        <f>Q168*H168</f>
        <v>0</v>
      </c>
      <c r="S168" s="225">
        <v>0</v>
      </c>
      <c r="T168" s="226">
        <f>S168*H168</f>
        <v>0</v>
      </c>
      <c r="AR168" s="17" t="s">
        <v>218</v>
      </c>
      <c r="AT168" s="17" t="s">
        <v>213</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292</v>
      </c>
    </row>
    <row r="169" spans="2:47" s="1" customFormat="1" ht="12">
      <c r="B169" s="38"/>
      <c r="C169" s="39"/>
      <c r="D169" s="228" t="s">
        <v>219</v>
      </c>
      <c r="E169" s="39"/>
      <c r="F169" s="229" t="s">
        <v>299</v>
      </c>
      <c r="G169" s="39"/>
      <c r="H169" s="39"/>
      <c r="I169" s="143"/>
      <c r="J169" s="39"/>
      <c r="K169" s="39"/>
      <c r="L169" s="43"/>
      <c r="M169" s="230"/>
      <c r="N169" s="79"/>
      <c r="O169" s="79"/>
      <c r="P169" s="79"/>
      <c r="Q169" s="79"/>
      <c r="R169" s="79"/>
      <c r="S169" s="79"/>
      <c r="T169" s="80"/>
      <c r="AT169" s="17" t="s">
        <v>219</v>
      </c>
      <c r="AU169" s="17" t="s">
        <v>76</v>
      </c>
    </row>
    <row r="170" spans="2:47" s="1" customFormat="1" ht="12">
      <c r="B170" s="38"/>
      <c r="C170" s="39"/>
      <c r="D170" s="228" t="s">
        <v>221</v>
      </c>
      <c r="E170" s="39"/>
      <c r="F170" s="231" t="s">
        <v>287</v>
      </c>
      <c r="G170" s="39"/>
      <c r="H170" s="39"/>
      <c r="I170" s="143"/>
      <c r="J170" s="39"/>
      <c r="K170" s="39"/>
      <c r="L170" s="43"/>
      <c r="M170" s="230"/>
      <c r="N170" s="79"/>
      <c r="O170" s="79"/>
      <c r="P170" s="79"/>
      <c r="Q170" s="79"/>
      <c r="R170" s="79"/>
      <c r="S170" s="79"/>
      <c r="T170" s="80"/>
      <c r="AT170" s="17" t="s">
        <v>221</v>
      </c>
      <c r="AU170" s="17" t="s">
        <v>76</v>
      </c>
    </row>
    <row r="171" spans="2:47" s="1" customFormat="1" ht="12">
      <c r="B171" s="38"/>
      <c r="C171" s="39"/>
      <c r="D171" s="228" t="s">
        <v>250</v>
      </c>
      <c r="E171" s="39"/>
      <c r="F171" s="231" t="s">
        <v>2175</v>
      </c>
      <c r="G171" s="39"/>
      <c r="H171" s="39"/>
      <c r="I171" s="143"/>
      <c r="J171" s="39"/>
      <c r="K171" s="39"/>
      <c r="L171" s="43"/>
      <c r="M171" s="230"/>
      <c r="N171" s="79"/>
      <c r="O171" s="79"/>
      <c r="P171" s="79"/>
      <c r="Q171" s="79"/>
      <c r="R171" s="79"/>
      <c r="S171" s="79"/>
      <c r="T171" s="80"/>
      <c r="AT171" s="17" t="s">
        <v>250</v>
      </c>
      <c r="AU171" s="17" t="s">
        <v>76</v>
      </c>
    </row>
    <row r="172" spans="2:51" s="13" customFormat="1" ht="12">
      <c r="B172" s="242"/>
      <c r="C172" s="243"/>
      <c r="D172" s="228" t="s">
        <v>223</v>
      </c>
      <c r="E172" s="244" t="s">
        <v>1</v>
      </c>
      <c r="F172" s="245" t="s">
        <v>2293</v>
      </c>
      <c r="G172" s="243"/>
      <c r="H172" s="246">
        <v>12749.1</v>
      </c>
      <c r="I172" s="247"/>
      <c r="J172" s="243"/>
      <c r="K172" s="243"/>
      <c r="L172" s="248"/>
      <c r="M172" s="249"/>
      <c r="N172" s="250"/>
      <c r="O172" s="250"/>
      <c r="P172" s="250"/>
      <c r="Q172" s="250"/>
      <c r="R172" s="250"/>
      <c r="S172" s="250"/>
      <c r="T172" s="251"/>
      <c r="AT172" s="252" t="s">
        <v>223</v>
      </c>
      <c r="AU172" s="252" t="s">
        <v>76</v>
      </c>
      <c r="AV172" s="13" t="s">
        <v>76</v>
      </c>
      <c r="AW172" s="13" t="s">
        <v>30</v>
      </c>
      <c r="AX172" s="13" t="s">
        <v>67</v>
      </c>
      <c r="AY172" s="252" t="s">
        <v>211</v>
      </c>
    </row>
    <row r="173" spans="2:51" s="14" customFormat="1" ht="12">
      <c r="B173" s="253"/>
      <c r="C173" s="254"/>
      <c r="D173" s="228" t="s">
        <v>223</v>
      </c>
      <c r="E173" s="255" t="s">
        <v>1</v>
      </c>
      <c r="F173" s="256" t="s">
        <v>227</v>
      </c>
      <c r="G173" s="254"/>
      <c r="H173" s="257">
        <v>12749.1</v>
      </c>
      <c r="I173" s="258"/>
      <c r="J173" s="254"/>
      <c r="K173" s="254"/>
      <c r="L173" s="259"/>
      <c r="M173" s="260"/>
      <c r="N173" s="261"/>
      <c r="O173" s="261"/>
      <c r="P173" s="261"/>
      <c r="Q173" s="261"/>
      <c r="R173" s="261"/>
      <c r="S173" s="261"/>
      <c r="T173" s="262"/>
      <c r="AT173" s="263" t="s">
        <v>223</v>
      </c>
      <c r="AU173" s="263" t="s">
        <v>76</v>
      </c>
      <c r="AV173" s="14" t="s">
        <v>218</v>
      </c>
      <c r="AW173" s="14" t="s">
        <v>30</v>
      </c>
      <c r="AX173" s="14" t="s">
        <v>74</v>
      </c>
      <c r="AY173" s="263" t="s">
        <v>211</v>
      </c>
    </row>
    <row r="174" spans="2:65" s="1" customFormat="1" ht="16.5" customHeight="1">
      <c r="B174" s="38"/>
      <c r="C174" s="216" t="s">
        <v>265</v>
      </c>
      <c r="D174" s="216" t="s">
        <v>213</v>
      </c>
      <c r="E174" s="217" t="s">
        <v>302</v>
      </c>
      <c r="F174" s="218" t="s">
        <v>303</v>
      </c>
      <c r="G174" s="219" t="s">
        <v>230</v>
      </c>
      <c r="H174" s="220">
        <v>1087.8</v>
      </c>
      <c r="I174" s="221"/>
      <c r="J174" s="222">
        <f>ROUND(I174*H174,2)</f>
        <v>0</v>
      </c>
      <c r="K174" s="218" t="s">
        <v>217</v>
      </c>
      <c r="L174" s="43"/>
      <c r="M174" s="223" t="s">
        <v>1</v>
      </c>
      <c r="N174" s="224" t="s">
        <v>38</v>
      </c>
      <c r="O174" s="79"/>
      <c r="P174" s="225">
        <f>O174*H174</f>
        <v>0</v>
      </c>
      <c r="Q174" s="225">
        <v>0</v>
      </c>
      <c r="R174" s="225">
        <f>Q174*H174</f>
        <v>0</v>
      </c>
      <c r="S174" s="225">
        <v>0</v>
      </c>
      <c r="T174" s="226">
        <f>S174*H174</f>
        <v>0</v>
      </c>
      <c r="AR174" s="17" t="s">
        <v>218</v>
      </c>
      <c r="AT174" s="17" t="s">
        <v>213</v>
      </c>
      <c r="AU174" s="17" t="s">
        <v>76</v>
      </c>
      <c r="AY174" s="17" t="s">
        <v>211</v>
      </c>
      <c r="BE174" s="227">
        <f>IF(N174="základní",J174,0)</f>
        <v>0</v>
      </c>
      <c r="BF174" s="227">
        <f>IF(N174="snížená",J174,0)</f>
        <v>0</v>
      </c>
      <c r="BG174" s="227">
        <f>IF(N174="zákl. přenesená",J174,0)</f>
        <v>0</v>
      </c>
      <c r="BH174" s="227">
        <f>IF(N174="sníž. přenesená",J174,0)</f>
        <v>0</v>
      </c>
      <c r="BI174" s="227">
        <f>IF(N174="nulová",J174,0)</f>
        <v>0</v>
      </c>
      <c r="BJ174" s="17" t="s">
        <v>74</v>
      </c>
      <c r="BK174" s="227">
        <f>ROUND(I174*H174,2)</f>
        <v>0</v>
      </c>
      <c r="BL174" s="17" t="s">
        <v>218</v>
      </c>
      <c r="BM174" s="17" t="s">
        <v>298</v>
      </c>
    </row>
    <row r="175" spans="2:47" s="1" customFormat="1" ht="12">
      <c r="B175" s="38"/>
      <c r="C175" s="39"/>
      <c r="D175" s="228" t="s">
        <v>219</v>
      </c>
      <c r="E175" s="39"/>
      <c r="F175" s="229" t="s">
        <v>305</v>
      </c>
      <c r="G175" s="39"/>
      <c r="H175" s="39"/>
      <c r="I175" s="143"/>
      <c r="J175" s="39"/>
      <c r="K175" s="39"/>
      <c r="L175" s="43"/>
      <c r="M175" s="230"/>
      <c r="N175" s="79"/>
      <c r="O175" s="79"/>
      <c r="P175" s="79"/>
      <c r="Q175" s="79"/>
      <c r="R175" s="79"/>
      <c r="S175" s="79"/>
      <c r="T175" s="80"/>
      <c r="AT175" s="17" t="s">
        <v>219</v>
      </c>
      <c r="AU175" s="17" t="s">
        <v>76</v>
      </c>
    </row>
    <row r="176" spans="2:47" s="1" customFormat="1" ht="12">
      <c r="B176" s="38"/>
      <c r="C176" s="39"/>
      <c r="D176" s="228" t="s">
        <v>221</v>
      </c>
      <c r="E176" s="39"/>
      <c r="F176" s="231" t="s">
        <v>306</v>
      </c>
      <c r="G176" s="39"/>
      <c r="H176" s="39"/>
      <c r="I176" s="143"/>
      <c r="J176" s="39"/>
      <c r="K176" s="39"/>
      <c r="L176" s="43"/>
      <c r="M176" s="230"/>
      <c r="N176" s="79"/>
      <c r="O176" s="79"/>
      <c r="P176" s="79"/>
      <c r="Q176" s="79"/>
      <c r="R176" s="79"/>
      <c r="S176" s="79"/>
      <c r="T176" s="80"/>
      <c r="AT176" s="17" t="s">
        <v>221</v>
      </c>
      <c r="AU176" s="17" t="s">
        <v>76</v>
      </c>
    </row>
    <row r="177" spans="2:51" s="12" customFormat="1" ht="12">
      <c r="B177" s="232"/>
      <c r="C177" s="233"/>
      <c r="D177" s="228" t="s">
        <v>223</v>
      </c>
      <c r="E177" s="234" t="s">
        <v>1</v>
      </c>
      <c r="F177" s="235" t="s">
        <v>307</v>
      </c>
      <c r="G177" s="233"/>
      <c r="H177" s="234" t="s">
        <v>1</v>
      </c>
      <c r="I177" s="236"/>
      <c r="J177" s="233"/>
      <c r="K177" s="233"/>
      <c r="L177" s="237"/>
      <c r="M177" s="238"/>
      <c r="N177" s="239"/>
      <c r="O177" s="239"/>
      <c r="P177" s="239"/>
      <c r="Q177" s="239"/>
      <c r="R177" s="239"/>
      <c r="S177" s="239"/>
      <c r="T177" s="240"/>
      <c r="AT177" s="241" t="s">
        <v>223</v>
      </c>
      <c r="AU177" s="241" t="s">
        <v>76</v>
      </c>
      <c r="AV177" s="12" t="s">
        <v>74</v>
      </c>
      <c r="AW177" s="12" t="s">
        <v>30</v>
      </c>
      <c r="AX177" s="12" t="s">
        <v>67</v>
      </c>
      <c r="AY177" s="241" t="s">
        <v>211</v>
      </c>
    </row>
    <row r="178" spans="2:51" s="13" customFormat="1" ht="12">
      <c r="B178" s="242"/>
      <c r="C178" s="243"/>
      <c r="D178" s="228" t="s">
        <v>223</v>
      </c>
      <c r="E178" s="244" t="s">
        <v>1</v>
      </c>
      <c r="F178" s="245" t="s">
        <v>2289</v>
      </c>
      <c r="G178" s="243"/>
      <c r="H178" s="246">
        <v>107.1</v>
      </c>
      <c r="I178" s="247"/>
      <c r="J178" s="243"/>
      <c r="K178" s="243"/>
      <c r="L178" s="248"/>
      <c r="M178" s="249"/>
      <c r="N178" s="250"/>
      <c r="O178" s="250"/>
      <c r="P178" s="250"/>
      <c r="Q178" s="250"/>
      <c r="R178" s="250"/>
      <c r="S178" s="250"/>
      <c r="T178" s="251"/>
      <c r="AT178" s="252" t="s">
        <v>223</v>
      </c>
      <c r="AU178" s="252" t="s">
        <v>76</v>
      </c>
      <c r="AV178" s="13" t="s">
        <v>76</v>
      </c>
      <c r="AW178" s="13" t="s">
        <v>30</v>
      </c>
      <c r="AX178" s="13" t="s">
        <v>67</v>
      </c>
      <c r="AY178" s="252" t="s">
        <v>211</v>
      </c>
    </row>
    <row r="179" spans="2:51" s="12" customFormat="1" ht="12">
      <c r="B179" s="232"/>
      <c r="C179" s="233"/>
      <c r="D179" s="228" t="s">
        <v>223</v>
      </c>
      <c r="E179" s="234" t="s">
        <v>1</v>
      </c>
      <c r="F179" s="235" t="s">
        <v>2294</v>
      </c>
      <c r="G179" s="233"/>
      <c r="H179" s="234" t="s">
        <v>1</v>
      </c>
      <c r="I179" s="236"/>
      <c r="J179" s="233"/>
      <c r="K179" s="233"/>
      <c r="L179" s="237"/>
      <c r="M179" s="238"/>
      <c r="N179" s="239"/>
      <c r="O179" s="239"/>
      <c r="P179" s="239"/>
      <c r="Q179" s="239"/>
      <c r="R179" s="239"/>
      <c r="S179" s="239"/>
      <c r="T179" s="240"/>
      <c r="AT179" s="241" t="s">
        <v>223</v>
      </c>
      <c r="AU179" s="241" t="s">
        <v>76</v>
      </c>
      <c r="AV179" s="12" t="s">
        <v>74</v>
      </c>
      <c r="AW179" s="12" t="s">
        <v>30</v>
      </c>
      <c r="AX179" s="12" t="s">
        <v>67</v>
      </c>
      <c r="AY179" s="241" t="s">
        <v>211</v>
      </c>
    </row>
    <row r="180" spans="2:51" s="13" customFormat="1" ht="12">
      <c r="B180" s="242"/>
      <c r="C180" s="243"/>
      <c r="D180" s="228" t="s">
        <v>223</v>
      </c>
      <c r="E180" s="244" t="s">
        <v>1</v>
      </c>
      <c r="F180" s="245" t="s">
        <v>2292</v>
      </c>
      <c r="G180" s="243"/>
      <c r="H180" s="246">
        <v>980.7</v>
      </c>
      <c r="I180" s="247"/>
      <c r="J180" s="243"/>
      <c r="K180" s="243"/>
      <c r="L180" s="248"/>
      <c r="M180" s="249"/>
      <c r="N180" s="250"/>
      <c r="O180" s="250"/>
      <c r="P180" s="250"/>
      <c r="Q180" s="250"/>
      <c r="R180" s="250"/>
      <c r="S180" s="250"/>
      <c r="T180" s="251"/>
      <c r="AT180" s="252" t="s">
        <v>223</v>
      </c>
      <c r="AU180" s="252" t="s">
        <v>76</v>
      </c>
      <c r="AV180" s="13" t="s">
        <v>76</v>
      </c>
      <c r="AW180" s="13" t="s">
        <v>30</v>
      </c>
      <c r="AX180" s="13" t="s">
        <v>67</v>
      </c>
      <c r="AY180" s="252" t="s">
        <v>211</v>
      </c>
    </row>
    <row r="181" spans="2:51" s="14" customFormat="1" ht="12">
      <c r="B181" s="253"/>
      <c r="C181" s="254"/>
      <c r="D181" s="228" t="s">
        <v>223</v>
      </c>
      <c r="E181" s="255" t="s">
        <v>1</v>
      </c>
      <c r="F181" s="256" t="s">
        <v>227</v>
      </c>
      <c r="G181" s="254"/>
      <c r="H181" s="257">
        <v>1087.8</v>
      </c>
      <c r="I181" s="258"/>
      <c r="J181" s="254"/>
      <c r="K181" s="254"/>
      <c r="L181" s="259"/>
      <c r="M181" s="260"/>
      <c r="N181" s="261"/>
      <c r="O181" s="261"/>
      <c r="P181" s="261"/>
      <c r="Q181" s="261"/>
      <c r="R181" s="261"/>
      <c r="S181" s="261"/>
      <c r="T181" s="262"/>
      <c r="AT181" s="263" t="s">
        <v>223</v>
      </c>
      <c r="AU181" s="263" t="s">
        <v>76</v>
      </c>
      <c r="AV181" s="14" t="s">
        <v>218</v>
      </c>
      <c r="AW181" s="14" t="s">
        <v>30</v>
      </c>
      <c r="AX181" s="14" t="s">
        <v>74</v>
      </c>
      <c r="AY181" s="263" t="s">
        <v>211</v>
      </c>
    </row>
    <row r="182" spans="2:65" s="1" customFormat="1" ht="16.5" customHeight="1">
      <c r="B182" s="38"/>
      <c r="C182" s="216" t="s">
        <v>308</v>
      </c>
      <c r="D182" s="216" t="s">
        <v>213</v>
      </c>
      <c r="E182" s="217" t="s">
        <v>315</v>
      </c>
      <c r="F182" s="218" t="s">
        <v>316</v>
      </c>
      <c r="G182" s="219" t="s">
        <v>216</v>
      </c>
      <c r="H182" s="220">
        <v>714</v>
      </c>
      <c r="I182" s="221"/>
      <c r="J182" s="222">
        <f>ROUND(I182*H182,2)</f>
        <v>0</v>
      </c>
      <c r="K182" s="218" t="s">
        <v>217</v>
      </c>
      <c r="L182" s="43"/>
      <c r="M182" s="223" t="s">
        <v>1</v>
      </c>
      <c r="N182" s="224" t="s">
        <v>38</v>
      </c>
      <c r="O182" s="79"/>
      <c r="P182" s="225">
        <f>O182*H182</f>
        <v>0</v>
      </c>
      <c r="Q182" s="225">
        <v>0</v>
      </c>
      <c r="R182" s="225">
        <f>Q182*H182</f>
        <v>0</v>
      </c>
      <c r="S182" s="225">
        <v>0</v>
      </c>
      <c r="T182" s="226">
        <f>S182*H182</f>
        <v>0</v>
      </c>
      <c r="AR182" s="17" t="s">
        <v>218</v>
      </c>
      <c r="AT182" s="17" t="s">
        <v>213</v>
      </c>
      <c r="AU182" s="17" t="s">
        <v>76</v>
      </c>
      <c r="AY182" s="17" t="s">
        <v>211</v>
      </c>
      <c r="BE182" s="227">
        <f>IF(N182="základní",J182,0)</f>
        <v>0</v>
      </c>
      <c r="BF182" s="227">
        <f>IF(N182="snížená",J182,0)</f>
        <v>0</v>
      </c>
      <c r="BG182" s="227">
        <f>IF(N182="zákl. přenesená",J182,0)</f>
        <v>0</v>
      </c>
      <c r="BH182" s="227">
        <f>IF(N182="sníž. přenesená",J182,0)</f>
        <v>0</v>
      </c>
      <c r="BI182" s="227">
        <f>IF(N182="nulová",J182,0)</f>
        <v>0</v>
      </c>
      <c r="BJ182" s="17" t="s">
        <v>74</v>
      </c>
      <c r="BK182" s="227">
        <f>ROUND(I182*H182,2)</f>
        <v>0</v>
      </c>
      <c r="BL182" s="17" t="s">
        <v>218</v>
      </c>
      <c r="BM182" s="17" t="s">
        <v>304</v>
      </c>
    </row>
    <row r="183" spans="2:47" s="1" customFormat="1" ht="12">
      <c r="B183" s="38"/>
      <c r="C183" s="39"/>
      <c r="D183" s="228" t="s">
        <v>219</v>
      </c>
      <c r="E183" s="39"/>
      <c r="F183" s="229" t="s">
        <v>318</v>
      </c>
      <c r="G183" s="39"/>
      <c r="H183" s="39"/>
      <c r="I183" s="143"/>
      <c r="J183" s="39"/>
      <c r="K183" s="39"/>
      <c r="L183" s="43"/>
      <c r="M183" s="230"/>
      <c r="N183" s="79"/>
      <c r="O183" s="79"/>
      <c r="P183" s="79"/>
      <c r="Q183" s="79"/>
      <c r="R183" s="79"/>
      <c r="S183" s="79"/>
      <c r="T183" s="80"/>
      <c r="AT183" s="17" t="s">
        <v>219</v>
      </c>
      <c r="AU183" s="17" t="s">
        <v>76</v>
      </c>
    </row>
    <row r="184" spans="2:51" s="12" customFormat="1" ht="12">
      <c r="B184" s="232"/>
      <c r="C184" s="233"/>
      <c r="D184" s="228" t="s">
        <v>223</v>
      </c>
      <c r="E184" s="234" t="s">
        <v>1</v>
      </c>
      <c r="F184" s="235" t="s">
        <v>888</v>
      </c>
      <c r="G184" s="233"/>
      <c r="H184" s="234" t="s">
        <v>1</v>
      </c>
      <c r="I184" s="236"/>
      <c r="J184" s="233"/>
      <c r="K184" s="233"/>
      <c r="L184" s="237"/>
      <c r="M184" s="238"/>
      <c r="N184" s="239"/>
      <c r="O184" s="239"/>
      <c r="P184" s="239"/>
      <c r="Q184" s="239"/>
      <c r="R184" s="239"/>
      <c r="S184" s="239"/>
      <c r="T184" s="240"/>
      <c r="AT184" s="241" t="s">
        <v>223</v>
      </c>
      <c r="AU184" s="241" t="s">
        <v>76</v>
      </c>
      <c r="AV184" s="12" t="s">
        <v>74</v>
      </c>
      <c r="AW184" s="12" t="s">
        <v>30</v>
      </c>
      <c r="AX184" s="12" t="s">
        <v>67</v>
      </c>
      <c r="AY184" s="241" t="s">
        <v>211</v>
      </c>
    </row>
    <row r="185" spans="2:51" s="13" customFormat="1" ht="12">
      <c r="B185" s="242"/>
      <c r="C185" s="243"/>
      <c r="D185" s="228" t="s">
        <v>223</v>
      </c>
      <c r="E185" s="244" t="s">
        <v>1</v>
      </c>
      <c r="F185" s="245" t="s">
        <v>2295</v>
      </c>
      <c r="G185" s="243"/>
      <c r="H185" s="246">
        <v>340</v>
      </c>
      <c r="I185" s="247"/>
      <c r="J185" s="243"/>
      <c r="K185" s="243"/>
      <c r="L185" s="248"/>
      <c r="M185" s="249"/>
      <c r="N185" s="250"/>
      <c r="O185" s="250"/>
      <c r="P185" s="250"/>
      <c r="Q185" s="250"/>
      <c r="R185" s="250"/>
      <c r="S185" s="250"/>
      <c r="T185" s="251"/>
      <c r="AT185" s="252" t="s">
        <v>223</v>
      </c>
      <c r="AU185" s="252" t="s">
        <v>76</v>
      </c>
      <c r="AV185" s="13" t="s">
        <v>76</v>
      </c>
      <c r="AW185" s="13" t="s">
        <v>30</v>
      </c>
      <c r="AX185" s="13" t="s">
        <v>67</v>
      </c>
      <c r="AY185" s="252" t="s">
        <v>211</v>
      </c>
    </row>
    <row r="186" spans="2:51" s="12" customFormat="1" ht="12">
      <c r="B186" s="232"/>
      <c r="C186" s="233"/>
      <c r="D186" s="228" t="s">
        <v>223</v>
      </c>
      <c r="E186" s="234" t="s">
        <v>1</v>
      </c>
      <c r="F186" s="235" t="s">
        <v>883</v>
      </c>
      <c r="G186" s="233"/>
      <c r="H186" s="234" t="s">
        <v>1</v>
      </c>
      <c r="I186" s="236"/>
      <c r="J186" s="233"/>
      <c r="K186" s="233"/>
      <c r="L186" s="237"/>
      <c r="M186" s="238"/>
      <c r="N186" s="239"/>
      <c r="O186" s="239"/>
      <c r="P186" s="239"/>
      <c r="Q186" s="239"/>
      <c r="R186" s="239"/>
      <c r="S186" s="239"/>
      <c r="T186" s="240"/>
      <c r="AT186" s="241" t="s">
        <v>223</v>
      </c>
      <c r="AU186" s="241" t="s">
        <v>76</v>
      </c>
      <c r="AV186" s="12" t="s">
        <v>74</v>
      </c>
      <c r="AW186" s="12" t="s">
        <v>30</v>
      </c>
      <c r="AX186" s="12" t="s">
        <v>67</v>
      </c>
      <c r="AY186" s="241" t="s">
        <v>211</v>
      </c>
    </row>
    <row r="187" spans="2:51" s="13" customFormat="1" ht="12">
      <c r="B187" s="242"/>
      <c r="C187" s="243"/>
      <c r="D187" s="228" t="s">
        <v>223</v>
      </c>
      <c r="E187" s="244" t="s">
        <v>1</v>
      </c>
      <c r="F187" s="245" t="s">
        <v>2296</v>
      </c>
      <c r="G187" s="243"/>
      <c r="H187" s="246">
        <v>374</v>
      </c>
      <c r="I187" s="247"/>
      <c r="J187" s="243"/>
      <c r="K187" s="243"/>
      <c r="L187" s="248"/>
      <c r="M187" s="249"/>
      <c r="N187" s="250"/>
      <c r="O187" s="250"/>
      <c r="P187" s="250"/>
      <c r="Q187" s="250"/>
      <c r="R187" s="250"/>
      <c r="S187" s="250"/>
      <c r="T187" s="251"/>
      <c r="AT187" s="252" t="s">
        <v>223</v>
      </c>
      <c r="AU187" s="252" t="s">
        <v>76</v>
      </c>
      <c r="AV187" s="13" t="s">
        <v>76</v>
      </c>
      <c r="AW187" s="13" t="s">
        <v>30</v>
      </c>
      <c r="AX187" s="13" t="s">
        <v>67</v>
      </c>
      <c r="AY187" s="252" t="s">
        <v>211</v>
      </c>
    </row>
    <row r="188" spans="2:51" s="14" customFormat="1" ht="12">
      <c r="B188" s="253"/>
      <c r="C188" s="254"/>
      <c r="D188" s="228" t="s">
        <v>223</v>
      </c>
      <c r="E188" s="255" t="s">
        <v>1</v>
      </c>
      <c r="F188" s="256" t="s">
        <v>227</v>
      </c>
      <c r="G188" s="254"/>
      <c r="H188" s="257">
        <v>714</v>
      </c>
      <c r="I188" s="258"/>
      <c r="J188" s="254"/>
      <c r="K188" s="254"/>
      <c r="L188" s="259"/>
      <c r="M188" s="260"/>
      <c r="N188" s="261"/>
      <c r="O188" s="261"/>
      <c r="P188" s="261"/>
      <c r="Q188" s="261"/>
      <c r="R188" s="261"/>
      <c r="S188" s="261"/>
      <c r="T188" s="262"/>
      <c r="AT188" s="263" t="s">
        <v>223</v>
      </c>
      <c r="AU188" s="263" t="s">
        <v>76</v>
      </c>
      <c r="AV188" s="14" t="s">
        <v>218</v>
      </c>
      <c r="AW188" s="14" t="s">
        <v>30</v>
      </c>
      <c r="AX188" s="14" t="s">
        <v>74</v>
      </c>
      <c r="AY188" s="263" t="s">
        <v>211</v>
      </c>
    </row>
    <row r="189" spans="2:65" s="1" customFormat="1" ht="16.5" customHeight="1">
      <c r="B189" s="38"/>
      <c r="C189" s="216" t="s">
        <v>314</v>
      </c>
      <c r="D189" s="216" t="s">
        <v>213</v>
      </c>
      <c r="E189" s="217" t="s">
        <v>321</v>
      </c>
      <c r="F189" s="218" t="s">
        <v>322</v>
      </c>
      <c r="G189" s="219" t="s">
        <v>323</v>
      </c>
      <c r="H189" s="220">
        <v>1961.4</v>
      </c>
      <c r="I189" s="221"/>
      <c r="J189" s="222">
        <f>ROUND(I189*H189,2)</f>
        <v>0</v>
      </c>
      <c r="K189" s="218" t="s">
        <v>217</v>
      </c>
      <c r="L189" s="43"/>
      <c r="M189" s="223" t="s">
        <v>1</v>
      </c>
      <c r="N189" s="224" t="s">
        <v>38</v>
      </c>
      <c r="O189" s="79"/>
      <c r="P189" s="225">
        <f>O189*H189</f>
        <v>0</v>
      </c>
      <c r="Q189" s="225">
        <v>0</v>
      </c>
      <c r="R189" s="225">
        <f>Q189*H189</f>
        <v>0</v>
      </c>
      <c r="S189" s="225">
        <v>0</v>
      </c>
      <c r="T189" s="226">
        <f>S189*H189</f>
        <v>0</v>
      </c>
      <c r="AR189" s="17" t="s">
        <v>218</v>
      </c>
      <c r="AT189" s="17" t="s">
        <v>213</v>
      </c>
      <c r="AU189" s="17" t="s">
        <v>76</v>
      </c>
      <c r="AY189" s="17" t="s">
        <v>211</v>
      </c>
      <c r="BE189" s="227">
        <f>IF(N189="základní",J189,0)</f>
        <v>0</v>
      </c>
      <c r="BF189" s="227">
        <f>IF(N189="snížená",J189,0)</f>
        <v>0</v>
      </c>
      <c r="BG189" s="227">
        <f>IF(N189="zákl. přenesená",J189,0)</f>
        <v>0</v>
      </c>
      <c r="BH189" s="227">
        <f>IF(N189="sníž. přenesená",J189,0)</f>
        <v>0</v>
      </c>
      <c r="BI189" s="227">
        <f>IF(N189="nulová",J189,0)</f>
        <v>0</v>
      </c>
      <c r="BJ189" s="17" t="s">
        <v>74</v>
      </c>
      <c r="BK189" s="227">
        <f>ROUND(I189*H189,2)</f>
        <v>0</v>
      </c>
      <c r="BL189" s="17" t="s">
        <v>218</v>
      </c>
      <c r="BM189" s="17" t="s">
        <v>311</v>
      </c>
    </row>
    <row r="190" spans="2:47" s="1" customFormat="1" ht="12">
      <c r="B190" s="38"/>
      <c r="C190" s="39"/>
      <c r="D190" s="228" t="s">
        <v>219</v>
      </c>
      <c r="E190" s="39"/>
      <c r="F190" s="229" t="s">
        <v>325</v>
      </c>
      <c r="G190" s="39"/>
      <c r="H190" s="39"/>
      <c r="I190" s="143"/>
      <c r="J190" s="39"/>
      <c r="K190" s="39"/>
      <c r="L190" s="43"/>
      <c r="M190" s="230"/>
      <c r="N190" s="79"/>
      <c r="O190" s="79"/>
      <c r="P190" s="79"/>
      <c r="Q190" s="79"/>
      <c r="R190" s="79"/>
      <c r="S190" s="79"/>
      <c r="T190" s="80"/>
      <c r="AT190" s="17" t="s">
        <v>219</v>
      </c>
      <c r="AU190" s="17" t="s">
        <v>76</v>
      </c>
    </row>
    <row r="191" spans="2:47" s="1" customFormat="1" ht="12">
      <c r="B191" s="38"/>
      <c r="C191" s="39"/>
      <c r="D191" s="228" t="s">
        <v>221</v>
      </c>
      <c r="E191" s="39"/>
      <c r="F191" s="231" t="s">
        <v>326</v>
      </c>
      <c r="G191" s="39"/>
      <c r="H191" s="39"/>
      <c r="I191" s="143"/>
      <c r="J191" s="39"/>
      <c r="K191" s="39"/>
      <c r="L191" s="43"/>
      <c r="M191" s="230"/>
      <c r="N191" s="79"/>
      <c r="O191" s="79"/>
      <c r="P191" s="79"/>
      <c r="Q191" s="79"/>
      <c r="R191" s="79"/>
      <c r="S191" s="79"/>
      <c r="T191" s="80"/>
      <c r="AT191" s="17" t="s">
        <v>221</v>
      </c>
      <c r="AU191" s="17" t="s">
        <v>76</v>
      </c>
    </row>
    <row r="192" spans="2:47" s="1" customFormat="1" ht="12">
      <c r="B192" s="38"/>
      <c r="C192" s="39"/>
      <c r="D192" s="228" t="s">
        <v>250</v>
      </c>
      <c r="E192" s="39"/>
      <c r="F192" s="231" t="s">
        <v>327</v>
      </c>
      <c r="G192" s="39"/>
      <c r="H192" s="39"/>
      <c r="I192" s="143"/>
      <c r="J192" s="39"/>
      <c r="K192" s="39"/>
      <c r="L192" s="43"/>
      <c r="M192" s="230"/>
      <c r="N192" s="79"/>
      <c r="O192" s="79"/>
      <c r="P192" s="79"/>
      <c r="Q192" s="79"/>
      <c r="R192" s="79"/>
      <c r="S192" s="79"/>
      <c r="T192" s="80"/>
      <c r="AT192" s="17" t="s">
        <v>250</v>
      </c>
      <c r="AU192" s="17" t="s">
        <v>76</v>
      </c>
    </row>
    <row r="193" spans="2:51" s="13" customFormat="1" ht="12">
      <c r="B193" s="242"/>
      <c r="C193" s="243"/>
      <c r="D193" s="228" t="s">
        <v>223</v>
      </c>
      <c r="E193" s="244" t="s">
        <v>1</v>
      </c>
      <c r="F193" s="245" t="s">
        <v>2290</v>
      </c>
      <c r="G193" s="243"/>
      <c r="H193" s="246">
        <v>1961.4</v>
      </c>
      <c r="I193" s="247"/>
      <c r="J193" s="243"/>
      <c r="K193" s="243"/>
      <c r="L193" s="248"/>
      <c r="M193" s="249"/>
      <c r="N193" s="250"/>
      <c r="O193" s="250"/>
      <c r="P193" s="250"/>
      <c r="Q193" s="250"/>
      <c r="R193" s="250"/>
      <c r="S193" s="250"/>
      <c r="T193" s="251"/>
      <c r="AT193" s="252" t="s">
        <v>223</v>
      </c>
      <c r="AU193" s="252" t="s">
        <v>76</v>
      </c>
      <c r="AV193" s="13" t="s">
        <v>76</v>
      </c>
      <c r="AW193" s="13" t="s">
        <v>30</v>
      </c>
      <c r="AX193" s="13" t="s">
        <v>67</v>
      </c>
      <c r="AY193" s="252" t="s">
        <v>211</v>
      </c>
    </row>
    <row r="194" spans="2:51" s="14" customFormat="1" ht="12">
      <c r="B194" s="253"/>
      <c r="C194" s="254"/>
      <c r="D194" s="228" t="s">
        <v>223</v>
      </c>
      <c r="E194" s="255" t="s">
        <v>1</v>
      </c>
      <c r="F194" s="256" t="s">
        <v>227</v>
      </c>
      <c r="G194" s="254"/>
      <c r="H194" s="257">
        <v>1961.4</v>
      </c>
      <c r="I194" s="258"/>
      <c r="J194" s="254"/>
      <c r="K194" s="254"/>
      <c r="L194" s="259"/>
      <c r="M194" s="260"/>
      <c r="N194" s="261"/>
      <c r="O194" s="261"/>
      <c r="P194" s="261"/>
      <c r="Q194" s="261"/>
      <c r="R194" s="261"/>
      <c r="S194" s="261"/>
      <c r="T194" s="262"/>
      <c r="AT194" s="263" t="s">
        <v>223</v>
      </c>
      <c r="AU194" s="263" t="s">
        <v>76</v>
      </c>
      <c r="AV194" s="14" t="s">
        <v>218</v>
      </c>
      <c r="AW194" s="14" t="s">
        <v>30</v>
      </c>
      <c r="AX194" s="14" t="s">
        <v>74</v>
      </c>
      <c r="AY194" s="263" t="s">
        <v>211</v>
      </c>
    </row>
    <row r="195" spans="2:65" s="1" customFormat="1" ht="16.5" customHeight="1">
      <c r="B195" s="38"/>
      <c r="C195" s="216" t="s">
        <v>8</v>
      </c>
      <c r="D195" s="216" t="s">
        <v>213</v>
      </c>
      <c r="E195" s="217" t="s">
        <v>329</v>
      </c>
      <c r="F195" s="218" t="s">
        <v>330</v>
      </c>
      <c r="G195" s="219" t="s">
        <v>230</v>
      </c>
      <c r="H195" s="220">
        <v>57</v>
      </c>
      <c r="I195" s="221"/>
      <c r="J195" s="222">
        <f>ROUND(I195*H195,2)</f>
        <v>0</v>
      </c>
      <c r="K195" s="218" t="s">
        <v>217</v>
      </c>
      <c r="L195" s="43"/>
      <c r="M195" s="223" t="s">
        <v>1</v>
      </c>
      <c r="N195" s="224" t="s">
        <v>38</v>
      </c>
      <c r="O195" s="79"/>
      <c r="P195" s="225">
        <f>O195*H195</f>
        <v>0</v>
      </c>
      <c r="Q195" s="225">
        <v>0</v>
      </c>
      <c r="R195" s="225">
        <f>Q195*H195</f>
        <v>0</v>
      </c>
      <c r="S195" s="225">
        <v>0</v>
      </c>
      <c r="T195" s="226">
        <f>S195*H195</f>
        <v>0</v>
      </c>
      <c r="AR195" s="17" t="s">
        <v>218</v>
      </c>
      <c r="AT195" s="17" t="s">
        <v>213</v>
      </c>
      <c r="AU195" s="17" t="s">
        <v>76</v>
      </c>
      <c r="AY195" s="17" t="s">
        <v>211</v>
      </c>
      <c r="BE195" s="227">
        <f>IF(N195="základní",J195,0)</f>
        <v>0</v>
      </c>
      <c r="BF195" s="227">
        <f>IF(N195="snížená",J195,0)</f>
        <v>0</v>
      </c>
      <c r="BG195" s="227">
        <f>IF(N195="zákl. přenesená",J195,0)</f>
        <v>0</v>
      </c>
      <c r="BH195" s="227">
        <f>IF(N195="sníž. přenesená",J195,0)</f>
        <v>0</v>
      </c>
      <c r="BI195" s="227">
        <f>IF(N195="nulová",J195,0)</f>
        <v>0</v>
      </c>
      <c r="BJ195" s="17" t="s">
        <v>74</v>
      </c>
      <c r="BK195" s="227">
        <f>ROUND(I195*H195,2)</f>
        <v>0</v>
      </c>
      <c r="BL195" s="17" t="s">
        <v>218</v>
      </c>
      <c r="BM195" s="17" t="s">
        <v>317</v>
      </c>
    </row>
    <row r="196" spans="2:47" s="1" customFormat="1" ht="12">
      <c r="B196" s="38"/>
      <c r="C196" s="39"/>
      <c r="D196" s="228" t="s">
        <v>219</v>
      </c>
      <c r="E196" s="39"/>
      <c r="F196" s="229" t="s">
        <v>332</v>
      </c>
      <c r="G196" s="39"/>
      <c r="H196" s="39"/>
      <c r="I196" s="143"/>
      <c r="J196" s="39"/>
      <c r="K196" s="39"/>
      <c r="L196" s="43"/>
      <c r="M196" s="230"/>
      <c r="N196" s="79"/>
      <c r="O196" s="79"/>
      <c r="P196" s="79"/>
      <c r="Q196" s="79"/>
      <c r="R196" s="79"/>
      <c r="S196" s="79"/>
      <c r="T196" s="80"/>
      <c r="AT196" s="17" t="s">
        <v>219</v>
      </c>
      <c r="AU196" s="17" t="s">
        <v>76</v>
      </c>
    </row>
    <row r="197" spans="2:47" s="1" customFormat="1" ht="12">
      <c r="B197" s="38"/>
      <c r="C197" s="39"/>
      <c r="D197" s="228" t="s">
        <v>221</v>
      </c>
      <c r="E197" s="39"/>
      <c r="F197" s="231" t="s">
        <v>333</v>
      </c>
      <c r="G197" s="39"/>
      <c r="H197" s="39"/>
      <c r="I197" s="143"/>
      <c r="J197" s="39"/>
      <c r="K197" s="39"/>
      <c r="L197" s="43"/>
      <c r="M197" s="230"/>
      <c r="N197" s="79"/>
      <c r="O197" s="79"/>
      <c r="P197" s="79"/>
      <c r="Q197" s="79"/>
      <c r="R197" s="79"/>
      <c r="S197" s="79"/>
      <c r="T197" s="80"/>
      <c r="AT197" s="17" t="s">
        <v>221</v>
      </c>
      <c r="AU197" s="17" t="s">
        <v>76</v>
      </c>
    </row>
    <row r="198" spans="2:51" s="12" customFormat="1" ht="12">
      <c r="B198" s="232"/>
      <c r="C198" s="233"/>
      <c r="D198" s="228" t="s">
        <v>223</v>
      </c>
      <c r="E198" s="234" t="s">
        <v>1</v>
      </c>
      <c r="F198" s="235" t="s">
        <v>1096</v>
      </c>
      <c r="G198" s="233"/>
      <c r="H198" s="234" t="s">
        <v>1</v>
      </c>
      <c r="I198" s="236"/>
      <c r="J198" s="233"/>
      <c r="K198" s="233"/>
      <c r="L198" s="237"/>
      <c r="M198" s="238"/>
      <c r="N198" s="239"/>
      <c r="O198" s="239"/>
      <c r="P198" s="239"/>
      <c r="Q198" s="239"/>
      <c r="R198" s="239"/>
      <c r="S198" s="239"/>
      <c r="T198" s="240"/>
      <c r="AT198" s="241" t="s">
        <v>223</v>
      </c>
      <c r="AU198" s="241" t="s">
        <v>76</v>
      </c>
      <c r="AV198" s="12" t="s">
        <v>74</v>
      </c>
      <c r="AW198" s="12" t="s">
        <v>30</v>
      </c>
      <c r="AX198" s="12" t="s">
        <v>67</v>
      </c>
      <c r="AY198" s="241" t="s">
        <v>211</v>
      </c>
    </row>
    <row r="199" spans="2:51" s="12" customFormat="1" ht="12">
      <c r="B199" s="232"/>
      <c r="C199" s="233"/>
      <c r="D199" s="228" t="s">
        <v>223</v>
      </c>
      <c r="E199" s="234" t="s">
        <v>1</v>
      </c>
      <c r="F199" s="235" t="s">
        <v>883</v>
      </c>
      <c r="G199" s="233"/>
      <c r="H199" s="234" t="s">
        <v>1</v>
      </c>
      <c r="I199" s="236"/>
      <c r="J199" s="233"/>
      <c r="K199" s="233"/>
      <c r="L199" s="237"/>
      <c r="M199" s="238"/>
      <c r="N199" s="239"/>
      <c r="O199" s="239"/>
      <c r="P199" s="239"/>
      <c r="Q199" s="239"/>
      <c r="R199" s="239"/>
      <c r="S199" s="239"/>
      <c r="T199" s="240"/>
      <c r="AT199" s="241" t="s">
        <v>223</v>
      </c>
      <c r="AU199" s="241" t="s">
        <v>76</v>
      </c>
      <c r="AV199" s="12" t="s">
        <v>74</v>
      </c>
      <c r="AW199" s="12" t="s">
        <v>30</v>
      </c>
      <c r="AX199" s="12" t="s">
        <v>67</v>
      </c>
      <c r="AY199" s="241" t="s">
        <v>211</v>
      </c>
    </row>
    <row r="200" spans="2:51" s="13" customFormat="1" ht="12">
      <c r="B200" s="242"/>
      <c r="C200" s="243"/>
      <c r="D200" s="228" t="s">
        <v>223</v>
      </c>
      <c r="E200" s="244" t="s">
        <v>1</v>
      </c>
      <c r="F200" s="245" t="s">
        <v>2297</v>
      </c>
      <c r="G200" s="243"/>
      <c r="H200" s="246">
        <v>27</v>
      </c>
      <c r="I200" s="247"/>
      <c r="J200" s="243"/>
      <c r="K200" s="243"/>
      <c r="L200" s="248"/>
      <c r="M200" s="249"/>
      <c r="N200" s="250"/>
      <c r="O200" s="250"/>
      <c r="P200" s="250"/>
      <c r="Q200" s="250"/>
      <c r="R200" s="250"/>
      <c r="S200" s="250"/>
      <c r="T200" s="251"/>
      <c r="AT200" s="252" t="s">
        <v>223</v>
      </c>
      <c r="AU200" s="252" t="s">
        <v>76</v>
      </c>
      <c r="AV200" s="13" t="s">
        <v>76</v>
      </c>
      <c r="AW200" s="13" t="s">
        <v>30</v>
      </c>
      <c r="AX200" s="13" t="s">
        <v>67</v>
      </c>
      <c r="AY200" s="252" t="s">
        <v>211</v>
      </c>
    </row>
    <row r="201" spans="2:51" s="12" customFormat="1" ht="12">
      <c r="B201" s="232"/>
      <c r="C201" s="233"/>
      <c r="D201" s="228" t="s">
        <v>223</v>
      </c>
      <c r="E201" s="234" t="s">
        <v>1</v>
      </c>
      <c r="F201" s="235" t="s">
        <v>888</v>
      </c>
      <c r="G201" s="233"/>
      <c r="H201" s="234" t="s">
        <v>1</v>
      </c>
      <c r="I201" s="236"/>
      <c r="J201" s="233"/>
      <c r="K201" s="233"/>
      <c r="L201" s="237"/>
      <c r="M201" s="238"/>
      <c r="N201" s="239"/>
      <c r="O201" s="239"/>
      <c r="P201" s="239"/>
      <c r="Q201" s="239"/>
      <c r="R201" s="239"/>
      <c r="S201" s="239"/>
      <c r="T201" s="240"/>
      <c r="AT201" s="241" t="s">
        <v>223</v>
      </c>
      <c r="AU201" s="241" t="s">
        <v>76</v>
      </c>
      <c r="AV201" s="12" t="s">
        <v>74</v>
      </c>
      <c r="AW201" s="12" t="s">
        <v>30</v>
      </c>
      <c r="AX201" s="12" t="s">
        <v>67</v>
      </c>
      <c r="AY201" s="241" t="s">
        <v>211</v>
      </c>
    </row>
    <row r="202" spans="2:51" s="13" customFormat="1" ht="12">
      <c r="B202" s="242"/>
      <c r="C202" s="243"/>
      <c r="D202" s="228" t="s">
        <v>223</v>
      </c>
      <c r="E202" s="244" t="s">
        <v>1</v>
      </c>
      <c r="F202" s="245" t="s">
        <v>2298</v>
      </c>
      <c r="G202" s="243"/>
      <c r="H202" s="246">
        <v>30</v>
      </c>
      <c r="I202" s="247"/>
      <c r="J202" s="243"/>
      <c r="K202" s="243"/>
      <c r="L202" s="248"/>
      <c r="M202" s="249"/>
      <c r="N202" s="250"/>
      <c r="O202" s="250"/>
      <c r="P202" s="250"/>
      <c r="Q202" s="250"/>
      <c r="R202" s="250"/>
      <c r="S202" s="250"/>
      <c r="T202" s="251"/>
      <c r="AT202" s="252" t="s">
        <v>223</v>
      </c>
      <c r="AU202" s="252" t="s">
        <v>76</v>
      </c>
      <c r="AV202" s="13" t="s">
        <v>76</v>
      </c>
      <c r="AW202" s="13" t="s">
        <v>30</v>
      </c>
      <c r="AX202" s="13" t="s">
        <v>67</v>
      </c>
      <c r="AY202" s="252" t="s">
        <v>211</v>
      </c>
    </row>
    <row r="203" spans="2:51" s="14" customFormat="1" ht="12">
      <c r="B203" s="253"/>
      <c r="C203" s="254"/>
      <c r="D203" s="228" t="s">
        <v>223</v>
      </c>
      <c r="E203" s="255" t="s">
        <v>1</v>
      </c>
      <c r="F203" s="256" t="s">
        <v>227</v>
      </c>
      <c r="G203" s="254"/>
      <c r="H203" s="257">
        <v>57</v>
      </c>
      <c r="I203" s="258"/>
      <c r="J203" s="254"/>
      <c r="K203" s="254"/>
      <c r="L203" s="259"/>
      <c r="M203" s="260"/>
      <c r="N203" s="261"/>
      <c r="O203" s="261"/>
      <c r="P203" s="261"/>
      <c r="Q203" s="261"/>
      <c r="R203" s="261"/>
      <c r="S203" s="261"/>
      <c r="T203" s="262"/>
      <c r="AT203" s="263" t="s">
        <v>223</v>
      </c>
      <c r="AU203" s="263" t="s">
        <v>76</v>
      </c>
      <c r="AV203" s="14" t="s">
        <v>218</v>
      </c>
      <c r="AW203" s="14" t="s">
        <v>30</v>
      </c>
      <c r="AX203" s="14" t="s">
        <v>74</v>
      </c>
      <c r="AY203" s="263" t="s">
        <v>211</v>
      </c>
    </row>
    <row r="204" spans="2:65" s="1" customFormat="1" ht="16.5" customHeight="1">
      <c r="B204" s="38"/>
      <c r="C204" s="264" t="s">
        <v>273</v>
      </c>
      <c r="D204" s="264" t="s">
        <v>337</v>
      </c>
      <c r="E204" s="265" t="s">
        <v>338</v>
      </c>
      <c r="F204" s="266" t="s">
        <v>339</v>
      </c>
      <c r="G204" s="267" t="s">
        <v>323</v>
      </c>
      <c r="H204" s="268">
        <v>91.2</v>
      </c>
      <c r="I204" s="269"/>
      <c r="J204" s="270">
        <f>ROUND(I204*H204,2)</f>
        <v>0</v>
      </c>
      <c r="K204" s="266" t="s">
        <v>217</v>
      </c>
      <c r="L204" s="271"/>
      <c r="M204" s="272" t="s">
        <v>1</v>
      </c>
      <c r="N204" s="273" t="s">
        <v>38</v>
      </c>
      <c r="O204" s="79"/>
      <c r="P204" s="225">
        <f>O204*H204</f>
        <v>0</v>
      </c>
      <c r="Q204" s="225">
        <v>1</v>
      </c>
      <c r="R204" s="225">
        <f>Q204*H204</f>
        <v>91.2</v>
      </c>
      <c r="S204" s="225">
        <v>0</v>
      </c>
      <c r="T204" s="226">
        <f>S204*H204</f>
        <v>0</v>
      </c>
      <c r="AR204" s="17" t="s">
        <v>247</v>
      </c>
      <c r="AT204" s="17" t="s">
        <v>337</v>
      </c>
      <c r="AU204" s="17" t="s">
        <v>76</v>
      </c>
      <c r="AY204" s="17" t="s">
        <v>211</v>
      </c>
      <c r="BE204" s="227">
        <f>IF(N204="základní",J204,0)</f>
        <v>0</v>
      </c>
      <c r="BF204" s="227">
        <f>IF(N204="snížená",J204,0)</f>
        <v>0</v>
      </c>
      <c r="BG204" s="227">
        <f>IF(N204="zákl. přenesená",J204,0)</f>
        <v>0</v>
      </c>
      <c r="BH204" s="227">
        <f>IF(N204="sníž. přenesená",J204,0)</f>
        <v>0</v>
      </c>
      <c r="BI204" s="227">
        <f>IF(N204="nulová",J204,0)</f>
        <v>0</v>
      </c>
      <c r="BJ204" s="17" t="s">
        <v>74</v>
      </c>
      <c r="BK204" s="227">
        <f>ROUND(I204*H204,2)</f>
        <v>0</v>
      </c>
      <c r="BL204" s="17" t="s">
        <v>218</v>
      </c>
      <c r="BM204" s="17" t="s">
        <v>324</v>
      </c>
    </row>
    <row r="205" spans="2:47" s="1" customFormat="1" ht="12">
      <c r="B205" s="38"/>
      <c r="C205" s="39"/>
      <c r="D205" s="228" t="s">
        <v>219</v>
      </c>
      <c r="E205" s="39"/>
      <c r="F205" s="229" t="s">
        <v>339</v>
      </c>
      <c r="G205" s="39"/>
      <c r="H205" s="39"/>
      <c r="I205" s="143"/>
      <c r="J205" s="39"/>
      <c r="K205" s="39"/>
      <c r="L205" s="43"/>
      <c r="M205" s="230"/>
      <c r="N205" s="79"/>
      <c r="O205" s="79"/>
      <c r="P205" s="79"/>
      <c r="Q205" s="79"/>
      <c r="R205" s="79"/>
      <c r="S205" s="79"/>
      <c r="T205" s="80"/>
      <c r="AT205" s="17" t="s">
        <v>219</v>
      </c>
      <c r="AU205" s="17" t="s">
        <v>76</v>
      </c>
    </row>
    <row r="206" spans="2:51" s="13" customFormat="1" ht="12">
      <c r="B206" s="242"/>
      <c r="C206" s="243"/>
      <c r="D206" s="228" t="s">
        <v>223</v>
      </c>
      <c r="E206" s="244" t="s">
        <v>1</v>
      </c>
      <c r="F206" s="245" t="s">
        <v>2299</v>
      </c>
      <c r="G206" s="243"/>
      <c r="H206" s="246">
        <v>91.2</v>
      </c>
      <c r="I206" s="247"/>
      <c r="J206" s="243"/>
      <c r="K206" s="243"/>
      <c r="L206" s="248"/>
      <c r="M206" s="249"/>
      <c r="N206" s="250"/>
      <c r="O206" s="250"/>
      <c r="P206" s="250"/>
      <c r="Q206" s="250"/>
      <c r="R206" s="250"/>
      <c r="S206" s="250"/>
      <c r="T206" s="251"/>
      <c r="AT206" s="252" t="s">
        <v>223</v>
      </c>
      <c r="AU206" s="252" t="s">
        <v>76</v>
      </c>
      <c r="AV206" s="13" t="s">
        <v>76</v>
      </c>
      <c r="AW206" s="13" t="s">
        <v>30</v>
      </c>
      <c r="AX206" s="13" t="s">
        <v>67</v>
      </c>
      <c r="AY206" s="252" t="s">
        <v>211</v>
      </c>
    </row>
    <row r="207" spans="2:51" s="14" customFormat="1" ht="12">
      <c r="B207" s="253"/>
      <c r="C207" s="254"/>
      <c r="D207" s="228" t="s">
        <v>223</v>
      </c>
      <c r="E207" s="255" t="s">
        <v>1</v>
      </c>
      <c r="F207" s="256" t="s">
        <v>227</v>
      </c>
      <c r="G207" s="254"/>
      <c r="H207" s="257">
        <v>91.2</v>
      </c>
      <c r="I207" s="258"/>
      <c r="J207" s="254"/>
      <c r="K207" s="254"/>
      <c r="L207" s="259"/>
      <c r="M207" s="260"/>
      <c r="N207" s="261"/>
      <c r="O207" s="261"/>
      <c r="P207" s="261"/>
      <c r="Q207" s="261"/>
      <c r="R207" s="261"/>
      <c r="S207" s="261"/>
      <c r="T207" s="262"/>
      <c r="AT207" s="263" t="s">
        <v>223</v>
      </c>
      <c r="AU207" s="263" t="s">
        <v>76</v>
      </c>
      <c r="AV207" s="14" t="s">
        <v>218</v>
      </c>
      <c r="AW207" s="14" t="s">
        <v>30</v>
      </c>
      <c r="AX207" s="14" t="s">
        <v>74</v>
      </c>
      <c r="AY207" s="263" t="s">
        <v>211</v>
      </c>
    </row>
    <row r="208" spans="2:65" s="1" customFormat="1" ht="16.5" customHeight="1">
      <c r="B208" s="38"/>
      <c r="C208" s="216" t="s">
        <v>336</v>
      </c>
      <c r="D208" s="216" t="s">
        <v>213</v>
      </c>
      <c r="E208" s="217" t="s">
        <v>342</v>
      </c>
      <c r="F208" s="218" t="s">
        <v>343</v>
      </c>
      <c r="G208" s="219" t="s">
        <v>216</v>
      </c>
      <c r="H208" s="220">
        <v>714</v>
      </c>
      <c r="I208" s="221"/>
      <c r="J208" s="222">
        <f>ROUND(I208*H208,2)</f>
        <v>0</v>
      </c>
      <c r="K208" s="218" t="s">
        <v>217</v>
      </c>
      <c r="L208" s="43"/>
      <c r="M208" s="223" t="s">
        <v>1</v>
      </c>
      <c r="N208" s="224" t="s">
        <v>38</v>
      </c>
      <c r="O208" s="79"/>
      <c r="P208" s="225">
        <f>O208*H208</f>
        <v>0</v>
      </c>
      <c r="Q208" s="225">
        <v>0</v>
      </c>
      <c r="R208" s="225">
        <f>Q208*H208</f>
        <v>0</v>
      </c>
      <c r="S208" s="225">
        <v>0</v>
      </c>
      <c r="T208" s="226">
        <f>S208*H208</f>
        <v>0</v>
      </c>
      <c r="AR208" s="17" t="s">
        <v>218</v>
      </c>
      <c r="AT208" s="17" t="s">
        <v>213</v>
      </c>
      <c r="AU208" s="17" t="s">
        <v>76</v>
      </c>
      <c r="AY208" s="17" t="s">
        <v>211</v>
      </c>
      <c r="BE208" s="227">
        <f>IF(N208="základní",J208,0)</f>
        <v>0</v>
      </c>
      <c r="BF208" s="227">
        <f>IF(N208="snížená",J208,0)</f>
        <v>0</v>
      </c>
      <c r="BG208" s="227">
        <f>IF(N208="zákl. přenesená",J208,0)</f>
        <v>0</v>
      </c>
      <c r="BH208" s="227">
        <f>IF(N208="sníž. přenesená",J208,0)</f>
        <v>0</v>
      </c>
      <c r="BI208" s="227">
        <f>IF(N208="nulová",J208,0)</f>
        <v>0</v>
      </c>
      <c r="BJ208" s="17" t="s">
        <v>74</v>
      </c>
      <c r="BK208" s="227">
        <f>ROUND(I208*H208,2)</f>
        <v>0</v>
      </c>
      <c r="BL208" s="17" t="s">
        <v>218</v>
      </c>
      <c r="BM208" s="17" t="s">
        <v>331</v>
      </c>
    </row>
    <row r="209" spans="2:47" s="1" customFormat="1" ht="12">
      <c r="B209" s="38"/>
      <c r="C209" s="39"/>
      <c r="D209" s="228" t="s">
        <v>219</v>
      </c>
      <c r="E209" s="39"/>
      <c r="F209" s="229" t="s">
        <v>345</v>
      </c>
      <c r="G209" s="39"/>
      <c r="H209" s="39"/>
      <c r="I209" s="143"/>
      <c r="J209" s="39"/>
      <c r="K209" s="39"/>
      <c r="L209" s="43"/>
      <c r="M209" s="230"/>
      <c r="N209" s="79"/>
      <c r="O209" s="79"/>
      <c r="P209" s="79"/>
      <c r="Q209" s="79"/>
      <c r="R209" s="79"/>
      <c r="S209" s="79"/>
      <c r="T209" s="80"/>
      <c r="AT209" s="17" t="s">
        <v>219</v>
      </c>
      <c r="AU209" s="17" t="s">
        <v>76</v>
      </c>
    </row>
    <row r="210" spans="2:47" s="1" customFormat="1" ht="12">
      <c r="B210" s="38"/>
      <c r="C210" s="39"/>
      <c r="D210" s="228" t="s">
        <v>221</v>
      </c>
      <c r="E210" s="39"/>
      <c r="F210" s="231" t="s">
        <v>346</v>
      </c>
      <c r="G210" s="39"/>
      <c r="H210" s="39"/>
      <c r="I210" s="143"/>
      <c r="J210" s="39"/>
      <c r="K210" s="39"/>
      <c r="L210" s="43"/>
      <c r="M210" s="230"/>
      <c r="N210" s="79"/>
      <c r="O210" s="79"/>
      <c r="P210" s="79"/>
      <c r="Q210" s="79"/>
      <c r="R210" s="79"/>
      <c r="S210" s="79"/>
      <c r="T210" s="80"/>
      <c r="AT210" s="17" t="s">
        <v>221</v>
      </c>
      <c r="AU210" s="17" t="s">
        <v>76</v>
      </c>
    </row>
    <row r="211" spans="2:51" s="12" customFormat="1" ht="12">
      <c r="B211" s="232"/>
      <c r="C211" s="233"/>
      <c r="D211" s="228" t="s">
        <v>223</v>
      </c>
      <c r="E211" s="234" t="s">
        <v>1</v>
      </c>
      <c r="F211" s="235" t="s">
        <v>888</v>
      </c>
      <c r="G211" s="233"/>
      <c r="H211" s="234" t="s">
        <v>1</v>
      </c>
      <c r="I211" s="236"/>
      <c r="J211" s="233"/>
      <c r="K211" s="233"/>
      <c r="L211" s="237"/>
      <c r="M211" s="238"/>
      <c r="N211" s="239"/>
      <c r="O211" s="239"/>
      <c r="P211" s="239"/>
      <c r="Q211" s="239"/>
      <c r="R211" s="239"/>
      <c r="S211" s="239"/>
      <c r="T211" s="240"/>
      <c r="AT211" s="241" t="s">
        <v>223</v>
      </c>
      <c r="AU211" s="241" t="s">
        <v>76</v>
      </c>
      <c r="AV211" s="12" t="s">
        <v>74</v>
      </c>
      <c r="AW211" s="12" t="s">
        <v>30</v>
      </c>
      <c r="AX211" s="12" t="s">
        <v>67</v>
      </c>
      <c r="AY211" s="241" t="s">
        <v>211</v>
      </c>
    </row>
    <row r="212" spans="2:51" s="13" customFormat="1" ht="12">
      <c r="B212" s="242"/>
      <c r="C212" s="243"/>
      <c r="D212" s="228" t="s">
        <v>223</v>
      </c>
      <c r="E212" s="244" t="s">
        <v>1</v>
      </c>
      <c r="F212" s="245" t="s">
        <v>2295</v>
      </c>
      <c r="G212" s="243"/>
      <c r="H212" s="246">
        <v>340</v>
      </c>
      <c r="I212" s="247"/>
      <c r="J212" s="243"/>
      <c r="K212" s="243"/>
      <c r="L212" s="248"/>
      <c r="M212" s="249"/>
      <c r="N212" s="250"/>
      <c r="O212" s="250"/>
      <c r="P212" s="250"/>
      <c r="Q212" s="250"/>
      <c r="R212" s="250"/>
      <c r="S212" s="250"/>
      <c r="T212" s="251"/>
      <c r="AT212" s="252" t="s">
        <v>223</v>
      </c>
      <c r="AU212" s="252" t="s">
        <v>76</v>
      </c>
      <c r="AV212" s="13" t="s">
        <v>76</v>
      </c>
      <c r="AW212" s="13" t="s">
        <v>30</v>
      </c>
      <c r="AX212" s="13" t="s">
        <v>67</v>
      </c>
      <c r="AY212" s="252" t="s">
        <v>211</v>
      </c>
    </row>
    <row r="213" spans="2:51" s="12" customFormat="1" ht="12">
      <c r="B213" s="232"/>
      <c r="C213" s="233"/>
      <c r="D213" s="228" t="s">
        <v>223</v>
      </c>
      <c r="E213" s="234" t="s">
        <v>1</v>
      </c>
      <c r="F213" s="235" t="s">
        <v>883</v>
      </c>
      <c r="G213" s="233"/>
      <c r="H213" s="234" t="s">
        <v>1</v>
      </c>
      <c r="I213" s="236"/>
      <c r="J213" s="233"/>
      <c r="K213" s="233"/>
      <c r="L213" s="237"/>
      <c r="M213" s="238"/>
      <c r="N213" s="239"/>
      <c r="O213" s="239"/>
      <c r="P213" s="239"/>
      <c r="Q213" s="239"/>
      <c r="R213" s="239"/>
      <c r="S213" s="239"/>
      <c r="T213" s="240"/>
      <c r="AT213" s="241" t="s">
        <v>223</v>
      </c>
      <c r="AU213" s="241" t="s">
        <v>76</v>
      </c>
      <c r="AV213" s="12" t="s">
        <v>74</v>
      </c>
      <c r="AW213" s="12" t="s">
        <v>30</v>
      </c>
      <c r="AX213" s="12" t="s">
        <v>67</v>
      </c>
      <c r="AY213" s="241" t="s">
        <v>211</v>
      </c>
    </row>
    <row r="214" spans="2:51" s="13" customFormat="1" ht="12">
      <c r="B214" s="242"/>
      <c r="C214" s="243"/>
      <c r="D214" s="228" t="s">
        <v>223</v>
      </c>
      <c r="E214" s="244" t="s">
        <v>1</v>
      </c>
      <c r="F214" s="245" t="s">
        <v>2296</v>
      </c>
      <c r="G214" s="243"/>
      <c r="H214" s="246">
        <v>374</v>
      </c>
      <c r="I214" s="247"/>
      <c r="J214" s="243"/>
      <c r="K214" s="243"/>
      <c r="L214" s="248"/>
      <c r="M214" s="249"/>
      <c r="N214" s="250"/>
      <c r="O214" s="250"/>
      <c r="P214" s="250"/>
      <c r="Q214" s="250"/>
      <c r="R214" s="250"/>
      <c r="S214" s="250"/>
      <c r="T214" s="251"/>
      <c r="AT214" s="252" t="s">
        <v>223</v>
      </c>
      <c r="AU214" s="252" t="s">
        <v>76</v>
      </c>
      <c r="AV214" s="13" t="s">
        <v>76</v>
      </c>
      <c r="AW214" s="13" t="s">
        <v>30</v>
      </c>
      <c r="AX214" s="13" t="s">
        <v>67</v>
      </c>
      <c r="AY214" s="252" t="s">
        <v>211</v>
      </c>
    </row>
    <row r="215" spans="2:51" s="14" customFormat="1" ht="12">
      <c r="B215" s="253"/>
      <c r="C215" s="254"/>
      <c r="D215" s="228" t="s">
        <v>223</v>
      </c>
      <c r="E215" s="255" t="s">
        <v>1</v>
      </c>
      <c r="F215" s="256" t="s">
        <v>227</v>
      </c>
      <c r="G215" s="254"/>
      <c r="H215" s="257">
        <v>714</v>
      </c>
      <c r="I215" s="258"/>
      <c r="J215" s="254"/>
      <c r="K215" s="254"/>
      <c r="L215" s="259"/>
      <c r="M215" s="260"/>
      <c r="N215" s="261"/>
      <c r="O215" s="261"/>
      <c r="P215" s="261"/>
      <c r="Q215" s="261"/>
      <c r="R215" s="261"/>
      <c r="S215" s="261"/>
      <c r="T215" s="262"/>
      <c r="AT215" s="263" t="s">
        <v>223</v>
      </c>
      <c r="AU215" s="263" t="s">
        <v>76</v>
      </c>
      <c r="AV215" s="14" t="s">
        <v>218</v>
      </c>
      <c r="AW215" s="14" t="s">
        <v>30</v>
      </c>
      <c r="AX215" s="14" t="s">
        <v>74</v>
      </c>
      <c r="AY215" s="263" t="s">
        <v>211</v>
      </c>
    </row>
    <row r="216" spans="2:65" s="1" customFormat="1" ht="16.5" customHeight="1">
      <c r="B216" s="38"/>
      <c r="C216" s="264" t="s">
        <v>278</v>
      </c>
      <c r="D216" s="264" t="s">
        <v>337</v>
      </c>
      <c r="E216" s="265" t="s">
        <v>348</v>
      </c>
      <c r="F216" s="266" t="s">
        <v>349</v>
      </c>
      <c r="G216" s="267" t="s">
        <v>350</v>
      </c>
      <c r="H216" s="268">
        <v>21.42</v>
      </c>
      <c r="I216" s="269"/>
      <c r="J216" s="270">
        <f>ROUND(I216*H216,2)</f>
        <v>0</v>
      </c>
      <c r="K216" s="266" t="s">
        <v>217</v>
      </c>
      <c r="L216" s="271"/>
      <c r="M216" s="272" t="s">
        <v>1</v>
      </c>
      <c r="N216" s="273" t="s">
        <v>38</v>
      </c>
      <c r="O216" s="79"/>
      <c r="P216" s="225">
        <f>O216*H216</f>
        <v>0</v>
      </c>
      <c r="Q216" s="225">
        <v>0.001</v>
      </c>
      <c r="R216" s="225">
        <f>Q216*H216</f>
        <v>0.02142</v>
      </c>
      <c r="S216" s="225">
        <v>0</v>
      </c>
      <c r="T216" s="226">
        <f>S216*H216</f>
        <v>0</v>
      </c>
      <c r="AR216" s="17" t="s">
        <v>247</v>
      </c>
      <c r="AT216" s="17" t="s">
        <v>337</v>
      </c>
      <c r="AU216" s="17" t="s">
        <v>76</v>
      </c>
      <c r="AY216" s="17" t="s">
        <v>211</v>
      </c>
      <c r="BE216" s="227">
        <f>IF(N216="základní",J216,0)</f>
        <v>0</v>
      </c>
      <c r="BF216" s="227">
        <f>IF(N216="snížená",J216,0)</f>
        <v>0</v>
      </c>
      <c r="BG216" s="227">
        <f>IF(N216="zákl. přenesená",J216,0)</f>
        <v>0</v>
      </c>
      <c r="BH216" s="227">
        <f>IF(N216="sníž. přenesená",J216,0)</f>
        <v>0</v>
      </c>
      <c r="BI216" s="227">
        <f>IF(N216="nulová",J216,0)</f>
        <v>0</v>
      </c>
      <c r="BJ216" s="17" t="s">
        <v>74</v>
      </c>
      <c r="BK216" s="227">
        <f>ROUND(I216*H216,2)</f>
        <v>0</v>
      </c>
      <c r="BL216" s="17" t="s">
        <v>218</v>
      </c>
      <c r="BM216" s="17" t="s">
        <v>340</v>
      </c>
    </row>
    <row r="217" spans="2:47" s="1" customFormat="1" ht="12">
      <c r="B217" s="38"/>
      <c r="C217" s="39"/>
      <c r="D217" s="228" t="s">
        <v>219</v>
      </c>
      <c r="E217" s="39"/>
      <c r="F217" s="229" t="s">
        <v>349</v>
      </c>
      <c r="G217" s="39"/>
      <c r="H217" s="39"/>
      <c r="I217" s="143"/>
      <c r="J217" s="39"/>
      <c r="K217" s="39"/>
      <c r="L217" s="43"/>
      <c r="M217" s="230"/>
      <c r="N217" s="79"/>
      <c r="O217" s="79"/>
      <c r="P217" s="79"/>
      <c r="Q217" s="79"/>
      <c r="R217" s="79"/>
      <c r="S217" s="79"/>
      <c r="T217" s="80"/>
      <c r="AT217" s="17" t="s">
        <v>219</v>
      </c>
      <c r="AU217" s="17" t="s">
        <v>76</v>
      </c>
    </row>
    <row r="218" spans="2:51" s="13" customFormat="1" ht="12">
      <c r="B218" s="242"/>
      <c r="C218" s="243"/>
      <c r="D218" s="228" t="s">
        <v>223</v>
      </c>
      <c r="E218" s="244" t="s">
        <v>1</v>
      </c>
      <c r="F218" s="245" t="s">
        <v>2300</v>
      </c>
      <c r="G218" s="243"/>
      <c r="H218" s="246">
        <v>21.42</v>
      </c>
      <c r="I218" s="247"/>
      <c r="J218" s="243"/>
      <c r="K218" s="243"/>
      <c r="L218" s="248"/>
      <c r="M218" s="249"/>
      <c r="N218" s="250"/>
      <c r="O218" s="250"/>
      <c r="P218" s="250"/>
      <c r="Q218" s="250"/>
      <c r="R218" s="250"/>
      <c r="S218" s="250"/>
      <c r="T218" s="251"/>
      <c r="AT218" s="252" t="s">
        <v>223</v>
      </c>
      <c r="AU218" s="252" t="s">
        <v>76</v>
      </c>
      <c r="AV218" s="13" t="s">
        <v>76</v>
      </c>
      <c r="AW218" s="13" t="s">
        <v>30</v>
      </c>
      <c r="AX218" s="13" t="s">
        <v>67</v>
      </c>
      <c r="AY218" s="252" t="s">
        <v>211</v>
      </c>
    </row>
    <row r="219" spans="2:51" s="14" customFormat="1" ht="12">
      <c r="B219" s="253"/>
      <c r="C219" s="254"/>
      <c r="D219" s="228" t="s">
        <v>223</v>
      </c>
      <c r="E219" s="255" t="s">
        <v>1</v>
      </c>
      <c r="F219" s="256" t="s">
        <v>227</v>
      </c>
      <c r="G219" s="254"/>
      <c r="H219" s="257">
        <v>21.42</v>
      </c>
      <c r="I219" s="258"/>
      <c r="J219" s="254"/>
      <c r="K219" s="254"/>
      <c r="L219" s="259"/>
      <c r="M219" s="260"/>
      <c r="N219" s="261"/>
      <c r="O219" s="261"/>
      <c r="P219" s="261"/>
      <c r="Q219" s="261"/>
      <c r="R219" s="261"/>
      <c r="S219" s="261"/>
      <c r="T219" s="262"/>
      <c r="AT219" s="263" t="s">
        <v>223</v>
      </c>
      <c r="AU219" s="263" t="s">
        <v>76</v>
      </c>
      <c r="AV219" s="14" t="s">
        <v>218</v>
      </c>
      <c r="AW219" s="14" t="s">
        <v>30</v>
      </c>
      <c r="AX219" s="14" t="s">
        <v>74</v>
      </c>
      <c r="AY219" s="263" t="s">
        <v>211</v>
      </c>
    </row>
    <row r="220" spans="2:65" s="1" customFormat="1" ht="16.5" customHeight="1">
      <c r="B220" s="38"/>
      <c r="C220" s="216" t="s">
        <v>253</v>
      </c>
      <c r="D220" s="216" t="s">
        <v>213</v>
      </c>
      <c r="E220" s="217" t="s">
        <v>354</v>
      </c>
      <c r="F220" s="218" t="s">
        <v>355</v>
      </c>
      <c r="G220" s="219" t="s">
        <v>216</v>
      </c>
      <c r="H220" s="220">
        <v>714</v>
      </c>
      <c r="I220" s="221"/>
      <c r="J220" s="222">
        <f>ROUND(I220*H220,2)</f>
        <v>0</v>
      </c>
      <c r="K220" s="218" t="s">
        <v>217</v>
      </c>
      <c r="L220" s="43"/>
      <c r="M220" s="223" t="s">
        <v>1</v>
      </c>
      <c r="N220" s="224" t="s">
        <v>38</v>
      </c>
      <c r="O220" s="79"/>
      <c r="P220" s="225">
        <f>O220*H220</f>
        <v>0</v>
      </c>
      <c r="Q220" s="225">
        <v>0</v>
      </c>
      <c r="R220" s="225">
        <f>Q220*H220</f>
        <v>0</v>
      </c>
      <c r="S220" s="225">
        <v>0</v>
      </c>
      <c r="T220" s="226">
        <f>S220*H220</f>
        <v>0</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344</v>
      </c>
    </row>
    <row r="221" spans="2:47" s="1" customFormat="1" ht="12">
      <c r="B221" s="38"/>
      <c r="C221" s="39"/>
      <c r="D221" s="228" t="s">
        <v>219</v>
      </c>
      <c r="E221" s="39"/>
      <c r="F221" s="229" t="s">
        <v>357</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358</v>
      </c>
      <c r="G222" s="39"/>
      <c r="H222" s="39"/>
      <c r="I222" s="143"/>
      <c r="J222" s="39"/>
      <c r="K222" s="39"/>
      <c r="L222" s="43"/>
      <c r="M222" s="230"/>
      <c r="N222" s="79"/>
      <c r="O222" s="79"/>
      <c r="P222" s="79"/>
      <c r="Q222" s="79"/>
      <c r="R222" s="79"/>
      <c r="S222" s="79"/>
      <c r="T222" s="80"/>
      <c r="AT222" s="17" t="s">
        <v>221</v>
      </c>
      <c r="AU222" s="17" t="s">
        <v>76</v>
      </c>
    </row>
    <row r="223" spans="2:51" s="12" customFormat="1" ht="12">
      <c r="B223" s="232"/>
      <c r="C223" s="233"/>
      <c r="D223" s="228" t="s">
        <v>223</v>
      </c>
      <c r="E223" s="234" t="s">
        <v>1</v>
      </c>
      <c r="F223" s="235" t="s">
        <v>888</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3" customFormat="1" ht="12">
      <c r="B224" s="242"/>
      <c r="C224" s="243"/>
      <c r="D224" s="228" t="s">
        <v>223</v>
      </c>
      <c r="E224" s="244" t="s">
        <v>1</v>
      </c>
      <c r="F224" s="245" t="s">
        <v>2295</v>
      </c>
      <c r="G224" s="243"/>
      <c r="H224" s="246">
        <v>340</v>
      </c>
      <c r="I224" s="247"/>
      <c r="J224" s="243"/>
      <c r="K224" s="243"/>
      <c r="L224" s="248"/>
      <c r="M224" s="249"/>
      <c r="N224" s="250"/>
      <c r="O224" s="250"/>
      <c r="P224" s="250"/>
      <c r="Q224" s="250"/>
      <c r="R224" s="250"/>
      <c r="S224" s="250"/>
      <c r="T224" s="251"/>
      <c r="AT224" s="252" t="s">
        <v>223</v>
      </c>
      <c r="AU224" s="252" t="s">
        <v>76</v>
      </c>
      <c r="AV224" s="13" t="s">
        <v>76</v>
      </c>
      <c r="AW224" s="13" t="s">
        <v>30</v>
      </c>
      <c r="AX224" s="13" t="s">
        <v>67</v>
      </c>
      <c r="AY224" s="252" t="s">
        <v>211</v>
      </c>
    </row>
    <row r="225" spans="2:51" s="12" customFormat="1" ht="12">
      <c r="B225" s="232"/>
      <c r="C225" s="233"/>
      <c r="D225" s="228" t="s">
        <v>223</v>
      </c>
      <c r="E225" s="234" t="s">
        <v>1</v>
      </c>
      <c r="F225" s="235" t="s">
        <v>883</v>
      </c>
      <c r="G225" s="233"/>
      <c r="H225" s="234" t="s">
        <v>1</v>
      </c>
      <c r="I225" s="236"/>
      <c r="J225" s="233"/>
      <c r="K225" s="233"/>
      <c r="L225" s="237"/>
      <c r="M225" s="238"/>
      <c r="N225" s="239"/>
      <c r="O225" s="239"/>
      <c r="P225" s="239"/>
      <c r="Q225" s="239"/>
      <c r="R225" s="239"/>
      <c r="S225" s="239"/>
      <c r="T225" s="240"/>
      <c r="AT225" s="241" t="s">
        <v>223</v>
      </c>
      <c r="AU225" s="241" t="s">
        <v>76</v>
      </c>
      <c r="AV225" s="12" t="s">
        <v>74</v>
      </c>
      <c r="AW225" s="12" t="s">
        <v>30</v>
      </c>
      <c r="AX225" s="12" t="s">
        <v>67</v>
      </c>
      <c r="AY225" s="241" t="s">
        <v>211</v>
      </c>
    </row>
    <row r="226" spans="2:51" s="13" customFormat="1" ht="12">
      <c r="B226" s="242"/>
      <c r="C226" s="243"/>
      <c r="D226" s="228" t="s">
        <v>223</v>
      </c>
      <c r="E226" s="244" t="s">
        <v>1</v>
      </c>
      <c r="F226" s="245" t="s">
        <v>2296</v>
      </c>
      <c r="G226" s="243"/>
      <c r="H226" s="246">
        <v>374</v>
      </c>
      <c r="I226" s="247"/>
      <c r="J226" s="243"/>
      <c r="K226" s="243"/>
      <c r="L226" s="248"/>
      <c r="M226" s="249"/>
      <c r="N226" s="250"/>
      <c r="O226" s="250"/>
      <c r="P226" s="250"/>
      <c r="Q226" s="250"/>
      <c r="R226" s="250"/>
      <c r="S226" s="250"/>
      <c r="T226" s="251"/>
      <c r="AT226" s="252" t="s">
        <v>223</v>
      </c>
      <c r="AU226" s="252" t="s">
        <v>76</v>
      </c>
      <c r="AV226" s="13" t="s">
        <v>76</v>
      </c>
      <c r="AW226" s="13" t="s">
        <v>30</v>
      </c>
      <c r="AX226" s="13" t="s">
        <v>67</v>
      </c>
      <c r="AY226" s="252" t="s">
        <v>211</v>
      </c>
    </row>
    <row r="227" spans="2:51" s="14" customFormat="1" ht="12">
      <c r="B227" s="253"/>
      <c r="C227" s="254"/>
      <c r="D227" s="228" t="s">
        <v>223</v>
      </c>
      <c r="E227" s="255" t="s">
        <v>1</v>
      </c>
      <c r="F227" s="256" t="s">
        <v>227</v>
      </c>
      <c r="G227" s="254"/>
      <c r="H227" s="257">
        <v>714</v>
      </c>
      <c r="I227" s="258"/>
      <c r="J227" s="254"/>
      <c r="K227" s="254"/>
      <c r="L227" s="259"/>
      <c r="M227" s="260"/>
      <c r="N227" s="261"/>
      <c r="O227" s="261"/>
      <c r="P227" s="261"/>
      <c r="Q227" s="261"/>
      <c r="R227" s="261"/>
      <c r="S227" s="261"/>
      <c r="T227" s="262"/>
      <c r="AT227" s="263" t="s">
        <v>223</v>
      </c>
      <c r="AU227" s="263" t="s">
        <v>76</v>
      </c>
      <c r="AV227" s="14" t="s">
        <v>218</v>
      </c>
      <c r="AW227" s="14" t="s">
        <v>30</v>
      </c>
      <c r="AX227" s="14" t="s">
        <v>74</v>
      </c>
      <c r="AY227" s="263" t="s">
        <v>211</v>
      </c>
    </row>
    <row r="228" spans="2:65" s="1" customFormat="1" ht="16.5" customHeight="1">
      <c r="B228" s="38"/>
      <c r="C228" s="216" t="s">
        <v>353</v>
      </c>
      <c r="D228" s="216" t="s">
        <v>213</v>
      </c>
      <c r="E228" s="217" t="s">
        <v>896</v>
      </c>
      <c r="F228" s="218" t="s">
        <v>897</v>
      </c>
      <c r="G228" s="219" t="s">
        <v>216</v>
      </c>
      <c r="H228" s="220">
        <v>714</v>
      </c>
      <c r="I228" s="221"/>
      <c r="J228" s="222">
        <f>ROUND(I228*H228,2)</f>
        <v>0</v>
      </c>
      <c r="K228" s="218" t="s">
        <v>217</v>
      </c>
      <c r="L228" s="43"/>
      <c r="M228" s="223" t="s">
        <v>1</v>
      </c>
      <c r="N228" s="224" t="s">
        <v>38</v>
      </c>
      <c r="O228" s="79"/>
      <c r="P228" s="225">
        <f>O228*H228</f>
        <v>0</v>
      </c>
      <c r="Q228" s="225">
        <v>0</v>
      </c>
      <c r="R228" s="225">
        <f>Q228*H228</f>
        <v>0</v>
      </c>
      <c r="S228" s="225">
        <v>0</v>
      </c>
      <c r="T228" s="226">
        <f>S228*H228</f>
        <v>0</v>
      </c>
      <c r="AR228" s="17" t="s">
        <v>218</v>
      </c>
      <c r="AT228" s="17" t="s">
        <v>213</v>
      </c>
      <c r="AU228" s="17" t="s">
        <v>76</v>
      </c>
      <c r="AY228" s="17" t="s">
        <v>211</v>
      </c>
      <c r="BE228" s="227">
        <f>IF(N228="základní",J228,0)</f>
        <v>0</v>
      </c>
      <c r="BF228" s="227">
        <f>IF(N228="snížená",J228,0)</f>
        <v>0</v>
      </c>
      <c r="BG228" s="227">
        <f>IF(N228="zákl. přenesená",J228,0)</f>
        <v>0</v>
      </c>
      <c r="BH228" s="227">
        <f>IF(N228="sníž. přenesená",J228,0)</f>
        <v>0</v>
      </c>
      <c r="BI228" s="227">
        <f>IF(N228="nulová",J228,0)</f>
        <v>0</v>
      </c>
      <c r="BJ228" s="17" t="s">
        <v>74</v>
      </c>
      <c r="BK228" s="227">
        <f>ROUND(I228*H228,2)</f>
        <v>0</v>
      </c>
      <c r="BL228" s="17" t="s">
        <v>218</v>
      </c>
      <c r="BM228" s="17" t="s">
        <v>2301</v>
      </c>
    </row>
    <row r="229" spans="2:47" s="1" customFormat="1" ht="12">
      <c r="B229" s="38"/>
      <c r="C229" s="39"/>
      <c r="D229" s="228" t="s">
        <v>219</v>
      </c>
      <c r="E229" s="39"/>
      <c r="F229" s="229" t="s">
        <v>899</v>
      </c>
      <c r="G229" s="39"/>
      <c r="H229" s="39"/>
      <c r="I229" s="143"/>
      <c r="J229" s="39"/>
      <c r="K229" s="39"/>
      <c r="L229" s="43"/>
      <c r="M229" s="230"/>
      <c r="N229" s="79"/>
      <c r="O229" s="79"/>
      <c r="P229" s="79"/>
      <c r="Q229" s="79"/>
      <c r="R229" s="79"/>
      <c r="S229" s="79"/>
      <c r="T229" s="80"/>
      <c r="AT229" s="17" t="s">
        <v>219</v>
      </c>
      <c r="AU229" s="17" t="s">
        <v>76</v>
      </c>
    </row>
    <row r="230" spans="2:47" s="1" customFormat="1" ht="12">
      <c r="B230" s="38"/>
      <c r="C230" s="39"/>
      <c r="D230" s="228" t="s">
        <v>221</v>
      </c>
      <c r="E230" s="39"/>
      <c r="F230" s="231" t="s">
        <v>363</v>
      </c>
      <c r="G230" s="39"/>
      <c r="H230" s="39"/>
      <c r="I230" s="143"/>
      <c r="J230" s="39"/>
      <c r="K230" s="39"/>
      <c r="L230" s="43"/>
      <c r="M230" s="230"/>
      <c r="N230" s="79"/>
      <c r="O230" s="79"/>
      <c r="P230" s="79"/>
      <c r="Q230" s="79"/>
      <c r="R230" s="79"/>
      <c r="S230" s="79"/>
      <c r="T230" s="80"/>
      <c r="AT230" s="17" t="s">
        <v>221</v>
      </c>
      <c r="AU230" s="17" t="s">
        <v>76</v>
      </c>
    </row>
    <row r="231" spans="2:51" s="12" customFormat="1" ht="12">
      <c r="B231" s="232"/>
      <c r="C231" s="233"/>
      <c r="D231" s="228" t="s">
        <v>223</v>
      </c>
      <c r="E231" s="234" t="s">
        <v>1</v>
      </c>
      <c r="F231" s="235" t="s">
        <v>888</v>
      </c>
      <c r="G231" s="233"/>
      <c r="H231" s="234" t="s">
        <v>1</v>
      </c>
      <c r="I231" s="236"/>
      <c r="J231" s="233"/>
      <c r="K231" s="233"/>
      <c r="L231" s="237"/>
      <c r="M231" s="238"/>
      <c r="N231" s="239"/>
      <c r="O231" s="239"/>
      <c r="P231" s="239"/>
      <c r="Q231" s="239"/>
      <c r="R231" s="239"/>
      <c r="S231" s="239"/>
      <c r="T231" s="240"/>
      <c r="AT231" s="241" t="s">
        <v>223</v>
      </c>
      <c r="AU231" s="241" t="s">
        <v>76</v>
      </c>
      <c r="AV231" s="12" t="s">
        <v>74</v>
      </c>
      <c r="AW231" s="12" t="s">
        <v>30</v>
      </c>
      <c r="AX231" s="12" t="s">
        <v>67</v>
      </c>
      <c r="AY231" s="241" t="s">
        <v>211</v>
      </c>
    </row>
    <row r="232" spans="2:51" s="13" customFormat="1" ht="12">
      <c r="B232" s="242"/>
      <c r="C232" s="243"/>
      <c r="D232" s="228" t="s">
        <v>223</v>
      </c>
      <c r="E232" s="244" t="s">
        <v>1</v>
      </c>
      <c r="F232" s="245" t="s">
        <v>2295</v>
      </c>
      <c r="G232" s="243"/>
      <c r="H232" s="246">
        <v>340</v>
      </c>
      <c r="I232" s="247"/>
      <c r="J232" s="243"/>
      <c r="K232" s="243"/>
      <c r="L232" s="248"/>
      <c r="M232" s="249"/>
      <c r="N232" s="250"/>
      <c r="O232" s="250"/>
      <c r="P232" s="250"/>
      <c r="Q232" s="250"/>
      <c r="R232" s="250"/>
      <c r="S232" s="250"/>
      <c r="T232" s="251"/>
      <c r="AT232" s="252" t="s">
        <v>223</v>
      </c>
      <c r="AU232" s="252" t="s">
        <v>76</v>
      </c>
      <c r="AV232" s="13" t="s">
        <v>76</v>
      </c>
      <c r="AW232" s="13" t="s">
        <v>30</v>
      </c>
      <c r="AX232" s="13" t="s">
        <v>67</v>
      </c>
      <c r="AY232" s="252" t="s">
        <v>211</v>
      </c>
    </row>
    <row r="233" spans="2:51" s="12" customFormat="1" ht="12">
      <c r="B233" s="232"/>
      <c r="C233" s="233"/>
      <c r="D233" s="228" t="s">
        <v>223</v>
      </c>
      <c r="E233" s="234" t="s">
        <v>1</v>
      </c>
      <c r="F233" s="235" t="s">
        <v>883</v>
      </c>
      <c r="G233" s="233"/>
      <c r="H233" s="234" t="s">
        <v>1</v>
      </c>
      <c r="I233" s="236"/>
      <c r="J233" s="233"/>
      <c r="K233" s="233"/>
      <c r="L233" s="237"/>
      <c r="M233" s="238"/>
      <c r="N233" s="239"/>
      <c r="O233" s="239"/>
      <c r="P233" s="239"/>
      <c r="Q233" s="239"/>
      <c r="R233" s="239"/>
      <c r="S233" s="239"/>
      <c r="T233" s="240"/>
      <c r="AT233" s="241" t="s">
        <v>223</v>
      </c>
      <c r="AU233" s="241" t="s">
        <v>76</v>
      </c>
      <c r="AV233" s="12" t="s">
        <v>74</v>
      </c>
      <c r="AW233" s="12" t="s">
        <v>30</v>
      </c>
      <c r="AX233" s="12" t="s">
        <v>67</v>
      </c>
      <c r="AY233" s="241" t="s">
        <v>211</v>
      </c>
    </row>
    <row r="234" spans="2:51" s="13" customFormat="1" ht="12">
      <c r="B234" s="242"/>
      <c r="C234" s="243"/>
      <c r="D234" s="228" t="s">
        <v>223</v>
      </c>
      <c r="E234" s="244" t="s">
        <v>1</v>
      </c>
      <c r="F234" s="245" t="s">
        <v>2296</v>
      </c>
      <c r="G234" s="243"/>
      <c r="H234" s="246">
        <v>374</v>
      </c>
      <c r="I234" s="247"/>
      <c r="J234" s="243"/>
      <c r="K234" s="243"/>
      <c r="L234" s="248"/>
      <c r="M234" s="249"/>
      <c r="N234" s="250"/>
      <c r="O234" s="250"/>
      <c r="P234" s="250"/>
      <c r="Q234" s="250"/>
      <c r="R234" s="250"/>
      <c r="S234" s="250"/>
      <c r="T234" s="251"/>
      <c r="AT234" s="252" t="s">
        <v>223</v>
      </c>
      <c r="AU234" s="252" t="s">
        <v>76</v>
      </c>
      <c r="AV234" s="13" t="s">
        <v>76</v>
      </c>
      <c r="AW234" s="13" t="s">
        <v>30</v>
      </c>
      <c r="AX234" s="13" t="s">
        <v>67</v>
      </c>
      <c r="AY234" s="252" t="s">
        <v>211</v>
      </c>
    </row>
    <row r="235" spans="2:51" s="14" customFormat="1" ht="12">
      <c r="B235" s="253"/>
      <c r="C235" s="254"/>
      <c r="D235" s="228" t="s">
        <v>223</v>
      </c>
      <c r="E235" s="255" t="s">
        <v>1</v>
      </c>
      <c r="F235" s="256" t="s">
        <v>227</v>
      </c>
      <c r="G235" s="254"/>
      <c r="H235" s="257">
        <v>714</v>
      </c>
      <c r="I235" s="258"/>
      <c r="J235" s="254"/>
      <c r="K235" s="254"/>
      <c r="L235" s="259"/>
      <c r="M235" s="260"/>
      <c r="N235" s="261"/>
      <c r="O235" s="261"/>
      <c r="P235" s="261"/>
      <c r="Q235" s="261"/>
      <c r="R235" s="261"/>
      <c r="S235" s="261"/>
      <c r="T235" s="262"/>
      <c r="AT235" s="263" t="s">
        <v>223</v>
      </c>
      <c r="AU235" s="263" t="s">
        <v>76</v>
      </c>
      <c r="AV235" s="14" t="s">
        <v>218</v>
      </c>
      <c r="AW235" s="14" t="s">
        <v>30</v>
      </c>
      <c r="AX235" s="14" t="s">
        <v>74</v>
      </c>
      <c r="AY235" s="263" t="s">
        <v>211</v>
      </c>
    </row>
    <row r="236" spans="2:63" s="11" customFormat="1" ht="22.8" customHeight="1">
      <c r="B236" s="200"/>
      <c r="C236" s="201"/>
      <c r="D236" s="202" t="s">
        <v>66</v>
      </c>
      <c r="E236" s="214" t="s">
        <v>76</v>
      </c>
      <c r="F236" s="214" t="s">
        <v>364</v>
      </c>
      <c r="G236" s="201"/>
      <c r="H236" s="201"/>
      <c r="I236" s="204"/>
      <c r="J236" s="215">
        <f>BK236</f>
        <v>0</v>
      </c>
      <c r="K236" s="201"/>
      <c r="L236" s="206"/>
      <c r="M236" s="207"/>
      <c r="N236" s="208"/>
      <c r="O236" s="208"/>
      <c r="P236" s="209">
        <f>SUM(P237:P264)</f>
        <v>0</v>
      </c>
      <c r="Q236" s="208"/>
      <c r="R236" s="209">
        <f>SUM(R237:R264)</f>
        <v>73.87141476</v>
      </c>
      <c r="S236" s="208"/>
      <c r="T236" s="210">
        <f>SUM(T237:T264)</f>
        <v>0</v>
      </c>
      <c r="AR236" s="211" t="s">
        <v>74</v>
      </c>
      <c r="AT236" s="212" t="s">
        <v>66</v>
      </c>
      <c r="AU236" s="212" t="s">
        <v>74</v>
      </c>
      <c r="AY236" s="211" t="s">
        <v>211</v>
      </c>
      <c r="BK236" s="213">
        <f>SUM(BK237:BK264)</f>
        <v>0</v>
      </c>
    </row>
    <row r="237" spans="2:65" s="1" customFormat="1" ht="16.5" customHeight="1">
      <c r="B237" s="38"/>
      <c r="C237" s="216" t="s">
        <v>7</v>
      </c>
      <c r="D237" s="216" t="s">
        <v>213</v>
      </c>
      <c r="E237" s="217" t="s">
        <v>2007</v>
      </c>
      <c r="F237" s="218" t="s">
        <v>2008</v>
      </c>
      <c r="G237" s="219" t="s">
        <v>230</v>
      </c>
      <c r="H237" s="220">
        <v>18.08</v>
      </c>
      <c r="I237" s="221"/>
      <c r="J237" s="222">
        <f>ROUND(I237*H237,2)</f>
        <v>0</v>
      </c>
      <c r="K237" s="218" t="s">
        <v>217</v>
      </c>
      <c r="L237" s="43"/>
      <c r="M237" s="223" t="s">
        <v>1</v>
      </c>
      <c r="N237" s="224" t="s">
        <v>38</v>
      </c>
      <c r="O237" s="79"/>
      <c r="P237" s="225">
        <f>O237*H237</f>
        <v>0</v>
      </c>
      <c r="Q237" s="225">
        <v>1.98</v>
      </c>
      <c r="R237" s="225">
        <f>Q237*H237</f>
        <v>35.798399999999994</v>
      </c>
      <c r="S237" s="225">
        <v>0</v>
      </c>
      <c r="T237" s="226">
        <f>S237*H237</f>
        <v>0</v>
      </c>
      <c r="AR237" s="17" t="s">
        <v>218</v>
      </c>
      <c r="AT237" s="17" t="s">
        <v>213</v>
      </c>
      <c r="AU237" s="17" t="s">
        <v>76</v>
      </c>
      <c r="AY237" s="17" t="s">
        <v>211</v>
      </c>
      <c r="BE237" s="227">
        <f>IF(N237="základní",J237,0)</f>
        <v>0</v>
      </c>
      <c r="BF237" s="227">
        <f>IF(N237="snížená",J237,0)</f>
        <v>0</v>
      </c>
      <c r="BG237" s="227">
        <f>IF(N237="zákl. přenesená",J237,0)</f>
        <v>0</v>
      </c>
      <c r="BH237" s="227">
        <f>IF(N237="sníž. přenesená",J237,0)</f>
        <v>0</v>
      </c>
      <c r="BI237" s="227">
        <f>IF(N237="nulová",J237,0)</f>
        <v>0</v>
      </c>
      <c r="BJ237" s="17" t="s">
        <v>74</v>
      </c>
      <c r="BK237" s="227">
        <f>ROUND(I237*H237,2)</f>
        <v>0</v>
      </c>
      <c r="BL237" s="17" t="s">
        <v>218</v>
      </c>
      <c r="BM237" s="17" t="s">
        <v>2302</v>
      </c>
    </row>
    <row r="238" spans="2:47" s="1" customFormat="1" ht="12">
      <c r="B238" s="38"/>
      <c r="C238" s="39"/>
      <c r="D238" s="228" t="s">
        <v>219</v>
      </c>
      <c r="E238" s="39"/>
      <c r="F238" s="229" t="s">
        <v>2009</v>
      </c>
      <c r="G238" s="39"/>
      <c r="H238" s="39"/>
      <c r="I238" s="143"/>
      <c r="J238" s="39"/>
      <c r="K238" s="39"/>
      <c r="L238" s="43"/>
      <c r="M238" s="230"/>
      <c r="N238" s="79"/>
      <c r="O238" s="79"/>
      <c r="P238" s="79"/>
      <c r="Q238" s="79"/>
      <c r="R238" s="79"/>
      <c r="S238" s="79"/>
      <c r="T238" s="80"/>
      <c r="AT238" s="17" t="s">
        <v>219</v>
      </c>
      <c r="AU238" s="17" t="s">
        <v>76</v>
      </c>
    </row>
    <row r="239" spans="2:47" s="1" customFormat="1" ht="12">
      <c r="B239" s="38"/>
      <c r="C239" s="39"/>
      <c r="D239" s="228" t="s">
        <v>221</v>
      </c>
      <c r="E239" s="39"/>
      <c r="F239" s="231" t="s">
        <v>2010</v>
      </c>
      <c r="G239" s="39"/>
      <c r="H239" s="39"/>
      <c r="I239" s="143"/>
      <c r="J239" s="39"/>
      <c r="K239" s="39"/>
      <c r="L239" s="43"/>
      <c r="M239" s="230"/>
      <c r="N239" s="79"/>
      <c r="O239" s="79"/>
      <c r="P239" s="79"/>
      <c r="Q239" s="79"/>
      <c r="R239" s="79"/>
      <c r="S239" s="79"/>
      <c r="T239" s="80"/>
      <c r="AT239" s="17" t="s">
        <v>221</v>
      </c>
      <c r="AU239" s="17" t="s">
        <v>76</v>
      </c>
    </row>
    <row r="240" spans="2:51" s="12" customFormat="1" ht="12">
      <c r="B240" s="232"/>
      <c r="C240" s="233"/>
      <c r="D240" s="228" t="s">
        <v>223</v>
      </c>
      <c r="E240" s="234" t="s">
        <v>1</v>
      </c>
      <c r="F240" s="235" t="s">
        <v>2303</v>
      </c>
      <c r="G240" s="233"/>
      <c r="H240" s="234" t="s">
        <v>1</v>
      </c>
      <c r="I240" s="236"/>
      <c r="J240" s="233"/>
      <c r="K240" s="233"/>
      <c r="L240" s="237"/>
      <c r="M240" s="238"/>
      <c r="N240" s="239"/>
      <c r="O240" s="239"/>
      <c r="P240" s="239"/>
      <c r="Q240" s="239"/>
      <c r="R240" s="239"/>
      <c r="S240" s="239"/>
      <c r="T240" s="240"/>
      <c r="AT240" s="241" t="s">
        <v>223</v>
      </c>
      <c r="AU240" s="241" t="s">
        <v>76</v>
      </c>
      <c r="AV240" s="12" t="s">
        <v>74</v>
      </c>
      <c r="AW240" s="12" t="s">
        <v>30</v>
      </c>
      <c r="AX240" s="12" t="s">
        <v>67</v>
      </c>
      <c r="AY240" s="241" t="s">
        <v>211</v>
      </c>
    </row>
    <row r="241" spans="2:51" s="13" customFormat="1" ht="12">
      <c r="B241" s="242"/>
      <c r="C241" s="243"/>
      <c r="D241" s="228" t="s">
        <v>223</v>
      </c>
      <c r="E241" s="244" t="s">
        <v>1</v>
      </c>
      <c r="F241" s="245" t="s">
        <v>2304</v>
      </c>
      <c r="G241" s="243"/>
      <c r="H241" s="246">
        <v>5.76</v>
      </c>
      <c r="I241" s="247"/>
      <c r="J241" s="243"/>
      <c r="K241" s="243"/>
      <c r="L241" s="248"/>
      <c r="M241" s="249"/>
      <c r="N241" s="250"/>
      <c r="O241" s="250"/>
      <c r="P241" s="250"/>
      <c r="Q241" s="250"/>
      <c r="R241" s="250"/>
      <c r="S241" s="250"/>
      <c r="T241" s="251"/>
      <c r="AT241" s="252" t="s">
        <v>223</v>
      </c>
      <c r="AU241" s="252" t="s">
        <v>76</v>
      </c>
      <c r="AV241" s="13" t="s">
        <v>76</v>
      </c>
      <c r="AW241" s="13" t="s">
        <v>30</v>
      </c>
      <c r="AX241" s="13" t="s">
        <v>67</v>
      </c>
      <c r="AY241" s="252" t="s">
        <v>211</v>
      </c>
    </row>
    <row r="242" spans="2:51" s="13" customFormat="1" ht="12">
      <c r="B242" s="242"/>
      <c r="C242" s="243"/>
      <c r="D242" s="228" t="s">
        <v>223</v>
      </c>
      <c r="E242" s="244" t="s">
        <v>1</v>
      </c>
      <c r="F242" s="245" t="s">
        <v>2305</v>
      </c>
      <c r="G242" s="243"/>
      <c r="H242" s="246">
        <v>12.32</v>
      </c>
      <c r="I242" s="247"/>
      <c r="J242" s="243"/>
      <c r="K242" s="243"/>
      <c r="L242" s="248"/>
      <c r="M242" s="249"/>
      <c r="N242" s="250"/>
      <c r="O242" s="250"/>
      <c r="P242" s="250"/>
      <c r="Q242" s="250"/>
      <c r="R242" s="250"/>
      <c r="S242" s="250"/>
      <c r="T242" s="251"/>
      <c r="AT242" s="252" t="s">
        <v>223</v>
      </c>
      <c r="AU242" s="252" t="s">
        <v>76</v>
      </c>
      <c r="AV242" s="13" t="s">
        <v>76</v>
      </c>
      <c r="AW242" s="13" t="s">
        <v>30</v>
      </c>
      <c r="AX242" s="13" t="s">
        <v>67</v>
      </c>
      <c r="AY242" s="252" t="s">
        <v>211</v>
      </c>
    </row>
    <row r="243" spans="2:51" s="14" customFormat="1" ht="12">
      <c r="B243" s="253"/>
      <c r="C243" s="254"/>
      <c r="D243" s="228" t="s">
        <v>223</v>
      </c>
      <c r="E243" s="255" t="s">
        <v>1</v>
      </c>
      <c r="F243" s="256" t="s">
        <v>227</v>
      </c>
      <c r="G243" s="254"/>
      <c r="H243" s="257">
        <v>18.08</v>
      </c>
      <c r="I243" s="258"/>
      <c r="J243" s="254"/>
      <c r="K243" s="254"/>
      <c r="L243" s="259"/>
      <c r="M243" s="260"/>
      <c r="N243" s="261"/>
      <c r="O243" s="261"/>
      <c r="P243" s="261"/>
      <c r="Q243" s="261"/>
      <c r="R243" s="261"/>
      <c r="S243" s="261"/>
      <c r="T243" s="262"/>
      <c r="AT243" s="263" t="s">
        <v>223</v>
      </c>
      <c r="AU243" s="263" t="s">
        <v>76</v>
      </c>
      <c r="AV243" s="14" t="s">
        <v>218</v>
      </c>
      <c r="AW243" s="14" t="s">
        <v>30</v>
      </c>
      <c r="AX243" s="14" t="s">
        <v>74</v>
      </c>
      <c r="AY243" s="263" t="s">
        <v>211</v>
      </c>
    </row>
    <row r="244" spans="2:65" s="1" customFormat="1" ht="16.5" customHeight="1">
      <c r="B244" s="38"/>
      <c r="C244" s="216" t="s">
        <v>285</v>
      </c>
      <c r="D244" s="216" t="s">
        <v>213</v>
      </c>
      <c r="E244" s="217" t="s">
        <v>2012</v>
      </c>
      <c r="F244" s="218" t="s">
        <v>2013</v>
      </c>
      <c r="G244" s="219" t="s">
        <v>230</v>
      </c>
      <c r="H244" s="220">
        <v>15</v>
      </c>
      <c r="I244" s="221"/>
      <c r="J244" s="222">
        <f>ROUND(I244*H244,2)</f>
        <v>0</v>
      </c>
      <c r="K244" s="218" t="s">
        <v>217</v>
      </c>
      <c r="L244" s="43"/>
      <c r="M244" s="223" t="s">
        <v>1</v>
      </c>
      <c r="N244" s="224" t="s">
        <v>38</v>
      </c>
      <c r="O244" s="79"/>
      <c r="P244" s="225">
        <f>O244*H244</f>
        <v>0</v>
      </c>
      <c r="Q244" s="225">
        <v>2.535964</v>
      </c>
      <c r="R244" s="225">
        <f>Q244*H244</f>
        <v>38.03946</v>
      </c>
      <c r="S244" s="225">
        <v>0</v>
      </c>
      <c r="T244" s="226">
        <f>S244*H244</f>
        <v>0</v>
      </c>
      <c r="AR244" s="17" t="s">
        <v>218</v>
      </c>
      <c r="AT244" s="17" t="s">
        <v>213</v>
      </c>
      <c r="AU244" s="17" t="s">
        <v>76</v>
      </c>
      <c r="AY244" s="17" t="s">
        <v>211</v>
      </c>
      <c r="BE244" s="227">
        <f>IF(N244="základní",J244,0)</f>
        <v>0</v>
      </c>
      <c r="BF244" s="227">
        <f>IF(N244="snížená",J244,0)</f>
        <v>0</v>
      </c>
      <c r="BG244" s="227">
        <f>IF(N244="zákl. přenesená",J244,0)</f>
        <v>0</v>
      </c>
      <c r="BH244" s="227">
        <f>IF(N244="sníž. přenesená",J244,0)</f>
        <v>0</v>
      </c>
      <c r="BI244" s="227">
        <f>IF(N244="nulová",J244,0)</f>
        <v>0</v>
      </c>
      <c r="BJ244" s="17" t="s">
        <v>74</v>
      </c>
      <c r="BK244" s="227">
        <f>ROUND(I244*H244,2)</f>
        <v>0</v>
      </c>
      <c r="BL244" s="17" t="s">
        <v>218</v>
      </c>
      <c r="BM244" s="17" t="s">
        <v>361</v>
      </c>
    </row>
    <row r="245" spans="2:47" s="1" customFormat="1" ht="12">
      <c r="B245" s="38"/>
      <c r="C245" s="39"/>
      <c r="D245" s="228" t="s">
        <v>219</v>
      </c>
      <c r="E245" s="39"/>
      <c r="F245" s="229" t="s">
        <v>2014</v>
      </c>
      <c r="G245" s="39"/>
      <c r="H245" s="39"/>
      <c r="I245" s="143"/>
      <c r="J245" s="39"/>
      <c r="K245" s="39"/>
      <c r="L245" s="43"/>
      <c r="M245" s="230"/>
      <c r="N245" s="79"/>
      <c r="O245" s="79"/>
      <c r="P245" s="79"/>
      <c r="Q245" s="79"/>
      <c r="R245" s="79"/>
      <c r="S245" s="79"/>
      <c r="T245" s="80"/>
      <c r="AT245" s="17" t="s">
        <v>219</v>
      </c>
      <c r="AU245" s="17" t="s">
        <v>76</v>
      </c>
    </row>
    <row r="246" spans="2:47" s="1" customFormat="1" ht="12">
      <c r="B246" s="38"/>
      <c r="C246" s="39"/>
      <c r="D246" s="228" t="s">
        <v>221</v>
      </c>
      <c r="E246" s="39"/>
      <c r="F246" s="231" t="s">
        <v>2015</v>
      </c>
      <c r="G246" s="39"/>
      <c r="H246" s="39"/>
      <c r="I246" s="143"/>
      <c r="J246" s="39"/>
      <c r="K246" s="39"/>
      <c r="L246" s="43"/>
      <c r="M246" s="230"/>
      <c r="N246" s="79"/>
      <c r="O246" s="79"/>
      <c r="P246" s="79"/>
      <c r="Q246" s="79"/>
      <c r="R246" s="79"/>
      <c r="S246" s="79"/>
      <c r="T246" s="80"/>
      <c r="AT246" s="17" t="s">
        <v>221</v>
      </c>
      <c r="AU246" s="17" t="s">
        <v>76</v>
      </c>
    </row>
    <row r="247" spans="2:51" s="12" customFormat="1" ht="12">
      <c r="B247" s="232"/>
      <c r="C247" s="233"/>
      <c r="D247" s="228" t="s">
        <v>223</v>
      </c>
      <c r="E247" s="234" t="s">
        <v>1</v>
      </c>
      <c r="F247" s="235" t="s">
        <v>949</v>
      </c>
      <c r="G247" s="233"/>
      <c r="H247" s="234" t="s">
        <v>1</v>
      </c>
      <c r="I247" s="236"/>
      <c r="J247" s="233"/>
      <c r="K247" s="233"/>
      <c r="L247" s="237"/>
      <c r="M247" s="238"/>
      <c r="N247" s="239"/>
      <c r="O247" s="239"/>
      <c r="P247" s="239"/>
      <c r="Q247" s="239"/>
      <c r="R247" s="239"/>
      <c r="S247" s="239"/>
      <c r="T247" s="240"/>
      <c r="AT247" s="241" t="s">
        <v>223</v>
      </c>
      <c r="AU247" s="241" t="s">
        <v>76</v>
      </c>
      <c r="AV247" s="12" t="s">
        <v>74</v>
      </c>
      <c r="AW247" s="12" t="s">
        <v>30</v>
      </c>
      <c r="AX247" s="12" t="s">
        <v>67</v>
      </c>
      <c r="AY247" s="241" t="s">
        <v>211</v>
      </c>
    </row>
    <row r="248" spans="2:51" s="13" customFormat="1" ht="12">
      <c r="B248" s="242"/>
      <c r="C248" s="243"/>
      <c r="D248" s="228" t="s">
        <v>223</v>
      </c>
      <c r="E248" s="244" t="s">
        <v>1</v>
      </c>
      <c r="F248" s="245" t="s">
        <v>270</v>
      </c>
      <c r="G248" s="243"/>
      <c r="H248" s="246">
        <v>7</v>
      </c>
      <c r="I248" s="247"/>
      <c r="J248" s="243"/>
      <c r="K248" s="243"/>
      <c r="L248" s="248"/>
      <c r="M248" s="249"/>
      <c r="N248" s="250"/>
      <c r="O248" s="250"/>
      <c r="P248" s="250"/>
      <c r="Q248" s="250"/>
      <c r="R248" s="250"/>
      <c r="S248" s="250"/>
      <c r="T248" s="251"/>
      <c r="AT248" s="252" t="s">
        <v>223</v>
      </c>
      <c r="AU248" s="252" t="s">
        <v>76</v>
      </c>
      <c r="AV248" s="13" t="s">
        <v>76</v>
      </c>
      <c r="AW248" s="13" t="s">
        <v>30</v>
      </c>
      <c r="AX248" s="13" t="s">
        <v>67</v>
      </c>
      <c r="AY248" s="252" t="s">
        <v>211</v>
      </c>
    </row>
    <row r="249" spans="2:51" s="12" customFormat="1" ht="12">
      <c r="B249" s="232"/>
      <c r="C249" s="233"/>
      <c r="D249" s="228" t="s">
        <v>223</v>
      </c>
      <c r="E249" s="234" t="s">
        <v>1</v>
      </c>
      <c r="F249" s="235" t="s">
        <v>1190</v>
      </c>
      <c r="G249" s="233"/>
      <c r="H249" s="234" t="s">
        <v>1</v>
      </c>
      <c r="I249" s="236"/>
      <c r="J249" s="233"/>
      <c r="K249" s="233"/>
      <c r="L249" s="237"/>
      <c r="M249" s="238"/>
      <c r="N249" s="239"/>
      <c r="O249" s="239"/>
      <c r="P249" s="239"/>
      <c r="Q249" s="239"/>
      <c r="R249" s="239"/>
      <c r="S249" s="239"/>
      <c r="T249" s="240"/>
      <c r="AT249" s="241" t="s">
        <v>223</v>
      </c>
      <c r="AU249" s="241" t="s">
        <v>76</v>
      </c>
      <c r="AV249" s="12" t="s">
        <v>74</v>
      </c>
      <c r="AW249" s="12" t="s">
        <v>30</v>
      </c>
      <c r="AX249" s="12" t="s">
        <v>67</v>
      </c>
      <c r="AY249" s="241" t="s">
        <v>211</v>
      </c>
    </row>
    <row r="250" spans="2:51" s="13" customFormat="1" ht="12">
      <c r="B250" s="242"/>
      <c r="C250" s="243"/>
      <c r="D250" s="228" t="s">
        <v>223</v>
      </c>
      <c r="E250" s="244" t="s">
        <v>1</v>
      </c>
      <c r="F250" s="245" t="s">
        <v>247</v>
      </c>
      <c r="G250" s="243"/>
      <c r="H250" s="246">
        <v>8</v>
      </c>
      <c r="I250" s="247"/>
      <c r="J250" s="243"/>
      <c r="K250" s="243"/>
      <c r="L250" s="248"/>
      <c r="M250" s="249"/>
      <c r="N250" s="250"/>
      <c r="O250" s="250"/>
      <c r="P250" s="250"/>
      <c r="Q250" s="250"/>
      <c r="R250" s="250"/>
      <c r="S250" s="250"/>
      <c r="T250" s="251"/>
      <c r="AT250" s="252" t="s">
        <v>223</v>
      </c>
      <c r="AU250" s="252" t="s">
        <v>76</v>
      </c>
      <c r="AV250" s="13" t="s">
        <v>76</v>
      </c>
      <c r="AW250" s="13" t="s">
        <v>30</v>
      </c>
      <c r="AX250" s="13" t="s">
        <v>67</v>
      </c>
      <c r="AY250" s="252" t="s">
        <v>211</v>
      </c>
    </row>
    <row r="251" spans="2:51" s="14" customFormat="1" ht="12">
      <c r="B251" s="253"/>
      <c r="C251" s="254"/>
      <c r="D251" s="228" t="s">
        <v>223</v>
      </c>
      <c r="E251" s="255" t="s">
        <v>1</v>
      </c>
      <c r="F251" s="256" t="s">
        <v>227</v>
      </c>
      <c r="G251" s="254"/>
      <c r="H251" s="257">
        <v>15</v>
      </c>
      <c r="I251" s="258"/>
      <c r="J251" s="254"/>
      <c r="K251" s="254"/>
      <c r="L251" s="259"/>
      <c r="M251" s="260"/>
      <c r="N251" s="261"/>
      <c r="O251" s="261"/>
      <c r="P251" s="261"/>
      <c r="Q251" s="261"/>
      <c r="R251" s="261"/>
      <c r="S251" s="261"/>
      <c r="T251" s="262"/>
      <c r="AT251" s="263" t="s">
        <v>223</v>
      </c>
      <c r="AU251" s="263" t="s">
        <v>76</v>
      </c>
      <c r="AV251" s="14" t="s">
        <v>218</v>
      </c>
      <c r="AW251" s="14" t="s">
        <v>30</v>
      </c>
      <c r="AX251" s="14" t="s">
        <v>74</v>
      </c>
      <c r="AY251" s="263" t="s">
        <v>211</v>
      </c>
    </row>
    <row r="252" spans="2:65" s="1" customFormat="1" ht="16.5" customHeight="1">
      <c r="B252" s="38"/>
      <c r="C252" s="216" t="s">
        <v>373</v>
      </c>
      <c r="D252" s="216" t="s">
        <v>213</v>
      </c>
      <c r="E252" s="217" t="s">
        <v>2017</v>
      </c>
      <c r="F252" s="218" t="s">
        <v>2018</v>
      </c>
      <c r="G252" s="219" t="s">
        <v>216</v>
      </c>
      <c r="H252" s="220">
        <v>22.8</v>
      </c>
      <c r="I252" s="221"/>
      <c r="J252" s="222">
        <f>ROUND(I252*H252,2)</f>
        <v>0</v>
      </c>
      <c r="K252" s="218" t="s">
        <v>217</v>
      </c>
      <c r="L252" s="43"/>
      <c r="M252" s="223" t="s">
        <v>1</v>
      </c>
      <c r="N252" s="224" t="s">
        <v>38</v>
      </c>
      <c r="O252" s="79"/>
      <c r="P252" s="225">
        <f>O252*H252</f>
        <v>0</v>
      </c>
      <c r="Q252" s="225">
        <v>0.0014357</v>
      </c>
      <c r="R252" s="225">
        <f>Q252*H252</f>
        <v>0.03273396</v>
      </c>
      <c r="S252" s="225">
        <v>0</v>
      </c>
      <c r="T252" s="226">
        <f>S252*H252</f>
        <v>0</v>
      </c>
      <c r="AR252" s="17" t="s">
        <v>218</v>
      </c>
      <c r="AT252" s="17" t="s">
        <v>213</v>
      </c>
      <c r="AU252" s="17" t="s">
        <v>76</v>
      </c>
      <c r="AY252" s="17" t="s">
        <v>211</v>
      </c>
      <c r="BE252" s="227">
        <f>IF(N252="základní",J252,0)</f>
        <v>0</v>
      </c>
      <c r="BF252" s="227">
        <f>IF(N252="snížená",J252,0)</f>
        <v>0</v>
      </c>
      <c r="BG252" s="227">
        <f>IF(N252="zákl. přenesená",J252,0)</f>
        <v>0</v>
      </c>
      <c r="BH252" s="227">
        <f>IF(N252="sníž. přenesená",J252,0)</f>
        <v>0</v>
      </c>
      <c r="BI252" s="227">
        <f>IF(N252="nulová",J252,0)</f>
        <v>0</v>
      </c>
      <c r="BJ252" s="17" t="s">
        <v>74</v>
      </c>
      <c r="BK252" s="227">
        <f>ROUND(I252*H252,2)</f>
        <v>0</v>
      </c>
      <c r="BL252" s="17" t="s">
        <v>218</v>
      </c>
      <c r="BM252" s="17" t="s">
        <v>376</v>
      </c>
    </row>
    <row r="253" spans="2:47" s="1" customFormat="1" ht="12">
      <c r="B253" s="38"/>
      <c r="C253" s="39"/>
      <c r="D253" s="228" t="s">
        <v>219</v>
      </c>
      <c r="E253" s="39"/>
      <c r="F253" s="229" t="s">
        <v>2019</v>
      </c>
      <c r="G253" s="39"/>
      <c r="H253" s="39"/>
      <c r="I253" s="143"/>
      <c r="J253" s="39"/>
      <c r="K253" s="39"/>
      <c r="L253" s="43"/>
      <c r="M253" s="230"/>
      <c r="N253" s="79"/>
      <c r="O253" s="79"/>
      <c r="P253" s="79"/>
      <c r="Q253" s="79"/>
      <c r="R253" s="79"/>
      <c r="S253" s="79"/>
      <c r="T253" s="80"/>
      <c r="AT253" s="17" t="s">
        <v>219</v>
      </c>
      <c r="AU253" s="17" t="s">
        <v>76</v>
      </c>
    </row>
    <row r="254" spans="2:47" s="1" customFormat="1" ht="12">
      <c r="B254" s="38"/>
      <c r="C254" s="39"/>
      <c r="D254" s="228" t="s">
        <v>221</v>
      </c>
      <c r="E254" s="39"/>
      <c r="F254" s="231" t="s">
        <v>2020</v>
      </c>
      <c r="G254" s="39"/>
      <c r="H254" s="39"/>
      <c r="I254" s="143"/>
      <c r="J254" s="39"/>
      <c r="K254" s="39"/>
      <c r="L254" s="43"/>
      <c r="M254" s="230"/>
      <c r="N254" s="79"/>
      <c r="O254" s="79"/>
      <c r="P254" s="79"/>
      <c r="Q254" s="79"/>
      <c r="R254" s="79"/>
      <c r="S254" s="79"/>
      <c r="T254" s="80"/>
      <c r="AT254" s="17" t="s">
        <v>221</v>
      </c>
      <c r="AU254" s="17" t="s">
        <v>76</v>
      </c>
    </row>
    <row r="255" spans="2:51" s="12" customFormat="1" ht="12">
      <c r="B255" s="232"/>
      <c r="C255" s="233"/>
      <c r="D255" s="228" t="s">
        <v>223</v>
      </c>
      <c r="E255" s="234" t="s">
        <v>1</v>
      </c>
      <c r="F255" s="235" t="s">
        <v>949</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3" customFormat="1" ht="12">
      <c r="B256" s="242"/>
      <c r="C256" s="243"/>
      <c r="D256" s="228" t="s">
        <v>223</v>
      </c>
      <c r="E256" s="244" t="s">
        <v>1</v>
      </c>
      <c r="F256" s="245" t="s">
        <v>2306</v>
      </c>
      <c r="G256" s="243"/>
      <c r="H256" s="246">
        <v>9.6</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3" customFormat="1" ht="12">
      <c r="B257" s="242"/>
      <c r="C257" s="243"/>
      <c r="D257" s="228" t="s">
        <v>223</v>
      </c>
      <c r="E257" s="244" t="s">
        <v>1</v>
      </c>
      <c r="F257" s="245" t="s">
        <v>2193</v>
      </c>
      <c r="G257" s="243"/>
      <c r="H257" s="246">
        <v>1.68</v>
      </c>
      <c r="I257" s="247"/>
      <c r="J257" s="243"/>
      <c r="K257" s="243"/>
      <c r="L257" s="248"/>
      <c r="M257" s="249"/>
      <c r="N257" s="250"/>
      <c r="O257" s="250"/>
      <c r="P257" s="250"/>
      <c r="Q257" s="250"/>
      <c r="R257" s="250"/>
      <c r="S257" s="250"/>
      <c r="T257" s="251"/>
      <c r="AT257" s="252" t="s">
        <v>223</v>
      </c>
      <c r="AU257" s="252" t="s">
        <v>76</v>
      </c>
      <c r="AV257" s="13" t="s">
        <v>76</v>
      </c>
      <c r="AW257" s="13" t="s">
        <v>30</v>
      </c>
      <c r="AX257" s="13" t="s">
        <v>67</v>
      </c>
      <c r="AY257" s="252" t="s">
        <v>211</v>
      </c>
    </row>
    <row r="258" spans="2:51" s="12" customFormat="1" ht="12">
      <c r="B258" s="232"/>
      <c r="C258" s="233"/>
      <c r="D258" s="228" t="s">
        <v>223</v>
      </c>
      <c r="E258" s="234" t="s">
        <v>1</v>
      </c>
      <c r="F258" s="235" t="s">
        <v>1190</v>
      </c>
      <c r="G258" s="233"/>
      <c r="H258" s="234" t="s">
        <v>1</v>
      </c>
      <c r="I258" s="236"/>
      <c r="J258" s="233"/>
      <c r="K258" s="233"/>
      <c r="L258" s="237"/>
      <c r="M258" s="238"/>
      <c r="N258" s="239"/>
      <c r="O258" s="239"/>
      <c r="P258" s="239"/>
      <c r="Q258" s="239"/>
      <c r="R258" s="239"/>
      <c r="S258" s="239"/>
      <c r="T258" s="240"/>
      <c r="AT258" s="241" t="s">
        <v>223</v>
      </c>
      <c r="AU258" s="241" t="s">
        <v>76</v>
      </c>
      <c r="AV258" s="12" t="s">
        <v>74</v>
      </c>
      <c r="AW258" s="12" t="s">
        <v>30</v>
      </c>
      <c r="AX258" s="12" t="s">
        <v>67</v>
      </c>
      <c r="AY258" s="241" t="s">
        <v>211</v>
      </c>
    </row>
    <row r="259" spans="2:51" s="13" customFormat="1" ht="12">
      <c r="B259" s="242"/>
      <c r="C259" s="243"/>
      <c r="D259" s="228" t="s">
        <v>223</v>
      </c>
      <c r="E259" s="244" t="s">
        <v>1</v>
      </c>
      <c r="F259" s="245" t="s">
        <v>2306</v>
      </c>
      <c r="G259" s="243"/>
      <c r="H259" s="246">
        <v>9.6</v>
      </c>
      <c r="I259" s="247"/>
      <c r="J259" s="243"/>
      <c r="K259" s="243"/>
      <c r="L259" s="248"/>
      <c r="M259" s="249"/>
      <c r="N259" s="250"/>
      <c r="O259" s="250"/>
      <c r="P259" s="250"/>
      <c r="Q259" s="250"/>
      <c r="R259" s="250"/>
      <c r="S259" s="250"/>
      <c r="T259" s="251"/>
      <c r="AT259" s="252" t="s">
        <v>223</v>
      </c>
      <c r="AU259" s="252" t="s">
        <v>76</v>
      </c>
      <c r="AV259" s="13" t="s">
        <v>76</v>
      </c>
      <c r="AW259" s="13" t="s">
        <v>30</v>
      </c>
      <c r="AX259" s="13" t="s">
        <v>67</v>
      </c>
      <c r="AY259" s="252" t="s">
        <v>211</v>
      </c>
    </row>
    <row r="260" spans="2:51" s="13" customFormat="1" ht="12">
      <c r="B260" s="242"/>
      <c r="C260" s="243"/>
      <c r="D260" s="228" t="s">
        <v>223</v>
      </c>
      <c r="E260" s="244" t="s">
        <v>1</v>
      </c>
      <c r="F260" s="245" t="s">
        <v>2307</v>
      </c>
      <c r="G260" s="243"/>
      <c r="H260" s="246">
        <v>1.92</v>
      </c>
      <c r="I260" s="247"/>
      <c r="J260" s="243"/>
      <c r="K260" s="243"/>
      <c r="L260" s="248"/>
      <c r="M260" s="249"/>
      <c r="N260" s="250"/>
      <c r="O260" s="250"/>
      <c r="P260" s="250"/>
      <c r="Q260" s="250"/>
      <c r="R260" s="250"/>
      <c r="S260" s="250"/>
      <c r="T260" s="251"/>
      <c r="AT260" s="252" t="s">
        <v>223</v>
      </c>
      <c r="AU260" s="252" t="s">
        <v>76</v>
      </c>
      <c r="AV260" s="13" t="s">
        <v>76</v>
      </c>
      <c r="AW260" s="13" t="s">
        <v>30</v>
      </c>
      <c r="AX260" s="13" t="s">
        <v>67</v>
      </c>
      <c r="AY260" s="252" t="s">
        <v>211</v>
      </c>
    </row>
    <row r="261" spans="2:51" s="14" customFormat="1" ht="12">
      <c r="B261" s="253"/>
      <c r="C261" s="254"/>
      <c r="D261" s="228" t="s">
        <v>223</v>
      </c>
      <c r="E261" s="255" t="s">
        <v>1</v>
      </c>
      <c r="F261" s="256" t="s">
        <v>227</v>
      </c>
      <c r="G261" s="254"/>
      <c r="H261" s="257">
        <v>22.8</v>
      </c>
      <c r="I261" s="258"/>
      <c r="J261" s="254"/>
      <c r="K261" s="254"/>
      <c r="L261" s="259"/>
      <c r="M261" s="260"/>
      <c r="N261" s="261"/>
      <c r="O261" s="261"/>
      <c r="P261" s="261"/>
      <c r="Q261" s="261"/>
      <c r="R261" s="261"/>
      <c r="S261" s="261"/>
      <c r="T261" s="262"/>
      <c r="AT261" s="263" t="s">
        <v>223</v>
      </c>
      <c r="AU261" s="263" t="s">
        <v>76</v>
      </c>
      <c r="AV261" s="14" t="s">
        <v>218</v>
      </c>
      <c r="AW261" s="14" t="s">
        <v>30</v>
      </c>
      <c r="AX261" s="14" t="s">
        <v>74</v>
      </c>
      <c r="AY261" s="263" t="s">
        <v>211</v>
      </c>
    </row>
    <row r="262" spans="2:65" s="1" customFormat="1" ht="16.5" customHeight="1">
      <c r="B262" s="38"/>
      <c r="C262" s="216" t="s">
        <v>292</v>
      </c>
      <c r="D262" s="216" t="s">
        <v>213</v>
      </c>
      <c r="E262" s="217" t="s">
        <v>2024</v>
      </c>
      <c r="F262" s="218" t="s">
        <v>2025</v>
      </c>
      <c r="G262" s="219" t="s">
        <v>216</v>
      </c>
      <c r="H262" s="220">
        <v>22.8</v>
      </c>
      <c r="I262" s="221"/>
      <c r="J262" s="222">
        <f>ROUND(I262*H262,2)</f>
        <v>0</v>
      </c>
      <c r="K262" s="218" t="s">
        <v>217</v>
      </c>
      <c r="L262" s="43"/>
      <c r="M262" s="223" t="s">
        <v>1</v>
      </c>
      <c r="N262" s="224" t="s">
        <v>38</v>
      </c>
      <c r="O262" s="79"/>
      <c r="P262" s="225">
        <f>O262*H262</f>
        <v>0</v>
      </c>
      <c r="Q262" s="225">
        <v>3.6E-05</v>
      </c>
      <c r="R262" s="225">
        <f>Q262*H262</f>
        <v>0.0008208</v>
      </c>
      <c r="S262" s="225">
        <v>0</v>
      </c>
      <c r="T262" s="226">
        <f>S262*H262</f>
        <v>0</v>
      </c>
      <c r="AR262" s="17" t="s">
        <v>218</v>
      </c>
      <c r="AT262" s="17" t="s">
        <v>213</v>
      </c>
      <c r="AU262" s="17" t="s">
        <v>76</v>
      </c>
      <c r="AY262" s="17" t="s">
        <v>211</v>
      </c>
      <c r="BE262" s="227">
        <f>IF(N262="základní",J262,0)</f>
        <v>0</v>
      </c>
      <c r="BF262" s="227">
        <f>IF(N262="snížená",J262,0)</f>
        <v>0</v>
      </c>
      <c r="BG262" s="227">
        <f>IF(N262="zákl. přenesená",J262,0)</f>
        <v>0</v>
      </c>
      <c r="BH262" s="227">
        <f>IF(N262="sníž. přenesená",J262,0)</f>
        <v>0</v>
      </c>
      <c r="BI262" s="227">
        <f>IF(N262="nulová",J262,0)</f>
        <v>0</v>
      </c>
      <c r="BJ262" s="17" t="s">
        <v>74</v>
      </c>
      <c r="BK262" s="227">
        <f>ROUND(I262*H262,2)</f>
        <v>0</v>
      </c>
      <c r="BL262" s="17" t="s">
        <v>218</v>
      </c>
      <c r="BM262" s="17" t="s">
        <v>385</v>
      </c>
    </row>
    <row r="263" spans="2:47" s="1" customFormat="1" ht="12">
      <c r="B263" s="38"/>
      <c r="C263" s="39"/>
      <c r="D263" s="228" t="s">
        <v>219</v>
      </c>
      <c r="E263" s="39"/>
      <c r="F263" s="229" t="s">
        <v>2026</v>
      </c>
      <c r="G263" s="39"/>
      <c r="H263" s="39"/>
      <c r="I263" s="143"/>
      <c r="J263" s="39"/>
      <c r="K263" s="39"/>
      <c r="L263" s="43"/>
      <c r="M263" s="230"/>
      <c r="N263" s="79"/>
      <c r="O263" s="79"/>
      <c r="P263" s="79"/>
      <c r="Q263" s="79"/>
      <c r="R263" s="79"/>
      <c r="S263" s="79"/>
      <c r="T263" s="80"/>
      <c r="AT263" s="17" t="s">
        <v>219</v>
      </c>
      <c r="AU263" s="17" t="s">
        <v>76</v>
      </c>
    </row>
    <row r="264" spans="2:47" s="1" customFormat="1" ht="12">
      <c r="B264" s="38"/>
      <c r="C264" s="39"/>
      <c r="D264" s="228" t="s">
        <v>221</v>
      </c>
      <c r="E264" s="39"/>
      <c r="F264" s="231" t="s">
        <v>2020</v>
      </c>
      <c r="G264" s="39"/>
      <c r="H264" s="39"/>
      <c r="I264" s="143"/>
      <c r="J264" s="39"/>
      <c r="K264" s="39"/>
      <c r="L264" s="43"/>
      <c r="M264" s="230"/>
      <c r="N264" s="79"/>
      <c r="O264" s="79"/>
      <c r="P264" s="79"/>
      <c r="Q264" s="79"/>
      <c r="R264" s="79"/>
      <c r="S264" s="79"/>
      <c r="T264" s="80"/>
      <c r="AT264" s="17" t="s">
        <v>221</v>
      </c>
      <c r="AU264" s="17" t="s">
        <v>76</v>
      </c>
    </row>
    <row r="265" spans="2:63" s="11" customFormat="1" ht="22.8" customHeight="1">
      <c r="B265" s="200"/>
      <c r="C265" s="201"/>
      <c r="D265" s="202" t="s">
        <v>66</v>
      </c>
      <c r="E265" s="214" t="s">
        <v>236</v>
      </c>
      <c r="F265" s="214" t="s">
        <v>372</v>
      </c>
      <c r="G265" s="201"/>
      <c r="H265" s="201"/>
      <c r="I265" s="204"/>
      <c r="J265" s="215">
        <f>BK265</f>
        <v>0</v>
      </c>
      <c r="K265" s="201"/>
      <c r="L265" s="206"/>
      <c r="M265" s="207"/>
      <c r="N265" s="208"/>
      <c r="O265" s="208"/>
      <c r="P265" s="209">
        <f>SUM(P266:P330)</f>
        <v>0</v>
      </c>
      <c r="Q265" s="208"/>
      <c r="R265" s="209">
        <f>SUM(R266:R330)</f>
        <v>113.541307892</v>
      </c>
      <c r="S265" s="208"/>
      <c r="T265" s="210">
        <f>SUM(T266:T330)</f>
        <v>0</v>
      </c>
      <c r="AR265" s="211" t="s">
        <v>74</v>
      </c>
      <c r="AT265" s="212" t="s">
        <v>66</v>
      </c>
      <c r="AU265" s="212" t="s">
        <v>74</v>
      </c>
      <c r="AY265" s="211" t="s">
        <v>211</v>
      </c>
      <c r="BK265" s="213">
        <f>SUM(BK266:BK330)</f>
        <v>0</v>
      </c>
    </row>
    <row r="266" spans="2:65" s="1" customFormat="1" ht="16.5" customHeight="1">
      <c r="B266" s="38"/>
      <c r="C266" s="216" t="s">
        <v>389</v>
      </c>
      <c r="D266" s="216" t="s">
        <v>213</v>
      </c>
      <c r="E266" s="217" t="s">
        <v>374</v>
      </c>
      <c r="F266" s="218" t="s">
        <v>375</v>
      </c>
      <c r="G266" s="219" t="s">
        <v>230</v>
      </c>
      <c r="H266" s="220">
        <v>2.2</v>
      </c>
      <c r="I266" s="221"/>
      <c r="J266" s="222">
        <f>ROUND(I266*H266,2)</f>
        <v>0</v>
      </c>
      <c r="K266" s="218" t="s">
        <v>217</v>
      </c>
      <c r="L266" s="43"/>
      <c r="M266" s="223" t="s">
        <v>1</v>
      </c>
      <c r="N266" s="224" t="s">
        <v>38</v>
      </c>
      <c r="O266" s="79"/>
      <c r="P266" s="225">
        <f>O266*H266</f>
        <v>0</v>
      </c>
      <c r="Q266" s="225">
        <v>2.47786</v>
      </c>
      <c r="R266" s="225">
        <f>Q266*H266</f>
        <v>5.4512920000000005</v>
      </c>
      <c r="S266" s="225">
        <v>0</v>
      </c>
      <c r="T266" s="226">
        <f>S266*H266</f>
        <v>0</v>
      </c>
      <c r="AR266" s="17" t="s">
        <v>218</v>
      </c>
      <c r="AT266" s="17" t="s">
        <v>213</v>
      </c>
      <c r="AU266" s="17" t="s">
        <v>76</v>
      </c>
      <c r="AY266" s="17" t="s">
        <v>211</v>
      </c>
      <c r="BE266" s="227">
        <f>IF(N266="základní",J266,0)</f>
        <v>0</v>
      </c>
      <c r="BF266" s="227">
        <f>IF(N266="snížená",J266,0)</f>
        <v>0</v>
      </c>
      <c r="BG266" s="227">
        <f>IF(N266="zákl. přenesená",J266,0)</f>
        <v>0</v>
      </c>
      <c r="BH266" s="227">
        <f>IF(N266="sníž. přenesená",J266,0)</f>
        <v>0</v>
      </c>
      <c r="BI266" s="227">
        <f>IF(N266="nulová",J266,0)</f>
        <v>0</v>
      </c>
      <c r="BJ266" s="17" t="s">
        <v>74</v>
      </c>
      <c r="BK266" s="227">
        <f>ROUND(I266*H266,2)</f>
        <v>0</v>
      </c>
      <c r="BL266" s="17" t="s">
        <v>218</v>
      </c>
      <c r="BM266" s="17" t="s">
        <v>392</v>
      </c>
    </row>
    <row r="267" spans="2:47" s="1" customFormat="1" ht="12">
      <c r="B267" s="38"/>
      <c r="C267" s="39"/>
      <c r="D267" s="228" t="s">
        <v>219</v>
      </c>
      <c r="E267" s="39"/>
      <c r="F267" s="229" t="s">
        <v>377</v>
      </c>
      <c r="G267" s="39"/>
      <c r="H267" s="39"/>
      <c r="I267" s="143"/>
      <c r="J267" s="39"/>
      <c r="K267" s="39"/>
      <c r="L267" s="43"/>
      <c r="M267" s="230"/>
      <c r="N267" s="79"/>
      <c r="O267" s="79"/>
      <c r="P267" s="79"/>
      <c r="Q267" s="79"/>
      <c r="R267" s="79"/>
      <c r="S267" s="79"/>
      <c r="T267" s="80"/>
      <c r="AT267" s="17" t="s">
        <v>219</v>
      </c>
      <c r="AU267" s="17" t="s">
        <v>76</v>
      </c>
    </row>
    <row r="268" spans="2:47" s="1" customFormat="1" ht="12">
      <c r="B268" s="38"/>
      <c r="C268" s="39"/>
      <c r="D268" s="228" t="s">
        <v>221</v>
      </c>
      <c r="E268" s="39"/>
      <c r="F268" s="231" t="s">
        <v>378</v>
      </c>
      <c r="G268" s="39"/>
      <c r="H268" s="39"/>
      <c r="I268" s="143"/>
      <c r="J268" s="39"/>
      <c r="K268" s="39"/>
      <c r="L268" s="43"/>
      <c r="M268" s="230"/>
      <c r="N268" s="79"/>
      <c r="O268" s="79"/>
      <c r="P268" s="79"/>
      <c r="Q268" s="79"/>
      <c r="R268" s="79"/>
      <c r="S268" s="79"/>
      <c r="T268" s="80"/>
      <c r="AT268" s="17" t="s">
        <v>221</v>
      </c>
      <c r="AU268" s="17" t="s">
        <v>76</v>
      </c>
    </row>
    <row r="269" spans="2:51" s="12" customFormat="1" ht="12">
      <c r="B269" s="232"/>
      <c r="C269" s="233"/>
      <c r="D269" s="228" t="s">
        <v>223</v>
      </c>
      <c r="E269" s="234" t="s">
        <v>1</v>
      </c>
      <c r="F269" s="235" t="s">
        <v>379</v>
      </c>
      <c r="G269" s="233"/>
      <c r="H269" s="234" t="s">
        <v>1</v>
      </c>
      <c r="I269" s="236"/>
      <c r="J269" s="233"/>
      <c r="K269" s="233"/>
      <c r="L269" s="237"/>
      <c r="M269" s="238"/>
      <c r="N269" s="239"/>
      <c r="O269" s="239"/>
      <c r="P269" s="239"/>
      <c r="Q269" s="239"/>
      <c r="R269" s="239"/>
      <c r="S269" s="239"/>
      <c r="T269" s="240"/>
      <c r="AT269" s="241" t="s">
        <v>223</v>
      </c>
      <c r="AU269" s="241" t="s">
        <v>76</v>
      </c>
      <c r="AV269" s="12" t="s">
        <v>74</v>
      </c>
      <c r="AW269" s="12" t="s">
        <v>30</v>
      </c>
      <c r="AX269" s="12" t="s">
        <v>67</v>
      </c>
      <c r="AY269" s="241" t="s">
        <v>211</v>
      </c>
    </row>
    <row r="270" spans="2:51" s="12" customFormat="1" ht="12">
      <c r="B270" s="232"/>
      <c r="C270" s="233"/>
      <c r="D270" s="228" t="s">
        <v>223</v>
      </c>
      <c r="E270" s="234" t="s">
        <v>1</v>
      </c>
      <c r="F270" s="235" t="s">
        <v>949</v>
      </c>
      <c r="G270" s="233"/>
      <c r="H270" s="234" t="s">
        <v>1</v>
      </c>
      <c r="I270" s="236"/>
      <c r="J270" s="233"/>
      <c r="K270" s="233"/>
      <c r="L270" s="237"/>
      <c r="M270" s="238"/>
      <c r="N270" s="239"/>
      <c r="O270" s="239"/>
      <c r="P270" s="239"/>
      <c r="Q270" s="239"/>
      <c r="R270" s="239"/>
      <c r="S270" s="239"/>
      <c r="T270" s="240"/>
      <c r="AT270" s="241" t="s">
        <v>223</v>
      </c>
      <c r="AU270" s="241" t="s">
        <v>76</v>
      </c>
      <c r="AV270" s="12" t="s">
        <v>74</v>
      </c>
      <c r="AW270" s="12" t="s">
        <v>30</v>
      </c>
      <c r="AX270" s="12" t="s">
        <v>67</v>
      </c>
      <c r="AY270" s="241" t="s">
        <v>211</v>
      </c>
    </row>
    <row r="271" spans="2:51" s="13" customFormat="1" ht="12">
      <c r="B271" s="242"/>
      <c r="C271" s="243"/>
      <c r="D271" s="228" t="s">
        <v>223</v>
      </c>
      <c r="E271" s="244" t="s">
        <v>1</v>
      </c>
      <c r="F271" s="245" t="s">
        <v>2308</v>
      </c>
      <c r="G271" s="243"/>
      <c r="H271" s="246">
        <v>1.1</v>
      </c>
      <c r="I271" s="247"/>
      <c r="J271" s="243"/>
      <c r="K271" s="243"/>
      <c r="L271" s="248"/>
      <c r="M271" s="249"/>
      <c r="N271" s="250"/>
      <c r="O271" s="250"/>
      <c r="P271" s="250"/>
      <c r="Q271" s="250"/>
      <c r="R271" s="250"/>
      <c r="S271" s="250"/>
      <c r="T271" s="251"/>
      <c r="AT271" s="252" t="s">
        <v>223</v>
      </c>
      <c r="AU271" s="252" t="s">
        <v>76</v>
      </c>
      <c r="AV271" s="13" t="s">
        <v>76</v>
      </c>
      <c r="AW271" s="13" t="s">
        <v>30</v>
      </c>
      <c r="AX271" s="13" t="s">
        <v>67</v>
      </c>
      <c r="AY271" s="252" t="s">
        <v>211</v>
      </c>
    </row>
    <row r="272" spans="2:51" s="12" customFormat="1" ht="12">
      <c r="B272" s="232"/>
      <c r="C272" s="233"/>
      <c r="D272" s="228" t="s">
        <v>223</v>
      </c>
      <c r="E272" s="234" t="s">
        <v>1</v>
      </c>
      <c r="F272" s="235" t="s">
        <v>1190</v>
      </c>
      <c r="G272" s="233"/>
      <c r="H272" s="234" t="s">
        <v>1</v>
      </c>
      <c r="I272" s="236"/>
      <c r="J272" s="233"/>
      <c r="K272" s="233"/>
      <c r="L272" s="237"/>
      <c r="M272" s="238"/>
      <c r="N272" s="239"/>
      <c r="O272" s="239"/>
      <c r="P272" s="239"/>
      <c r="Q272" s="239"/>
      <c r="R272" s="239"/>
      <c r="S272" s="239"/>
      <c r="T272" s="240"/>
      <c r="AT272" s="241" t="s">
        <v>223</v>
      </c>
      <c r="AU272" s="241" t="s">
        <v>76</v>
      </c>
      <c r="AV272" s="12" t="s">
        <v>74</v>
      </c>
      <c r="AW272" s="12" t="s">
        <v>30</v>
      </c>
      <c r="AX272" s="12" t="s">
        <v>67</v>
      </c>
      <c r="AY272" s="241" t="s">
        <v>211</v>
      </c>
    </row>
    <row r="273" spans="2:51" s="13" customFormat="1" ht="12">
      <c r="B273" s="242"/>
      <c r="C273" s="243"/>
      <c r="D273" s="228" t="s">
        <v>223</v>
      </c>
      <c r="E273" s="244" t="s">
        <v>1</v>
      </c>
      <c r="F273" s="245" t="s">
        <v>2308</v>
      </c>
      <c r="G273" s="243"/>
      <c r="H273" s="246">
        <v>1.1</v>
      </c>
      <c r="I273" s="247"/>
      <c r="J273" s="243"/>
      <c r="K273" s="243"/>
      <c r="L273" s="248"/>
      <c r="M273" s="249"/>
      <c r="N273" s="250"/>
      <c r="O273" s="250"/>
      <c r="P273" s="250"/>
      <c r="Q273" s="250"/>
      <c r="R273" s="250"/>
      <c r="S273" s="250"/>
      <c r="T273" s="251"/>
      <c r="AT273" s="252" t="s">
        <v>223</v>
      </c>
      <c r="AU273" s="252" t="s">
        <v>76</v>
      </c>
      <c r="AV273" s="13" t="s">
        <v>76</v>
      </c>
      <c r="AW273" s="13" t="s">
        <v>30</v>
      </c>
      <c r="AX273" s="13" t="s">
        <v>67</v>
      </c>
      <c r="AY273" s="252" t="s">
        <v>211</v>
      </c>
    </row>
    <row r="274" spans="2:51" s="14" customFormat="1" ht="12">
      <c r="B274" s="253"/>
      <c r="C274" s="254"/>
      <c r="D274" s="228" t="s">
        <v>223</v>
      </c>
      <c r="E274" s="255" t="s">
        <v>1</v>
      </c>
      <c r="F274" s="256" t="s">
        <v>227</v>
      </c>
      <c r="G274" s="254"/>
      <c r="H274" s="257">
        <v>2.2</v>
      </c>
      <c r="I274" s="258"/>
      <c r="J274" s="254"/>
      <c r="K274" s="254"/>
      <c r="L274" s="259"/>
      <c r="M274" s="260"/>
      <c r="N274" s="261"/>
      <c r="O274" s="261"/>
      <c r="P274" s="261"/>
      <c r="Q274" s="261"/>
      <c r="R274" s="261"/>
      <c r="S274" s="261"/>
      <c r="T274" s="262"/>
      <c r="AT274" s="263" t="s">
        <v>223</v>
      </c>
      <c r="AU274" s="263" t="s">
        <v>76</v>
      </c>
      <c r="AV274" s="14" t="s">
        <v>218</v>
      </c>
      <c r="AW274" s="14" t="s">
        <v>30</v>
      </c>
      <c r="AX274" s="14" t="s">
        <v>74</v>
      </c>
      <c r="AY274" s="263" t="s">
        <v>211</v>
      </c>
    </row>
    <row r="275" spans="2:65" s="1" customFormat="1" ht="16.5" customHeight="1">
      <c r="B275" s="38"/>
      <c r="C275" s="216" t="s">
        <v>298</v>
      </c>
      <c r="D275" s="216" t="s">
        <v>213</v>
      </c>
      <c r="E275" s="217" t="s">
        <v>383</v>
      </c>
      <c r="F275" s="218" t="s">
        <v>384</v>
      </c>
      <c r="G275" s="219" t="s">
        <v>216</v>
      </c>
      <c r="H275" s="220">
        <v>10.96</v>
      </c>
      <c r="I275" s="221"/>
      <c r="J275" s="222">
        <f>ROUND(I275*H275,2)</f>
        <v>0</v>
      </c>
      <c r="K275" s="218" t="s">
        <v>217</v>
      </c>
      <c r="L275" s="43"/>
      <c r="M275" s="223" t="s">
        <v>1</v>
      </c>
      <c r="N275" s="224" t="s">
        <v>38</v>
      </c>
      <c r="O275" s="79"/>
      <c r="P275" s="225">
        <f>O275*H275</f>
        <v>0</v>
      </c>
      <c r="Q275" s="225">
        <v>0.0417442</v>
      </c>
      <c r="R275" s="225">
        <f>Q275*H275</f>
        <v>0.4575164320000001</v>
      </c>
      <c r="S275" s="225">
        <v>0</v>
      </c>
      <c r="T275" s="226">
        <f>S275*H275</f>
        <v>0</v>
      </c>
      <c r="AR275" s="17" t="s">
        <v>218</v>
      </c>
      <c r="AT275" s="17" t="s">
        <v>213</v>
      </c>
      <c r="AU275" s="17" t="s">
        <v>76</v>
      </c>
      <c r="AY275" s="17" t="s">
        <v>211</v>
      </c>
      <c r="BE275" s="227">
        <f>IF(N275="základní",J275,0)</f>
        <v>0</v>
      </c>
      <c r="BF275" s="227">
        <f>IF(N275="snížená",J275,0)</f>
        <v>0</v>
      </c>
      <c r="BG275" s="227">
        <f>IF(N275="zákl. přenesená",J275,0)</f>
        <v>0</v>
      </c>
      <c r="BH275" s="227">
        <f>IF(N275="sníž. přenesená",J275,0)</f>
        <v>0</v>
      </c>
      <c r="BI275" s="227">
        <f>IF(N275="nulová",J275,0)</f>
        <v>0</v>
      </c>
      <c r="BJ275" s="17" t="s">
        <v>74</v>
      </c>
      <c r="BK275" s="227">
        <f>ROUND(I275*H275,2)</f>
        <v>0</v>
      </c>
      <c r="BL275" s="17" t="s">
        <v>218</v>
      </c>
      <c r="BM275" s="17" t="s">
        <v>396</v>
      </c>
    </row>
    <row r="276" spans="2:47" s="1" customFormat="1" ht="12">
      <c r="B276" s="38"/>
      <c r="C276" s="39"/>
      <c r="D276" s="228" t="s">
        <v>219</v>
      </c>
      <c r="E276" s="39"/>
      <c r="F276" s="229" t="s">
        <v>386</v>
      </c>
      <c r="G276" s="39"/>
      <c r="H276" s="39"/>
      <c r="I276" s="143"/>
      <c r="J276" s="39"/>
      <c r="K276" s="39"/>
      <c r="L276" s="43"/>
      <c r="M276" s="230"/>
      <c r="N276" s="79"/>
      <c r="O276" s="79"/>
      <c r="P276" s="79"/>
      <c r="Q276" s="79"/>
      <c r="R276" s="79"/>
      <c r="S276" s="79"/>
      <c r="T276" s="80"/>
      <c r="AT276" s="17" t="s">
        <v>219</v>
      </c>
      <c r="AU276" s="17" t="s">
        <v>76</v>
      </c>
    </row>
    <row r="277" spans="2:47" s="1" customFormat="1" ht="12">
      <c r="B277" s="38"/>
      <c r="C277" s="39"/>
      <c r="D277" s="228" t="s">
        <v>221</v>
      </c>
      <c r="E277" s="39"/>
      <c r="F277" s="231" t="s">
        <v>387</v>
      </c>
      <c r="G277" s="39"/>
      <c r="H277" s="39"/>
      <c r="I277" s="143"/>
      <c r="J277" s="39"/>
      <c r="K277" s="39"/>
      <c r="L277" s="43"/>
      <c r="M277" s="230"/>
      <c r="N277" s="79"/>
      <c r="O277" s="79"/>
      <c r="P277" s="79"/>
      <c r="Q277" s="79"/>
      <c r="R277" s="79"/>
      <c r="S277" s="79"/>
      <c r="T277" s="80"/>
      <c r="AT277" s="17" t="s">
        <v>221</v>
      </c>
      <c r="AU277" s="17" t="s">
        <v>76</v>
      </c>
    </row>
    <row r="278" spans="2:51" s="12" customFormat="1" ht="12">
      <c r="B278" s="232"/>
      <c r="C278" s="233"/>
      <c r="D278" s="228" t="s">
        <v>223</v>
      </c>
      <c r="E278" s="234" t="s">
        <v>1</v>
      </c>
      <c r="F278" s="235" t="s">
        <v>379</v>
      </c>
      <c r="G278" s="233"/>
      <c r="H278" s="234" t="s">
        <v>1</v>
      </c>
      <c r="I278" s="236"/>
      <c r="J278" s="233"/>
      <c r="K278" s="233"/>
      <c r="L278" s="237"/>
      <c r="M278" s="238"/>
      <c r="N278" s="239"/>
      <c r="O278" s="239"/>
      <c r="P278" s="239"/>
      <c r="Q278" s="239"/>
      <c r="R278" s="239"/>
      <c r="S278" s="239"/>
      <c r="T278" s="240"/>
      <c r="AT278" s="241" t="s">
        <v>223</v>
      </c>
      <c r="AU278" s="241" t="s">
        <v>76</v>
      </c>
      <c r="AV278" s="12" t="s">
        <v>74</v>
      </c>
      <c r="AW278" s="12" t="s">
        <v>30</v>
      </c>
      <c r="AX278" s="12" t="s">
        <v>67</v>
      </c>
      <c r="AY278" s="241" t="s">
        <v>211</v>
      </c>
    </row>
    <row r="279" spans="2:51" s="12" customFormat="1" ht="12">
      <c r="B279" s="232"/>
      <c r="C279" s="233"/>
      <c r="D279" s="228" t="s">
        <v>223</v>
      </c>
      <c r="E279" s="234" t="s">
        <v>1</v>
      </c>
      <c r="F279" s="235" t="s">
        <v>949</v>
      </c>
      <c r="G279" s="233"/>
      <c r="H279" s="234" t="s">
        <v>1</v>
      </c>
      <c r="I279" s="236"/>
      <c r="J279" s="233"/>
      <c r="K279" s="233"/>
      <c r="L279" s="237"/>
      <c r="M279" s="238"/>
      <c r="N279" s="239"/>
      <c r="O279" s="239"/>
      <c r="P279" s="239"/>
      <c r="Q279" s="239"/>
      <c r="R279" s="239"/>
      <c r="S279" s="239"/>
      <c r="T279" s="240"/>
      <c r="AT279" s="241" t="s">
        <v>223</v>
      </c>
      <c r="AU279" s="241" t="s">
        <v>76</v>
      </c>
      <c r="AV279" s="12" t="s">
        <v>74</v>
      </c>
      <c r="AW279" s="12" t="s">
        <v>30</v>
      </c>
      <c r="AX279" s="12" t="s">
        <v>67</v>
      </c>
      <c r="AY279" s="241" t="s">
        <v>211</v>
      </c>
    </row>
    <row r="280" spans="2:51" s="13" customFormat="1" ht="12">
      <c r="B280" s="242"/>
      <c r="C280" s="243"/>
      <c r="D280" s="228" t="s">
        <v>223</v>
      </c>
      <c r="E280" s="244" t="s">
        <v>1</v>
      </c>
      <c r="F280" s="245" t="s">
        <v>2309</v>
      </c>
      <c r="G280" s="243"/>
      <c r="H280" s="246">
        <v>5.48</v>
      </c>
      <c r="I280" s="247"/>
      <c r="J280" s="243"/>
      <c r="K280" s="243"/>
      <c r="L280" s="248"/>
      <c r="M280" s="249"/>
      <c r="N280" s="250"/>
      <c r="O280" s="250"/>
      <c r="P280" s="250"/>
      <c r="Q280" s="250"/>
      <c r="R280" s="250"/>
      <c r="S280" s="250"/>
      <c r="T280" s="251"/>
      <c r="AT280" s="252" t="s">
        <v>223</v>
      </c>
      <c r="AU280" s="252" t="s">
        <v>76</v>
      </c>
      <c r="AV280" s="13" t="s">
        <v>76</v>
      </c>
      <c r="AW280" s="13" t="s">
        <v>30</v>
      </c>
      <c r="AX280" s="13" t="s">
        <v>67</v>
      </c>
      <c r="AY280" s="252" t="s">
        <v>211</v>
      </c>
    </row>
    <row r="281" spans="2:51" s="12" customFormat="1" ht="12">
      <c r="B281" s="232"/>
      <c r="C281" s="233"/>
      <c r="D281" s="228" t="s">
        <v>223</v>
      </c>
      <c r="E281" s="234" t="s">
        <v>1</v>
      </c>
      <c r="F281" s="235" t="s">
        <v>1190</v>
      </c>
      <c r="G281" s="233"/>
      <c r="H281" s="234" t="s">
        <v>1</v>
      </c>
      <c r="I281" s="236"/>
      <c r="J281" s="233"/>
      <c r="K281" s="233"/>
      <c r="L281" s="237"/>
      <c r="M281" s="238"/>
      <c r="N281" s="239"/>
      <c r="O281" s="239"/>
      <c r="P281" s="239"/>
      <c r="Q281" s="239"/>
      <c r="R281" s="239"/>
      <c r="S281" s="239"/>
      <c r="T281" s="240"/>
      <c r="AT281" s="241" t="s">
        <v>223</v>
      </c>
      <c r="AU281" s="241" t="s">
        <v>76</v>
      </c>
      <c r="AV281" s="12" t="s">
        <v>74</v>
      </c>
      <c r="AW281" s="12" t="s">
        <v>30</v>
      </c>
      <c r="AX281" s="12" t="s">
        <v>67</v>
      </c>
      <c r="AY281" s="241" t="s">
        <v>211</v>
      </c>
    </row>
    <row r="282" spans="2:51" s="13" customFormat="1" ht="12">
      <c r="B282" s="242"/>
      <c r="C282" s="243"/>
      <c r="D282" s="228" t="s">
        <v>223</v>
      </c>
      <c r="E282" s="244" t="s">
        <v>1</v>
      </c>
      <c r="F282" s="245" t="s">
        <v>2309</v>
      </c>
      <c r="G282" s="243"/>
      <c r="H282" s="246">
        <v>5.48</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4" customFormat="1" ht="12">
      <c r="B283" s="253"/>
      <c r="C283" s="254"/>
      <c r="D283" s="228" t="s">
        <v>223</v>
      </c>
      <c r="E283" s="255" t="s">
        <v>1</v>
      </c>
      <c r="F283" s="256" t="s">
        <v>227</v>
      </c>
      <c r="G283" s="254"/>
      <c r="H283" s="257">
        <v>10.96</v>
      </c>
      <c r="I283" s="258"/>
      <c r="J283" s="254"/>
      <c r="K283" s="254"/>
      <c r="L283" s="259"/>
      <c r="M283" s="260"/>
      <c r="N283" s="261"/>
      <c r="O283" s="261"/>
      <c r="P283" s="261"/>
      <c r="Q283" s="261"/>
      <c r="R283" s="261"/>
      <c r="S283" s="261"/>
      <c r="T283" s="262"/>
      <c r="AT283" s="263" t="s">
        <v>223</v>
      </c>
      <c r="AU283" s="263" t="s">
        <v>76</v>
      </c>
      <c r="AV283" s="14" t="s">
        <v>218</v>
      </c>
      <c r="AW283" s="14" t="s">
        <v>30</v>
      </c>
      <c r="AX283" s="14" t="s">
        <v>74</v>
      </c>
      <c r="AY283" s="263" t="s">
        <v>211</v>
      </c>
    </row>
    <row r="284" spans="2:65" s="1" customFormat="1" ht="16.5" customHeight="1">
      <c r="B284" s="38"/>
      <c r="C284" s="216" t="s">
        <v>402</v>
      </c>
      <c r="D284" s="216" t="s">
        <v>213</v>
      </c>
      <c r="E284" s="217" t="s">
        <v>390</v>
      </c>
      <c r="F284" s="218" t="s">
        <v>391</v>
      </c>
      <c r="G284" s="219" t="s">
        <v>216</v>
      </c>
      <c r="H284" s="220">
        <v>10.96</v>
      </c>
      <c r="I284" s="221"/>
      <c r="J284" s="222">
        <f>ROUND(I284*H284,2)</f>
        <v>0</v>
      </c>
      <c r="K284" s="218" t="s">
        <v>217</v>
      </c>
      <c r="L284" s="43"/>
      <c r="M284" s="223" t="s">
        <v>1</v>
      </c>
      <c r="N284" s="224" t="s">
        <v>38</v>
      </c>
      <c r="O284" s="79"/>
      <c r="P284" s="225">
        <f>O284*H284</f>
        <v>0</v>
      </c>
      <c r="Q284" s="225">
        <v>1.5E-05</v>
      </c>
      <c r="R284" s="225">
        <f>Q284*H284</f>
        <v>0.0001644</v>
      </c>
      <c r="S284" s="225">
        <v>0</v>
      </c>
      <c r="T284" s="226">
        <f>S284*H284</f>
        <v>0</v>
      </c>
      <c r="AR284" s="17" t="s">
        <v>218</v>
      </c>
      <c r="AT284" s="17" t="s">
        <v>213</v>
      </c>
      <c r="AU284" s="17" t="s">
        <v>76</v>
      </c>
      <c r="AY284" s="17" t="s">
        <v>211</v>
      </c>
      <c r="BE284" s="227">
        <f>IF(N284="základní",J284,0)</f>
        <v>0</v>
      </c>
      <c r="BF284" s="227">
        <f>IF(N284="snížená",J284,0)</f>
        <v>0</v>
      </c>
      <c r="BG284" s="227">
        <f>IF(N284="zákl. přenesená",J284,0)</f>
        <v>0</v>
      </c>
      <c r="BH284" s="227">
        <f>IF(N284="sníž. přenesená",J284,0)</f>
        <v>0</v>
      </c>
      <c r="BI284" s="227">
        <f>IF(N284="nulová",J284,0)</f>
        <v>0</v>
      </c>
      <c r="BJ284" s="17" t="s">
        <v>74</v>
      </c>
      <c r="BK284" s="227">
        <f>ROUND(I284*H284,2)</f>
        <v>0</v>
      </c>
      <c r="BL284" s="17" t="s">
        <v>218</v>
      </c>
      <c r="BM284" s="17" t="s">
        <v>405</v>
      </c>
    </row>
    <row r="285" spans="2:47" s="1" customFormat="1" ht="12">
      <c r="B285" s="38"/>
      <c r="C285" s="39"/>
      <c r="D285" s="228" t="s">
        <v>219</v>
      </c>
      <c r="E285" s="39"/>
      <c r="F285" s="229" t="s">
        <v>393</v>
      </c>
      <c r="G285" s="39"/>
      <c r="H285" s="39"/>
      <c r="I285" s="143"/>
      <c r="J285" s="39"/>
      <c r="K285" s="39"/>
      <c r="L285" s="43"/>
      <c r="M285" s="230"/>
      <c r="N285" s="79"/>
      <c r="O285" s="79"/>
      <c r="P285" s="79"/>
      <c r="Q285" s="79"/>
      <c r="R285" s="79"/>
      <c r="S285" s="79"/>
      <c r="T285" s="80"/>
      <c r="AT285" s="17" t="s">
        <v>219</v>
      </c>
      <c r="AU285" s="17" t="s">
        <v>76</v>
      </c>
    </row>
    <row r="286" spans="2:47" s="1" customFormat="1" ht="12">
      <c r="B286" s="38"/>
      <c r="C286" s="39"/>
      <c r="D286" s="228" t="s">
        <v>221</v>
      </c>
      <c r="E286" s="39"/>
      <c r="F286" s="231" t="s">
        <v>387</v>
      </c>
      <c r="G286" s="39"/>
      <c r="H286" s="39"/>
      <c r="I286" s="143"/>
      <c r="J286" s="39"/>
      <c r="K286" s="39"/>
      <c r="L286" s="43"/>
      <c r="M286" s="230"/>
      <c r="N286" s="79"/>
      <c r="O286" s="79"/>
      <c r="P286" s="79"/>
      <c r="Q286" s="79"/>
      <c r="R286" s="79"/>
      <c r="S286" s="79"/>
      <c r="T286" s="80"/>
      <c r="AT286" s="17" t="s">
        <v>221</v>
      </c>
      <c r="AU286" s="17" t="s">
        <v>76</v>
      </c>
    </row>
    <row r="287" spans="2:65" s="1" customFormat="1" ht="16.5" customHeight="1">
      <c r="B287" s="38"/>
      <c r="C287" s="216" t="s">
        <v>304</v>
      </c>
      <c r="D287" s="216" t="s">
        <v>213</v>
      </c>
      <c r="E287" s="217" t="s">
        <v>934</v>
      </c>
      <c r="F287" s="218" t="s">
        <v>935</v>
      </c>
      <c r="G287" s="219" t="s">
        <v>323</v>
      </c>
      <c r="H287" s="220">
        <v>0.19</v>
      </c>
      <c r="I287" s="221"/>
      <c r="J287" s="222">
        <f>ROUND(I287*H287,2)</f>
        <v>0</v>
      </c>
      <c r="K287" s="218" t="s">
        <v>217</v>
      </c>
      <c r="L287" s="43"/>
      <c r="M287" s="223" t="s">
        <v>1</v>
      </c>
      <c r="N287" s="224" t="s">
        <v>38</v>
      </c>
      <c r="O287" s="79"/>
      <c r="P287" s="225">
        <f>O287*H287</f>
        <v>0</v>
      </c>
      <c r="Q287" s="225">
        <v>1.0487652</v>
      </c>
      <c r="R287" s="225">
        <f>Q287*H287</f>
        <v>0.19926538800000002</v>
      </c>
      <c r="S287" s="225">
        <v>0</v>
      </c>
      <c r="T287" s="226">
        <f>S287*H287</f>
        <v>0</v>
      </c>
      <c r="AR287" s="17" t="s">
        <v>218</v>
      </c>
      <c r="AT287" s="17" t="s">
        <v>213</v>
      </c>
      <c r="AU287" s="17" t="s">
        <v>76</v>
      </c>
      <c r="AY287" s="17" t="s">
        <v>211</v>
      </c>
      <c r="BE287" s="227">
        <f>IF(N287="základní",J287,0)</f>
        <v>0</v>
      </c>
      <c r="BF287" s="227">
        <f>IF(N287="snížená",J287,0)</f>
        <v>0</v>
      </c>
      <c r="BG287" s="227">
        <f>IF(N287="zákl. přenesená",J287,0)</f>
        <v>0</v>
      </c>
      <c r="BH287" s="227">
        <f>IF(N287="sníž. přenesená",J287,0)</f>
        <v>0</v>
      </c>
      <c r="BI287" s="227">
        <f>IF(N287="nulová",J287,0)</f>
        <v>0</v>
      </c>
      <c r="BJ287" s="17" t="s">
        <v>74</v>
      </c>
      <c r="BK287" s="227">
        <f>ROUND(I287*H287,2)</f>
        <v>0</v>
      </c>
      <c r="BL287" s="17" t="s">
        <v>218</v>
      </c>
      <c r="BM287" s="17" t="s">
        <v>416</v>
      </c>
    </row>
    <row r="288" spans="2:47" s="1" customFormat="1" ht="12">
      <c r="B288" s="38"/>
      <c r="C288" s="39"/>
      <c r="D288" s="228" t="s">
        <v>219</v>
      </c>
      <c r="E288" s="39"/>
      <c r="F288" s="229" t="s">
        <v>937</v>
      </c>
      <c r="G288" s="39"/>
      <c r="H288" s="39"/>
      <c r="I288" s="143"/>
      <c r="J288" s="39"/>
      <c r="K288" s="39"/>
      <c r="L288" s="43"/>
      <c r="M288" s="230"/>
      <c r="N288" s="79"/>
      <c r="O288" s="79"/>
      <c r="P288" s="79"/>
      <c r="Q288" s="79"/>
      <c r="R288" s="79"/>
      <c r="S288" s="79"/>
      <c r="T288" s="80"/>
      <c r="AT288" s="17" t="s">
        <v>219</v>
      </c>
      <c r="AU288" s="17" t="s">
        <v>76</v>
      </c>
    </row>
    <row r="289" spans="2:47" s="1" customFormat="1" ht="12">
      <c r="B289" s="38"/>
      <c r="C289" s="39"/>
      <c r="D289" s="228" t="s">
        <v>221</v>
      </c>
      <c r="E289" s="39"/>
      <c r="F289" s="231" t="s">
        <v>938</v>
      </c>
      <c r="G289" s="39"/>
      <c r="H289" s="39"/>
      <c r="I289" s="143"/>
      <c r="J289" s="39"/>
      <c r="K289" s="39"/>
      <c r="L289" s="43"/>
      <c r="M289" s="230"/>
      <c r="N289" s="79"/>
      <c r="O289" s="79"/>
      <c r="P289" s="79"/>
      <c r="Q289" s="79"/>
      <c r="R289" s="79"/>
      <c r="S289" s="79"/>
      <c r="T289" s="80"/>
      <c r="AT289" s="17" t="s">
        <v>221</v>
      </c>
      <c r="AU289" s="17" t="s">
        <v>76</v>
      </c>
    </row>
    <row r="290" spans="2:51" s="12" customFormat="1" ht="12">
      <c r="B290" s="232"/>
      <c r="C290" s="233"/>
      <c r="D290" s="228" t="s">
        <v>223</v>
      </c>
      <c r="E290" s="234" t="s">
        <v>1</v>
      </c>
      <c r="F290" s="235" t="s">
        <v>2310</v>
      </c>
      <c r="G290" s="233"/>
      <c r="H290" s="234" t="s">
        <v>1</v>
      </c>
      <c r="I290" s="236"/>
      <c r="J290" s="233"/>
      <c r="K290" s="233"/>
      <c r="L290" s="237"/>
      <c r="M290" s="238"/>
      <c r="N290" s="239"/>
      <c r="O290" s="239"/>
      <c r="P290" s="239"/>
      <c r="Q290" s="239"/>
      <c r="R290" s="239"/>
      <c r="S290" s="239"/>
      <c r="T290" s="240"/>
      <c r="AT290" s="241" t="s">
        <v>223</v>
      </c>
      <c r="AU290" s="241" t="s">
        <v>76</v>
      </c>
      <c r="AV290" s="12" t="s">
        <v>74</v>
      </c>
      <c r="AW290" s="12" t="s">
        <v>30</v>
      </c>
      <c r="AX290" s="12" t="s">
        <v>67</v>
      </c>
      <c r="AY290" s="241" t="s">
        <v>211</v>
      </c>
    </row>
    <row r="291" spans="2:51" s="12" customFormat="1" ht="12">
      <c r="B291" s="232"/>
      <c r="C291" s="233"/>
      <c r="D291" s="228" t="s">
        <v>223</v>
      </c>
      <c r="E291" s="234" t="s">
        <v>1</v>
      </c>
      <c r="F291" s="235" t="s">
        <v>2311</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2312</v>
      </c>
      <c r="G292" s="243"/>
      <c r="H292" s="246">
        <v>0.095</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2" customFormat="1" ht="12">
      <c r="B293" s="232"/>
      <c r="C293" s="233"/>
      <c r="D293" s="228" t="s">
        <v>223</v>
      </c>
      <c r="E293" s="234" t="s">
        <v>1</v>
      </c>
      <c r="F293" s="235" t="s">
        <v>1316</v>
      </c>
      <c r="G293" s="233"/>
      <c r="H293" s="234" t="s">
        <v>1</v>
      </c>
      <c r="I293" s="236"/>
      <c r="J293" s="233"/>
      <c r="K293" s="233"/>
      <c r="L293" s="237"/>
      <c r="M293" s="238"/>
      <c r="N293" s="239"/>
      <c r="O293" s="239"/>
      <c r="P293" s="239"/>
      <c r="Q293" s="239"/>
      <c r="R293" s="239"/>
      <c r="S293" s="239"/>
      <c r="T293" s="240"/>
      <c r="AT293" s="241" t="s">
        <v>223</v>
      </c>
      <c r="AU293" s="241" t="s">
        <v>76</v>
      </c>
      <c r="AV293" s="12" t="s">
        <v>74</v>
      </c>
      <c r="AW293" s="12" t="s">
        <v>30</v>
      </c>
      <c r="AX293" s="12" t="s">
        <v>67</v>
      </c>
      <c r="AY293" s="241" t="s">
        <v>211</v>
      </c>
    </row>
    <row r="294" spans="2:51" s="13" customFormat="1" ht="12">
      <c r="B294" s="242"/>
      <c r="C294" s="243"/>
      <c r="D294" s="228" t="s">
        <v>223</v>
      </c>
      <c r="E294" s="244" t="s">
        <v>1</v>
      </c>
      <c r="F294" s="245" t="s">
        <v>2312</v>
      </c>
      <c r="G294" s="243"/>
      <c r="H294" s="246">
        <v>0.095</v>
      </c>
      <c r="I294" s="247"/>
      <c r="J294" s="243"/>
      <c r="K294" s="243"/>
      <c r="L294" s="248"/>
      <c r="M294" s="249"/>
      <c r="N294" s="250"/>
      <c r="O294" s="250"/>
      <c r="P294" s="250"/>
      <c r="Q294" s="250"/>
      <c r="R294" s="250"/>
      <c r="S294" s="250"/>
      <c r="T294" s="251"/>
      <c r="AT294" s="252" t="s">
        <v>223</v>
      </c>
      <c r="AU294" s="252" t="s">
        <v>76</v>
      </c>
      <c r="AV294" s="13" t="s">
        <v>76</v>
      </c>
      <c r="AW294" s="13" t="s">
        <v>30</v>
      </c>
      <c r="AX294" s="13" t="s">
        <v>67</v>
      </c>
      <c r="AY294" s="252" t="s">
        <v>211</v>
      </c>
    </row>
    <row r="295" spans="2:51" s="14" customFormat="1" ht="12">
      <c r="B295" s="253"/>
      <c r="C295" s="254"/>
      <c r="D295" s="228" t="s">
        <v>223</v>
      </c>
      <c r="E295" s="255" t="s">
        <v>1</v>
      </c>
      <c r="F295" s="256" t="s">
        <v>227</v>
      </c>
      <c r="G295" s="254"/>
      <c r="H295" s="257">
        <v>0.19</v>
      </c>
      <c r="I295" s="258"/>
      <c r="J295" s="254"/>
      <c r="K295" s="254"/>
      <c r="L295" s="259"/>
      <c r="M295" s="260"/>
      <c r="N295" s="261"/>
      <c r="O295" s="261"/>
      <c r="P295" s="261"/>
      <c r="Q295" s="261"/>
      <c r="R295" s="261"/>
      <c r="S295" s="261"/>
      <c r="T295" s="262"/>
      <c r="AT295" s="263" t="s">
        <v>223</v>
      </c>
      <c r="AU295" s="263" t="s">
        <v>76</v>
      </c>
      <c r="AV295" s="14" t="s">
        <v>218</v>
      </c>
      <c r="AW295" s="14" t="s">
        <v>30</v>
      </c>
      <c r="AX295" s="14" t="s">
        <v>74</v>
      </c>
      <c r="AY295" s="263" t="s">
        <v>211</v>
      </c>
    </row>
    <row r="296" spans="2:65" s="1" customFormat="1" ht="16.5" customHeight="1">
      <c r="B296" s="38"/>
      <c r="C296" s="216" t="s">
        <v>418</v>
      </c>
      <c r="D296" s="216" t="s">
        <v>213</v>
      </c>
      <c r="E296" s="217" t="s">
        <v>944</v>
      </c>
      <c r="F296" s="218" t="s">
        <v>945</v>
      </c>
      <c r="G296" s="219" t="s">
        <v>230</v>
      </c>
      <c r="H296" s="220">
        <v>34</v>
      </c>
      <c r="I296" s="221"/>
      <c r="J296" s="222">
        <f>ROUND(I296*H296,2)</f>
        <v>0</v>
      </c>
      <c r="K296" s="218" t="s">
        <v>217</v>
      </c>
      <c r="L296" s="43"/>
      <c r="M296" s="223" t="s">
        <v>1</v>
      </c>
      <c r="N296" s="224" t="s">
        <v>38</v>
      </c>
      <c r="O296" s="79"/>
      <c r="P296" s="225">
        <f>O296*H296</f>
        <v>0</v>
      </c>
      <c r="Q296" s="225">
        <v>2.45351</v>
      </c>
      <c r="R296" s="225">
        <f>Q296*H296</f>
        <v>83.41934</v>
      </c>
      <c r="S296" s="225">
        <v>0</v>
      </c>
      <c r="T296" s="226">
        <f>S296*H296</f>
        <v>0</v>
      </c>
      <c r="AR296" s="17" t="s">
        <v>218</v>
      </c>
      <c r="AT296" s="17" t="s">
        <v>213</v>
      </c>
      <c r="AU296" s="17" t="s">
        <v>76</v>
      </c>
      <c r="AY296" s="17" t="s">
        <v>211</v>
      </c>
      <c r="BE296" s="227">
        <f>IF(N296="základní",J296,0)</f>
        <v>0</v>
      </c>
      <c r="BF296" s="227">
        <f>IF(N296="snížená",J296,0)</f>
        <v>0</v>
      </c>
      <c r="BG296" s="227">
        <f>IF(N296="zákl. přenesená",J296,0)</f>
        <v>0</v>
      </c>
      <c r="BH296" s="227">
        <f>IF(N296="sníž. přenesená",J296,0)</f>
        <v>0</v>
      </c>
      <c r="BI296" s="227">
        <f>IF(N296="nulová",J296,0)</f>
        <v>0</v>
      </c>
      <c r="BJ296" s="17" t="s">
        <v>74</v>
      </c>
      <c r="BK296" s="227">
        <f>ROUND(I296*H296,2)</f>
        <v>0</v>
      </c>
      <c r="BL296" s="17" t="s">
        <v>218</v>
      </c>
      <c r="BM296" s="17" t="s">
        <v>421</v>
      </c>
    </row>
    <row r="297" spans="2:47" s="1" customFormat="1" ht="12">
      <c r="B297" s="38"/>
      <c r="C297" s="39"/>
      <c r="D297" s="228" t="s">
        <v>219</v>
      </c>
      <c r="E297" s="39"/>
      <c r="F297" s="229" t="s">
        <v>947</v>
      </c>
      <c r="G297" s="39"/>
      <c r="H297" s="39"/>
      <c r="I297" s="143"/>
      <c r="J297" s="39"/>
      <c r="K297" s="39"/>
      <c r="L297" s="43"/>
      <c r="M297" s="230"/>
      <c r="N297" s="79"/>
      <c r="O297" s="79"/>
      <c r="P297" s="79"/>
      <c r="Q297" s="79"/>
      <c r="R297" s="79"/>
      <c r="S297" s="79"/>
      <c r="T297" s="80"/>
      <c r="AT297" s="17" t="s">
        <v>219</v>
      </c>
      <c r="AU297" s="17" t="s">
        <v>76</v>
      </c>
    </row>
    <row r="298" spans="2:47" s="1" customFormat="1" ht="12">
      <c r="B298" s="38"/>
      <c r="C298" s="39"/>
      <c r="D298" s="228" t="s">
        <v>221</v>
      </c>
      <c r="E298" s="39"/>
      <c r="F298" s="231" t="s">
        <v>948</v>
      </c>
      <c r="G298" s="39"/>
      <c r="H298" s="39"/>
      <c r="I298" s="143"/>
      <c r="J298" s="39"/>
      <c r="K298" s="39"/>
      <c r="L298" s="43"/>
      <c r="M298" s="230"/>
      <c r="N298" s="79"/>
      <c r="O298" s="79"/>
      <c r="P298" s="79"/>
      <c r="Q298" s="79"/>
      <c r="R298" s="79"/>
      <c r="S298" s="79"/>
      <c r="T298" s="80"/>
      <c r="AT298" s="17" t="s">
        <v>221</v>
      </c>
      <c r="AU298" s="17" t="s">
        <v>76</v>
      </c>
    </row>
    <row r="299" spans="2:51" s="12" customFormat="1" ht="12">
      <c r="B299" s="232"/>
      <c r="C299" s="233"/>
      <c r="D299" s="228" t="s">
        <v>223</v>
      </c>
      <c r="E299" s="234" t="s">
        <v>1</v>
      </c>
      <c r="F299" s="235" t="s">
        <v>949</v>
      </c>
      <c r="G299" s="233"/>
      <c r="H299" s="234" t="s">
        <v>1</v>
      </c>
      <c r="I299" s="236"/>
      <c r="J299" s="233"/>
      <c r="K299" s="233"/>
      <c r="L299" s="237"/>
      <c r="M299" s="238"/>
      <c r="N299" s="239"/>
      <c r="O299" s="239"/>
      <c r="P299" s="239"/>
      <c r="Q299" s="239"/>
      <c r="R299" s="239"/>
      <c r="S299" s="239"/>
      <c r="T299" s="240"/>
      <c r="AT299" s="241" t="s">
        <v>223</v>
      </c>
      <c r="AU299" s="241" t="s">
        <v>76</v>
      </c>
      <c r="AV299" s="12" t="s">
        <v>74</v>
      </c>
      <c r="AW299" s="12" t="s">
        <v>30</v>
      </c>
      <c r="AX299" s="12" t="s">
        <v>67</v>
      </c>
      <c r="AY299" s="241" t="s">
        <v>211</v>
      </c>
    </row>
    <row r="300" spans="2:51" s="13" customFormat="1" ht="12">
      <c r="B300" s="242"/>
      <c r="C300" s="243"/>
      <c r="D300" s="228" t="s">
        <v>223</v>
      </c>
      <c r="E300" s="244" t="s">
        <v>1</v>
      </c>
      <c r="F300" s="245" t="s">
        <v>336</v>
      </c>
      <c r="G300" s="243"/>
      <c r="H300" s="246">
        <v>17</v>
      </c>
      <c r="I300" s="247"/>
      <c r="J300" s="243"/>
      <c r="K300" s="243"/>
      <c r="L300" s="248"/>
      <c r="M300" s="249"/>
      <c r="N300" s="250"/>
      <c r="O300" s="250"/>
      <c r="P300" s="250"/>
      <c r="Q300" s="250"/>
      <c r="R300" s="250"/>
      <c r="S300" s="250"/>
      <c r="T300" s="251"/>
      <c r="AT300" s="252" t="s">
        <v>223</v>
      </c>
      <c r="AU300" s="252" t="s">
        <v>76</v>
      </c>
      <c r="AV300" s="13" t="s">
        <v>76</v>
      </c>
      <c r="AW300" s="13" t="s">
        <v>30</v>
      </c>
      <c r="AX300" s="13" t="s">
        <v>67</v>
      </c>
      <c r="AY300" s="252" t="s">
        <v>211</v>
      </c>
    </row>
    <row r="301" spans="2:51" s="12" customFormat="1" ht="12">
      <c r="B301" s="232"/>
      <c r="C301" s="233"/>
      <c r="D301" s="228" t="s">
        <v>223</v>
      </c>
      <c r="E301" s="234" t="s">
        <v>1</v>
      </c>
      <c r="F301" s="235" t="s">
        <v>1190</v>
      </c>
      <c r="G301" s="233"/>
      <c r="H301" s="234" t="s">
        <v>1</v>
      </c>
      <c r="I301" s="236"/>
      <c r="J301" s="233"/>
      <c r="K301" s="233"/>
      <c r="L301" s="237"/>
      <c r="M301" s="238"/>
      <c r="N301" s="239"/>
      <c r="O301" s="239"/>
      <c r="P301" s="239"/>
      <c r="Q301" s="239"/>
      <c r="R301" s="239"/>
      <c r="S301" s="239"/>
      <c r="T301" s="240"/>
      <c r="AT301" s="241" t="s">
        <v>223</v>
      </c>
      <c r="AU301" s="241" t="s">
        <v>76</v>
      </c>
      <c r="AV301" s="12" t="s">
        <v>74</v>
      </c>
      <c r="AW301" s="12" t="s">
        <v>30</v>
      </c>
      <c r="AX301" s="12" t="s">
        <v>67</v>
      </c>
      <c r="AY301" s="241" t="s">
        <v>211</v>
      </c>
    </row>
    <row r="302" spans="2:51" s="13" customFormat="1" ht="12">
      <c r="B302" s="242"/>
      <c r="C302" s="243"/>
      <c r="D302" s="228" t="s">
        <v>223</v>
      </c>
      <c r="E302" s="244" t="s">
        <v>1</v>
      </c>
      <c r="F302" s="245" t="s">
        <v>336</v>
      </c>
      <c r="G302" s="243"/>
      <c r="H302" s="246">
        <v>17</v>
      </c>
      <c r="I302" s="247"/>
      <c r="J302" s="243"/>
      <c r="K302" s="243"/>
      <c r="L302" s="248"/>
      <c r="M302" s="249"/>
      <c r="N302" s="250"/>
      <c r="O302" s="250"/>
      <c r="P302" s="250"/>
      <c r="Q302" s="250"/>
      <c r="R302" s="250"/>
      <c r="S302" s="250"/>
      <c r="T302" s="251"/>
      <c r="AT302" s="252" t="s">
        <v>223</v>
      </c>
      <c r="AU302" s="252" t="s">
        <v>76</v>
      </c>
      <c r="AV302" s="13" t="s">
        <v>76</v>
      </c>
      <c r="AW302" s="13" t="s">
        <v>30</v>
      </c>
      <c r="AX302" s="13" t="s">
        <v>67</v>
      </c>
      <c r="AY302" s="252" t="s">
        <v>211</v>
      </c>
    </row>
    <row r="303" spans="2:51" s="14" customFormat="1" ht="12">
      <c r="B303" s="253"/>
      <c r="C303" s="254"/>
      <c r="D303" s="228" t="s">
        <v>223</v>
      </c>
      <c r="E303" s="255" t="s">
        <v>1</v>
      </c>
      <c r="F303" s="256" t="s">
        <v>227</v>
      </c>
      <c r="G303" s="254"/>
      <c r="H303" s="257">
        <v>34</v>
      </c>
      <c r="I303" s="258"/>
      <c r="J303" s="254"/>
      <c r="K303" s="254"/>
      <c r="L303" s="259"/>
      <c r="M303" s="260"/>
      <c r="N303" s="261"/>
      <c r="O303" s="261"/>
      <c r="P303" s="261"/>
      <c r="Q303" s="261"/>
      <c r="R303" s="261"/>
      <c r="S303" s="261"/>
      <c r="T303" s="262"/>
      <c r="AT303" s="263" t="s">
        <v>223</v>
      </c>
      <c r="AU303" s="263" t="s">
        <v>76</v>
      </c>
      <c r="AV303" s="14" t="s">
        <v>218</v>
      </c>
      <c r="AW303" s="14" t="s">
        <v>30</v>
      </c>
      <c r="AX303" s="14" t="s">
        <v>74</v>
      </c>
      <c r="AY303" s="263" t="s">
        <v>211</v>
      </c>
    </row>
    <row r="304" spans="2:65" s="1" customFormat="1" ht="16.5" customHeight="1">
      <c r="B304" s="38"/>
      <c r="C304" s="216" t="s">
        <v>311</v>
      </c>
      <c r="D304" s="216" t="s">
        <v>213</v>
      </c>
      <c r="E304" s="217" t="s">
        <v>951</v>
      </c>
      <c r="F304" s="218" t="s">
        <v>952</v>
      </c>
      <c r="G304" s="219" t="s">
        <v>216</v>
      </c>
      <c r="H304" s="220">
        <v>88.1</v>
      </c>
      <c r="I304" s="221"/>
      <c r="J304" s="222">
        <f>ROUND(I304*H304,2)</f>
        <v>0</v>
      </c>
      <c r="K304" s="218" t="s">
        <v>217</v>
      </c>
      <c r="L304" s="43"/>
      <c r="M304" s="223" t="s">
        <v>1</v>
      </c>
      <c r="N304" s="224" t="s">
        <v>38</v>
      </c>
      <c r="O304" s="79"/>
      <c r="P304" s="225">
        <f>O304*H304</f>
        <v>0</v>
      </c>
      <c r="Q304" s="225">
        <v>0.0018247</v>
      </c>
      <c r="R304" s="225">
        <f>Q304*H304</f>
        <v>0.16075607</v>
      </c>
      <c r="S304" s="225">
        <v>0</v>
      </c>
      <c r="T304" s="226">
        <f>S304*H304</f>
        <v>0</v>
      </c>
      <c r="AR304" s="17" t="s">
        <v>218</v>
      </c>
      <c r="AT304" s="17" t="s">
        <v>213</v>
      </c>
      <c r="AU304" s="17" t="s">
        <v>76</v>
      </c>
      <c r="AY304" s="17" t="s">
        <v>211</v>
      </c>
      <c r="BE304" s="227">
        <f>IF(N304="základní",J304,0)</f>
        <v>0</v>
      </c>
      <c r="BF304" s="227">
        <f>IF(N304="snížená",J304,0)</f>
        <v>0</v>
      </c>
      <c r="BG304" s="227">
        <f>IF(N304="zákl. přenesená",J304,0)</f>
        <v>0</v>
      </c>
      <c r="BH304" s="227">
        <f>IF(N304="sníž. přenesená",J304,0)</f>
        <v>0</v>
      </c>
      <c r="BI304" s="227">
        <f>IF(N304="nulová",J304,0)</f>
        <v>0</v>
      </c>
      <c r="BJ304" s="17" t="s">
        <v>74</v>
      </c>
      <c r="BK304" s="227">
        <f>ROUND(I304*H304,2)</f>
        <v>0</v>
      </c>
      <c r="BL304" s="17" t="s">
        <v>218</v>
      </c>
      <c r="BM304" s="17" t="s">
        <v>430</v>
      </c>
    </row>
    <row r="305" spans="2:47" s="1" customFormat="1" ht="12">
      <c r="B305" s="38"/>
      <c r="C305" s="39"/>
      <c r="D305" s="228" t="s">
        <v>219</v>
      </c>
      <c r="E305" s="39"/>
      <c r="F305" s="229" t="s">
        <v>954</v>
      </c>
      <c r="G305" s="39"/>
      <c r="H305" s="39"/>
      <c r="I305" s="143"/>
      <c r="J305" s="39"/>
      <c r="K305" s="39"/>
      <c r="L305" s="43"/>
      <c r="M305" s="230"/>
      <c r="N305" s="79"/>
      <c r="O305" s="79"/>
      <c r="P305" s="79"/>
      <c r="Q305" s="79"/>
      <c r="R305" s="79"/>
      <c r="S305" s="79"/>
      <c r="T305" s="80"/>
      <c r="AT305" s="17" t="s">
        <v>219</v>
      </c>
      <c r="AU305" s="17" t="s">
        <v>76</v>
      </c>
    </row>
    <row r="306" spans="2:47" s="1" customFormat="1" ht="12">
      <c r="B306" s="38"/>
      <c r="C306" s="39"/>
      <c r="D306" s="228" t="s">
        <v>221</v>
      </c>
      <c r="E306" s="39"/>
      <c r="F306" s="231" t="s">
        <v>955</v>
      </c>
      <c r="G306" s="39"/>
      <c r="H306" s="39"/>
      <c r="I306" s="143"/>
      <c r="J306" s="39"/>
      <c r="K306" s="39"/>
      <c r="L306" s="43"/>
      <c r="M306" s="230"/>
      <c r="N306" s="79"/>
      <c r="O306" s="79"/>
      <c r="P306" s="79"/>
      <c r="Q306" s="79"/>
      <c r="R306" s="79"/>
      <c r="S306" s="79"/>
      <c r="T306" s="80"/>
      <c r="AT306" s="17" t="s">
        <v>221</v>
      </c>
      <c r="AU306" s="17" t="s">
        <v>76</v>
      </c>
    </row>
    <row r="307" spans="2:51" s="12" customFormat="1" ht="12">
      <c r="B307" s="232"/>
      <c r="C307" s="233"/>
      <c r="D307" s="228" t="s">
        <v>223</v>
      </c>
      <c r="E307" s="234" t="s">
        <v>1</v>
      </c>
      <c r="F307" s="235" t="s">
        <v>949</v>
      </c>
      <c r="G307" s="233"/>
      <c r="H307" s="234" t="s">
        <v>1</v>
      </c>
      <c r="I307" s="236"/>
      <c r="J307" s="233"/>
      <c r="K307" s="233"/>
      <c r="L307" s="237"/>
      <c r="M307" s="238"/>
      <c r="N307" s="239"/>
      <c r="O307" s="239"/>
      <c r="P307" s="239"/>
      <c r="Q307" s="239"/>
      <c r="R307" s="239"/>
      <c r="S307" s="239"/>
      <c r="T307" s="240"/>
      <c r="AT307" s="241" t="s">
        <v>223</v>
      </c>
      <c r="AU307" s="241" t="s">
        <v>76</v>
      </c>
      <c r="AV307" s="12" t="s">
        <v>74</v>
      </c>
      <c r="AW307" s="12" t="s">
        <v>30</v>
      </c>
      <c r="AX307" s="12" t="s">
        <v>67</v>
      </c>
      <c r="AY307" s="241" t="s">
        <v>211</v>
      </c>
    </row>
    <row r="308" spans="2:51" s="13" customFormat="1" ht="12">
      <c r="B308" s="242"/>
      <c r="C308" s="243"/>
      <c r="D308" s="228" t="s">
        <v>223</v>
      </c>
      <c r="E308" s="244" t="s">
        <v>1</v>
      </c>
      <c r="F308" s="245" t="s">
        <v>2313</v>
      </c>
      <c r="G308" s="243"/>
      <c r="H308" s="246">
        <v>38.68</v>
      </c>
      <c r="I308" s="247"/>
      <c r="J308" s="243"/>
      <c r="K308" s="243"/>
      <c r="L308" s="248"/>
      <c r="M308" s="249"/>
      <c r="N308" s="250"/>
      <c r="O308" s="250"/>
      <c r="P308" s="250"/>
      <c r="Q308" s="250"/>
      <c r="R308" s="250"/>
      <c r="S308" s="250"/>
      <c r="T308" s="251"/>
      <c r="AT308" s="252" t="s">
        <v>223</v>
      </c>
      <c r="AU308" s="252" t="s">
        <v>76</v>
      </c>
      <c r="AV308" s="13" t="s">
        <v>76</v>
      </c>
      <c r="AW308" s="13" t="s">
        <v>30</v>
      </c>
      <c r="AX308" s="13" t="s">
        <v>67</v>
      </c>
      <c r="AY308" s="252" t="s">
        <v>211</v>
      </c>
    </row>
    <row r="309" spans="2:51" s="13" customFormat="1" ht="12">
      <c r="B309" s="242"/>
      <c r="C309" s="243"/>
      <c r="D309" s="228" t="s">
        <v>223</v>
      </c>
      <c r="E309" s="244" t="s">
        <v>1</v>
      </c>
      <c r="F309" s="245" t="s">
        <v>2314</v>
      </c>
      <c r="G309" s="243"/>
      <c r="H309" s="246">
        <v>4.37</v>
      </c>
      <c r="I309" s="247"/>
      <c r="J309" s="243"/>
      <c r="K309" s="243"/>
      <c r="L309" s="248"/>
      <c r="M309" s="249"/>
      <c r="N309" s="250"/>
      <c r="O309" s="250"/>
      <c r="P309" s="250"/>
      <c r="Q309" s="250"/>
      <c r="R309" s="250"/>
      <c r="S309" s="250"/>
      <c r="T309" s="251"/>
      <c r="AT309" s="252" t="s">
        <v>223</v>
      </c>
      <c r="AU309" s="252" t="s">
        <v>76</v>
      </c>
      <c r="AV309" s="13" t="s">
        <v>76</v>
      </c>
      <c r="AW309" s="13" t="s">
        <v>30</v>
      </c>
      <c r="AX309" s="13" t="s">
        <v>67</v>
      </c>
      <c r="AY309" s="252" t="s">
        <v>211</v>
      </c>
    </row>
    <row r="310" spans="2:51" s="12" customFormat="1" ht="12">
      <c r="B310" s="232"/>
      <c r="C310" s="233"/>
      <c r="D310" s="228" t="s">
        <v>223</v>
      </c>
      <c r="E310" s="234" t="s">
        <v>1</v>
      </c>
      <c r="F310" s="235" t="s">
        <v>1190</v>
      </c>
      <c r="G310" s="233"/>
      <c r="H310" s="234" t="s">
        <v>1</v>
      </c>
      <c r="I310" s="236"/>
      <c r="J310" s="233"/>
      <c r="K310" s="233"/>
      <c r="L310" s="237"/>
      <c r="M310" s="238"/>
      <c r="N310" s="239"/>
      <c r="O310" s="239"/>
      <c r="P310" s="239"/>
      <c r="Q310" s="239"/>
      <c r="R310" s="239"/>
      <c r="S310" s="239"/>
      <c r="T310" s="240"/>
      <c r="AT310" s="241" t="s">
        <v>223</v>
      </c>
      <c r="AU310" s="241" t="s">
        <v>76</v>
      </c>
      <c r="AV310" s="12" t="s">
        <v>74</v>
      </c>
      <c r="AW310" s="12" t="s">
        <v>30</v>
      </c>
      <c r="AX310" s="12" t="s">
        <v>67</v>
      </c>
      <c r="AY310" s="241" t="s">
        <v>211</v>
      </c>
    </row>
    <row r="311" spans="2:51" s="13" customFormat="1" ht="12">
      <c r="B311" s="242"/>
      <c r="C311" s="243"/>
      <c r="D311" s="228" t="s">
        <v>223</v>
      </c>
      <c r="E311" s="244" t="s">
        <v>1</v>
      </c>
      <c r="F311" s="245" t="s">
        <v>2315</v>
      </c>
      <c r="G311" s="243"/>
      <c r="H311" s="246">
        <v>40.68</v>
      </c>
      <c r="I311" s="247"/>
      <c r="J311" s="243"/>
      <c r="K311" s="243"/>
      <c r="L311" s="248"/>
      <c r="M311" s="249"/>
      <c r="N311" s="250"/>
      <c r="O311" s="250"/>
      <c r="P311" s="250"/>
      <c r="Q311" s="250"/>
      <c r="R311" s="250"/>
      <c r="S311" s="250"/>
      <c r="T311" s="251"/>
      <c r="AT311" s="252" t="s">
        <v>223</v>
      </c>
      <c r="AU311" s="252" t="s">
        <v>76</v>
      </c>
      <c r="AV311" s="13" t="s">
        <v>76</v>
      </c>
      <c r="AW311" s="13" t="s">
        <v>30</v>
      </c>
      <c r="AX311" s="13" t="s">
        <v>67</v>
      </c>
      <c r="AY311" s="252" t="s">
        <v>211</v>
      </c>
    </row>
    <row r="312" spans="2:51" s="13" customFormat="1" ht="12">
      <c r="B312" s="242"/>
      <c r="C312" s="243"/>
      <c r="D312" s="228" t="s">
        <v>223</v>
      </c>
      <c r="E312" s="244" t="s">
        <v>1</v>
      </c>
      <c r="F312" s="245" t="s">
        <v>2314</v>
      </c>
      <c r="G312" s="243"/>
      <c r="H312" s="246">
        <v>4.37</v>
      </c>
      <c r="I312" s="247"/>
      <c r="J312" s="243"/>
      <c r="K312" s="243"/>
      <c r="L312" s="248"/>
      <c r="M312" s="249"/>
      <c r="N312" s="250"/>
      <c r="O312" s="250"/>
      <c r="P312" s="250"/>
      <c r="Q312" s="250"/>
      <c r="R312" s="250"/>
      <c r="S312" s="250"/>
      <c r="T312" s="251"/>
      <c r="AT312" s="252" t="s">
        <v>223</v>
      </c>
      <c r="AU312" s="252" t="s">
        <v>76</v>
      </c>
      <c r="AV312" s="13" t="s">
        <v>76</v>
      </c>
      <c r="AW312" s="13" t="s">
        <v>30</v>
      </c>
      <c r="AX312" s="13" t="s">
        <v>67</v>
      </c>
      <c r="AY312" s="252" t="s">
        <v>211</v>
      </c>
    </row>
    <row r="313" spans="2:51" s="14" customFormat="1" ht="12">
      <c r="B313" s="253"/>
      <c r="C313" s="254"/>
      <c r="D313" s="228" t="s">
        <v>223</v>
      </c>
      <c r="E313" s="255" t="s">
        <v>1</v>
      </c>
      <c r="F313" s="256" t="s">
        <v>227</v>
      </c>
      <c r="G313" s="254"/>
      <c r="H313" s="257">
        <v>88.1</v>
      </c>
      <c r="I313" s="258"/>
      <c r="J313" s="254"/>
      <c r="K313" s="254"/>
      <c r="L313" s="259"/>
      <c r="M313" s="260"/>
      <c r="N313" s="261"/>
      <c r="O313" s="261"/>
      <c r="P313" s="261"/>
      <c r="Q313" s="261"/>
      <c r="R313" s="261"/>
      <c r="S313" s="261"/>
      <c r="T313" s="262"/>
      <c r="AT313" s="263" t="s">
        <v>223</v>
      </c>
      <c r="AU313" s="263" t="s">
        <v>76</v>
      </c>
      <c r="AV313" s="14" t="s">
        <v>218</v>
      </c>
      <c r="AW313" s="14" t="s">
        <v>30</v>
      </c>
      <c r="AX313" s="14" t="s">
        <v>74</v>
      </c>
      <c r="AY313" s="263" t="s">
        <v>211</v>
      </c>
    </row>
    <row r="314" spans="2:65" s="1" customFormat="1" ht="16.5" customHeight="1">
      <c r="B314" s="38"/>
      <c r="C314" s="216" t="s">
        <v>435</v>
      </c>
      <c r="D314" s="216" t="s">
        <v>213</v>
      </c>
      <c r="E314" s="217" t="s">
        <v>957</v>
      </c>
      <c r="F314" s="218" t="s">
        <v>958</v>
      </c>
      <c r="G314" s="219" t="s">
        <v>216</v>
      </c>
      <c r="H314" s="220">
        <v>88.1</v>
      </c>
      <c r="I314" s="221"/>
      <c r="J314" s="222">
        <f>ROUND(I314*H314,2)</f>
        <v>0</v>
      </c>
      <c r="K314" s="218" t="s">
        <v>217</v>
      </c>
      <c r="L314" s="43"/>
      <c r="M314" s="223" t="s">
        <v>1</v>
      </c>
      <c r="N314" s="224" t="s">
        <v>38</v>
      </c>
      <c r="O314" s="79"/>
      <c r="P314" s="225">
        <f>O314*H314</f>
        <v>0</v>
      </c>
      <c r="Q314" s="225">
        <v>3.6E-05</v>
      </c>
      <c r="R314" s="225">
        <f>Q314*H314</f>
        <v>0.0031715999999999997</v>
      </c>
      <c r="S314" s="225">
        <v>0</v>
      </c>
      <c r="T314" s="226">
        <f>S314*H314</f>
        <v>0</v>
      </c>
      <c r="AR314" s="17" t="s">
        <v>218</v>
      </c>
      <c r="AT314" s="17" t="s">
        <v>213</v>
      </c>
      <c r="AU314" s="17" t="s">
        <v>76</v>
      </c>
      <c r="AY314" s="17" t="s">
        <v>211</v>
      </c>
      <c r="BE314" s="227">
        <f>IF(N314="základní",J314,0)</f>
        <v>0</v>
      </c>
      <c r="BF314" s="227">
        <f>IF(N314="snížená",J314,0)</f>
        <v>0</v>
      </c>
      <c r="BG314" s="227">
        <f>IF(N314="zákl. přenesená",J314,0)</f>
        <v>0</v>
      </c>
      <c r="BH314" s="227">
        <f>IF(N314="sníž. přenesená",J314,0)</f>
        <v>0</v>
      </c>
      <c r="BI314" s="227">
        <f>IF(N314="nulová",J314,0)</f>
        <v>0</v>
      </c>
      <c r="BJ314" s="17" t="s">
        <v>74</v>
      </c>
      <c r="BK314" s="227">
        <f>ROUND(I314*H314,2)</f>
        <v>0</v>
      </c>
      <c r="BL314" s="17" t="s">
        <v>218</v>
      </c>
      <c r="BM314" s="17" t="s">
        <v>438</v>
      </c>
    </row>
    <row r="315" spans="2:47" s="1" customFormat="1" ht="12">
      <c r="B315" s="38"/>
      <c r="C315" s="39"/>
      <c r="D315" s="228" t="s">
        <v>219</v>
      </c>
      <c r="E315" s="39"/>
      <c r="F315" s="229" t="s">
        <v>960</v>
      </c>
      <c r="G315" s="39"/>
      <c r="H315" s="39"/>
      <c r="I315" s="143"/>
      <c r="J315" s="39"/>
      <c r="K315" s="39"/>
      <c r="L315" s="43"/>
      <c r="M315" s="230"/>
      <c r="N315" s="79"/>
      <c r="O315" s="79"/>
      <c r="P315" s="79"/>
      <c r="Q315" s="79"/>
      <c r="R315" s="79"/>
      <c r="S315" s="79"/>
      <c r="T315" s="80"/>
      <c r="AT315" s="17" t="s">
        <v>219</v>
      </c>
      <c r="AU315" s="17" t="s">
        <v>76</v>
      </c>
    </row>
    <row r="316" spans="2:47" s="1" customFormat="1" ht="12">
      <c r="B316" s="38"/>
      <c r="C316" s="39"/>
      <c r="D316" s="228" t="s">
        <v>221</v>
      </c>
      <c r="E316" s="39"/>
      <c r="F316" s="231" t="s">
        <v>955</v>
      </c>
      <c r="G316" s="39"/>
      <c r="H316" s="39"/>
      <c r="I316" s="143"/>
      <c r="J316" s="39"/>
      <c r="K316" s="39"/>
      <c r="L316" s="43"/>
      <c r="M316" s="230"/>
      <c r="N316" s="79"/>
      <c r="O316" s="79"/>
      <c r="P316" s="79"/>
      <c r="Q316" s="79"/>
      <c r="R316" s="79"/>
      <c r="S316" s="79"/>
      <c r="T316" s="80"/>
      <c r="AT316" s="17" t="s">
        <v>221</v>
      </c>
      <c r="AU316" s="17" t="s">
        <v>76</v>
      </c>
    </row>
    <row r="317" spans="2:65" s="1" customFormat="1" ht="16.5" customHeight="1">
      <c r="B317" s="38"/>
      <c r="C317" s="216" t="s">
        <v>317</v>
      </c>
      <c r="D317" s="216" t="s">
        <v>213</v>
      </c>
      <c r="E317" s="217" t="s">
        <v>1207</v>
      </c>
      <c r="F317" s="218" t="s">
        <v>1208</v>
      </c>
      <c r="G317" s="219" t="s">
        <v>323</v>
      </c>
      <c r="H317" s="220">
        <v>2.641</v>
      </c>
      <c r="I317" s="221"/>
      <c r="J317" s="222">
        <f>ROUND(I317*H317,2)</f>
        <v>0</v>
      </c>
      <c r="K317" s="218" t="s">
        <v>217</v>
      </c>
      <c r="L317" s="43"/>
      <c r="M317" s="223" t="s">
        <v>1</v>
      </c>
      <c r="N317" s="224" t="s">
        <v>38</v>
      </c>
      <c r="O317" s="79"/>
      <c r="P317" s="225">
        <f>O317*H317</f>
        <v>0</v>
      </c>
      <c r="Q317" s="225">
        <v>1.038302</v>
      </c>
      <c r="R317" s="225">
        <f>Q317*H317</f>
        <v>2.742155582</v>
      </c>
      <c r="S317" s="225">
        <v>0</v>
      </c>
      <c r="T317" s="226">
        <f>S317*H317</f>
        <v>0</v>
      </c>
      <c r="AR317" s="17" t="s">
        <v>218</v>
      </c>
      <c r="AT317" s="17" t="s">
        <v>213</v>
      </c>
      <c r="AU317" s="17" t="s">
        <v>76</v>
      </c>
      <c r="AY317" s="17" t="s">
        <v>211</v>
      </c>
      <c r="BE317" s="227">
        <f>IF(N317="základní",J317,0)</f>
        <v>0</v>
      </c>
      <c r="BF317" s="227">
        <f>IF(N317="snížená",J317,0)</f>
        <v>0</v>
      </c>
      <c r="BG317" s="227">
        <f>IF(N317="zákl. přenesená",J317,0)</f>
        <v>0</v>
      </c>
      <c r="BH317" s="227">
        <f>IF(N317="sníž. přenesená",J317,0)</f>
        <v>0</v>
      </c>
      <c r="BI317" s="227">
        <f>IF(N317="nulová",J317,0)</f>
        <v>0</v>
      </c>
      <c r="BJ317" s="17" t="s">
        <v>74</v>
      </c>
      <c r="BK317" s="227">
        <f>ROUND(I317*H317,2)</f>
        <v>0</v>
      </c>
      <c r="BL317" s="17" t="s">
        <v>218</v>
      </c>
      <c r="BM317" s="17" t="s">
        <v>445</v>
      </c>
    </row>
    <row r="318" spans="2:47" s="1" customFormat="1" ht="12">
      <c r="B318" s="38"/>
      <c r="C318" s="39"/>
      <c r="D318" s="228" t="s">
        <v>219</v>
      </c>
      <c r="E318" s="39"/>
      <c r="F318" s="229" t="s">
        <v>1210</v>
      </c>
      <c r="G318" s="39"/>
      <c r="H318" s="39"/>
      <c r="I318" s="143"/>
      <c r="J318" s="39"/>
      <c r="K318" s="39"/>
      <c r="L318" s="43"/>
      <c r="M318" s="230"/>
      <c r="N318" s="79"/>
      <c r="O318" s="79"/>
      <c r="P318" s="79"/>
      <c r="Q318" s="79"/>
      <c r="R318" s="79"/>
      <c r="S318" s="79"/>
      <c r="T318" s="80"/>
      <c r="AT318" s="17" t="s">
        <v>219</v>
      </c>
      <c r="AU318" s="17" t="s">
        <v>76</v>
      </c>
    </row>
    <row r="319" spans="2:47" s="1" customFormat="1" ht="12">
      <c r="B319" s="38"/>
      <c r="C319" s="39"/>
      <c r="D319" s="228" t="s">
        <v>221</v>
      </c>
      <c r="E319" s="39"/>
      <c r="F319" s="231" t="s">
        <v>423</v>
      </c>
      <c r="G319" s="39"/>
      <c r="H319" s="39"/>
      <c r="I319" s="143"/>
      <c r="J319" s="39"/>
      <c r="K319" s="39"/>
      <c r="L319" s="43"/>
      <c r="M319" s="230"/>
      <c r="N319" s="79"/>
      <c r="O319" s="79"/>
      <c r="P319" s="79"/>
      <c r="Q319" s="79"/>
      <c r="R319" s="79"/>
      <c r="S319" s="79"/>
      <c r="T319" s="80"/>
      <c r="AT319" s="17" t="s">
        <v>221</v>
      </c>
      <c r="AU319" s="17" t="s">
        <v>76</v>
      </c>
    </row>
    <row r="320" spans="2:51" s="12" customFormat="1" ht="12">
      <c r="B320" s="232"/>
      <c r="C320" s="233"/>
      <c r="D320" s="228" t="s">
        <v>223</v>
      </c>
      <c r="E320" s="234" t="s">
        <v>1</v>
      </c>
      <c r="F320" s="235" t="s">
        <v>2040</v>
      </c>
      <c r="G320" s="233"/>
      <c r="H320" s="234" t="s">
        <v>1</v>
      </c>
      <c r="I320" s="236"/>
      <c r="J320" s="233"/>
      <c r="K320" s="233"/>
      <c r="L320" s="237"/>
      <c r="M320" s="238"/>
      <c r="N320" s="239"/>
      <c r="O320" s="239"/>
      <c r="P320" s="239"/>
      <c r="Q320" s="239"/>
      <c r="R320" s="239"/>
      <c r="S320" s="239"/>
      <c r="T320" s="240"/>
      <c r="AT320" s="241" t="s">
        <v>223</v>
      </c>
      <c r="AU320" s="241" t="s">
        <v>76</v>
      </c>
      <c r="AV320" s="12" t="s">
        <v>74</v>
      </c>
      <c r="AW320" s="12" t="s">
        <v>30</v>
      </c>
      <c r="AX320" s="12" t="s">
        <v>67</v>
      </c>
      <c r="AY320" s="241" t="s">
        <v>211</v>
      </c>
    </row>
    <row r="321" spans="2:51" s="12" customFormat="1" ht="12">
      <c r="B321" s="232"/>
      <c r="C321" s="233"/>
      <c r="D321" s="228" t="s">
        <v>223</v>
      </c>
      <c r="E321" s="234" t="s">
        <v>1</v>
      </c>
      <c r="F321" s="235" t="s">
        <v>949</v>
      </c>
      <c r="G321" s="233"/>
      <c r="H321" s="234" t="s">
        <v>1</v>
      </c>
      <c r="I321" s="236"/>
      <c r="J321" s="233"/>
      <c r="K321" s="233"/>
      <c r="L321" s="237"/>
      <c r="M321" s="238"/>
      <c r="N321" s="239"/>
      <c r="O321" s="239"/>
      <c r="P321" s="239"/>
      <c r="Q321" s="239"/>
      <c r="R321" s="239"/>
      <c r="S321" s="239"/>
      <c r="T321" s="240"/>
      <c r="AT321" s="241" t="s">
        <v>223</v>
      </c>
      <c r="AU321" s="241" t="s">
        <v>76</v>
      </c>
      <c r="AV321" s="12" t="s">
        <v>74</v>
      </c>
      <c r="AW321" s="12" t="s">
        <v>30</v>
      </c>
      <c r="AX321" s="12" t="s">
        <v>67</v>
      </c>
      <c r="AY321" s="241" t="s">
        <v>211</v>
      </c>
    </row>
    <row r="322" spans="2:51" s="13" customFormat="1" ht="12">
      <c r="B322" s="242"/>
      <c r="C322" s="243"/>
      <c r="D322" s="228" t="s">
        <v>223</v>
      </c>
      <c r="E322" s="244" t="s">
        <v>1</v>
      </c>
      <c r="F322" s="245" t="s">
        <v>2316</v>
      </c>
      <c r="G322" s="243"/>
      <c r="H322" s="246">
        <v>1.296</v>
      </c>
      <c r="I322" s="247"/>
      <c r="J322" s="243"/>
      <c r="K322" s="243"/>
      <c r="L322" s="248"/>
      <c r="M322" s="249"/>
      <c r="N322" s="250"/>
      <c r="O322" s="250"/>
      <c r="P322" s="250"/>
      <c r="Q322" s="250"/>
      <c r="R322" s="250"/>
      <c r="S322" s="250"/>
      <c r="T322" s="251"/>
      <c r="AT322" s="252" t="s">
        <v>223</v>
      </c>
      <c r="AU322" s="252" t="s">
        <v>76</v>
      </c>
      <c r="AV322" s="13" t="s">
        <v>76</v>
      </c>
      <c r="AW322" s="13" t="s">
        <v>30</v>
      </c>
      <c r="AX322" s="13" t="s">
        <v>67</v>
      </c>
      <c r="AY322" s="252" t="s">
        <v>211</v>
      </c>
    </row>
    <row r="323" spans="2:51" s="12" customFormat="1" ht="12">
      <c r="B323" s="232"/>
      <c r="C323" s="233"/>
      <c r="D323" s="228" t="s">
        <v>223</v>
      </c>
      <c r="E323" s="234" t="s">
        <v>1</v>
      </c>
      <c r="F323" s="235" t="s">
        <v>1190</v>
      </c>
      <c r="G323" s="233"/>
      <c r="H323" s="234" t="s">
        <v>1</v>
      </c>
      <c r="I323" s="236"/>
      <c r="J323" s="233"/>
      <c r="K323" s="233"/>
      <c r="L323" s="237"/>
      <c r="M323" s="238"/>
      <c r="N323" s="239"/>
      <c r="O323" s="239"/>
      <c r="P323" s="239"/>
      <c r="Q323" s="239"/>
      <c r="R323" s="239"/>
      <c r="S323" s="239"/>
      <c r="T323" s="240"/>
      <c r="AT323" s="241" t="s">
        <v>223</v>
      </c>
      <c r="AU323" s="241" t="s">
        <v>76</v>
      </c>
      <c r="AV323" s="12" t="s">
        <v>74</v>
      </c>
      <c r="AW323" s="12" t="s">
        <v>30</v>
      </c>
      <c r="AX323" s="12" t="s">
        <v>67</v>
      </c>
      <c r="AY323" s="241" t="s">
        <v>211</v>
      </c>
    </row>
    <row r="324" spans="2:51" s="13" customFormat="1" ht="12">
      <c r="B324" s="242"/>
      <c r="C324" s="243"/>
      <c r="D324" s="228" t="s">
        <v>223</v>
      </c>
      <c r="E324" s="244" t="s">
        <v>1</v>
      </c>
      <c r="F324" s="245" t="s">
        <v>2317</v>
      </c>
      <c r="G324" s="243"/>
      <c r="H324" s="246">
        <v>1.345</v>
      </c>
      <c r="I324" s="247"/>
      <c r="J324" s="243"/>
      <c r="K324" s="243"/>
      <c r="L324" s="248"/>
      <c r="M324" s="249"/>
      <c r="N324" s="250"/>
      <c r="O324" s="250"/>
      <c r="P324" s="250"/>
      <c r="Q324" s="250"/>
      <c r="R324" s="250"/>
      <c r="S324" s="250"/>
      <c r="T324" s="251"/>
      <c r="AT324" s="252" t="s">
        <v>223</v>
      </c>
      <c r="AU324" s="252" t="s">
        <v>76</v>
      </c>
      <c r="AV324" s="13" t="s">
        <v>76</v>
      </c>
      <c r="AW324" s="13" t="s">
        <v>30</v>
      </c>
      <c r="AX324" s="13" t="s">
        <v>67</v>
      </c>
      <c r="AY324" s="252" t="s">
        <v>211</v>
      </c>
    </row>
    <row r="325" spans="2:51" s="14" customFormat="1" ht="12">
      <c r="B325" s="253"/>
      <c r="C325" s="254"/>
      <c r="D325" s="228" t="s">
        <v>223</v>
      </c>
      <c r="E325" s="255" t="s">
        <v>1</v>
      </c>
      <c r="F325" s="256" t="s">
        <v>227</v>
      </c>
      <c r="G325" s="254"/>
      <c r="H325" s="257">
        <v>2.641</v>
      </c>
      <c r="I325" s="258"/>
      <c r="J325" s="254"/>
      <c r="K325" s="254"/>
      <c r="L325" s="259"/>
      <c r="M325" s="260"/>
      <c r="N325" s="261"/>
      <c r="O325" s="261"/>
      <c r="P325" s="261"/>
      <c r="Q325" s="261"/>
      <c r="R325" s="261"/>
      <c r="S325" s="261"/>
      <c r="T325" s="262"/>
      <c r="AT325" s="263" t="s">
        <v>223</v>
      </c>
      <c r="AU325" s="263" t="s">
        <v>76</v>
      </c>
      <c r="AV325" s="14" t="s">
        <v>218</v>
      </c>
      <c r="AW325" s="14" t="s">
        <v>30</v>
      </c>
      <c r="AX325" s="14" t="s">
        <v>74</v>
      </c>
      <c r="AY325" s="263" t="s">
        <v>211</v>
      </c>
    </row>
    <row r="326" spans="2:65" s="1" customFormat="1" ht="16.5" customHeight="1">
      <c r="B326" s="38"/>
      <c r="C326" s="216" t="s">
        <v>448</v>
      </c>
      <c r="D326" s="216" t="s">
        <v>213</v>
      </c>
      <c r="E326" s="217" t="s">
        <v>2318</v>
      </c>
      <c r="F326" s="218" t="s">
        <v>2319</v>
      </c>
      <c r="G326" s="219" t="s">
        <v>230</v>
      </c>
      <c r="H326" s="220">
        <v>14.203</v>
      </c>
      <c r="I326" s="221"/>
      <c r="J326" s="222">
        <f>ROUND(I326*H326,2)</f>
        <v>0</v>
      </c>
      <c r="K326" s="218" t="s">
        <v>217</v>
      </c>
      <c r="L326" s="43"/>
      <c r="M326" s="223" t="s">
        <v>1</v>
      </c>
      <c r="N326" s="224" t="s">
        <v>38</v>
      </c>
      <c r="O326" s="79"/>
      <c r="P326" s="225">
        <f>O326*H326</f>
        <v>0</v>
      </c>
      <c r="Q326" s="225">
        <v>1.48614</v>
      </c>
      <c r="R326" s="225">
        <f>Q326*H326</f>
        <v>21.10764642</v>
      </c>
      <c r="S326" s="225">
        <v>0</v>
      </c>
      <c r="T326" s="226">
        <f>S326*H326</f>
        <v>0</v>
      </c>
      <c r="AR326" s="17" t="s">
        <v>218</v>
      </c>
      <c r="AT326" s="17" t="s">
        <v>213</v>
      </c>
      <c r="AU326" s="17" t="s">
        <v>76</v>
      </c>
      <c r="AY326" s="17" t="s">
        <v>211</v>
      </c>
      <c r="BE326" s="227">
        <f>IF(N326="základní",J326,0)</f>
        <v>0</v>
      </c>
      <c r="BF326" s="227">
        <f>IF(N326="snížená",J326,0)</f>
        <v>0</v>
      </c>
      <c r="BG326" s="227">
        <f>IF(N326="zákl. přenesená",J326,0)</f>
        <v>0</v>
      </c>
      <c r="BH326" s="227">
        <f>IF(N326="sníž. přenesená",J326,0)</f>
        <v>0</v>
      </c>
      <c r="BI326" s="227">
        <f>IF(N326="nulová",J326,0)</f>
        <v>0</v>
      </c>
      <c r="BJ326" s="17" t="s">
        <v>74</v>
      </c>
      <c r="BK326" s="227">
        <f>ROUND(I326*H326,2)</f>
        <v>0</v>
      </c>
      <c r="BL326" s="17" t="s">
        <v>218</v>
      </c>
      <c r="BM326" s="17" t="s">
        <v>451</v>
      </c>
    </row>
    <row r="327" spans="2:47" s="1" customFormat="1" ht="12">
      <c r="B327" s="38"/>
      <c r="C327" s="39"/>
      <c r="D327" s="228" t="s">
        <v>219</v>
      </c>
      <c r="E327" s="39"/>
      <c r="F327" s="229" t="s">
        <v>2320</v>
      </c>
      <c r="G327" s="39"/>
      <c r="H327" s="39"/>
      <c r="I327" s="143"/>
      <c r="J327" s="39"/>
      <c r="K327" s="39"/>
      <c r="L327" s="43"/>
      <c r="M327" s="230"/>
      <c r="N327" s="79"/>
      <c r="O327" s="79"/>
      <c r="P327" s="79"/>
      <c r="Q327" s="79"/>
      <c r="R327" s="79"/>
      <c r="S327" s="79"/>
      <c r="T327" s="80"/>
      <c r="AT327" s="17" t="s">
        <v>219</v>
      </c>
      <c r="AU327" s="17" t="s">
        <v>76</v>
      </c>
    </row>
    <row r="328" spans="2:51" s="12" customFormat="1" ht="12">
      <c r="B328" s="232"/>
      <c r="C328" s="233"/>
      <c r="D328" s="228" t="s">
        <v>223</v>
      </c>
      <c r="E328" s="234" t="s">
        <v>1</v>
      </c>
      <c r="F328" s="235" t="s">
        <v>2321</v>
      </c>
      <c r="G328" s="233"/>
      <c r="H328" s="234" t="s">
        <v>1</v>
      </c>
      <c r="I328" s="236"/>
      <c r="J328" s="233"/>
      <c r="K328" s="233"/>
      <c r="L328" s="237"/>
      <c r="M328" s="238"/>
      <c r="N328" s="239"/>
      <c r="O328" s="239"/>
      <c r="P328" s="239"/>
      <c r="Q328" s="239"/>
      <c r="R328" s="239"/>
      <c r="S328" s="239"/>
      <c r="T328" s="240"/>
      <c r="AT328" s="241" t="s">
        <v>223</v>
      </c>
      <c r="AU328" s="241" t="s">
        <v>76</v>
      </c>
      <c r="AV328" s="12" t="s">
        <v>74</v>
      </c>
      <c r="AW328" s="12" t="s">
        <v>30</v>
      </c>
      <c r="AX328" s="12" t="s">
        <v>67</v>
      </c>
      <c r="AY328" s="241" t="s">
        <v>211</v>
      </c>
    </row>
    <row r="329" spans="2:51" s="13" customFormat="1" ht="12">
      <c r="B329" s="242"/>
      <c r="C329" s="243"/>
      <c r="D329" s="228" t="s">
        <v>223</v>
      </c>
      <c r="E329" s="244" t="s">
        <v>1</v>
      </c>
      <c r="F329" s="245" t="s">
        <v>2322</v>
      </c>
      <c r="G329" s="243"/>
      <c r="H329" s="246">
        <v>14.203</v>
      </c>
      <c r="I329" s="247"/>
      <c r="J329" s="243"/>
      <c r="K329" s="243"/>
      <c r="L329" s="248"/>
      <c r="M329" s="249"/>
      <c r="N329" s="250"/>
      <c r="O329" s="250"/>
      <c r="P329" s="250"/>
      <c r="Q329" s="250"/>
      <c r="R329" s="250"/>
      <c r="S329" s="250"/>
      <c r="T329" s="251"/>
      <c r="AT329" s="252" t="s">
        <v>223</v>
      </c>
      <c r="AU329" s="252" t="s">
        <v>76</v>
      </c>
      <c r="AV329" s="13" t="s">
        <v>76</v>
      </c>
      <c r="AW329" s="13" t="s">
        <v>30</v>
      </c>
      <c r="AX329" s="13" t="s">
        <v>67</v>
      </c>
      <c r="AY329" s="252" t="s">
        <v>211</v>
      </c>
    </row>
    <row r="330" spans="2:51" s="14" customFormat="1" ht="12">
      <c r="B330" s="253"/>
      <c r="C330" s="254"/>
      <c r="D330" s="228" t="s">
        <v>223</v>
      </c>
      <c r="E330" s="255" t="s">
        <v>1</v>
      </c>
      <c r="F330" s="256" t="s">
        <v>227</v>
      </c>
      <c r="G330" s="254"/>
      <c r="H330" s="257">
        <v>14.203</v>
      </c>
      <c r="I330" s="258"/>
      <c r="J330" s="254"/>
      <c r="K330" s="254"/>
      <c r="L330" s="259"/>
      <c r="M330" s="260"/>
      <c r="N330" s="261"/>
      <c r="O330" s="261"/>
      <c r="P330" s="261"/>
      <c r="Q330" s="261"/>
      <c r="R330" s="261"/>
      <c r="S330" s="261"/>
      <c r="T330" s="262"/>
      <c r="AT330" s="263" t="s">
        <v>223</v>
      </c>
      <c r="AU330" s="263" t="s">
        <v>76</v>
      </c>
      <c r="AV330" s="14" t="s">
        <v>218</v>
      </c>
      <c r="AW330" s="14" t="s">
        <v>30</v>
      </c>
      <c r="AX330" s="14" t="s">
        <v>74</v>
      </c>
      <c r="AY330" s="263" t="s">
        <v>211</v>
      </c>
    </row>
    <row r="331" spans="2:63" s="11" customFormat="1" ht="22.8" customHeight="1">
      <c r="B331" s="200"/>
      <c r="C331" s="201"/>
      <c r="D331" s="202" t="s">
        <v>66</v>
      </c>
      <c r="E331" s="214" t="s">
        <v>218</v>
      </c>
      <c r="F331" s="214" t="s">
        <v>427</v>
      </c>
      <c r="G331" s="201"/>
      <c r="H331" s="201"/>
      <c r="I331" s="204"/>
      <c r="J331" s="215">
        <f>BK331</f>
        <v>0</v>
      </c>
      <c r="K331" s="201"/>
      <c r="L331" s="206"/>
      <c r="M331" s="207"/>
      <c r="N331" s="208"/>
      <c r="O331" s="208"/>
      <c r="P331" s="209">
        <f>SUM(P332:P376)</f>
        <v>0</v>
      </c>
      <c r="Q331" s="208"/>
      <c r="R331" s="209">
        <f>SUM(R332:R376)</f>
        <v>103.79125891599998</v>
      </c>
      <c r="S331" s="208"/>
      <c r="T331" s="210">
        <f>SUM(T332:T376)</f>
        <v>0</v>
      </c>
      <c r="AR331" s="211" t="s">
        <v>74</v>
      </c>
      <c r="AT331" s="212" t="s">
        <v>66</v>
      </c>
      <c r="AU331" s="212" t="s">
        <v>74</v>
      </c>
      <c r="AY331" s="211" t="s">
        <v>211</v>
      </c>
      <c r="BK331" s="213">
        <f>SUM(BK332:BK376)</f>
        <v>0</v>
      </c>
    </row>
    <row r="332" spans="2:65" s="1" customFormat="1" ht="16.5" customHeight="1">
      <c r="B332" s="38"/>
      <c r="C332" s="216" t="s">
        <v>324</v>
      </c>
      <c r="D332" s="216" t="s">
        <v>213</v>
      </c>
      <c r="E332" s="217" t="s">
        <v>2323</v>
      </c>
      <c r="F332" s="218" t="s">
        <v>2324</v>
      </c>
      <c r="G332" s="219" t="s">
        <v>246</v>
      </c>
      <c r="H332" s="220">
        <v>29.71</v>
      </c>
      <c r="I332" s="221"/>
      <c r="J332" s="222">
        <f>ROUND(I332*H332,2)</f>
        <v>0</v>
      </c>
      <c r="K332" s="218" t="s">
        <v>1</v>
      </c>
      <c r="L332" s="43"/>
      <c r="M332" s="223" t="s">
        <v>1</v>
      </c>
      <c r="N332" s="224" t="s">
        <v>38</v>
      </c>
      <c r="O332" s="79"/>
      <c r="P332" s="225">
        <f>O332*H332</f>
        <v>0</v>
      </c>
      <c r="Q332" s="225">
        <v>0</v>
      </c>
      <c r="R332" s="225">
        <f>Q332*H332</f>
        <v>0</v>
      </c>
      <c r="S332" s="225">
        <v>0</v>
      </c>
      <c r="T332" s="226">
        <f>S332*H332</f>
        <v>0</v>
      </c>
      <c r="AR332" s="17" t="s">
        <v>218</v>
      </c>
      <c r="AT332" s="17" t="s">
        <v>213</v>
      </c>
      <c r="AU332" s="17" t="s">
        <v>76</v>
      </c>
      <c r="AY332" s="17" t="s">
        <v>211</v>
      </c>
      <c r="BE332" s="227">
        <f>IF(N332="základní",J332,0)</f>
        <v>0</v>
      </c>
      <c r="BF332" s="227">
        <f>IF(N332="snížená",J332,0)</f>
        <v>0</v>
      </c>
      <c r="BG332" s="227">
        <f>IF(N332="zákl. přenesená",J332,0)</f>
        <v>0</v>
      </c>
      <c r="BH332" s="227">
        <f>IF(N332="sníž. přenesená",J332,0)</f>
        <v>0</v>
      </c>
      <c r="BI332" s="227">
        <f>IF(N332="nulová",J332,0)</f>
        <v>0</v>
      </c>
      <c r="BJ332" s="17" t="s">
        <v>74</v>
      </c>
      <c r="BK332" s="227">
        <f>ROUND(I332*H332,2)</f>
        <v>0</v>
      </c>
      <c r="BL332" s="17" t="s">
        <v>218</v>
      </c>
      <c r="BM332" s="17" t="s">
        <v>457</v>
      </c>
    </row>
    <row r="333" spans="2:47" s="1" customFormat="1" ht="12">
      <c r="B333" s="38"/>
      <c r="C333" s="39"/>
      <c r="D333" s="228" t="s">
        <v>219</v>
      </c>
      <c r="E333" s="39"/>
      <c r="F333" s="229" t="s">
        <v>2324</v>
      </c>
      <c r="G333" s="39"/>
      <c r="H333" s="39"/>
      <c r="I333" s="143"/>
      <c r="J333" s="39"/>
      <c r="K333" s="39"/>
      <c r="L333" s="43"/>
      <c r="M333" s="230"/>
      <c r="N333" s="79"/>
      <c r="O333" s="79"/>
      <c r="P333" s="79"/>
      <c r="Q333" s="79"/>
      <c r="R333" s="79"/>
      <c r="S333" s="79"/>
      <c r="T333" s="80"/>
      <c r="AT333" s="17" t="s">
        <v>219</v>
      </c>
      <c r="AU333" s="17" t="s">
        <v>76</v>
      </c>
    </row>
    <row r="334" spans="2:51" s="13" customFormat="1" ht="12">
      <c r="B334" s="242"/>
      <c r="C334" s="243"/>
      <c r="D334" s="228" t="s">
        <v>223</v>
      </c>
      <c r="E334" s="244" t="s">
        <v>1</v>
      </c>
      <c r="F334" s="245" t="s">
        <v>2325</v>
      </c>
      <c r="G334" s="243"/>
      <c r="H334" s="246">
        <v>29.71</v>
      </c>
      <c r="I334" s="247"/>
      <c r="J334" s="243"/>
      <c r="K334" s="243"/>
      <c r="L334" s="248"/>
      <c r="M334" s="249"/>
      <c r="N334" s="250"/>
      <c r="O334" s="250"/>
      <c r="P334" s="250"/>
      <c r="Q334" s="250"/>
      <c r="R334" s="250"/>
      <c r="S334" s="250"/>
      <c r="T334" s="251"/>
      <c r="AT334" s="252" t="s">
        <v>223</v>
      </c>
      <c r="AU334" s="252" t="s">
        <v>76</v>
      </c>
      <c r="AV334" s="13" t="s">
        <v>76</v>
      </c>
      <c r="AW334" s="13" t="s">
        <v>30</v>
      </c>
      <c r="AX334" s="13" t="s">
        <v>67</v>
      </c>
      <c r="AY334" s="252" t="s">
        <v>211</v>
      </c>
    </row>
    <row r="335" spans="2:51" s="14" customFormat="1" ht="12">
      <c r="B335" s="253"/>
      <c r="C335" s="254"/>
      <c r="D335" s="228" t="s">
        <v>223</v>
      </c>
      <c r="E335" s="255" t="s">
        <v>1</v>
      </c>
      <c r="F335" s="256" t="s">
        <v>227</v>
      </c>
      <c r="G335" s="254"/>
      <c r="H335" s="257">
        <v>29.71</v>
      </c>
      <c r="I335" s="258"/>
      <c r="J335" s="254"/>
      <c r="K335" s="254"/>
      <c r="L335" s="259"/>
      <c r="M335" s="260"/>
      <c r="N335" s="261"/>
      <c r="O335" s="261"/>
      <c r="P335" s="261"/>
      <c r="Q335" s="261"/>
      <c r="R335" s="261"/>
      <c r="S335" s="261"/>
      <c r="T335" s="262"/>
      <c r="AT335" s="263" t="s">
        <v>223</v>
      </c>
      <c r="AU335" s="263" t="s">
        <v>76</v>
      </c>
      <c r="AV335" s="14" t="s">
        <v>218</v>
      </c>
      <c r="AW335" s="14" t="s">
        <v>30</v>
      </c>
      <c r="AX335" s="14" t="s">
        <v>74</v>
      </c>
      <c r="AY335" s="263" t="s">
        <v>211</v>
      </c>
    </row>
    <row r="336" spans="2:65" s="1" customFormat="1" ht="16.5" customHeight="1">
      <c r="B336" s="38"/>
      <c r="C336" s="216" t="s">
        <v>462</v>
      </c>
      <c r="D336" s="216" t="s">
        <v>213</v>
      </c>
      <c r="E336" s="217" t="s">
        <v>428</v>
      </c>
      <c r="F336" s="218" t="s">
        <v>429</v>
      </c>
      <c r="G336" s="219" t="s">
        <v>216</v>
      </c>
      <c r="H336" s="220">
        <v>26.24</v>
      </c>
      <c r="I336" s="221"/>
      <c r="J336" s="222">
        <f>ROUND(I336*H336,2)</f>
        <v>0</v>
      </c>
      <c r="K336" s="218" t="s">
        <v>217</v>
      </c>
      <c r="L336" s="43"/>
      <c r="M336" s="223" t="s">
        <v>1</v>
      </c>
      <c r="N336" s="224" t="s">
        <v>38</v>
      </c>
      <c r="O336" s="79"/>
      <c r="P336" s="225">
        <f>O336*H336</f>
        <v>0</v>
      </c>
      <c r="Q336" s="225">
        <v>0.227976</v>
      </c>
      <c r="R336" s="225">
        <f>Q336*H336</f>
        <v>5.98209024</v>
      </c>
      <c r="S336" s="225">
        <v>0</v>
      </c>
      <c r="T336" s="226">
        <f>S336*H336</f>
        <v>0</v>
      </c>
      <c r="AR336" s="17" t="s">
        <v>218</v>
      </c>
      <c r="AT336" s="17" t="s">
        <v>213</v>
      </c>
      <c r="AU336" s="17" t="s">
        <v>76</v>
      </c>
      <c r="AY336" s="17" t="s">
        <v>211</v>
      </c>
      <c r="BE336" s="227">
        <f>IF(N336="základní",J336,0)</f>
        <v>0</v>
      </c>
      <c r="BF336" s="227">
        <f>IF(N336="snížená",J336,0)</f>
        <v>0</v>
      </c>
      <c r="BG336" s="227">
        <f>IF(N336="zákl. přenesená",J336,0)</f>
        <v>0</v>
      </c>
      <c r="BH336" s="227">
        <f>IF(N336="sníž. přenesená",J336,0)</f>
        <v>0</v>
      </c>
      <c r="BI336" s="227">
        <f>IF(N336="nulová",J336,0)</f>
        <v>0</v>
      </c>
      <c r="BJ336" s="17" t="s">
        <v>74</v>
      </c>
      <c r="BK336" s="227">
        <f>ROUND(I336*H336,2)</f>
        <v>0</v>
      </c>
      <c r="BL336" s="17" t="s">
        <v>218</v>
      </c>
      <c r="BM336" s="17" t="s">
        <v>465</v>
      </c>
    </row>
    <row r="337" spans="2:47" s="1" customFormat="1" ht="12">
      <c r="B337" s="38"/>
      <c r="C337" s="39"/>
      <c r="D337" s="228" t="s">
        <v>219</v>
      </c>
      <c r="E337" s="39"/>
      <c r="F337" s="229" t="s">
        <v>431</v>
      </c>
      <c r="G337" s="39"/>
      <c r="H337" s="39"/>
      <c r="I337" s="143"/>
      <c r="J337" s="39"/>
      <c r="K337" s="39"/>
      <c r="L337" s="43"/>
      <c r="M337" s="230"/>
      <c r="N337" s="79"/>
      <c r="O337" s="79"/>
      <c r="P337" s="79"/>
      <c r="Q337" s="79"/>
      <c r="R337" s="79"/>
      <c r="S337" s="79"/>
      <c r="T337" s="80"/>
      <c r="AT337" s="17" t="s">
        <v>219</v>
      </c>
      <c r="AU337" s="17" t="s">
        <v>76</v>
      </c>
    </row>
    <row r="338" spans="2:47" s="1" customFormat="1" ht="12">
      <c r="B338" s="38"/>
      <c r="C338" s="39"/>
      <c r="D338" s="228" t="s">
        <v>221</v>
      </c>
      <c r="E338" s="39"/>
      <c r="F338" s="231" t="s">
        <v>432</v>
      </c>
      <c r="G338" s="39"/>
      <c r="H338" s="39"/>
      <c r="I338" s="143"/>
      <c r="J338" s="39"/>
      <c r="K338" s="39"/>
      <c r="L338" s="43"/>
      <c r="M338" s="230"/>
      <c r="N338" s="79"/>
      <c r="O338" s="79"/>
      <c r="P338" s="79"/>
      <c r="Q338" s="79"/>
      <c r="R338" s="79"/>
      <c r="S338" s="79"/>
      <c r="T338" s="80"/>
      <c r="AT338" s="17" t="s">
        <v>221</v>
      </c>
      <c r="AU338" s="17" t="s">
        <v>76</v>
      </c>
    </row>
    <row r="339" spans="2:51" s="12" customFormat="1" ht="12">
      <c r="B339" s="232"/>
      <c r="C339" s="233"/>
      <c r="D339" s="228" t="s">
        <v>223</v>
      </c>
      <c r="E339" s="234" t="s">
        <v>1</v>
      </c>
      <c r="F339" s="235" t="s">
        <v>949</v>
      </c>
      <c r="G339" s="233"/>
      <c r="H339" s="234" t="s">
        <v>1</v>
      </c>
      <c r="I339" s="236"/>
      <c r="J339" s="233"/>
      <c r="K339" s="233"/>
      <c r="L339" s="237"/>
      <c r="M339" s="238"/>
      <c r="N339" s="239"/>
      <c r="O339" s="239"/>
      <c r="P339" s="239"/>
      <c r="Q339" s="239"/>
      <c r="R339" s="239"/>
      <c r="S339" s="239"/>
      <c r="T339" s="240"/>
      <c r="AT339" s="241" t="s">
        <v>223</v>
      </c>
      <c r="AU339" s="241" t="s">
        <v>76</v>
      </c>
      <c r="AV339" s="12" t="s">
        <v>74</v>
      </c>
      <c r="AW339" s="12" t="s">
        <v>30</v>
      </c>
      <c r="AX339" s="12" t="s">
        <v>67</v>
      </c>
      <c r="AY339" s="241" t="s">
        <v>211</v>
      </c>
    </row>
    <row r="340" spans="2:51" s="13" customFormat="1" ht="12">
      <c r="B340" s="242"/>
      <c r="C340" s="243"/>
      <c r="D340" s="228" t="s">
        <v>223</v>
      </c>
      <c r="E340" s="244" t="s">
        <v>1</v>
      </c>
      <c r="F340" s="245" t="s">
        <v>2326</v>
      </c>
      <c r="G340" s="243"/>
      <c r="H340" s="246">
        <v>13.12</v>
      </c>
      <c r="I340" s="247"/>
      <c r="J340" s="243"/>
      <c r="K340" s="243"/>
      <c r="L340" s="248"/>
      <c r="M340" s="249"/>
      <c r="N340" s="250"/>
      <c r="O340" s="250"/>
      <c r="P340" s="250"/>
      <c r="Q340" s="250"/>
      <c r="R340" s="250"/>
      <c r="S340" s="250"/>
      <c r="T340" s="251"/>
      <c r="AT340" s="252" t="s">
        <v>223</v>
      </c>
      <c r="AU340" s="252" t="s">
        <v>76</v>
      </c>
      <c r="AV340" s="13" t="s">
        <v>76</v>
      </c>
      <c r="AW340" s="13" t="s">
        <v>30</v>
      </c>
      <c r="AX340" s="13" t="s">
        <v>67</v>
      </c>
      <c r="AY340" s="252" t="s">
        <v>211</v>
      </c>
    </row>
    <row r="341" spans="2:51" s="12" customFormat="1" ht="12">
      <c r="B341" s="232"/>
      <c r="C341" s="233"/>
      <c r="D341" s="228" t="s">
        <v>223</v>
      </c>
      <c r="E341" s="234" t="s">
        <v>1</v>
      </c>
      <c r="F341" s="235" t="s">
        <v>1190</v>
      </c>
      <c r="G341" s="233"/>
      <c r="H341" s="234" t="s">
        <v>1</v>
      </c>
      <c r="I341" s="236"/>
      <c r="J341" s="233"/>
      <c r="K341" s="233"/>
      <c r="L341" s="237"/>
      <c r="M341" s="238"/>
      <c r="N341" s="239"/>
      <c r="O341" s="239"/>
      <c r="P341" s="239"/>
      <c r="Q341" s="239"/>
      <c r="R341" s="239"/>
      <c r="S341" s="239"/>
      <c r="T341" s="240"/>
      <c r="AT341" s="241" t="s">
        <v>223</v>
      </c>
      <c r="AU341" s="241" t="s">
        <v>76</v>
      </c>
      <c r="AV341" s="12" t="s">
        <v>74</v>
      </c>
      <c r="AW341" s="12" t="s">
        <v>30</v>
      </c>
      <c r="AX341" s="12" t="s">
        <v>67</v>
      </c>
      <c r="AY341" s="241" t="s">
        <v>211</v>
      </c>
    </row>
    <row r="342" spans="2:51" s="13" customFormat="1" ht="12">
      <c r="B342" s="242"/>
      <c r="C342" s="243"/>
      <c r="D342" s="228" t="s">
        <v>223</v>
      </c>
      <c r="E342" s="244" t="s">
        <v>1</v>
      </c>
      <c r="F342" s="245" t="s">
        <v>2326</v>
      </c>
      <c r="G342" s="243"/>
      <c r="H342" s="246">
        <v>13.12</v>
      </c>
      <c r="I342" s="247"/>
      <c r="J342" s="243"/>
      <c r="K342" s="243"/>
      <c r="L342" s="248"/>
      <c r="M342" s="249"/>
      <c r="N342" s="250"/>
      <c r="O342" s="250"/>
      <c r="P342" s="250"/>
      <c r="Q342" s="250"/>
      <c r="R342" s="250"/>
      <c r="S342" s="250"/>
      <c r="T342" s="251"/>
      <c r="AT342" s="252" t="s">
        <v>223</v>
      </c>
      <c r="AU342" s="252" t="s">
        <v>76</v>
      </c>
      <c r="AV342" s="13" t="s">
        <v>76</v>
      </c>
      <c r="AW342" s="13" t="s">
        <v>30</v>
      </c>
      <c r="AX342" s="13" t="s">
        <v>67</v>
      </c>
      <c r="AY342" s="252" t="s">
        <v>211</v>
      </c>
    </row>
    <row r="343" spans="2:51" s="14" customFormat="1" ht="12">
      <c r="B343" s="253"/>
      <c r="C343" s="254"/>
      <c r="D343" s="228" t="s">
        <v>223</v>
      </c>
      <c r="E343" s="255" t="s">
        <v>1</v>
      </c>
      <c r="F343" s="256" t="s">
        <v>227</v>
      </c>
      <c r="G343" s="254"/>
      <c r="H343" s="257">
        <v>26.24</v>
      </c>
      <c r="I343" s="258"/>
      <c r="J343" s="254"/>
      <c r="K343" s="254"/>
      <c r="L343" s="259"/>
      <c r="M343" s="260"/>
      <c r="N343" s="261"/>
      <c r="O343" s="261"/>
      <c r="P343" s="261"/>
      <c r="Q343" s="261"/>
      <c r="R343" s="261"/>
      <c r="S343" s="261"/>
      <c r="T343" s="262"/>
      <c r="AT343" s="263" t="s">
        <v>223</v>
      </c>
      <c r="AU343" s="263" t="s">
        <v>76</v>
      </c>
      <c r="AV343" s="14" t="s">
        <v>218</v>
      </c>
      <c r="AW343" s="14" t="s">
        <v>30</v>
      </c>
      <c r="AX343" s="14" t="s">
        <v>74</v>
      </c>
      <c r="AY343" s="263" t="s">
        <v>211</v>
      </c>
    </row>
    <row r="344" spans="2:65" s="1" customFormat="1" ht="16.5" customHeight="1">
      <c r="B344" s="38"/>
      <c r="C344" s="216" t="s">
        <v>331</v>
      </c>
      <c r="D344" s="216" t="s">
        <v>213</v>
      </c>
      <c r="E344" s="217" t="s">
        <v>449</v>
      </c>
      <c r="F344" s="218" t="s">
        <v>450</v>
      </c>
      <c r="G344" s="219" t="s">
        <v>216</v>
      </c>
      <c r="H344" s="220">
        <v>76.56</v>
      </c>
      <c r="I344" s="221"/>
      <c r="J344" s="222">
        <f>ROUND(I344*H344,2)</f>
        <v>0</v>
      </c>
      <c r="K344" s="218" t="s">
        <v>217</v>
      </c>
      <c r="L344" s="43"/>
      <c r="M344" s="223" t="s">
        <v>1</v>
      </c>
      <c r="N344" s="224" t="s">
        <v>38</v>
      </c>
      <c r="O344" s="79"/>
      <c r="P344" s="225">
        <f>O344*H344</f>
        <v>0</v>
      </c>
      <c r="Q344" s="225">
        <v>0.16192</v>
      </c>
      <c r="R344" s="225">
        <f>Q344*H344</f>
        <v>12.3965952</v>
      </c>
      <c r="S344" s="225">
        <v>0</v>
      </c>
      <c r="T344" s="226">
        <f>S344*H344</f>
        <v>0</v>
      </c>
      <c r="AR344" s="17" t="s">
        <v>218</v>
      </c>
      <c r="AT344" s="17" t="s">
        <v>213</v>
      </c>
      <c r="AU344" s="17" t="s">
        <v>76</v>
      </c>
      <c r="AY344" s="17" t="s">
        <v>211</v>
      </c>
      <c r="BE344" s="227">
        <f>IF(N344="základní",J344,0)</f>
        <v>0</v>
      </c>
      <c r="BF344" s="227">
        <f>IF(N344="snížená",J344,0)</f>
        <v>0</v>
      </c>
      <c r="BG344" s="227">
        <f>IF(N344="zákl. přenesená",J344,0)</f>
        <v>0</v>
      </c>
      <c r="BH344" s="227">
        <f>IF(N344="sníž. přenesená",J344,0)</f>
        <v>0</v>
      </c>
      <c r="BI344" s="227">
        <f>IF(N344="nulová",J344,0)</f>
        <v>0</v>
      </c>
      <c r="BJ344" s="17" t="s">
        <v>74</v>
      </c>
      <c r="BK344" s="227">
        <f>ROUND(I344*H344,2)</f>
        <v>0</v>
      </c>
      <c r="BL344" s="17" t="s">
        <v>218</v>
      </c>
      <c r="BM344" s="17" t="s">
        <v>473</v>
      </c>
    </row>
    <row r="345" spans="2:47" s="1" customFormat="1" ht="12">
      <c r="B345" s="38"/>
      <c r="C345" s="39"/>
      <c r="D345" s="228" t="s">
        <v>219</v>
      </c>
      <c r="E345" s="39"/>
      <c r="F345" s="229" t="s">
        <v>452</v>
      </c>
      <c r="G345" s="39"/>
      <c r="H345" s="39"/>
      <c r="I345" s="143"/>
      <c r="J345" s="39"/>
      <c r="K345" s="39"/>
      <c r="L345" s="43"/>
      <c r="M345" s="230"/>
      <c r="N345" s="79"/>
      <c r="O345" s="79"/>
      <c r="P345" s="79"/>
      <c r="Q345" s="79"/>
      <c r="R345" s="79"/>
      <c r="S345" s="79"/>
      <c r="T345" s="80"/>
      <c r="AT345" s="17" t="s">
        <v>219</v>
      </c>
      <c r="AU345" s="17" t="s">
        <v>76</v>
      </c>
    </row>
    <row r="346" spans="2:47" s="1" customFormat="1" ht="12">
      <c r="B346" s="38"/>
      <c r="C346" s="39"/>
      <c r="D346" s="228" t="s">
        <v>221</v>
      </c>
      <c r="E346" s="39"/>
      <c r="F346" s="231" t="s">
        <v>453</v>
      </c>
      <c r="G346" s="39"/>
      <c r="H346" s="39"/>
      <c r="I346" s="143"/>
      <c r="J346" s="39"/>
      <c r="K346" s="39"/>
      <c r="L346" s="43"/>
      <c r="M346" s="230"/>
      <c r="N346" s="79"/>
      <c r="O346" s="79"/>
      <c r="P346" s="79"/>
      <c r="Q346" s="79"/>
      <c r="R346" s="79"/>
      <c r="S346" s="79"/>
      <c r="T346" s="80"/>
      <c r="AT346" s="17" t="s">
        <v>221</v>
      </c>
      <c r="AU346" s="17" t="s">
        <v>76</v>
      </c>
    </row>
    <row r="347" spans="2:51" s="12" customFormat="1" ht="12">
      <c r="B347" s="232"/>
      <c r="C347" s="233"/>
      <c r="D347" s="228" t="s">
        <v>223</v>
      </c>
      <c r="E347" s="234" t="s">
        <v>1</v>
      </c>
      <c r="F347" s="235" t="s">
        <v>966</v>
      </c>
      <c r="G347" s="233"/>
      <c r="H347" s="234" t="s">
        <v>1</v>
      </c>
      <c r="I347" s="236"/>
      <c r="J347" s="233"/>
      <c r="K347" s="233"/>
      <c r="L347" s="237"/>
      <c r="M347" s="238"/>
      <c r="N347" s="239"/>
      <c r="O347" s="239"/>
      <c r="P347" s="239"/>
      <c r="Q347" s="239"/>
      <c r="R347" s="239"/>
      <c r="S347" s="239"/>
      <c r="T347" s="240"/>
      <c r="AT347" s="241" t="s">
        <v>223</v>
      </c>
      <c r="AU347" s="241" t="s">
        <v>76</v>
      </c>
      <c r="AV347" s="12" t="s">
        <v>74</v>
      </c>
      <c r="AW347" s="12" t="s">
        <v>30</v>
      </c>
      <c r="AX347" s="12" t="s">
        <v>67</v>
      </c>
      <c r="AY347" s="241" t="s">
        <v>211</v>
      </c>
    </row>
    <row r="348" spans="2:51" s="13" customFormat="1" ht="12">
      <c r="B348" s="242"/>
      <c r="C348" s="243"/>
      <c r="D348" s="228" t="s">
        <v>223</v>
      </c>
      <c r="E348" s="244" t="s">
        <v>1</v>
      </c>
      <c r="F348" s="245" t="s">
        <v>2327</v>
      </c>
      <c r="G348" s="243"/>
      <c r="H348" s="246">
        <v>40.8</v>
      </c>
      <c r="I348" s="247"/>
      <c r="J348" s="243"/>
      <c r="K348" s="243"/>
      <c r="L348" s="248"/>
      <c r="M348" s="249"/>
      <c r="N348" s="250"/>
      <c r="O348" s="250"/>
      <c r="P348" s="250"/>
      <c r="Q348" s="250"/>
      <c r="R348" s="250"/>
      <c r="S348" s="250"/>
      <c r="T348" s="251"/>
      <c r="AT348" s="252" t="s">
        <v>223</v>
      </c>
      <c r="AU348" s="252" t="s">
        <v>76</v>
      </c>
      <c r="AV348" s="13" t="s">
        <v>76</v>
      </c>
      <c r="AW348" s="13" t="s">
        <v>30</v>
      </c>
      <c r="AX348" s="13" t="s">
        <v>67</v>
      </c>
      <c r="AY348" s="252" t="s">
        <v>211</v>
      </c>
    </row>
    <row r="349" spans="2:51" s="13" customFormat="1" ht="12">
      <c r="B349" s="242"/>
      <c r="C349" s="243"/>
      <c r="D349" s="228" t="s">
        <v>223</v>
      </c>
      <c r="E349" s="244" t="s">
        <v>1</v>
      </c>
      <c r="F349" s="245" t="s">
        <v>2328</v>
      </c>
      <c r="G349" s="243"/>
      <c r="H349" s="246">
        <v>5.88</v>
      </c>
      <c r="I349" s="247"/>
      <c r="J349" s="243"/>
      <c r="K349" s="243"/>
      <c r="L349" s="248"/>
      <c r="M349" s="249"/>
      <c r="N349" s="250"/>
      <c r="O349" s="250"/>
      <c r="P349" s="250"/>
      <c r="Q349" s="250"/>
      <c r="R349" s="250"/>
      <c r="S349" s="250"/>
      <c r="T349" s="251"/>
      <c r="AT349" s="252" t="s">
        <v>223</v>
      </c>
      <c r="AU349" s="252" t="s">
        <v>76</v>
      </c>
      <c r="AV349" s="13" t="s">
        <v>76</v>
      </c>
      <c r="AW349" s="13" t="s">
        <v>30</v>
      </c>
      <c r="AX349" s="13" t="s">
        <v>67</v>
      </c>
      <c r="AY349" s="252" t="s">
        <v>211</v>
      </c>
    </row>
    <row r="350" spans="2:51" s="12" customFormat="1" ht="12">
      <c r="B350" s="232"/>
      <c r="C350" s="233"/>
      <c r="D350" s="228" t="s">
        <v>223</v>
      </c>
      <c r="E350" s="234" t="s">
        <v>1</v>
      </c>
      <c r="F350" s="235" t="s">
        <v>971</v>
      </c>
      <c r="G350" s="233"/>
      <c r="H350" s="234" t="s">
        <v>1</v>
      </c>
      <c r="I350" s="236"/>
      <c r="J350" s="233"/>
      <c r="K350" s="233"/>
      <c r="L350" s="237"/>
      <c r="M350" s="238"/>
      <c r="N350" s="239"/>
      <c r="O350" s="239"/>
      <c r="P350" s="239"/>
      <c r="Q350" s="239"/>
      <c r="R350" s="239"/>
      <c r="S350" s="239"/>
      <c r="T350" s="240"/>
      <c r="AT350" s="241" t="s">
        <v>223</v>
      </c>
      <c r="AU350" s="241" t="s">
        <v>76</v>
      </c>
      <c r="AV350" s="12" t="s">
        <v>74</v>
      </c>
      <c r="AW350" s="12" t="s">
        <v>30</v>
      </c>
      <c r="AX350" s="12" t="s">
        <v>67</v>
      </c>
      <c r="AY350" s="241" t="s">
        <v>211</v>
      </c>
    </row>
    <row r="351" spans="2:51" s="13" customFormat="1" ht="12">
      <c r="B351" s="242"/>
      <c r="C351" s="243"/>
      <c r="D351" s="228" t="s">
        <v>223</v>
      </c>
      <c r="E351" s="244" t="s">
        <v>1</v>
      </c>
      <c r="F351" s="245" t="s">
        <v>2329</v>
      </c>
      <c r="G351" s="243"/>
      <c r="H351" s="246">
        <v>24</v>
      </c>
      <c r="I351" s="247"/>
      <c r="J351" s="243"/>
      <c r="K351" s="243"/>
      <c r="L351" s="248"/>
      <c r="M351" s="249"/>
      <c r="N351" s="250"/>
      <c r="O351" s="250"/>
      <c r="P351" s="250"/>
      <c r="Q351" s="250"/>
      <c r="R351" s="250"/>
      <c r="S351" s="250"/>
      <c r="T351" s="251"/>
      <c r="AT351" s="252" t="s">
        <v>223</v>
      </c>
      <c r="AU351" s="252" t="s">
        <v>76</v>
      </c>
      <c r="AV351" s="13" t="s">
        <v>76</v>
      </c>
      <c r="AW351" s="13" t="s">
        <v>30</v>
      </c>
      <c r="AX351" s="13" t="s">
        <v>67</v>
      </c>
      <c r="AY351" s="252" t="s">
        <v>211</v>
      </c>
    </row>
    <row r="352" spans="2:51" s="13" customFormat="1" ht="12">
      <c r="B352" s="242"/>
      <c r="C352" s="243"/>
      <c r="D352" s="228" t="s">
        <v>223</v>
      </c>
      <c r="E352" s="244" t="s">
        <v>1</v>
      </c>
      <c r="F352" s="245" t="s">
        <v>2328</v>
      </c>
      <c r="G352" s="243"/>
      <c r="H352" s="246">
        <v>5.88</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4" customFormat="1" ht="12">
      <c r="B353" s="253"/>
      <c r="C353" s="254"/>
      <c r="D353" s="228" t="s">
        <v>223</v>
      </c>
      <c r="E353" s="255" t="s">
        <v>1</v>
      </c>
      <c r="F353" s="256" t="s">
        <v>227</v>
      </c>
      <c r="G353" s="254"/>
      <c r="H353" s="257">
        <v>76.56</v>
      </c>
      <c r="I353" s="258"/>
      <c r="J353" s="254"/>
      <c r="K353" s="254"/>
      <c r="L353" s="259"/>
      <c r="M353" s="260"/>
      <c r="N353" s="261"/>
      <c r="O353" s="261"/>
      <c r="P353" s="261"/>
      <c r="Q353" s="261"/>
      <c r="R353" s="261"/>
      <c r="S353" s="261"/>
      <c r="T353" s="262"/>
      <c r="AT353" s="263" t="s">
        <v>223</v>
      </c>
      <c r="AU353" s="263" t="s">
        <v>76</v>
      </c>
      <c r="AV353" s="14" t="s">
        <v>218</v>
      </c>
      <c r="AW353" s="14" t="s">
        <v>30</v>
      </c>
      <c r="AX353" s="14" t="s">
        <v>74</v>
      </c>
      <c r="AY353" s="263" t="s">
        <v>211</v>
      </c>
    </row>
    <row r="354" spans="2:65" s="1" customFormat="1" ht="16.5" customHeight="1">
      <c r="B354" s="38"/>
      <c r="C354" s="216" t="s">
        <v>481</v>
      </c>
      <c r="D354" s="216" t="s">
        <v>213</v>
      </c>
      <c r="E354" s="217" t="s">
        <v>2050</v>
      </c>
      <c r="F354" s="218" t="s">
        <v>2051</v>
      </c>
      <c r="G354" s="219" t="s">
        <v>230</v>
      </c>
      <c r="H354" s="220">
        <v>2.416</v>
      </c>
      <c r="I354" s="221"/>
      <c r="J354" s="222">
        <f>ROUND(I354*H354,2)</f>
        <v>0</v>
      </c>
      <c r="K354" s="218" t="s">
        <v>217</v>
      </c>
      <c r="L354" s="43"/>
      <c r="M354" s="223" t="s">
        <v>1</v>
      </c>
      <c r="N354" s="224" t="s">
        <v>38</v>
      </c>
      <c r="O354" s="79"/>
      <c r="P354" s="225">
        <f>O354*H354</f>
        <v>0</v>
      </c>
      <c r="Q354" s="225">
        <v>2.48158</v>
      </c>
      <c r="R354" s="225">
        <f>Q354*H354</f>
        <v>5.99549728</v>
      </c>
      <c r="S354" s="225">
        <v>0</v>
      </c>
      <c r="T354" s="226">
        <f>S354*H354</f>
        <v>0</v>
      </c>
      <c r="AR354" s="17" t="s">
        <v>218</v>
      </c>
      <c r="AT354" s="17" t="s">
        <v>213</v>
      </c>
      <c r="AU354" s="17" t="s">
        <v>76</v>
      </c>
      <c r="AY354" s="17" t="s">
        <v>211</v>
      </c>
      <c r="BE354" s="227">
        <f>IF(N354="základní",J354,0)</f>
        <v>0</v>
      </c>
      <c r="BF354" s="227">
        <f>IF(N354="snížená",J354,0)</f>
        <v>0</v>
      </c>
      <c r="BG354" s="227">
        <f>IF(N354="zákl. přenesená",J354,0)</f>
        <v>0</v>
      </c>
      <c r="BH354" s="227">
        <f>IF(N354="sníž. přenesená",J354,0)</f>
        <v>0</v>
      </c>
      <c r="BI354" s="227">
        <f>IF(N354="nulová",J354,0)</f>
        <v>0</v>
      </c>
      <c r="BJ354" s="17" t="s">
        <v>74</v>
      </c>
      <c r="BK354" s="227">
        <f>ROUND(I354*H354,2)</f>
        <v>0</v>
      </c>
      <c r="BL354" s="17" t="s">
        <v>218</v>
      </c>
      <c r="BM354" s="17" t="s">
        <v>484</v>
      </c>
    </row>
    <row r="355" spans="2:47" s="1" customFormat="1" ht="12">
      <c r="B355" s="38"/>
      <c r="C355" s="39"/>
      <c r="D355" s="228" t="s">
        <v>219</v>
      </c>
      <c r="E355" s="39"/>
      <c r="F355" s="229" t="s">
        <v>2052</v>
      </c>
      <c r="G355" s="39"/>
      <c r="H355" s="39"/>
      <c r="I355" s="143"/>
      <c r="J355" s="39"/>
      <c r="K355" s="39"/>
      <c r="L355" s="43"/>
      <c r="M355" s="230"/>
      <c r="N355" s="79"/>
      <c r="O355" s="79"/>
      <c r="P355" s="79"/>
      <c r="Q355" s="79"/>
      <c r="R355" s="79"/>
      <c r="S355" s="79"/>
      <c r="T355" s="80"/>
      <c r="AT355" s="17" t="s">
        <v>219</v>
      </c>
      <c r="AU355" s="17" t="s">
        <v>76</v>
      </c>
    </row>
    <row r="356" spans="2:47" s="1" customFormat="1" ht="12">
      <c r="B356" s="38"/>
      <c r="C356" s="39"/>
      <c r="D356" s="228" t="s">
        <v>221</v>
      </c>
      <c r="E356" s="39"/>
      <c r="F356" s="231" t="s">
        <v>459</v>
      </c>
      <c r="G356" s="39"/>
      <c r="H356" s="39"/>
      <c r="I356" s="143"/>
      <c r="J356" s="39"/>
      <c r="K356" s="39"/>
      <c r="L356" s="43"/>
      <c r="M356" s="230"/>
      <c r="N356" s="79"/>
      <c r="O356" s="79"/>
      <c r="P356" s="79"/>
      <c r="Q356" s="79"/>
      <c r="R356" s="79"/>
      <c r="S356" s="79"/>
      <c r="T356" s="80"/>
      <c r="AT356" s="17" t="s">
        <v>221</v>
      </c>
      <c r="AU356" s="17" t="s">
        <v>76</v>
      </c>
    </row>
    <row r="357" spans="2:51" s="12" customFormat="1" ht="12">
      <c r="B357" s="232"/>
      <c r="C357" s="233"/>
      <c r="D357" s="228" t="s">
        <v>223</v>
      </c>
      <c r="E357" s="234" t="s">
        <v>1</v>
      </c>
      <c r="F357" s="235" t="s">
        <v>2053</v>
      </c>
      <c r="G357" s="233"/>
      <c r="H357" s="234" t="s">
        <v>1</v>
      </c>
      <c r="I357" s="236"/>
      <c r="J357" s="233"/>
      <c r="K357" s="233"/>
      <c r="L357" s="237"/>
      <c r="M357" s="238"/>
      <c r="N357" s="239"/>
      <c r="O357" s="239"/>
      <c r="P357" s="239"/>
      <c r="Q357" s="239"/>
      <c r="R357" s="239"/>
      <c r="S357" s="239"/>
      <c r="T357" s="240"/>
      <c r="AT357" s="241" t="s">
        <v>223</v>
      </c>
      <c r="AU357" s="241" t="s">
        <v>76</v>
      </c>
      <c r="AV357" s="12" t="s">
        <v>74</v>
      </c>
      <c r="AW357" s="12" t="s">
        <v>30</v>
      </c>
      <c r="AX357" s="12" t="s">
        <v>67</v>
      </c>
      <c r="AY357" s="241" t="s">
        <v>211</v>
      </c>
    </row>
    <row r="358" spans="2:51" s="13" customFormat="1" ht="12">
      <c r="B358" s="242"/>
      <c r="C358" s="243"/>
      <c r="D358" s="228" t="s">
        <v>223</v>
      </c>
      <c r="E358" s="244" t="s">
        <v>1</v>
      </c>
      <c r="F358" s="245" t="s">
        <v>2330</v>
      </c>
      <c r="G358" s="243"/>
      <c r="H358" s="246">
        <v>1.548</v>
      </c>
      <c r="I358" s="247"/>
      <c r="J358" s="243"/>
      <c r="K358" s="243"/>
      <c r="L358" s="248"/>
      <c r="M358" s="249"/>
      <c r="N358" s="250"/>
      <c r="O358" s="250"/>
      <c r="P358" s="250"/>
      <c r="Q358" s="250"/>
      <c r="R358" s="250"/>
      <c r="S358" s="250"/>
      <c r="T358" s="251"/>
      <c r="AT358" s="252" t="s">
        <v>223</v>
      </c>
      <c r="AU358" s="252" t="s">
        <v>76</v>
      </c>
      <c r="AV358" s="13" t="s">
        <v>76</v>
      </c>
      <c r="AW358" s="13" t="s">
        <v>30</v>
      </c>
      <c r="AX358" s="13" t="s">
        <v>67</v>
      </c>
      <c r="AY358" s="252" t="s">
        <v>211</v>
      </c>
    </row>
    <row r="359" spans="2:51" s="13" customFormat="1" ht="12">
      <c r="B359" s="242"/>
      <c r="C359" s="243"/>
      <c r="D359" s="228" t="s">
        <v>223</v>
      </c>
      <c r="E359" s="244" t="s">
        <v>1</v>
      </c>
      <c r="F359" s="245" t="s">
        <v>2331</v>
      </c>
      <c r="G359" s="243"/>
      <c r="H359" s="246">
        <v>0.868</v>
      </c>
      <c r="I359" s="247"/>
      <c r="J359" s="243"/>
      <c r="K359" s="243"/>
      <c r="L359" s="248"/>
      <c r="M359" s="249"/>
      <c r="N359" s="250"/>
      <c r="O359" s="250"/>
      <c r="P359" s="250"/>
      <c r="Q359" s="250"/>
      <c r="R359" s="250"/>
      <c r="S359" s="250"/>
      <c r="T359" s="251"/>
      <c r="AT359" s="252" t="s">
        <v>223</v>
      </c>
      <c r="AU359" s="252" t="s">
        <v>76</v>
      </c>
      <c r="AV359" s="13" t="s">
        <v>76</v>
      </c>
      <c r="AW359" s="13" t="s">
        <v>30</v>
      </c>
      <c r="AX359" s="13" t="s">
        <v>67</v>
      </c>
      <c r="AY359" s="252" t="s">
        <v>211</v>
      </c>
    </row>
    <row r="360" spans="2:51" s="14" customFormat="1" ht="12">
      <c r="B360" s="253"/>
      <c r="C360" s="254"/>
      <c r="D360" s="228" t="s">
        <v>223</v>
      </c>
      <c r="E360" s="255" t="s">
        <v>1</v>
      </c>
      <c r="F360" s="256" t="s">
        <v>227</v>
      </c>
      <c r="G360" s="254"/>
      <c r="H360" s="257">
        <v>2.416</v>
      </c>
      <c r="I360" s="258"/>
      <c r="J360" s="254"/>
      <c r="K360" s="254"/>
      <c r="L360" s="259"/>
      <c r="M360" s="260"/>
      <c r="N360" s="261"/>
      <c r="O360" s="261"/>
      <c r="P360" s="261"/>
      <c r="Q360" s="261"/>
      <c r="R360" s="261"/>
      <c r="S360" s="261"/>
      <c r="T360" s="262"/>
      <c r="AT360" s="263" t="s">
        <v>223</v>
      </c>
      <c r="AU360" s="263" t="s">
        <v>76</v>
      </c>
      <c r="AV360" s="14" t="s">
        <v>218</v>
      </c>
      <c r="AW360" s="14" t="s">
        <v>30</v>
      </c>
      <c r="AX360" s="14" t="s">
        <v>74</v>
      </c>
      <c r="AY360" s="263" t="s">
        <v>211</v>
      </c>
    </row>
    <row r="361" spans="2:65" s="1" customFormat="1" ht="16.5" customHeight="1">
      <c r="B361" s="38"/>
      <c r="C361" s="216" t="s">
        <v>340</v>
      </c>
      <c r="D361" s="216" t="s">
        <v>213</v>
      </c>
      <c r="E361" s="217" t="s">
        <v>976</v>
      </c>
      <c r="F361" s="218" t="s">
        <v>977</v>
      </c>
      <c r="G361" s="219" t="s">
        <v>216</v>
      </c>
      <c r="H361" s="220">
        <v>76.56</v>
      </c>
      <c r="I361" s="221"/>
      <c r="J361" s="222">
        <f>ROUND(I361*H361,2)</f>
        <v>0</v>
      </c>
      <c r="K361" s="218" t="s">
        <v>217</v>
      </c>
      <c r="L361" s="43"/>
      <c r="M361" s="223" t="s">
        <v>1</v>
      </c>
      <c r="N361" s="224" t="s">
        <v>38</v>
      </c>
      <c r="O361" s="79"/>
      <c r="P361" s="225">
        <f>O361*H361</f>
        <v>0</v>
      </c>
      <c r="Q361" s="225">
        <v>1.0312</v>
      </c>
      <c r="R361" s="225">
        <f>Q361*H361</f>
        <v>78.94867199999999</v>
      </c>
      <c r="S361" s="225">
        <v>0</v>
      </c>
      <c r="T361" s="226">
        <f>S361*H361</f>
        <v>0</v>
      </c>
      <c r="AR361" s="17" t="s">
        <v>218</v>
      </c>
      <c r="AT361" s="17" t="s">
        <v>213</v>
      </c>
      <c r="AU361" s="17" t="s">
        <v>76</v>
      </c>
      <c r="AY361" s="17" t="s">
        <v>211</v>
      </c>
      <c r="BE361" s="227">
        <f>IF(N361="základní",J361,0)</f>
        <v>0</v>
      </c>
      <c r="BF361" s="227">
        <f>IF(N361="snížená",J361,0)</f>
        <v>0</v>
      </c>
      <c r="BG361" s="227">
        <f>IF(N361="zákl. přenesená",J361,0)</f>
        <v>0</v>
      </c>
      <c r="BH361" s="227">
        <f>IF(N361="sníž. přenesená",J361,0)</f>
        <v>0</v>
      </c>
      <c r="BI361" s="227">
        <f>IF(N361="nulová",J361,0)</f>
        <v>0</v>
      </c>
      <c r="BJ361" s="17" t="s">
        <v>74</v>
      </c>
      <c r="BK361" s="227">
        <f>ROUND(I361*H361,2)</f>
        <v>0</v>
      </c>
      <c r="BL361" s="17" t="s">
        <v>218</v>
      </c>
      <c r="BM361" s="17" t="s">
        <v>2332</v>
      </c>
    </row>
    <row r="362" spans="2:47" s="1" customFormat="1" ht="12">
      <c r="B362" s="38"/>
      <c r="C362" s="39"/>
      <c r="D362" s="228" t="s">
        <v>219</v>
      </c>
      <c r="E362" s="39"/>
      <c r="F362" s="229" t="s">
        <v>979</v>
      </c>
      <c r="G362" s="39"/>
      <c r="H362" s="39"/>
      <c r="I362" s="143"/>
      <c r="J362" s="39"/>
      <c r="K362" s="39"/>
      <c r="L362" s="43"/>
      <c r="M362" s="230"/>
      <c r="N362" s="79"/>
      <c r="O362" s="79"/>
      <c r="P362" s="79"/>
      <c r="Q362" s="79"/>
      <c r="R362" s="79"/>
      <c r="S362" s="79"/>
      <c r="T362" s="80"/>
      <c r="AT362" s="17" t="s">
        <v>219</v>
      </c>
      <c r="AU362" s="17" t="s">
        <v>76</v>
      </c>
    </row>
    <row r="363" spans="2:47" s="1" customFormat="1" ht="12">
      <c r="B363" s="38"/>
      <c r="C363" s="39"/>
      <c r="D363" s="228" t="s">
        <v>221</v>
      </c>
      <c r="E363" s="39"/>
      <c r="F363" s="231" t="s">
        <v>467</v>
      </c>
      <c r="G363" s="39"/>
      <c r="H363" s="39"/>
      <c r="I363" s="143"/>
      <c r="J363" s="39"/>
      <c r="K363" s="39"/>
      <c r="L363" s="43"/>
      <c r="M363" s="230"/>
      <c r="N363" s="79"/>
      <c r="O363" s="79"/>
      <c r="P363" s="79"/>
      <c r="Q363" s="79"/>
      <c r="R363" s="79"/>
      <c r="S363" s="79"/>
      <c r="T363" s="80"/>
      <c r="AT363" s="17" t="s">
        <v>221</v>
      </c>
      <c r="AU363" s="17" t="s">
        <v>76</v>
      </c>
    </row>
    <row r="364" spans="2:51" s="12" customFormat="1" ht="12">
      <c r="B364" s="232"/>
      <c r="C364" s="233"/>
      <c r="D364" s="228" t="s">
        <v>223</v>
      </c>
      <c r="E364" s="234" t="s">
        <v>1</v>
      </c>
      <c r="F364" s="235" t="s">
        <v>966</v>
      </c>
      <c r="G364" s="233"/>
      <c r="H364" s="234" t="s">
        <v>1</v>
      </c>
      <c r="I364" s="236"/>
      <c r="J364" s="233"/>
      <c r="K364" s="233"/>
      <c r="L364" s="237"/>
      <c r="M364" s="238"/>
      <c r="N364" s="239"/>
      <c r="O364" s="239"/>
      <c r="P364" s="239"/>
      <c r="Q364" s="239"/>
      <c r="R364" s="239"/>
      <c r="S364" s="239"/>
      <c r="T364" s="240"/>
      <c r="AT364" s="241" t="s">
        <v>223</v>
      </c>
      <c r="AU364" s="241" t="s">
        <v>76</v>
      </c>
      <c r="AV364" s="12" t="s">
        <v>74</v>
      </c>
      <c r="AW364" s="12" t="s">
        <v>30</v>
      </c>
      <c r="AX364" s="12" t="s">
        <v>67</v>
      </c>
      <c r="AY364" s="241" t="s">
        <v>211</v>
      </c>
    </row>
    <row r="365" spans="2:51" s="13" customFormat="1" ht="12">
      <c r="B365" s="242"/>
      <c r="C365" s="243"/>
      <c r="D365" s="228" t="s">
        <v>223</v>
      </c>
      <c r="E365" s="244" t="s">
        <v>1</v>
      </c>
      <c r="F365" s="245" t="s">
        <v>2327</v>
      </c>
      <c r="G365" s="243"/>
      <c r="H365" s="246">
        <v>40.8</v>
      </c>
      <c r="I365" s="247"/>
      <c r="J365" s="243"/>
      <c r="K365" s="243"/>
      <c r="L365" s="248"/>
      <c r="M365" s="249"/>
      <c r="N365" s="250"/>
      <c r="O365" s="250"/>
      <c r="P365" s="250"/>
      <c r="Q365" s="250"/>
      <c r="R365" s="250"/>
      <c r="S365" s="250"/>
      <c r="T365" s="251"/>
      <c r="AT365" s="252" t="s">
        <v>223</v>
      </c>
      <c r="AU365" s="252" t="s">
        <v>76</v>
      </c>
      <c r="AV365" s="13" t="s">
        <v>76</v>
      </c>
      <c r="AW365" s="13" t="s">
        <v>30</v>
      </c>
      <c r="AX365" s="13" t="s">
        <v>67</v>
      </c>
      <c r="AY365" s="252" t="s">
        <v>211</v>
      </c>
    </row>
    <row r="366" spans="2:51" s="13" customFormat="1" ht="12">
      <c r="B366" s="242"/>
      <c r="C366" s="243"/>
      <c r="D366" s="228" t="s">
        <v>223</v>
      </c>
      <c r="E366" s="244" t="s">
        <v>1</v>
      </c>
      <c r="F366" s="245" t="s">
        <v>2328</v>
      </c>
      <c r="G366" s="243"/>
      <c r="H366" s="246">
        <v>5.88</v>
      </c>
      <c r="I366" s="247"/>
      <c r="J366" s="243"/>
      <c r="K366" s="243"/>
      <c r="L366" s="248"/>
      <c r="M366" s="249"/>
      <c r="N366" s="250"/>
      <c r="O366" s="250"/>
      <c r="P366" s="250"/>
      <c r="Q366" s="250"/>
      <c r="R366" s="250"/>
      <c r="S366" s="250"/>
      <c r="T366" s="251"/>
      <c r="AT366" s="252" t="s">
        <v>223</v>
      </c>
      <c r="AU366" s="252" t="s">
        <v>76</v>
      </c>
      <c r="AV366" s="13" t="s">
        <v>76</v>
      </c>
      <c r="AW366" s="13" t="s">
        <v>30</v>
      </c>
      <c r="AX366" s="13" t="s">
        <v>67</v>
      </c>
      <c r="AY366" s="252" t="s">
        <v>211</v>
      </c>
    </row>
    <row r="367" spans="2:51" s="12" customFormat="1" ht="12">
      <c r="B367" s="232"/>
      <c r="C367" s="233"/>
      <c r="D367" s="228" t="s">
        <v>223</v>
      </c>
      <c r="E367" s="234" t="s">
        <v>1</v>
      </c>
      <c r="F367" s="235" t="s">
        <v>971</v>
      </c>
      <c r="G367" s="233"/>
      <c r="H367" s="234" t="s">
        <v>1</v>
      </c>
      <c r="I367" s="236"/>
      <c r="J367" s="233"/>
      <c r="K367" s="233"/>
      <c r="L367" s="237"/>
      <c r="M367" s="238"/>
      <c r="N367" s="239"/>
      <c r="O367" s="239"/>
      <c r="P367" s="239"/>
      <c r="Q367" s="239"/>
      <c r="R367" s="239"/>
      <c r="S367" s="239"/>
      <c r="T367" s="240"/>
      <c r="AT367" s="241" t="s">
        <v>223</v>
      </c>
      <c r="AU367" s="241" t="s">
        <v>76</v>
      </c>
      <c r="AV367" s="12" t="s">
        <v>74</v>
      </c>
      <c r="AW367" s="12" t="s">
        <v>30</v>
      </c>
      <c r="AX367" s="12" t="s">
        <v>67</v>
      </c>
      <c r="AY367" s="241" t="s">
        <v>211</v>
      </c>
    </row>
    <row r="368" spans="2:51" s="13" customFormat="1" ht="12">
      <c r="B368" s="242"/>
      <c r="C368" s="243"/>
      <c r="D368" s="228" t="s">
        <v>223</v>
      </c>
      <c r="E368" s="244" t="s">
        <v>1</v>
      </c>
      <c r="F368" s="245" t="s">
        <v>2329</v>
      </c>
      <c r="G368" s="243"/>
      <c r="H368" s="246">
        <v>24</v>
      </c>
      <c r="I368" s="247"/>
      <c r="J368" s="243"/>
      <c r="K368" s="243"/>
      <c r="L368" s="248"/>
      <c r="M368" s="249"/>
      <c r="N368" s="250"/>
      <c r="O368" s="250"/>
      <c r="P368" s="250"/>
      <c r="Q368" s="250"/>
      <c r="R368" s="250"/>
      <c r="S368" s="250"/>
      <c r="T368" s="251"/>
      <c r="AT368" s="252" t="s">
        <v>223</v>
      </c>
      <c r="AU368" s="252" t="s">
        <v>76</v>
      </c>
      <c r="AV368" s="13" t="s">
        <v>76</v>
      </c>
      <c r="AW368" s="13" t="s">
        <v>30</v>
      </c>
      <c r="AX368" s="13" t="s">
        <v>67</v>
      </c>
      <c r="AY368" s="252" t="s">
        <v>211</v>
      </c>
    </row>
    <row r="369" spans="2:51" s="13" customFormat="1" ht="12">
      <c r="B369" s="242"/>
      <c r="C369" s="243"/>
      <c r="D369" s="228" t="s">
        <v>223</v>
      </c>
      <c r="E369" s="244" t="s">
        <v>1</v>
      </c>
      <c r="F369" s="245" t="s">
        <v>2328</v>
      </c>
      <c r="G369" s="243"/>
      <c r="H369" s="246">
        <v>5.88</v>
      </c>
      <c r="I369" s="247"/>
      <c r="J369" s="243"/>
      <c r="K369" s="243"/>
      <c r="L369" s="248"/>
      <c r="M369" s="249"/>
      <c r="N369" s="250"/>
      <c r="O369" s="250"/>
      <c r="P369" s="250"/>
      <c r="Q369" s="250"/>
      <c r="R369" s="250"/>
      <c r="S369" s="250"/>
      <c r="T369" s="251"/>
      <c r="AT369" s="252" t="s">
        <v>223</v>
      </c>
      <c r="AU369" s="252" t="s">
        <v>76</v>
      </c>
      <c r="AV369" s="13" t="s">
        <v>76</v>
      </c>
      <c r="AW369" s="13" t="s">
        <v>30</v>
      </c>
      <c r="AX369" s="13" t="s">
        <v>67</v>
      </c>
      <c r="AY369" s="252" t="s">
        <v>211</v>
      </c>
    </row>
    <row r="370" spans="2:51" s="14" customFormat="1" ht="12">
      <c r="B370" s="253"/>
      <c r="C370" s="254"/>
      <c r="D370" s="228" t="s">
        <v>223</v>
      </c>
      <c r="E370" s="255" t="s">
        <v>1</v>
      </c>
      <c r="F370" s="256" t="s">
        <v>227</v>
      </c>
      <c r="G370" s="254"/>
      <c r="H370" s="257">
        <v>76.56</v>
      </c>
      <c r="I370" s="258"/>
      <c r="J370" s="254"/>
      <c r="K370" s="254"/>
      <c r="L370" s="259"/>
      <c r="M370" s="260"/>
      <c r="N370" s="261"/>
      <c r="O370" s="261"/>
      <c r="P370" s="261"/>
      <c r="Q370" s="261"/>
      <c r="R370" s="261"/>
      <c r="S370" s="261"/>
      <c r="T370" s="262"/>
      <c r="AT370" s="263" t="s">
        <v>223</v>
      </c>
      <c r="AU370" s="263" t="s">
        <v>76</v>
      </c>
      <c r="AV370" s="14" t="s">
        <v>218</v>
      </c>
      <c r="AW370" s="14" t="s">
        <v>30</v>
      </c>
      <c r="AX370" s="14" t="s">
        <v>74</v>
      </c>
      <c r="AY370" s="263" t="s">
        <v>211</v>
      </c>
    </row>
    <row r="371" spans="2:65" s="1" customFormat="1" ht="16.5" customHeight="1">
      <c r="B371" s="38"/>
      <c r="C371" s="216" t="s">
        <v>506</v>
      </c>
      <c r="D371" s="216" t="s">
        <v>213</v>
      </c>
      <c r="E371" s="217" t="s">
        <v>471</v>
      </c>
      <c r="F371" s="218" t="s">
        <v>472</v>
      </c>
      <c r="G371" s="219" t="s">
        <v>323</v>
      </c>
      <c r="H371" s="220">
        <v>0.442</v>
      </c>
      <c r="I371" s="221"/>
      <c r="J371" s="222">
        <f>ROUND(I371*H371,2)</f>
        <v>0</v>
      </c>
      <c r="K371" s="218" t="s">
        <v>217</v>
      </c>
      <c r="L371" s="43"/>
      <c r="M371" s="223" t="s">
        <v>1</v>
      </c>
      <c r="N371" s="224" t="s">
        <v>38</v>
      </c>
      <c r="O371" s="79"/>
      <c r="P371" s="225">
        <f>O371*H371</f>
        <v>0</v>
      </c>
      <c r="Q371" s="225">
        <v>1.059738</v>
      </c>
      <c r="R371" s="225">
        <f>Q371*H371</f>
        <v>0.46840419600000005</v>
      </c>
      <c r="S371" s="225">
        <v>0</v>
      </c>
      <c r="T371" s="226">
        <f>S371*H371</f>
        <v>0</v>
      </c>
      <c r="AR371" s="17" t="s">
        <v>218</v>
      </c>
      <c r="AT371" s="17" t="s">
        <v>213</v>
      </c>
      <c r="AU371" s="17" t="s">
        <v>76</v>
      </c>
      <c r="AY371" s="17" t="s">
        <v>211</v>
      </c>
      <c r="BE371" s="227">
        <f>IF(N371="základní",J371,0)</f>
        <v>0</v>
      </c>
      <c r="BF371" s="227">
        <f>IF(N371="snížená",J371,0)</f>
        <v>0</v>
      </c>
      <c r="BG371" s="227">
        <f>IF(N371="zákl. přenesená",J371,0)</f>
        <v>0</v>
      </c>
      <c r="BH371" s="227">
        <f>IF(N371="sníž. přenesená",J371,0)</f>
        <v>0</v>
      </c>
      <c r="BI371" s="227">
        <f>IF(N371="nulová",J371,0)</f>
        <v>0</v>
      </c>
      <c r="BJ371" s="17" t="s">
        <v>74</v>
      </c>
      <c r="BK371" s="227">
        <f>ROUND(I371*H371,2)</f>
        <v>0</v>
      </c>
      <c r="BL371" s="17" t="s">
        <v>218</v>
      </c>
      <c r="BM371" s="17" t="s">
        <v>509</v>
      </c>
    </row>
    <row r="372" spans="2:47" s="1" customFormat="1" ht="12">
      <c r="B372" s="38"/>
      <c r="C372" s="39"/>
      <c r="D372" s="228" t="s">
        <v>219</v>
      </c>
      <c r="E372" s="39"/>
      <c r="F372" s="229" t="s">
        <v>474</v>
      </c>
      <c r="G372" s="39"/>
      <c r="H372" s="39"/>
      <c r="I372" s="143"/>
      <c r="J372" s="39"/>
      <c r="K372" s="39"/>
      <c r="L372" s="43"/>
      <c r="M372" s="230"/>
      <c r="N372" s="79"/>
      <c r="O372" s="79"/>
      <c r="P372" s="79"/>
      <c r="Q372" s="79"/>
      <c r="R372" s="79"/>
      <c r="S372" s="79"/>
      <c r="T372" s="80"/>
      <c r="AT372" s="17" t="s">
        <v>219</v>
      </c>
      <c r="AU372" s="17" t="s">
        <v>76</v>
      </c>
    </row>
    <row r="373" spans="2:47" s="1" customFormat="1" ht="12">
      <c r="B373" s="38"/>
      <c r="C373" s="39"/>
      <c r="D373" s="228" t="s">
        <v>221</v>
      </c>
      <c r="E373" s="39"/>
      <c r="F373" s="231" t="s">
        <v>475</v>
      </c>
      <c r="G373" s="39"/>
      <c r="H373" s="39"/>
      <c r="I373" s="143"/>
      <c r="J373" s="39"/>
      <c r="K373" s="39"/>
      <c r="L373" s="43"/>
      <c r="M373" s="230"/>
      <c r="N373" s="79"/>
      <c r="O373" s="79"/>
      <c r="P373" s="79"/>
      <c r="Q373" s="79"/>
      <c r="R373" s="79"/>
      <c r="S373" s="79"/>
      <c r="T373" s="80"/>
      <c r="AT373" s="17" t="s">
        <v>221</v>
      </c>
      <c r="AU373" s="17" t="s">
        <v>76</v>
      </c>
    </row>
    <row r="374" spans="2:51" s="12" customFormat="1" ht="12">
      <c r="B374" s="232"/>
      <c r="C374" s="233"/>
      <c r="D374" s="228" t="s">
        <v>223</v>
      </c>
      <c r="E374" s="234" t="s">
        <v>1</v>
      </c>
      <c r="F374" s="235" t="s">
        <v>476</v>
      </c>
      <c r="G374" s="233"/>
      <c r="H374" s="234" t="s">
        <v>1</v>
      </c>
      <c r="I374" s="236"/>
      <c r="J374" s="233"/>
      <c r="K374" s="233"/>
      <c r="L374" s="237"/>
      <c r="M374" s="238"/>
      <c r="N374" s="239"/>
      <c r="O374" s="239"/>
      <c r="P374" s="239"/>
      <c r="Q374" s="239"/>
      <c r="R374" s="239"/>
      <c r="S374" s="239"/>
      <c r="T374" s="240"/>
      <c r="AT374" s="241" t="s">
        <v>223</v>
      </c>
      <c r="AU374" s="241" t="s">
        <v>76</v>
      </c>
      <c r="AV374" s="12" t="s">
        <v>74</v>
      </c>
      <c r="AW374" s="12" t="s">
        <v>30</v>
      </c>
      <c r="AX374" s="12" t="s">
        <v>67</v>
      </c>
      <c r="AY374" s="241" t="s">
        <v>211</v>
      </c>
    </row>
    <row r="375" spans="2:51" s="13" customFormat="1" ht="12">
      <c r="B375" s="242"/>
      <c r="C375" s="243"/>
      <c r="D375" s="228" t="s">
        <v>223</v>
      </c>
      <c r="E375" s="244" t="s">
        <v>1</v>
      </c>
      <c r="F375" s="245" t="s">
        <v>2333</v>
      </c>
      <c r="G375" s="243"/>
      <c r="H375" s="246">
        <v>0.442</v>
      </c>
      <c r="I375" s="247"/>
      <c r="J375" s="243"/>
      <c r="K375" s="243"/>
      <c r="L375" s="248"/>
      <c r="M375" s="249"/>
      <c r="N375" s="250"/>
      <c r="O375" s="250"/>
      <c r="P375" s="250"/>
      <c r="Q375" s="250"/>
      <c r="R375" s="250"/>
      <c r="S375" s="250"/>
      <c r="T375" s="251"/>
      <c r="AT375" s="252" t="s">
        <v>223</v>
      </c>
      <c r="AU375" s="252" t="s">
        <v>76</v>
      </c>
      <c r="AV375" s="13" t="s">
        <v>76</v>
      </c>
      <c r="AW375" s="13" t="s">
        <v>30</v>
      </c>
      <c r="AX375" s="13" t="s">
        <v>67</v>
      </c>
      <c r="AY375" s="252" t="s">
        <v>211</v>
      </c>
    </row>
    <row r="376" spans="2:51" s="14" customFormat="1" ht="12">
      <c r="B376" s="253"/>
      <c r="C376" s="254"/>
      <c r="D376" s="228" t="s">
        <v>223</v>
      </c>
      <c r="E376" s="255" t="s">
        <v>1</v>
      </c>
      <c r="F376" s="256" t="s">
        <v>227</v>
      </c>
      <c r="G376" s="254"/>
      <c r="H376" s="257">
        <v>0.442</v>
      </c>
      <c r="I376" s="258"/>
      <c r="J376" s="254"/>
      <c r="K376" s="254"/>
      <c r="L376" s="259"/>
      <c r="M376" s="260"/>
      <c r="N376" s="261"/>
      <c r="O376" s="261"/>
      <c r="P376" s="261"/>
      <c r="Q376" s="261"/>
      <c r="R376" s="261"/>
      <c r="S376" s="261"/>
      <c r="T376" s="262"/>
      <c r="AT376" s="263" t="s">
        <v>223</v>
      </c>
      <c r="AU376" s="263" t="s">
        <v>76</v>
      </c>
      <c r="AV376" s="14" t="s">
        <v>218</v>
      </c>
      <c r="AW376" s="14" t="s">
        <v>30</v>
      </c>
      <c r="AX376" s="14" t="s">
        <v>74</v>
      </c>
      <c r="AY376" s="263" t="s">
        <v>211</v>
      </c>
    </row>
    <row r="377" spans="2:63" s="11" customFormat="1" ht="22.8" customHeight="1">
      <c r="B377" s="200"/>
      <c r="C377" s="201"/>
      <c r="D377" s="202" t="s">
        <v>66</v>
      </c>
      <c r="E377" s="214" t="s">
        <v>282</v>
      </c>
      <c r="F377" s="214" t="s">
        <v>505</v>
      </c>
      <c r="G377" s="201"/>
      <c r="H377" s="201"/>
      <c r="I377" s="204"/>
      <c r="J377" s="215">
        <f>BK377</f>
        <v>0</v>
      </c>
      <c r="K377" s="201"/>
      <c r="L377" s="206"/>
      <c r="M377" s="207"/>
      <c r="N377" s="208"/>
      <c r="O377" s="208"/>
      <c r="P377" s="209">
        <f>SUM(P378:P435)</f>
        <v>0</v>
      </c>
      <c r="Q377" s="208"/>
      <c r="R377" s="209">
        <f>SUM(R378:R435)</f>
        <v>9.114877300032</v>
      </c>
      <c r="S377" s="208"/>
      <c r="T377" s="210">
        <f>SUM(T378:T435)</f>
        <v>136.6214</v>
      </c>
      <c r="AR377" s="211" t="s">
        <v>74</v>
      </c>
      <c r="AT377" s="212" t="s">
        <v>66</v>
      </c>
      <c r="AU377" s="212" t="s">
        <v>74</v>
      </c>
      <c r="AY377" s="211" t="s">
        <v>211</v>
      </c>
      <c r="BK377" s="213">
        <f>SUM(BK378:BK435)</f>
        <v>0</v>
      </c>
    </row>
    <row r="378" spans="2:65" s="1" customFormat="1" ht="16.5" customHeight="1">
      <c r="B378" s="38"/>
      <c r="C378" s="216" t="s">
        <v>344</v>
      </c>
      <c r="D378" s="216" t="s">
        <v>213</v>
      </c>
      <c r="E378" s="217" t="s">
        <v>507</v>
      </c>
      <c r="F378" s="218" t="s">
        <v>508</v>
      </c>
      <c r="G378" s="219" t="s">
        <v>246</v>
      </c>
      <c r="H378" s="220">
        <v>16.4</v>
      </c>
      <c r="I378" s="221"/>
      <c r="J378" s="222">
        <f>ROUND(I378*H378,2)</f>
        <v>0</v>
      </c>
      <c r="K378" s="218" t="s">
        <v>217</v>
      </c>
      <c r="L378" s="43"/>
      <c r="M378" s="223" t="s">
        <v>1</v>
      </c>
      <c r="N378" s="224" t="s">
        <v>38</v>
      </c>
      <c r="O378" s="79"/>
      <c r="P378" s="225">
        <f>O378*H378</f>
        <v>0</v>
      </c>
      <c r="Q378" s="225">
        <v>0.0001932</v>
      </c>
      <c r="R378" s="225">
        <f>Q378*H378</f>
        <v>0.00316848</v>
      </c>
      <c r="S378" s="225">
        <v>0</v>
      </c>
      <c r="T378" s="226">
        <f>S378*H378</f>
        <v>0</v>
      </c>
      <c r="AR378" s="17" t="s">
        <v>218</v>
      </c>
      <c r="AT378" s="17" t="s">
        <v>213</v>
      </c>
      <c r="AU378" s="17" t="s">
        <v>76</v>
      </c>
      <c r="AY378" s="17" t="s">
        <v>211</v>
      </c>
      <c r="BE378" s="227">
        <f>IF(N378="základní",J378,0)</f>
        <v>0</v>
      </c>
      <c r="BF378" s="227">
        <f>IF(N378="snížená",J378,0)</f>
        <v>0</v>
      </c>
      <c r="BG378" s="227">
        <f>IF(N378="zákl. přenesená",J378,0)</f>
        <v>0</v>
      </c>
      <c r="BH378" s="227">
        <f>IF(N378="sníž. přenesená",J378,0)</f>
        <v>0</v>
      </c>
      <c r="BI378" s="227">
        <f>IF(N378="nulová",J378,0)</f>
        <v>0</v>
      </c>
      <c r="BJ378" s="17" t="s">
        <v>74</v>
      </c>
      <c r="BK378" s="227">
        <f>ROUND(I378*H378,2)</f>
        <v>0</v>
      </c>
      <c r="BL378" s="17" t="s">
        <v>218</v>
      </c>
      <c r="BM378" s="17" t="s">
        <v>517</v>
      </c>
    </row>
    <row r="379" spans="2:47" s="1" customFormat="1" ht="12">
      <c r="B379" s="38"/>
      <c r="C379" s="39"/>
      <c r="D379" s="228" t="s">
        <v>219</v>
      </c>
      <c r="E379" s="39"/>
      <c r="F379" s="229" t="s">
        <v>510</v>
      </c>
      <c r="G379" s="39"/>
      <c r="H379" s="39"/>
      <c r="I379" s="143"/>
      <c r="J379" s="39"/>
      <c r="K379" s="39"/>
      <c r="L379" s="43"/>
      <c r="M379" s="230"/>
      <c r="N379" s="79"/>
      <c r="O379" s="79"/>
      <c r="P379" s="79"/>
      <c r="Q379" s="79"/>
      <c r="R379" s="79"/>
      <c r="S379" s="79"/>
      <c r="T379" s="80"/>
      <c r="AT379" s="17" t="s">
        <v>219</v>
      </c>
      <c r="AU379" s="17" t="s">
        <v>76</v>
      </c>
    </row>
    <row r="380" spans="2:47" s="1" customFormat="1" ht="12">
      <c r="B380" s="38"/>
      <c r="C380" s="39"/>
      <c r="D380" s="228" t="s">
        <v>221</v>
      </c>
      <c r="E380" s="39"/>
      <c r="F380" s="231" t="s">
        <v>511</v>
      </c>
      <c r="G380" s="39"/>
      <c r="H380" s="39"/>
      <c r="I380" s="143"/>
      <c r="J380" s="39"/>
      <c r="K380" s="39"/>
      <c r="L380" s="43"/>
      <c r="M380" s="230"/>
      <c r="N380" s="79"/>
      <c r="O380" s="79"/>
      <c r="P380" s="79"/>
      <c r="Q380" s="79"/>
      <c r="R380" s="79"/>
      <c r="S380" s="79"/>
      <c r="T380" s="80"/>
      <c r="AT380" s="17" t="s">
        <v>221</v>
      </c>
      <c r="AU380" s="17" t="s">
        <v>76</v>
      </c>
    </row>
    <row r="381" spans="2:51" s="12" customFormat="1" ht="12">
      <c r="B381" s="232"/>
      <c r="C381" s="233"/>
      <c r="D381" s="228" t="s">
        <v>223</v>
      </c>
      <c r="E381" s="234" t="s">
        <v>1</v>
      </c>
      <c r="F381" s="235" t="s">
        <v>2334</v>
      </c>
      <c r="G381" s="233"/>
      <c r="H381" s="234" t="s">
        <v>1</v>
      </c>
      <c r="I381" s="236"/>
      <c r="J381" s="233"/>
      <c r="K381" s="233"/>
      <c r="L381" s="237"/>
      <c r="M381" s="238"/>
      <c r="N381" s="239"/>
      <c r="O381" s="239"/>
      <c r="P381" s="239"/>
      <c r="Q381" s="239"/>
      <c r="R381" s="239"/>
      <c r="S381" s="239"/>
      <c r="T381" s="240"/>
      <c r="AT381" s="241" t="s">
        <v>223</v>
      </c>
      <c r="AU381" s="241" t="s">
        <v>76</v>
      </c>
      <c r="AV381" s="12" t="s">
        <v>74</v>
      </c>
      <c r="AW381" s="12" t="s">
        <v>30</v>
      </c>
      <c r="AX381" s="12" t="s">
        <v>67</v>
      </c>
      <c r="AY381" s="241" t="s">
        <v>211</v>
      </c>
    </row>
    <row r="382" spans="2:51" s="12" customFormat="1" ht="12">
      <c r="B382" s="232"/>
      <c r="C382" s="233"/>
      <c r="D382" s="228" t="s">
        <v>223</v>
      </c>
      <c r="E382" s="234" t="s">
        <v>1</v>
      </c>
      <c r="F382" s="235" t="s">
        <v>1239</v>
      </c>
      <c r="G382" s="233"/>
      <c r="H382" s="234" t="s">
        <v>1</v>
      </c>
      <c r="I382" s="236"/>
      <c r="J382" s="233"/>
      <c r="K382" s="233"/>
      <c r="L382" s="237"/>
      <c r="M382" s="238"/>
      <c r="N382" s="239"/>
      <c r="O382" s="239"/>
      <c r="P382" s="239"/>
      <c r="Q382" s="239"/>
      <c r="R382" s="239"/>
      <c r="S382" s="239"/>
      <c r="T382" s="240"/>
      <c r="AT382" s="241" t="s">
        <v>223</v>
      </c>
      <c r="AU382" s="241" t="s">
        <v>76</v>
      </c>
      <c r="AV382" s="12" t="s">
        <v>74</v>
      </c>
      <c r="AW382" s="12" t="s">
        <v>30</v>
      </c>
      <c r="AX382" s="12" t="s">
        <v>67</v>
      </c>
      <c r="AY382" s="241" t="s">
        <v>211</v>
      </c>
    </row>
    <row r="383" spans="2:51" s="13" customFormat="1" ht="12">
      <c r="B383" s="242"/>
      <c r="C383" s="243"/>
      <c r="D383" s="228" t="s">
        <v>223</v>
      </c>
      <c r="E383" s="244" t="s">
        <v>1</v>
      </c>
      <c r="F383" s="245" t="s">
        <v>2335</v>
      </c>
      <c r="G383" s="243"/>
      <c r="H383" s="246">
        <v>16.4</v>
      </c>
      <c r="I383" s="247"/>
      <c r="J383" s="243"/>
      <c r="K383" s="243"/>
      <c r="L383" s="248"/>
      <c r="M383" s="249"/>
      <c r="N383" s="250"/>
      <c r="O383" s="250"/>
      <c r="P383" s="250"/>
      <c r="Q383" s="250"/>
      <c r="R383" s="250"/>
      <c r="S383" s="250"/>
      <c r="T383" s="251"/>
      <c r="AT383" s="252" t="s">
        <v>223</v>
      </c>
      <c r="AU383" s="252" t="s">
        <v>76</v>
      </c>
      <c r="AV383" s="13" t="s">
        <v>76</v>
      </c>
      <c r="AW383" s="13" t="s">
        <v>30</v>
      </c>
      <c r="AX383" s="13" t="s">
        <v>67</v>
      </c>
      <c r="AY383" s="252" t="s">
        <v>211</v>
      </c>
    </row>
    <row r="384" spans="2:51" s="14" customFormat="1" ht="12">
      <c r="B384" s="253"/>
      <c r="C384" s="254"/>
      <c r="D384" s="228" t="s">
        <v>223</v>
      </c>
      <c r="E384" s="255" t="s">
        <v>1</v>
      </c>
      <c r="F384" s="256" t="s">
        <v>227</v>
      </c>
      <c r="G384" s="254"/>
      <c r="H384" s="257">
        <v>16.4</v>
      </c>
      <c r="I384" s="258"/>
      <c r="J384" s="254"/>
      <c r="K384" s="254"/>
      <c r="L384" s="259"/>
      <c r="M384" s="260"/>
      <c r="N384" s="261"/>
      <c r="O384" s="261"/>
      <c r="P384" s="261"/>
      <c r="Q384" s="261"/>
      <c r="R384" s="261"/>
      <c r="S384" s="261"/>
      <c r="T384" s="262"/>
      <c r="AT384" s="263" t="s">
        <v>223</v>
      </c>
      <c r="AU384" s="263" t="s">
        <v>76</v>
      </c>
      <c r="AV384" s="14" t="s">
        <v>218</v>
      </c>
      <c r="AW384" s="14" t="s">
        <v>30</v>
      </c>
      <c r="AX384" s="14" t="s">
        <v>74</v>
      </c>
      <c r="AY384" s="263" t="s">
        <v>211</v>
      </c>
    </row>
    <row r="385" spans="2:65" s="1" customFormat="1" ht="16.5" customHeight="1">
      <c r="B385" s="38"/>
      <c r="C385" s="216" t="s">
        <v>524</v>
      </c>
      <c r="D385" s="216" t="s">
        <v>213</v>
      </c>
      <c r="E385" s="217" t="s">
        <v>2067</v>
      </c>
      <c r="F385" s="218" t="s">
        <v>2068</v>
      </c>
      <c r="G385" s="219" t="s">
        <v>246</v>
      </c>
      <c r="H385" s="220">
        <v>31.715</v>
      </c>
      <c r="I385" s="221"/>
      <c r="J385" s="222">
        <f>ROUND(I385*H385,2)</f>
        <v>0</v>
      </c>
      <c r="K385" s="218" t="s">
        <v>217</v>
      </c>
      <c r="L385" s="43"/>
      <c r="M385" s="223" t="s">
        <v>1</v>
      </c>
      <c r="N385" s="224" t="s">
        <v>38</v>
      </c>
      <c r="O385" s="79"/>
      <c r="P385" s="225">
        <f>O385*H385</f>
        <v>0</v>
      </c>
      <c r="Q385" s="225">
        <v>0</v>
      </c>
      <c r="R385" s="225">
        <f>Q385*H385</f>
        <v>0</v>
      </c>
      <c r="S385" s="225">
        <v>0</v>
      </c>
      <c r="T385" s="226">
        <f>S385*H385</f>
        <v>0</v>
      </c>
      <c r="AR385" s="17" t="s">
        <v>218</v>
      </c>
      <c r="AT385" s="17" t="s">
        <v>213</v>
      </c>
      <c r="AU385" s="17" t="s">
        <v>76</v>
      </c>
      <c r="AY385" s="17" t="s">
        <v>211</v>
      </c>
      <c r="BE385" s="227">
        <f>IF(N385="základní",J385,0)</f>
        <v>0</v>
      </c>
      <c r="BF385" s="227">
        <f>IF(N385="snížená",J385,0)</f>
        <v>0</v>
      </c>
      <c r="BG385" s="227">
        <f>IF(N385="zákl. přenesená",J385,0)</f>
        <v>0</v>
      </c>
      <c r="BH385" s="227">
        <f>IF(N385="sníž. přenesená",J385,0)</f>
        <v>0</v>
      </c>
      <c r="BI385" s="227">
        <f>IF(N385="nulová",J385,0)</f>
        <v>0</v>
      </c>
      <c r="BJ385" s="17" t="s">
        <v>74</v>
      </c>
      <c r="BK385" s="227">
        <f>ROUND(I385*H385,2)</f>
        <v>0</v>
      </c>
      <c r="BL385" s="17" t="s">
        <v>218</v>
      </c>
      <c r="BM385" s="17" t="s">
        <v>527</v>
      </c>
    </row>
    <row r="386" spans="2:47" s="1" customFormat="1" ht="12">
      <c r="B386" s="38"/>
      <c r="C386" s="39"/>
      <c r="D386" s="228" t="s">
        <v>219</v>
      </c>
      <c r="E386" s="39"/>
      <c r="F386" s="229" t="s">
        <v>2069</v>
      </c>
      <c r="G386" s="39"/>
      <c r="H386" s="39"/>
      <c r="I386" s="143"/>
      <c r="J386" s="39"/>
      <c r="K386" s="39"/>
      <c r="L386" s="43"/>
      <c r="M386" s="230"/>
      <c r="N386" s="79"/>
      <c r="O386" s="79"/>
      <c r="P386" s="79"/>
      <c r="Q386" s="79"/>
      <c r="R386" s="79"/>
      <c r="S386" s="79"/>
      <c r="T386" s="80"/>
      <c r="AT386" s="17" t="s">
        <v>219</v>
      </c>
      <c r="AU386" s="17" t="s">
        <v>76</v>
      </c>
    </row>
    <row r="387" spans="2:47" s="1" customFormat="1" ht="12">
      <c r="B387" s="38"/>
      <c r="C387" s="39"/>
      <c r="D387" s="228" t="s">
        <v>221</v>
      </c>
      <c r="E387" s="39"/>
      <c r="F387" s="231" t="s">
        <v>2070</v>
      </c>
      <c r="G387" s="39"/>
      <c r="H387" s="39"/>
      <c r="I387" s="143"/>
      <c r="J387" s="39"/>
      <c r="K387" s="39"/>
      <c r="L387" s="43"/>
      <c r="M387" s="230"/>
      <c r="N387" s="79"/>
      <c r="O387" s="79"/>
      <c r="P387" s="79"/>
      <c r="Q387" s="79"/>
      <c r="R387" s="79"/>
      <c r="S387" s="79"/>
      <c r="T387" s="80"/>
      <c r="AT387" s="17" t="s">
        <v>221</v>
      </c>
      <c r="AU387" s="17" t="s">
        <v>76</v>
      </c>
    </row>
    <row r="388" spans="2:51" s="12" customFormat="1" ht="12">
      <c r="B388" s="232"/>
      <c r="C388" s="233"/>
      <c r="D388" s="228" t="s">
        <v>223</v>
      </c>
      <c r="E388" s="234" t="s">
        <v>1</v>
      </c>
      <c r="F388" s="235" t="s">
        <v>2336</v>
      </c>
      <c r="G388" s="233"/>
      <c r="H388" s="234" t="s">
        <v>1</v>
      </c>
      <c r="I388" s="236"/>
      <c r="J388" s="233"/>
      <c r="K388" s="233"/>
      <c r="L388" s="237"/>
      <c r="M388" s="238"/>
      <c r="N388" s="239"/>
      <c r="O388" s="239"/>
      <c r="P388" s="239"/>
      <c r="Q388" s="239"/>
      <c r="R388" s="239"/>
      <c r="S388" s="239"/>
      <c r="T388" s="240"/>
      <c r="AT388" s="241" t="s">
        <v>223</v>
      </c>
      <c r="AU388" s="241" t="s">
        <v>76</v>
      </c>
      <c r="AV388" s="12" t="s">
        <v>74</v>
      </c>
      <c r="AW388" s="12" t="s">
        <v>30</v>
      </c>
      <c r="AX388" s="12" t="s">
        <v>67</v>
      </c>
      <c r="AY388" s="241" t="s">
        <v>211</v>
      </c>
    </row>
    <row r="389" spans="2:51" s="13" customFormat="1" ht="12">
      <c r="B389" s="242"/>
      <c r="C389" s="243"/>
      <c r="D389" s="228" t="s">
        <v>223</v>
      </c>
      <c r="E389" s="244" t="s">
        <v>1</v>
      </c>
      <c r="F389" s="245" t="s">
        <v>2337</v>
      </c>
      <c r="G389" s="243"/>
      <c r="H389" s="246">
        <v>31.715</v>
      </c>
      <c r="I389" s="247"/>
      <c r="J389" s="243"/>
      <c r="K389" s="243"/>
      <c r="L389" s="248"/>
      <c r="M389" s="249"/>
      <c r="N389" s="250"/>
      <c r="O389" s="250"/>
      <c r="P389" s="250"/>
      <c r="Q389" s="250"/>
      <c r="R389" s="250"/>
      <c r="S389" s="250"/>
      <c r="T389" s="251"/>
      <c r="AT389" s="252" t="s">
        <v>223</v>
      </c>
      <c r="AU389" s="252" t="s">
        <v>76</v>
      </c>
      <c r="AV389" s="13" t="s">
        <v>76</v>
      </c>
      <c r="AW389" s="13" t="s">
        <v>30</v>
      </c>
      <c r="AX389" s="13" t="s">
        <v>67</v>
      </c>
      <c r="AY389" s="252" t="s">
        <v>211</v>
      </c>
    </row>
    <row r="390" spans="2:51" s="14" customFormat="1" ht="12">
      <c r="B390" s="253"/>
      <c r="C390" s="254"/>
      <c r="D390" s="228" t="s">
        <v>223</v>
      </c>
      <c r="E390" s="255" t="s">
        <v>1</v>
      </c>
      <c r="F390" s="256" t="s">
        <v>227</v>
      </c>
      <c r="G390" s="254"/>
      <c r="H390" s="257">
        <v>31.715</v>
      </c>
      <c r="I390" s="258"/>
      <c r="J390" s="254"/>
      <c r="K390" s="254"/>
      <c r="L390" s="259"/>
      <c r="M390" s="260"/>
      <c r="N390" s="261"/>
      <c r="O390" s="261"/>
      <c r="P390" s="261"/>
      <c r="Q390" s="261"/>
      <c r="R390" s="261"/>
      <c r="S390" s="261"/>
      <c r="T390" s="262"/>
      <c r="AT390" s="263" t="s">
        <v>223</v>
      </c>
      <c r="AU390" s="263" t="s">
        <v>76</v>
      </c>
      <c r="AV390" s="14" t="s">
        <v>218</v>
      </c>
      <c r="AW390" s="14" t="s">
        <v>30</v>
      </c>
      <c r="AX390" s="14" t="s">
        <v>74</v>
      </c>
      <c r="AY390" s="263" t="s">
        <v>211</v>
      </c>
    </row>
    <row r="391" spans="2:65" s="1" customFormat="1" ht="16.5" customHeight="1">
      <c r="B391" s="38"/>
      <c r="C391" s="264" t="s">
        <v>351</v>
      </c>
      <c r="D391" s="264" t="s">
        <v>337</v>
      </c>
      <c r="E391" s="265" t="s">
        <v>2073</v>
      </c>
      <c r="F391" s="266" t="s">
        <v>2074</v>
      </c>
      <c r="G391" s="267" t="s">
        <v>246</v>
      </c>
      <c r="H391" s="268">
        <v>31.715</v>
      </c>
      <c r="I391" s="269"/>
      <c r="J391" s="270">
        <f>ROUND(I391*H391,2)</f>
        <v>0</v>
      </c>
      <c r="K391" s="266" t="s">
        <v>217</v>
      </c>
      <c r="L391" s="271"/>
      <c r="M391" s="272" t="s">
        <v>1</v>
      </c>
      <c r="N391" s="273" t="s">
        <v>38</v>
      </c>
      <c r="O391" s="79"/>
      <c r="P391" s="225">
        <f>O391*H391</f>
        <v>0</v>
      </c>
      <c r="Q391" s="225">
        <v>0.0492</v>
      </c>
      <c r="R391" s="225">
        <f>Q391*H391</f>
        <v>1.560378</v>
      </c>
      <c r="S391" s="225">
        <v>0</v>
      </c>
      <c r="T391" s="226">
        <f>S391*H391</f>
        <v>0</v>
      </c>
      <c r="AR391" s="17" t="s">
        <v>247</v>
      </c>
      <c r="AT391" s="17" t="s">
        <v>337</v>
      </c>
      <c r="AU391" s="17" t="s">
        <v>76</v>
      </c>
      <c r="AY391" s="17" t="s">
        <v>211</v>
      </c>
      <c r="BE391" s="227">
        <f>IF(N391="základní",J391,0)</f>
        <v>0</v>
      </c>
      <c r="BF391" s="227">
        <f>IF(N391="snížená",J391,0)</f>
        <v>0</v>
      </c>
      <c r="BG391" s="227">
        <f>IF(N391="zákl. přenesená",J391,0)</f>
        <v>0</v>
      </c>
      <c r="BH391" s="227">
        <f>IF(N391="sníž. přenesená",J391,0)</f>
        <v>0</v>
      </c>
      <c r="BI391" s="227">
        <f>IF(N391="nulová",J391,0)</f>
        <v>0</v>
      </c>
      <c r="BJ391" s="17" t="s">
        <v>74</v>
      </c>
      <c r="BK391" s="227">
        <f>ROUND(I391*H391,2)</f>
        <v>0</v>
      </c>
      <c r="BL391" s="17" t="s">
        <v>218</v>
      </c>
      <c r="BM391" s="17" t="s">
        <v>533</v>
      </c>
    </row>
    <row r="392" spans="2:47" s="1" customFormat="1" ht="12">
      <c r="B392" s="38"/>
      <c r="C392" s="39"/>
      <c r="D392" s="228" t="s">
        <v>219</v>
      </c>
      <c r="E392" s="39"/>
      <c r="F392" s="229" t="s">
        <v>2074</v>
      </c>
      <c r="G392" s="39"/>
      <c r="H392" s="39"/>
      <c r="I392" s="143"/>
      <c r="J392" s="39"/>
      <c r="K392" s="39"/>
      <c r="L392" s="43"/>
      <c r="M392" s="230"/>
      <c r="N392" s="79"/>
      <c r="O392" s="79"/>
      <c r="P392" s="79"/>
      <c r="Q392" s="79"/>
      <c r="R392" s="79"/>
      <c r="S392" s="79"/>
      <c r="T392" s="80"/>
      <c r="AT392" s="17" t="s">
        <v>219</v>
      </c>
      <c r="AU392" s="17" t="s">
        <v>76</v>
      </c>
    </row>
    <row r="393" spans="2:65" s="1" customFormat="1" ht="16.5" customHeight="1">
      <c r="B393" s="38"/>
      <c r="C393" s="264" t="s">
        <v>537</v>
      </c>
      <c r="D393" s="264" t="s">
        <v>337</v>
      </c>
      <c r="E393" s="265" t="s">
        <v>2076</v>
      </c>
      <c r="F393" s="266" t="s">
        <v>2077</v>
      </c>
      <c r="G393" s="267" t="s">
        <v>559</v>
      </c>
      <c r="H393" s="268">
        <v>4</v>
      </c>
      <c r="I393" s="269"/>
      <c r="J393" s="270">
        <f>ROUND(I393*H393,2)</f>
        <v>0</v>
      </c>
      <c r="K393" s="266" t="s">
        <v>217</v>
      </c>
      <c r="L393" s="271"/>
      <c r="M393" s="272" t="s">
        <v>1</v>
      </c>
      <c r="N393" s="273" t="s">
        <v>38</v>
      </c>
      <c r="O393" s="79"/>
      <c r="P393" s="225">
        <f>O393*H393</f>
        <v>0</v>
      </c>
      <c r="Q393" s="225">
        <v>0.0325</v>
      </c>
      <c r="R393" s="225">
        <f>Q393*H393</f>
        <v>0.13</v>
      </c>
      <c r="S393" s="225">
        <v>0</v>
      </c>
      <c r="T393" s="226">
        <f>S393*H393</f>
        <v>0</v>
      </c>
      <c r="AR393" s="17" t="s">
        <v>247</v>
      </c>
      <c r="AT393" s="17" t="s">
        <v>337</v>
      </c>
      <c r="AU393" s="17" t="s">
        <v>76</v>
      </c>
      <c r="AY393" s="17" t="s">
        <v>211</v>
      </c>
      <c r="BE393" s="227">
        <f>IF(N393="základní",J393,0)</f>
        <v>0</v>
      </c>
      <c r="BF393" s="227">
        <f>IF(N393="snížená",J393,0)</f>
        <v>0</v>
      </c>
      <c r="BG393" s="227">
        <f>IF(N393="zákl. přenesená",J393,0)</f>
        <v>0</v>
      </c>
      <c r="BH393" s="227">
        <f>IF(N393="sníž. přenesená",J393,0)</f>
        <v>0</v>
      </c>
      <c r="BI393" s="227">
        <f>IF(N393="nulová",J393,0)</f>
        <v>0</v>
      </c>
      <c r="BJ393" s="17" t="s">
        <v>74</v>
      </c>
      <c r="BK393" s="227">
        <f>ROUND(I393*H393,2)</f>
        <v>0</v>
      </c>
      <c r="BL393" s="17" t="s">
        <v>218</v>
      </c>
      <c r="BM393" s="17" t="s">
        <v>540</v>
      </c>
    </row>
    <row r="394" spans="2:47" s="1" customFormat="1" ht="12">
      <c r="B394" s="38"/>
      <c r="C394" s="39"/>
      <c r="D394" s="228" t="s">
        <v>219</v>
      </c>
      <c r="E394" s="39"/>
      <c r="F394" s="229" t="s">
        <v>2077</v>
      </c>
      <c r="G394" s="39"/>
      <c r="H394" s="39"/>
      <c r="I394" s="143"/>
      <c r="J394" s="39"/>
      <c r="K394" s="39"/>
      <c r="L394" s="43"/>
      <c r="M394" s="230"/>
      <c r="N394" s="79"/>
      <c r="O394" s="79"/>
      <c r="P394" s="79"/>
      <c r="Q394" s="79"/>
      <c r="R394" s="79"/>
      <c r="S394" s="79"/>
      <c r="T394" s="80"/>
      <c r="AT394" s="17" t="s">
        <v>219</v>
      </c>
      <c r="AU394" s="17" t="s">
        <v>76</v>
      </c>
    </row>
    <row r="395" spans="2:65" s="1" customFormat="1" ht="16.5" customHeight="1">
      <c r="B395" s="38"/>
      <c r="C395" s="216" t="s">
        <v>356</v>
      </c>
      <c r="D395" s="216" t="s">
        <v>213</v>
      </c>
      <c r="E395" s="217" t="s">
        <v>550</v>
      </c>
      <c r="F395" s="218" t="s">
        <v>551</v>
      </c>
      <c r="G395" s="219" t="s">
        <v>216</v>
      </c>
      <c r="H395" s="220">
        <v>4.428</v>
      </c>
      <c r="I395" s="221"/>
      <c r="J395" s="222">
        <f>ROUND(I395*H395,2)</f>
        <v>0</v>
      </c>
      <c r="K395" s="218" t="s">
        <v>217</v>
      </c>
      <c r="L395" s="43"/>
      <c r="M395" s="223" t="s">
        <v>1</v>
      </c>
      <c r="N395" s="224" t="s">
        <v>38</v>
      </c>
      <c r="O395" s="79"/>
      <c r="P395" s="225">
        <f>O395*H395</f>
        <v>0</v>
      </c>
      <c r="Q395" s="225">
        <v>0.00063</v>
      </c>
      <c r="R395" s="225">
        <f>Q395*H395</f>
        <v>0.00278964</v>
      </c>
      <c r="S395" s="225">
        <v>0</v>
      </c>
      <c r="T395" s="226">
        <f>S395*H395</f>
        <v>0</v>
      </c>
      <c r="AR395" s="17" t="s">
        <v>218</v>
      </c>
      <c r="AT395" s="17" t="s">
        <v>213</v>
      </c>
      <c r="AU395" s="17" t="s">
        <v>76</v>
      </c>
      <c r="AY395" s="17" t="s">
        <v>211</v>
      </c>
      <c r="BE395" s="227">
        <f>IF(N395="základní",J395,0)</f>
        <v>0</v>
      </c>
      <c r="BF395" s="227">
        <f>IF(N395="snížená",J395,0)</f>
        <v>0</v>
      </c>
      <c r="BG395" s="227">
        <f>IF(N395="zákl. přenesená",J395,0)</f>
        <v>0</v>
      </c>
      <c r="BH395" s="227">
        <f>IF(N395="sníž. přenesená",J395,0)</f>
        <v>0</v>
      </c>
      <c r="BI395" s="227">
        <f>IF(N395="nulová",J395,0)</f>
        <v>0</v>
      </c>
      <c r="BJ395" s="17" t="s">
        <v>74</v>
      </c>
      <c r="BK395" s="227">
        <f>ROUND(I395*H395,2)</f>
        <v>0</v>
      </c>
      <c r="BL395" s="17" t="s">
        <v>218</v>
      </c>
      <c r="BM395" s="17" t="s">
        <v>545</v>
      </c>
    </row>
    <row r="396" spans="2:47" s="1" customFormat="1" ht="12">
      <c r="B396" s="38"/>
      <c r="C396" s="39"/>
      <c r="D396" s="228" t="s">
        <v>219</v>
      </c>
      <c r="E396" s="39"/>
      <c r="F396" s="229" t="s">
        <v>553</v>
      </c>
      <c r="G396" s="39"/>
      <c r="H396" s="39"/>
      <c r="I396" s="143"/>
      <c r="J396" s="39"/>
      <c r="K396" s="39"/>
      <c r="L396" s="43"/>
      <c r="M396" s="230"/>
      <c r="N396" s="79"/>
      <c r="O396" s="79"/>
      <c r="P396" s="79"/>
      <c r="Q396" s="79"/>
      <c r="R396" s="79"/>
      <c r="S396" s="79"/>
      <c r="T396" s="80"/>
      <c r="AT396" s="17" t="s">
        <v>219</v>
      </c>
      <c r="AU396" s="17" t="s">
        <v>76</v>
      </c>
    </row>
    <row r="397" spans="2:47" s="1" customFormat="1" ht="12">
      <c r="B397" s="38"/>
      <c r="C397" s="39"/>
      <c r="D397" s="228" t="s">
        <v>221</v>
      </c>
      <c r="E397" s="39"/>
      <c r="F397" s="231" t="s">
        <v>554</v>
      </c>
      <c r="G397" s="39"/>
      <c r="H397" s="39"/>
      <c r="I397" s="143"/>
      <c r="J397" s="39"/>
      <c r="K397" s="39"/>
      <c r="L397" s="43"/>
      <c r="M397" s="230"/>
      <c r="N397" s="79"/>
      <c r="O397" s="79"/>
      <c r="P397" s="79"/>
      <c r="Q397" s="79"/>
      <c r="R397" s="79"/>
      <c r="S397" s="79"/>
      <c r="T397" s="80"/>
      <c r="AT397" s="17" t="s">
        <v>221</v>
      </c>
      <c r="AU397" s="17" t="s">
        <v>76</v>
      </c>
    </row>
    <row r="398" spans="2:51" s="12" customFormat="1" ht="12">
      <c r="B398" s="232"/>
      <c r="C398" s="233"/>
      <c r="D398" s="228" t="s">
        <v>223</v>
      </c>
      <c r="E398" s="234" t="s">
        <v>1</v>
      </c>
      <c r="F398" s="235" t="s">
        <v>1239</v>
      </c>
      <c r="G398" s="233"/>
      <c r="H398" s="234" t="s">
        <v>1</v>
      </c>
      <c r="I398" s="236"/>
      <c r="J398" s="233"/>
      <c r="K398" s="233"/>
      <c r="L398" s="237"/>
      <c r="M398" s="238"/>
      <c r="N398" s="239"/>
      <c r="O398" s="239"/>
      <c r="P398" s="239"/>
      <c r="Q398" s="239"/>
      <c r="R398" s="239"/>
      <c r="S398" s="239"/>
      <c r="T398" s="240"/>
      <c r="AT398" s="241" t="s">
        <v>223</v>
      </c>
      <c r="AU398" s="241" t="s">
        <v>76</v>
      </c>
      <c r="AV398" s="12" t="s">
        <v>74</v>
      </c>
      <c r="AW398" s="12" t="s">
        <v>30</v>
      </c>
      <c r="AX398" s="12" t="s">
        <v>67</v>
      </c>
      <c r="AY398" s="241" t="s">
        <v>211</v>
      </c>
    </row>
    <row r="399" spans="2:51" s="13" customFormat="1" ht="12">
      <c r="B399" s="242"/>
      <c r="C399" s="243"/>
      <c r="D399" s="228" t="s">
        <v>223</v>
      </c>
      <c r="E399" s="244" t="s">
        <v>1</v>
      </c>
      <c r="F399" s="245" t="s">
        <v>2338</v>
      </c>
      <c r="G399" s="243"/>
      <c r="H399" s="246">
        <v>4.428</v>
      </c>
      <c r="I399" s="247"/>
      <c r="J399" s="243"/>
      <c r="K399" s="243"/>
      <c r="L399" s="248"/>
      <c r="M399" s="249"/>
      <c r="N399" s="250"/>
      <c r="O399" s="250"/>
      <c r="P399" s="250"/>
      <c r="Q399" s="250"/>
      <c r="R399" s="250"/>
      <c r="S399" s="250"/>
      <c r="T399" s="251"/>
      <c r="AT399" s="252" t="s">
        <v>223</v>
      </c>
      <c r="AU399" s="252" t="s">
        <v>76</v>
      </c>
      <c r="AV399" s="13" t="s">
        <v>76</v>
      </c>
      <c r="AW399" s="13" t="s">
        <v>30</v>
      </c>
      <c r="AX399" s="13" t="s">
        <v>67</v>
      </c>
      <c r="AY399" s="252" t="s">
        <v>211</v>
      </c>
    </row>
    <row r="400" spans="2:51" s="14" customFormat="1" ht="12">
      <c r="B400" s="253"/>
      <c r="C400" s="254"/>
      <c r="D400" s="228" t="s">
        <v>223</v>
      </c>
      <c r="E400" s="255" t="s">
        <v>1</v>
      </c>
      <c r="F400" s="256" t="s">
        <v>227</v>
      </c>
      <c r="G400" s="254"/>
      <c r="H400" s="257">
        <v>4.428</v>
      </c>
      <c r="I400" s="258"/>
      <c r="J400" s="254"/>
      <c r="K400" s="254"/>
      <c r="L400" s="259"/>
      <c r="M400" s="260"/>
      <c r="N400" s="261"/>
      <c r="O400" s="261"/>
      <c r="P400" s="261"/>
      <c r="Q400" s="261"/>
      <c r="R400" s="261"/>
      <c r="S400" s="261"/>
      <c r="T400" s="262"/>
      <c r="AT400" s="263" t="s">
        <v>223</v>
      </c>
      <c r="AU400" s="263" t="s">
        <v>76</v>
      </c>
      <c r="AV400" s="14" t="s">
        <v>218</v>
      </c>
      <c r="AW400" s="14" t="s">
        <v>30</v>
      </c>
      <c r="AX400" s="14" t="s">
        <v>74</v>
      </c>
      <c r="AY400" s="263" t="s">
        <v>211</v>
      </c>
    </row>
    <row r="401" spans="2:65" s="1" customFormat="1" ht="16.5" customHeight="1">
      <c r="B401" s="38"/>
      <c r="C401" s="216" t="s">
        <v>549</v>
      </c>
      <c r="D401" s="216" t="s">
        <v>213</v>
      </c>
      <c r="E401" s="217" t="s">
        <v>557</v>
      </c>
      <c r="F401" s="218" t="s">
        <v>558</v>
      </c>
      <c r="G401" s="219" t="s">
        <v>559</v>
      </c>
      <c r="H401" s="220">
        <v>2</v>
      </c>
      <c r="I401" s="221"/>
      <c r="J401" s="222">
        <f>ROUND(I401*H401,2)</f>
        <v>0</v>
      </c>
      <c r="K401" s="218" t="s">
        <v>217</v>
      </c>
      <c r="L401" s="43"/>
      <c r="M401" s="223" t="s">
        <v>1</v>
      </c>
      <c r="N401" s="224" t="s">
        <v>38</v>
      </c>
      <c r="O401" s="79"/>
      <c r="P401" s="225">
        <f>O401*H401</f>
        <v>0</v>
      </c>
      <c r="Q401" s="225">
        <v>0.006485</v>
      </c>
      <c r="R401" s="225">
        <f>Q401*H401</f>
        <v>0.01297</v>
      </c>
      <c r="S401" s="225">
        <v>0</v>
      </c>
      <c r="T401" s="226">
        <f>S401*H401</f>
        <v>0</v>
      </c>
      <c r="AR401" s="17" t="s">
        <v>218</v>
      </c>
      <c r="AT401" s="17" t="s">
        <v>213</v>
      </c>
      <c r="AU401" s="17" t="s">
        <v>76</v>
      </c>
      <c r="AY401" s="17" t="s">
        <v>211</v>
      </c>
      <c r="BE401" s="227">
        <f>IF(N401="základní",J401,0)</f>
        <v>0</v>
      </c>
      <c r="BF401" s="227">
        <f>IF(N401="snížená",J401,0)</f>
        <v>0</v>
      </c>
      <c r="BG401" s="227">
        <f>IF(N401="zákl. přenesená",J401,0)</f>
        <v>0</v>
      </c>
      <c r="BH401" s="227">
        <f>IF(N401="sníž. přenesená",J401,0)</f>
        <v>0</v>
      </c>
      <c r="BI401" s="227">
        <f>IF(N401="nulová",J401,0)</f>
        <v>0</v>
      </c>
      <c r="BJ401" s="17" t="s">
        <v>74</v>
      </c>
      <c r="BK401" s="227">
        <f>ROUND(I401*H401,2)</f>
        <v>0</v>
      </c>
      <c r="BL401" s="17" t="s">
        <v>218</v>
      </c>
      <c r="BM401" s="17" t="s">
        <v>552</v>
      </c>
    </row>
    <row r="402" spans="2:47" s="1" customFormat="1" ht="12">
      <c r="B402" s="38"/>
      <c r="C402" s="39"/>
      <c r="D402" s="228" t="s">
        <v>219</v>
      </c>
      <c r="E402" s="39"/>
      <c r="F402" s="229" t="s">
        <v>561</v>
      </c>
      <c r="G402" s="39"/>
      <c r="H402" s="39"/>
      <c r="I402" s="143"/>
      <c r="J402" s="39"/>
      <c r="K402" s="39"/>
      <c r="L402" s="43"/>
      <c r="M402" s="230"/>
      <c r="N402" s="79"/>
      <c r="O402" s="79"/>
      <c r="P402" s="79"/>
      <c r="Q402" s="79"/>
      <c r="R402" s="79"/>
      <c r="S402" s="79"/>
      <c r="T402" s="80"/>
      <c r="AT402" s="17" t="s">
        <v>219</v>
      </c>
      <c r="AU402" s="17" t="s">
        <v>76</v>
      </c>
    </row>
    <row r="403" spans="2:47" s="1" customFormat="1" ht="12">
      <c r="B403" s="38"/>
      <c r="C403" s="39"/>
      <c r="D403" s="228" t="s">
        <v>250</v>
      </c>
      <c r="E403" s="39"/>
      <c r="F403" s="231" t="s">
        <v>2088</v>
      </c>
      <c r="G403" s="39"/>
      <c r="H403" s="39"/>
      <c r="I403" s="143"/>
      <c r="J403" s="39"/>
      <c r="K403" s="39"/>
      <c r="L403" s="43"/>
      <c r="M403" s="230"/>
      <c r="N403" s="79"/>
      <c r="O403" s="79"/>
      <c r="P403" s="79"/>
      <c r="Q403" s="79"/>
      <c r="R403" s="79"/>
      <c r="S403" s="79"/>
      <c r="T403" s="80"/>
      <c r="AT403" s="17" t="s">
        <v>250</v>
      </c>
      <c r="AU403" s="17" t="s">
        <v>76</v>
      </c>
    </row>
    <row r="404" spans="2:51" s="12" customFormat="1" ht="12">
      <c r="B404" s="232"/>
      <c r="C404" s="233"/>
      <c r="D404" s="228" t="s">
        <v>223</v>
      </c>
      <c r="E404" s="234" t="s">
        <v>1</v>
      </c>
      <c r="F404" s="235" t="s">
        <v>1258</v>
      </c>
      <c r="G404" s="233"/>
      <c r="H404" s="234" t="s">
        <v>1</v>
      </c>
      <c r="I404" s="236"/>
      <c r="J404" s="233"/>
      <c r="K404" s="233"/>
      <c r="L404" s="237"/>
      <c r="M404" s="238"/>
      <c r="N404" s="239"/>
      <c r="O404" s="239"/>
      <c r="P404" s="239"/>
      <c r="Q404" s="239"/>
      <c r="R404" s="239"/>
      <c r="S404" s="239"/>
      <c r="T404" s="240"/>
      <c r="AT404" s="241" t="s">
        <v>223</v>
      </c>
      <c r="AU404" s="241" t="s">
        <v>76</v>
      </c>
      <c r="AV404" s="12" t="s">
        <v>74</v>
      </c>
      <c r="AW404" s="12" t="s">
        <v>30</v>
      </c>
      <c r="AX404" s="12" t="s">
        <v>67</v>
      </c>
      <c r="AY404" s="241" t="s">
        <v>211</v>
      </c>
    </row>
    <row r="405" spans="2:51" s="13" customFormat="1" ht="12">
      <c r="B405" s="242"/>
      <c r="C405" s="243"/>
      <c r="D405" s="228" t="s">
        <v>223</v>
      </c>
      <c r="E405" s="244" t="s">
        <v>1</v>
      </c>
      <c r="F405" s="245" t="s">
        <v>76</v>
      </c>
      <c r="G405" s="243"/>
      <c r="H405" s="246">
        <v>2</v>
      </c>
      <c r="I405" s="247"/>
      <c r="J405" s="243"/>
      <c r="K405" s="243"/>
      <c r="L405" s="248"/>
      <c r="M405" s="249"/>
      <c r="N405" s="250"/>
      <c r="O405" s="250"/>
      <c r="P405" s="250"/>
      <c r="Q405" s="250"/>
      <c r="R405" s="250"/>
      <c r="S405" s="250"/>
      <c r="T405" s="251"/>
      <c r="AT405" s="252" t="s">
        <v>223</v>
      </c>
      <c r="AU405" s="252" t="s">
        <v>76</v>
      </c>
      <c r="AV405" s="13" t="s">
        <v>76</v>
      </c>
      <c r="AW405" s="13" t="s">
        <v>30</v>
      </c>
      <c r="AX405" s="13" t="s">
        <v>67</v>
      </c>
      <c r="AY405" s="252" t="s">
        <v>211</v>
      </c>
    </row>
    <row r="406" spans="2:51" s="14" customFormat="1" ht="12">
      <c r="B406" s="253"/>
      <c r="C406" s="254"/>
      <c r="D406" s="228" t="s">
        <v>223</v>
      </c>
      <c r="E406" s="255" t="s">
        <v>1</v>
      </c>
      <c r="F406" s="256" t="s">
        <v>227</v>
      </c>
      <c r="G406" s="254"/>
      <c r="H406" s="257">
        <v>2</v>
      </c>
      <c r="I406" s="258"/>
      <c r="J406" s="254"/>
      <c r="K406" s="254"/>
      <c r="L406" s="259"/>
      <c r="M406" s="260"/>
      <c r="N406" s="261"/>
      <c r="O406" s="261"/>
      <c r="P406" s="261"/>
      <c r="Q406" s="261"/>
      <c r="R406" s="261"/>
      <c r="S406" s="261"/>
      <c r="T406" s="262"/>
      <c r="AT406" s="263" t="s">
        <v>223</v>
      </c>
      <c r="AU406" s="263" t="s">
        <v>76</v>
      </c>
      <c r="AV406" s="14" t="s">
        <v>218</v>
      </c>
      <c r="AW406" s="14" t="s">
        <v>30</v>
      </c>
      <c r="AX406" s="14" t="s">
        <v>74</v>
      </c>
      <c r="AY406" s="263" t="s">
        <v>211</v>
      </c>
    </row>
    <row r="407" spans="2:65" s="1" customFormat="1" ht="16.5" customHeight="1">
      <c r="B407" s="38"/>
      <c r="C407" s="216" t="s">
        <v>361</v>
      </c>
      <c r="D407" s="216" t="s">
        <v>213</v>
      </c>
      <c r="E407" s="217" t="s">
        <v>2339</v>
      </c>
      <c r="F407" s="218" t="s">
        <v>2340</v>
      </c>
      <c r="G407" s="219" t="s">
        <v>230</v>
      </c>
      <c r="H407" s="220">
        <v>56.585</v>
      </c>
      <c r="I407" s="221"/>
      <c r="J407" s="222">
        <f>ROUND(I407*H407,2)</f>
        <v>0</v>
      </c>
      <c r="K407" s="218" t="s">
        <v>217</v>
      </c>
      <c r="L407" s="43"/>
      <c r="M407" s="223" t="s">
        <v>1</v>
      </c>
      <c r="N407" s="224" t="s">
        <v>38</v>
      </c>
      <c r="O407" s="79"/>
      <c r="P407" s="225">
        <f>O407*H407</f>
        <v>0</v>
      </c>
      <c r="Q407" s="225">
        <v>0.12</v>
      </c>
      <c r="R407" s="225">
        <f>Q407*H407</f>
        <v>6.7902</v>
      </c>
      <c r="S407" s="225">
        <v>2.2</v>
      </c>
      <c r="T407" s="226">
        <f>S407*H407</f>
        <v>124.48700000000001</v>
      </c>
      <c r="AR407" s="17" t="s">
        <v>218</v>
      </c>
      <c r="AT407" s="17" t="s">
        <v>213</v>
      </c>
      <c r="AU407" s="17" t="s">
        <v>76</v>
      </c>
      <c r="AY407" s="17" t="s">
        <v>211</v>
      </c>
      <c r="BE407" s="227">
        <f>IF(N407="základní",J407,0)</f>
        <v>0</v>
      </c>
      <c r="BF407" s="227">
        <f>IF(N407="snížená",J407,0)</f>
        <v>0</v>
      </c>
      <c r="BG407" s="227">
        <f>IF(N407="zákl. přenesená",J407,0)</f>
        <v>0</v>
      </c>
      <c r="BH407" s="227">
        <f>IF(N407="sníž. přenesená",J407,0)</f>
        <v>0</v>
      </c>
      <c r="BI407" s="227">
        <f>IF(N407="nulová",J407,0)</f>
        <v>0</v>
      </c>
      <c r="BJ407" s="17" t="s">
        <v>74</v>
      </c>
      <c r="BK407" s="227">
        <f>ROUND(I407*H407,2)</f>
        <v>0</v>
      </c>
      <c r="BL407" s="17" t="s">
        <v>218</v>
      </c>
      <c r="BM407" s="17" t="s">
        <v>566</v>
      </c>
    </row>
    <row r="408" spans="2:47" s="1" customFormat="1" ht="12">
      <c r="B408" s="38"/>
      <c r="C408" s="39"/>
      <c r="D408" s="228" t="s">
        <v>219</v>
      </c>
      <c r="E408" s="39"/>
      <c r="F408" s="229" t="s">
        <v>2341</v>
      </c>
      <c r="G408" s="39"/>
      <c r="H408" s="39"/>
      <c r="I408" s="143"/>
      <c r="J408" s="39"/>
      <c r="K408" s="39"/>
      <c r="L408" s="43"/>
      <c r="M408" s="230"/>
      <c r="N408" s="79"/>
      <c r="O408" s="79"/>
      <c r="P408" s="79"/>
      <c r="Q408" s="79"/>
      <c r="R408" s="79"/>
      <c r="S408" s="79"/>
      <c r="T408" s="80"/>
      <c r="AT408" s="17" t="s">
        <v>219</v>
      </c>
      <c r="AU408" s="17" t="s">
        <v>76</v>
      </c>
    </row>
    <row r="409" spans="2:47" s="1" customFormat="1" ht="12">
      <c r="B409" s="38"/>
      <c r="C409" s="39"/>
      <c r="D409" s="228" t="s">
        <v>221</v>
      </c>
      <c r="E409" s="39"/>
      <c r="F409" s="231" t="s">
        <v>2101</v>
      </c>
      <c r="G409" s="39"/>
      <c r="H409" s="39"/>
      <c r="I409" s="143"/>
      <c r="J409" s="39"/>
      <c r="K409" s="39"/>
      <c r="L409" s="43"/>
      <c r="M409" s="230"/>
      <c r="N409" s="79"/>
      <c r="O409" s="79"/>
      <c r="P409" s="79"/>
      <c r="Q409" s="79"/>
      <c r="R409" s="79"/>
      <c r="S409" s="79"/>
      <c r="T409" s="80"/>
      <c r="AT409" s="17" t="s">
        <v>221</v>
      </c>
      <c r="AU409" s="17" t="s">
        <v>76</v>
      </c>
    </row>
    <row r="410" spans="2:51" s="12" customFormat="1" ht="12">
      <c r="B410" s="232"/>
      <c r="C410" s="233"/>
      <c r="D410" s="228" t="s">
        <v>223</v>
      </c>
      <c r="E410" s="234" t="s">
        <v>1</v>
      </c>
      <c r="F410" s="235" t="s">
        <v>2342</v>
      </c>
      <c r="G410" s="233"/>
      <c r="H410" s="234" t="s">
        <v>1</v>
      </c>
      <c r="I410" s="236"/>
      <c r="J410" s="233"/>
      <c r="K410" s="233"/>
      <c r="L410" s="237"/>
      <c r="M410" s="238"/>
      <c r="N410" s="239"/>
      <c r="O410" s="239"/>
      <c r="P410" s="239"/>
      <c r="Q410" s="239"/>
      <c r="R410" s="239"/>
      <c r="S410" s="239"/>
      <c r="T410" s="240"/>
      <c r="AT410" s="241" t="s">
        <v>223</v>
      </c>
      <c r="AU410" s="241" t="s">
        <v>76</v>
      </c>
      <c r="AV410" s="12" t="s">
        <v>74</v>
      </c>
      <c r="AW410" s="12" t="s">
        <v>30</v>
      </c>
      <c r="AX410" s="12" t="s">
        <v>67</v>
      </c>
      <c r="AY410" s="241" t="s">
        <v>211</v>
      </c>
    </row>
    <row r="411" spans="2:51" s="12" customFormat="1" ht="12">
      <c r="B411" s="232"/>
      <c r="C411" s="233"/>
      <c r="D411" s="228" t="s">
        <v>223</v>
      </c>
      <c r="E411" s="234" t="s">
        <v>1</v>
      </c>
      <c r="F411" s="235" t="s">
        <v>2343</v>
      </c>
      <c r="G411" s="233"/>
      <c r="H411" s="234" t="s">
        <v>1</v>
      </c>
      <c r="I411" s="236"/>
      <c r="J411" s="233"/>
      <c r="K411" s="233"/>
      <c r="L411" s="237"/>
      <c r="M411" s="238"/>
      <c r="N411" s="239"/>
      <c r="O411" s="239"/>
      <c r="P411" s="239"/>
      <c r="Q411" s="239"/>
      <c r="R411" s="239"/>
      <c r="S411" s="239"/>
      <c r="T411" s="240"/>
      <c r="AT411" s="241" t="s">
        <v>223</v>
      </c>
      <c r="AU411" s="241" t="s">
        <v>76</v>
      </c>
      <c r="AV411" s="12" t="s">
        <v>74</v>
      </c>
      <c r="AW411" s="12" t="s">
        <v>30</v>
      </c>
      <c r="AX411" s="12" t="s">
        <v>67</v>
      </c>
      <c r="AY411" s="241" t="s">
        <v>211</v>
      </c>
    </row>
    <row r="412" spans="2:51" s="13" customFormat="1" ht="12">
      <c r="B412" s="242"/>
      <c r="C412" s="243"/>
      <c r="D412" s="228" t="s">
        <v>223</v>
      </c>
      <c r="E412" s="244" t="s">
        <v>1</v>
      </c>
      <c r="F412" s="245" t="s">
        <v>2344</v>
      </c>
      <c r="G412" s="243"/>
      <c r="H412" s="246">
        <v>14.894</v>
      </c>
      <c r="I412" s="247"/>
      <c r="J412" s="243"/>
      <c r="K412" s="243"/>
      <c r="L412" s="248"/>
      <c r="M412" s="249"/>
      <c r="N412" s="250"/>
      <c r="O412" s="250"/>
      <c r="P412" s="250"/>
      <c r="Q412" s="250"/>
      <c r="R412" s="250"/>
      <c r="S412" s="250"/>
      <c r="T412" s="251"/>
      <c r="AT412" s="252" t="s">
        <v>223</v>
      </c>
      <c r="AU412" s="252" t="s">
        <v>76</v>
      </c>
      <c r="AV412" s="13" t="s">
        <v>76</v>
      </c>
      <c r="AW412" s="13" t="s">
        <v>30</v>
      </c>
      <c r="AX412" s="13" t="s">
        <v>67</v>
      </c>
      <c r="AY412" s="252" t="s">
        <v>211</v>
      </c>
    </row>
    <row r="413" spans="2:51" s="12" customFormat="1" ht="12">
      <c r="B413" s="232"/>
      <c r="C413" s="233"/>
      <c r="D413" s="228" t="s">
        <v>223</v>
      </c>
      <c r="E413" s="234" t="s">
        <v>1</v>
      </c>
      <c r="F413" s="235" t="s">
        <v>2345</v>
      </c>
      <c r="G413" s="233"/>
      <c r="H413" s="234" t="s">
        <v>1</v>
      </c>
      <c r="I413" s="236"/>
      <c r="J413" s="233"/>
      <c r="K413" s="233"/>
      <c r="L413" s="237"/>
      <c r="M413" s="238"/>
      <c r="N413" s="239"/>
      <c r="O413" s="239"/>
      <c r="P413" s="239"/>
      <c r="Q413" s="239"/>
      <c r="R413" s="239"/>
      <c r="S413" s="239"/>
      <c r="T413" s="240"/>
      <c r="AT413" s="241" t="s">
        <v>223</v>
      </c>
      <c r="AU413" s="241" t="s">
        <v>76</v>
      </c>
      <c r="AV413" s="12" t="s">
        <v>74</v>
      </c>
      <c r="AW413" s="12" t="s">
        <v>30</v>
      </c>
      <c r="AX413" s="12" t="s">
        <v>67</v>
      </c>
      <c r="AY413" s="241" t="s">
        <v>211</v>
      </c>
    </row>
    <row r="414" spans="2:51" s="13" customFormat="1" ht="12">
      <c r="B414" s="242"/>
      <c r="C414" s="243"/>
      <c r="D414" s="228" t="s">
        <v>223</v>
      </c>
      <c r="E414" s="244" t="s">
        <v>1</v>
      </c>
      <c r="F414" s="245" t="s">
        <v>2346</v>
      </c>
      <c r="G414" s="243"/>
      <c r="H414" s="246">
        <v>7.899</v>
      </c>
      <c r="I414" s="247"/>
      <c r="J414" s="243"/>
      <c r="K414" s="243"/>
      <c r="L414" s="248"/>
      <c r="M414" s="249"/>
      <c r="N414" s="250"/>
      <c r="O414" s="250"/>
      <c r="P414" s="250"/>
      <c r="Q414" s="250"/>
      <c r="R414" s="250"/>
      <c r="S414" s="250"/>
      <c r="T414" s="251"/>
      <c r="AT414" s="252" t="s">
        <v>223</v>
      </c>
      <c r="AU414" s="252" t="s">
        <v>76</v>
      </c>
      <c r="AV414" s="13" t="s">
        <v>76</v>
      </c>
      <c r="AW414" s="13" t="s">
        <v>30</v>
      </c>
      <c r="AX414" s="13" t="s">
        <v>67</v>
      </c>
      <c r="AY414" s="252" t="s">
        <v>211</v>
      </c>
    </row>
    <row r="415" spans="2:51" s="12" customFormat="1" ht="12">
      <c r="B415" s="232"/>
      <c r="C415" s="233"/>
      <c r="D415" s="228" t="s">
        <v>223</v>
      </c>
      <c r="E415" s="234" t="s">
        <v>1</v>
      </c>
      <c r="F415" s="235" t="s">
        <v>2347</v>
      </c>
      <c r="G415" s="233"/>
      <c r="H415" s="234" t="s">
        <v>1</v>
      </c>
      <c r="I415" s="236"/>
      <c r="J415" s="233"/>
      <c r="K415" s="233"/>
      <c r="L415" s="237"/>
      <c r="M415" s="238"/>
      <c r="N415" s="239"/>
      <c r="O415" s="239"/>
      <c r="P415" s="239"/>
      <c r="Q415" s="239"/>
      <c r="R415" s="239"/>
      <c r="S415" s="239"/>
      <c r="T415" s="240"/>
      <c r="AT415" s="241" t="s">
        <v>223</v>
      </c>
      <c r="AU415" s="241" t="s">
        <v>76</v>
      </c>
      <c r="AV415" s="12" t="s">
        <v>74</v>
      </c>
      <c r="AW415" s="12" t="s">
        <v>30</v>
      </c>
      <c r="AX415" s="12" t="s">
        <v>67</v>
      </c>
      <c r="AY415" s="241" t="s">
        <v>211</v>
      </c>
    </row>
    <row r="416" spans="2:51" s="13" customFormat="1" ht="12">
      <c r="B416" s="242"/>
      <c r="C416" s="243"/>
      <c r="D416" s="228" t="s">
        <v>223</v>
      </c>
      <c r="E416" s="244" t="s">
        <v>1</v>
      </c>
      <c r="F416" s="245" t="s">
        <v>2348</v>
      </c>
      <c r="G416" s="243"/>
      <c r="H416" s="246">
        <v>6.811</v>
      </c>
      <c r="I416" s="247"/>
      <c r="J416" s="243"/>
      <c r="K416" s="243"/>
      <c r="L416" s="248"/>
      <c r="M416" s="249"/>
      <c r="N416" s="250"/>
      <c r="O416" s="250"/>
      <c r="P416" s="250"/>
      <c r="Q416" s="250"/>
      <c r="R416" s="250"/>
      <c r="S416" s="250"/>
      <c r="T416" s="251"/>
      <c r="AT416" s="252" t="s">
        <v>223</v>
      </c>
      <c r="AU416" s="252" t="s">
        <v>76</v>
      </c>
      <c r="AV416" s="13" t="s">
        <v>76</v>
      </c>
      <c r="AW416" s="13" t="s">
        <v>30</v>
      </c>
      <c r="AX416" s="13" t="s">
        <v>67</v>
      </c>
      <c r="AY416" s="252" t="s">
        <v>211</v>
      </c>
    </row>
    <row r="417" spans="2:51" s="12" customFormat="1" ht="12">
      <c r="B417" s="232"/>
      <c r="C417" s="233"/>
      <c r="D417" s="228" t="s">
        <v>223</v>
      </c>
      <c r="E417" s="234" t="s">
        <v>1</v>
      </c>
      <c r="F417" s="235" t="s">
        <v>1915</v>
      </c>
      <c r="G417" s="233"/>
      <c r="H417" s="234" t="s">
        <v>1</v>
      </c>
      <c r="I417" s="236"/>
      <c r="J417" s="233"/>
      <c r="K417" s="233"/>
      <c r="L417" s="237"/>
      <c r="M417" s="238"/>
      <c r="N417" s="239"/>
      <c r="O417" s="239"/>
      <c r="P417" s="239"/>
      <c r="Q417" s="239"/>
      <c r="R417" s="239"/>
      <c r="S417" s="239"/>
      <c r="T417" s="240"/>
      <c r="AT417" s="241" t="s">
        <v>223</v>
      </c>
      <c r="AU417" s="241" t="s">
        <v>76</v>
      </c>
      <c r="AV417" s="12" t="s">
        <v>74</v>
      </c>
      <c r="AW417" s="12" t="s">
        <v>30</v>
      </c>
      <c r="AX417" s="12" t="s">
        <v>67</v>
      </c>
      <c r="AY417" s="241" t="s">
        <v>211</v>
      </c>
    </row>
    <row r="418" spans="2:51" s="12" customFormat="1" ht="12">
      <c r="B418" s="232"/>
      <c r="C418" s="233"/>
      <c r="D418" s="228" t="s">
        <v>223</v>
      </c>
      <c r="E418" s="234" t="s">
        <v>1</v>
      </c>
      <c r="F418" s="235" t="s">
        <v>2343</v>
      </c>
      <c r="G418" s="233"/>
      <c r="H418" s="234" t="s">
        <v>1</v>
      </c>
      <c r="I418" s="236"/>
      <c r="J418" s="233"/>
      <c r="K418" s="233"/>
      <c r="L418" s="237"/>
      <c r="M418" s="238"/>
      <c r="N418" s="239"/>
      <c r="O418" s="239"/>
      <c r="P418" s="239"/>
      <c r="Q418" s="239"/>
      <c r="R418" s="239"/>
      <c r="S418" s="239"/>
      <c r="T418" s="240"/>
      <c r="AT418" s="241" t="s">
        <v>223</v>
      </c>
      <c r="AU418" s="241" t="s">
        <v>76</v>
      </c>
      <c r="AV418" s="12" t="s">
        <v>74</v>
      </c>
      <c r="AW418" s="12" t="s">
        <v>30</v>
      </c>
      <c r="AX418" s="12" t="s">
        <v>67</v>
      </c>
      <c r="AY418" s="241" t="s">
        <v>211</v>
      </c>
    </row>
    <row r="419" spans="2:51" s="13" customFormat="1" ht="12">
      <c r="B419" s="242"/>
      <c r="C419" s="243"/>
      <c r="D419" s="228" t="s">
        <v>223</v>
      </c>
      <c r="E419" s="244" t="s">
        <v>1</v>
      </c>
      <c r="F419" s="245" t="s">
        <v>2349</v>
      </c>
      <c r="G419" s="243"/>
      <c r="H419" s="246">
        <v>7.062</v>
      </c>
      <c r="I419" s="247"/>
      <c r="J419" s="243"/>
      <c r="K419" s="243"/>
      <c r="L419" s="248"/>
      <c r="M419" s="249"/>
      <c r="N419" s="250"/>
      <c r="O419" s="250"/>
      <c r="P419" s="250"/>
      <c r="Q419" s="250"/>
      <c r="R419" s="250"/>
      <c r="S419" s="250"/>
      <c r="T419" s="251"/>
      <c r="AT419" s="252" t="s">
        <v>223</v>
      </c>
      <c r="AU419" s="252" t="s">
        <v>76</v>
      </c>
      <c r="AV419" s="13" t="s">
        <v>76</v>
      </c>
      <c r="AW419" s="13" t="s">
        <v>30</v>
      </c>
      <c r="AX419" s="13" t="s">
        <v>67</v>
      </c>
      <c r="AY419" s="252" t="s">
        <v>211</v>
      </c>
    </row>
    <row r="420" spans="2:51" s="12" customFormat="1" ht="12">
      <c r="B420" s="232"/>
      <c r="C420" s="233"/>
      <c r="D420" s="228" t="s">
        <v>223</v>
      </c>
      <c r="E420" s="234" t="s">
        <v>1</v>
      </c>
      <c r="F420" s="235" t="s">
        <v>2350</v>
      </c>
      <c r="G420" s="233"/>
      <c r="H420" s="234" t="s">
        <v>1</v>
      </c>
      <c r="I420" s="236"/>
      <c r="J420" s="233"/>
      <c r="K420" s="233"/>
      <c r="L420" s="237"/>
      <c r="M420" s="238"/>
      <c r="N420" s="239"/>
      <c r="O420" s="239"/>
      <c r="P420" s="239"/>
      <c r="Q420" s="239"/>
      <c r="R420" s="239"/>
      <c r="S420" s="239"/>
      <c r="T420" s="240"/>
      <c r="AT420" s="241" t="s">
        <v>223</v>
      </c>
      <c r="AU420" s="241" t="s">
        <v>76</v>
      </c>
      <c r="AV420" s="12" t="s">
        <v>74</v>
      </c>
      <c r="AW420" s="12" t="s">
        <v>30</v>
      </c>
      <c r="AX420" s="12" t="s">
        <v>67</v>
      </c>
      <c r="AY420" s="241" t="s">
        <v>211</v>
      </c>
    </row>
    <row r="421" spans="2:51" s="13" customFormat="1" ht="12">
      <c r="B421" s="242"/>
      <c r="C421" s="243"/>
      <c r="D421" s="228" t="s">
        <v>223</v>
      </c>
      <c r="E421" s="244" t="s">
        <v>1</v>
      </c>
      <c r="F421" s="245" t="s">
        <v>2351</v>
      </c>
      <c r="G421" s="243"/>
      <c r="H421" s="246">
        <v>4.851</v>
      </c>
      <c r="I421" s="247"/>
      <c r="J421" s="243"/>
      <c r="K421" s="243"/>
      <c r="L421" s="248"/>
      <c r="M421" s="249"/>
      <c r="N421" s="250"/>
      <c r="O421" s="250"/>
      <c r="P421" s="250"/>
      <c r="Q421" s="250"/>
      <c r="R421" s="250"/>
      <c r="S421" s="250"/>
      <c r="T421" s="251"/>
      <c r="AT421" s="252" t="s">
        <v>223</v>
      </c>
      <c r="AU421" s="252" t="s">
        <v>76</v>
      </c>
      <c r="AV421" s="13" t="s">
        <v>76</v>
      </c>
      <c r="AW421" s="13" t="s">
        <v>30</v>
      </c>
      <c r="AX421" s="13" t="s">
        <v>67</v>
      </c>
      <c r="AY421" s="252" t="s">
        <v>211</v>
      </c>
    </row>
    <row r="422" spans="2:51" s="12" customFormat="1" ht="12">
      <c r="B422" s="232"/>
      <c r="C422" s="233"/>
      <c r="D422" s="228" t="s">
        <v>223</v>
      </c>
      <c r="E422" s="234" t="s">
        <v>1</v>
      </c>
      <c r="F422" s="235" t="s">
        <v>2352</v>
      </c>
      <c r="G422" s="233"/>
      <c r="H422" s="234" t="s">
        <v>1</v>
      </c>
      <c r="I422" s="236"/>
      <c r="J422" s="233"/>
      <c r="K422" s="233"/>
      <c r="L422" s="237"/>
      <c r="M422" s="238"/>
      <c r="N422" s="239"/>
      <c r="O422" s="239"/>
      <c r="P422" s="239"/>
      <c r="Q422" s="239"/>
      <c r="R422" s="239"/>
      <c r="S422" s="239"/>
      <c r="T422" s="240"/>
      <c r="AT422" s="241" t="s">
        <v>223</v>
      </c>
      <c r="AU422" s="241" t="s">
        <v>76</v>
      </c>
      <c r="AV422" s="12" t="s">
        <v>74</v>
      </c>
      <c r="AW422" s="12" t="s">
        <v>30</v>
      </c>
      <c r="AX422" s="12" t="s">
        <v>67</v>
      </c>
      <c r="AY422" s="241" t="s">
        <v>211</v>
      </c>
    </row>
    <row r="423" spans="2:51" s="13" customFormat="1" ht="12">
      <c r="B423" s="242"/>
      <c r="C423" s="243"/>
      <c r="D423" s="228" t="s">
        <v>223</v>
      </c>
      <c r="E423" s="244" t="s">
        <v>1</v>
      </c>
      <c r="F423" s="245" t="s">
        <v>2353</v>
      </c>
      <c r="G423" s="243"/>
      <c r="H423" s="246">
        <v>15.068</v>
      </c>
      <c r="I423" s="247"/>
      <c r="J423" s="243"/>
      <c r="K423" s="243"/>
      <c r="L423" s="248"/>
      <c r="M423" s="249"/>
      <c r="N423" s="250"/>
      <c r="O423" s="250"/>
      <c r="P423" s="250"/>
      <c r="Q423" s="250"/>
      <c r="R423" s="250"/>
      <c r="S423" s="250"/>
      <c r="T423" s="251"/>
      <c r="AT423" s="252" t="s">
        <v>223</v>
      </c>
      <c r="AU423" s="252" t="s">
        <v>76</v>
      </c>
      <c r="AV423" s="13" t="s">
        <v>76</v>
      </c>
      <c r="AW423" s="13" t="s">
        <v>30</v>
      </c>
      <c r="AX423" s="13" t="s">
        <v>67</v>
      </c>
      <c r="AY423" s="252" t="s">
        <v>211</v>
      </c>
    </row>
    <row r="424" spans="2:51" s="14" customFormat="1" ht="12">
      <c r="B424" s="253"/>
      <c r="C424" s="254"/>
      <c r="D424" s="228" t="s">
        <v>223</v>
      </c>
      <c r="E424" s="255" t="s">
        <v>1</v>
      </c>
      <c r="F424" s="256" t="s">
        <v>227</v>
      </c>
      <c r="G424" s="254"/>
      <c r="H424" s="257">
        <v>56.585</v>
      </c>
      <c r="I424" s="258"/>
      <c r="J424" s="254"/>
      <c r="K424" s="254"/>
      <c r="L424" s="259"/>
      <c r="M424" s="260"/>
      <c r="N424" s="261"/>
      <c r="O424" s="261"/>
      <c r="P424" s="261"/>
      <c r="Q424" s="261"/>
      <c r="R424" s="261"/>
      <c r="S424" s="261"/>
      <c r="T424" s="262"/>
      <c r="AT424" s="263" t="s">
        <v>223</v>
      </c>
      <c r="AU424" s="263" t="s">
        <v>76</v>
      </c>
      <c r="AV424" s="14" t="s">
        <v>218</v>
      </c>
      <c r="AW424" s="14" t="s">
        <v>30</v>
      </c>
      <c r="AX424" s="14" t="s">
        <v>74</v>
      </c>
      <c r="AY424" s="263" t="s">
        <v>211</v>
      </c>
    </row>
    <row r="425" spans="2:65" s="1" customFormat="1" ht="16.5" customHeight="1">
      <c r="B425" s="38"/>
      <c r="C425" s="216" t="s">
        <v>563</v>
      </c>
      <c r="D425" s="216" t="s">
        <v>213</v>
      </c>
      <c r="E425" s="217" t="s">
        <v>2104</v>
      </c>
      <c r="F425" s="218" t="s">
        <v>2105</v>
      </c>
      <c r="G425" s="219" t="s">
        <v>230</v>
      </c>
      <c r="H425" s="220">
        <v>5.056</v>
      </c>
      <c r="I425" s="221"/>
      <c r="J425" s="222">
        <f>ROUND(I425*H425,2)</f>
        <v>0</v>
      </c>
      <c r="K425" s="218" t="s">
        <v>217</v>
      </c>
      <c r="L425" s="43"/>
      <c r="M425" s="223" t="s">
        <v>1</v>
      </c>
      <c r="N425" s="224" t="s">
        <v>38</v>
      </c>
      <c r="O425" s="79"/>
      <c r="P425" s="225">
        <f>O425*H425</f>
        <v>0</v>
      </c>
      <c r="Q425" s="225">
        <v>0.121711072</v>
      </c>
      <c r="R425" s="225">
        <f>Q425*H425</f>
        <v>0.615371180032</v>
      </c>
      <c r="S425" s="225">
        <v>2.4</v>
      </c>
      <c r="T425" s="226">
        <f>S425*H425</f>
        <v>12.1344</v>
      </c>
      <c r="AR425" s="17" t="s">
        <v>218</v>
      </c>
      <c r="AT425" s="17" t="s">
        <v>213</v>
      </c>
      <c r="AU425" s="17" t="s">
        <v>76</v>
      </c>
      <c r="AY425" s="17" t="s">
        <v>211</v>
      </c>
      <c r="BE425" s="227">
        <f>IF(N425="základní",J425,0)</f>
        <v>0</v>
      </c>
      <c r="BF425" s="227">
        <f>IF(N425="snížená",J425,0)</f>
        <v>0</v>
      </c>
      <c r="BG425" s="227">
        <f>IF(N425="zákl. přenesená",J425,0)</f>
        <v>0</v>
      </c>
      <c r="BH425" s="227">
        <f>IF(N425="sníž. přenesená",J425,0)</f>
        <v>0</v>
      </c>
      <c r="BI425" s="227">
        <f>IF(N425="nulová",J425,0)</f>
        <v>0</v>
      </c>
      <c r="BJ425" s="17" t="s">
        <v>74</v>
      </c>
      <c r="BK425" s="227">
        <f>ROUND(I425*H425,2)</f>
        <v>0</v>
      </c>
      <c r="BL425" s="17" t="s">
        <v>218</v>
      </c>
      <c r="BM425" s="17" t="s">
        <v>571</v>
      </c>
    </row>
    <row r="426" spans="2:47" s="1" customFormat="1" ht="12">
      <c r="B426" s="38"/>
      <c r="C426" s="39"/>
      <c r="D426" s="228" t="s">
        <v>219</v>
      </c>
      <c r="E426" s="39"/>
      <c r="F426" s="229" t="s">
        <v>2106</v>
      </c>
      <c r="G426" s="39"/>
      <c r="H426" s="39"/>
      <c r="I426" s="143"/>
      <c r="J426" s="39"/>
      <c r="K426" s="39"/>
      <c r="L426" s="43"/>
      <c r="M426" s="230"/>
      <c r="N426" s="79"/>
      <c r="O426" s="79"/>
      <c r="P426" s="79"/>
      <c r="Q426" s="79"/>
      <c r="R426" s="79"/>
      <c r="S426" s="79"/>
      <c r="T426" s="80"/>
      <c r="AT426" s="17" t="s">
        <v>219</v>
      </c>
      <c r="AU426" s="17" t="s">
        <v>76</v>
      </c>
    </row>
    <row r="427" spans="2:47" s="1" customFormat="1" ht="12">
      <c r="B427" s="38"/>
      <c r="C427" s="39"/>
      <c r="D427" s="228" t="s">
        <v>221</v>
      </c>
      <c r="E427" s="39"/>
      <c r="F427" s="231" t="s">
        <v>2101</v>
      </c>
      <c r="G427" s="39"/>
      <c r="H427" s="39"/>
      <c r="I427" s="143"/>
      <c r="J427" s="39"/>
      <c r="K427" s="39"/>
      <c r="L427" s="43"/>
      <c r="M427" s="230"/>
      <c r="N427" s="79"/>
      <c r="O427" s="79"/>
      <c r="P427" s="79"/>
      <c r="Q427" s="79"/>
      <c r="R427" s="79"/>
      <c r="S427" s="79"/>
      <c r="T427" s="80"/>
      <c r="AT427" s="17" t="s">
        <v>221</v>
      </c>
      <c r="AU427" s="17" t="s">
        <v>76</v>
      </c>
    </row>
    <row r="428" spans="2:51" s="12" customFormat="1" ht="12">
      <c r="B428" s="232"/>
      <c r="C428" s="233"/>
      <c r="D428" s="228" t="s">
        <v>223</v>
      </c>
      <c r="E428" s="234" t="s">
        <v>1</v>
      </c>
      <c r="F428" s="235" t="s">
        <v>2354</v>
      </c>
      <c r="G428" s="233"/>
      <c r="H428" s="234" t="s">
        <v>1</v>
      </c>
      <c r="I428" s="236"/>
      <c r="J428" s="233"/>
      <c r="K428" s="233"/>
      <c r="L428" s="237"/>
      <c r="M428" s="238"/>
      <c r="N428" s="239"/>
      <c r="O428" s="239"/>
      <c r="P428" s="239"/>
      <c r="Q428" s="239"/>
      <c r="R428" s="239"/>
      <c r="S428" s="239"/>
      <c r="T428" s="240"/>
      <c r="AT428" s="241" t="s">
        <v>223</v>
      </c>
      <c r="AU428" s="241" t="s">
        <v>76</v>
      </c>
      <c r="AV428" s="12" t="s">
        <v>74</v>
      </c>
      <c r="AW428" s="12" t="s">
        <v>30</v>
      </c>
      <c r="AX428" s="12" t="s">
        <v>67</v>
      </c>
      <c r="AY428" s="241" t="s">
        <v>211</v>
      </c>
    </row>
    <row r="429" spans="2:51" s="13" customFormat="1" ht="12">
      <c r="B429" s="242"/>
      <c r="C429" s="243"/>
      <c r="D429" s="228" t="s">
        <v>223</v>
      </c>
      <c r="E429" s="244" t="s">
        <v>1</v>
      </c>
      <c r="F429" s="245" t="s">
        <v>2355</v>
      </c>
      <c r="G429" s="243"/>
      <c r="H429" s="246">
        <v>3.015</v>
      </c>
      <c r="I429" s="247"/>
      <c r="J429" s="243"/>
      <c r="K429" s="243"/>
      <c r="L429" s="248"/>
      <c r="M429" s="249"/>
      <c r="N429" s="250"/>
      <c r="O429" s="250"/>
      <c r="P429" s="250"/>
      <c r="Q429" s="250"/>
      <c r="R429" s="250"/>
      <c r="S429" s="250"/>
      <c r="T429" s="251"/>
      <c r="AT429" s="252" t="s">
        <v>223</v>
      </c>
      <c r="AU429" s="252" t="s">
        <v>76</v>
      </c>
      <c r="AV429" s="13" t="s">
        <v>76</v>
      </c>
      <c r="AW429" s="13" t="s">
        <v>30</v>
      </c>
      <c r="AX429" s="13" t="s">
        <v>67</v>
      </c>
      <c r="AY429" s="252" t="s">
        <v>211</v>
      </c>
    </row>
    <row r="430" spans="2:51" s="12" customFormat="1" ht="12">
      <c r="B430" s="232"/>
      <c r="C430" s="233"/>
      <c r="D430" s="228" t="s">
        <v>223</v>
      </c>
      <c r="E430" s="234" t="s">
        <v>1</v>
      </c>
      <c r="F430" s="235" t="s">
        <v>1915</v>
      </c>
      <c r="G430" s="233"/>
      <c r="H430" s="234" t="s">
        <v>1</v>
      </c>
      <c r="I430" s="236"/>
      <c r="J430" s="233"/>
      <c r="K430" s="233"/>
      <c r="L430" s="237"/>
      <c r="M430" s="238"/>
      <c r="N430" s="239"/>
      <c r="O430" s="239"/>
      <c r="P430" s="239"/>
      <c r="Q430" s="239"/>
      <c r="R430" s="239"/>
      <c r="S430" s="239"/>
      <c r="T430" s="240"/>
      <c r="AT430" s="241" t="s">
        <v>223</v>
      </c>
      <c r="AU430" s="241" t="s">
        <v>76</v>
      </c>
      <c r="AV430" s="12" t="s">
        <v>74</v>
      </c>
      <c r="AW430" s="12" t="s">
        <v>30</v>
      </c>
      <c r="AX430" s="12" t="s">
        <v>67</v>
      </c>
      <c r="AY430" s="241" t="s">
        <v>211</v>
      </c>
    </row>
    <row r="431" spans="2:51" s="13" customFormat="1" ht="12">
      <c r="B431" s="242"/>
      <c r="C431" s="243"/>
      <c r="D431" s="228" t="s">
        <v>223</v>
      </c>
      <c r="E431" s="244" t="s">
        <v>1</v>
      </c>
      <c r="F431" s="245" t="s">
        <v>2356</v>
      </c>
      <c r="G431" s="243"/>
      <c r="H431" s="246">
        <v>1.445</v>
      </c>
      <c r="I431" s="247"/>
      <c r="J431" s="243"/>
      <c r="K431" s="243"/>
      <c r="L431" s="248"/>
      <c r="M431" s="249"/>
      <c r="N431" s="250"/>
      <c r="O431" s="250"/>
      <c r="P431" s="250"/>
      <c r="Q431" s="250"/>
      <c r="R431" s="250"/>
      <c r="S431" s="250"/>
      <c r="T431" s="251"/>
      <c r="AT431" s="252" t="s">
        <v>223</v>
      </c>
      <c r="AU431" s="252" t="s">
        <v>76</v>
      </c>
      <c r="AV431" s="13" t="s">
        <v>76</v>
      </c>
      <c r="AW431" s="13" t="s">
        <v>30</v>
      </c>
      <c r="AX431" s="13" t="s">
        <v>67</v>
      </c>
      <c r="AY431" s="252" t="s">
        <v>211</v>
      </c>
    </row>
    <row r="432" spans="2:51" s="12" customFormat="1" ht="12">
      <c r="B432" s="232"/>
      <c r="C432" s="233"/>
      <c r="D432" s="228" t="s">
        <v>223</v>
      </c>
      <c r="E432" s="234" t="s">
        <v>1</v>
      </c>
      <c r="F432" s="235" t="s">
        <v>2357</v>
      </c>
      <c r="G432" s="233"/>
      <c r="H432" s="234" t="s">
        <v>1</v>
      </c>
      <c r="I432" s="236"/>
      <c r="J432" s="233"/>
      <c r="K432" s="233"/>
      <c r="L432" s="237"/>
      <c r="M432" s="238"/>
      <c r="N432" s="239"/>
      <c r="O432" s="239"/>
      <c r="P432" s="239"/>
      <c r="Q432" s="239"/>
      <c r="R432" s="239"/>
      <c r="S432" s="239"/>
      <c r="T432" s="240"/>
      <c r="AT432" s="241" t="s">
        <v>223</v>
      </c>
      <c r="AU432" s="241" t="s">
        <v>76</v>
      </c>
      <c r="AV432" s="12" t="s">
        <v>74</v>
      </c>
      <c r="AW432" s="12" t="s">
        <v>30</v>
      </c>
      <c r="AX432" s="12" t="s">
        <v>67</v>
      </c>
      <c r="AY432" s="241" t="s">
        <v>211</v>
      </c>
    </row>
    <row r="433" spans="2:51" s="13" customFormat="1" ht="12">
      <c r="B433" s="242"/>
      <c r="C433" s="243"/>
      <c r="D433" s="228" t="s">
        <v>223</v>
      </c>
      <c r="E433" s="244" t="s">
        <v>1</v>
      </c>
      <c r="F433" s="245" t="s">
        <v>2358</v>
      </c>
      <c r="G433" s="243"/>
      <c r="H433" s="246">
        <v>0.284</v>
      </c>
      <c r="I433" s="247"/>
      <c r="J433" s="243"/>
      <c r="K433" s="243"/>
      <c r="L433" s="248"/>
      <c r="M433" s="249"/>
      <c r="N433" s="250"/>
      <c r="O433" s="250"/>
      <c r="P433" s="250"/>
      <c r="Q433" s="250"/>
      <c r="R433" s="250"/>
      <c r="S433" s="250"/>
      <c r="T433" s="251"/>
      <c r="AT433" s="252" t="s">
        <v>223</v>
      </c>
      <c r="AU433" s="252" t="s">
        <v>76</v>
      </c>
      <c r="AV433" s="13" t="s">
        <v>76</v>
      </c>
      <c r="AW433" s="13" t="s">
        <v>30</v>
      </c>
      <c r="AX433" s="13" t="s">
        <v>67</v>
      </c>
      <c r="AY433" s="252" t="s">
        <v>211</v>
      </c>
    </row>
    <row r="434" spans="2:51" s="13" customFormat="1" ht="12">
      <c r="B434" s="242"/>
      <c r="C434" s="243"/>
      <c r="D434" s="228" t="s">
        <v>223</v>
      </c>
      <c r="E434" s="244" t="s">
        <v>1</v>
      </c>
      <c r="F434" s="245" t="s">
        <v>2359</v>
      </c>
      <c r="G434" s="243"/>
      <c r="H434" s="246">
        <v>0.312</v>
      </c>
      <c r="I434" s="247"/>
      <c r="J434" s="243"/>
      <c r="K434" s="243"/>
      <c r="L434" s="248"/>
      <c r="M434" s="249"/>
      <c r="N434" s="250"/>
      <c r="O434" s="250"/>
      <c r="P434" s="250"/>
      <c r="Q434" s="250"/>
      <c r="R434" s="250"/>
      <c r="S434" s="250"/>
      <c r="T434" s="251"/>
      <c r="AT434" s="252" t="s">
        <v>223</v>
      </c>
      <c r="AU434" s="252" t="s">
        <v>76</v>
      </c>
      <c r="AV434" s="13" t="s">
        <v>76</v>
      </c>
      <c r="AW434" s="13" t="s">
        <v>30</v>
      </c>
      <c r="AX434" s="13" t="s">
        <v>67</v>
      </c>
      <c r="AY434" s="252" t="s">
        <v>211</v>
      </c>
    </row>
    <row r="435" spans="2:51" s="14" customFormat="1" ht="12">
      <c r="B435" s="253"/>
      <c r="C435" s="254"/>
      <c r="D435" s="228" t="s">
        <v>223</v>
      </c>
      <c r="E435" s="255" t="s">
        <v>1</v>
      </c>
      <c r="F435" s="256" t="s">
        <v>227</v>
      </c>
      <c r="G435" s="254"/>
      <c r="H435" s="257">
        <v>5.056</v>
      </c>
      <c r="I435" s="258"/>
      <c r="J435" s="254"/>
      <c r="K435" s="254"/>
      <c r="L435" s="259"/>
      <c r="M435" s="260"/>
      <c r="N435" s="261"/>
      <c r="O435" s="261"/>
      <c r="P435" s="261"/>
      <c r="Q435" s="261"/>
      <c r="R435" s="261"/>
      <c r="S435" s="261"/>
      <c r="T435" s="262"/>
      <c r="AT435" s="263" t="s">
        <v>223</v>
      </c>
      <c r="AU435" s="263" t="s">
        <v>76</v>
      </c>
      <c r="AV435" s="14" t="s">
        <v>218</v>
      </c>
      <c r="AW435" s="14" t="s">
        <v>30</v>
      </c>
      <c r="AX435" s="14" t="s">
        <v>74</v>
      </c>
      <c r="AY435" s="263" t="s">
        <v>211</v>
      </c>
    </row>
    <row r="436" spans="2:63" s="11" customFormat="1" ht="22.8" customHeight="1">
      <c r="B436" s="200"/>
      <c r="C436" s="201"/>
      <c r="D436" s="202" t="s">
        <v>66</v>
      </c>
      <c r="E436" s="214" t="s">
        <v>711</v>
      </c>
      <c r="F436" s="214" t="s">
        <v>712</v>
      </c>
      <c r="G436" s="201"/>
      <c r="H436" s="201"/>
      <c r="I436" s="204"/>
      <c r="J436" s="215">
        <f>BK436</f>
        <v>0</v>
      </c>
      <c r="K436" s="201"/>
      <c r="L436" s="206"/>
      <c r="M436" s="207"/>
      <c r="N436" s="208"/>
      <c r="O436" s="208"/>
      <c r="P436" s="209">
        <f>SUM(P437:P471)</f>
        <v>0</v>
      </c>
      <c r="Q436" s="208"/>
      <c r="R436" s="209">
        <f>SUM(R437:R471)</f>
        <v>0</v>
      </c>
      <c r="S436" s="208"/>
      <c r="T436" s="210">
        <f>SUM(T437:T471)</f>
        <v>0</v>
      </c>
      <c r="AR436" s="211" t="s">
        <v>74</v>
      </c>
      <c r="AT436" s="212" t="s">
        <v>66</v>
      </c>
      <c r="AU436" s="212" t="s">
        <v>74</v>
      </c>
      <c r="AY436" s="211" t="s">
        <v>211</v>
      </c>
      <c r="BK436" s="213">
        <f>SUM(BK437:BK471)</f>
        <v>0</v>
      </c>
    </row>
    <row r="437" spans="2:65" s="1" customFormat="1" ht="16.5" customHeight="1">
      <c r="B437" s="38"/>
      <c r="C437" s="216" t="s">
        <v>376</v>
      </c>
      <c r="D437" s="216" t="s">
        <v>213</v>
      </c>
      <c r="E437" s="217" t="s">
        <v>2110</v>
      </c>
      <c r="F437" s="218" t="s">
        <v>2111</v>
      </c>
      <c r="G437" s="219" t="s">
        <v>323</v>
      </c>
      <c r="H437" s="220">
        <v>136.622</v>
      </c>
      <c r="I437" s="221"/>
      <c r="J437" s="222">
        <f>ROUND(I437*H437,2)</f>
        <v>0</v>
      </c>
      <c r="K437" s="218" t="s">
        <v>217</v>
      </c>
      <c r="L437" s="43"/>
      <c r="M437" s="223" t="s">
        <v>1</v>
      </c>
      <c r="N437" s="224" t="s">
        <v>38</v>
      </c>
      <c r="O437" s="79"/>
      <c r="P437" s="225">
        <f>O437*H437</f>
        <v>0</v>
      </c>
      <c r="Q437" s="225">
        <v>0</v>
      </c>
      <c r="R437" s="225">
        <f>Q437*H437</f>
        <v>0</v>
      </c>
      <c r="S437" s="225">
        <v>0</v>
      </c>
      <c r="T437" s="226">
        <f>S437*H437</f>
        <v>0</v>
      </c>
      <c r="AR437" s="17" t="s">
        <v>218</v>
      </c>
      <c r="AT437" s="17" t="s">
        <v>213</v>
      </c>
      <c r="AU437" s="17" t="s">
        <v>76</v>
      </c>
      <c r="AY437" s="17" t="s">
        <v>211</v>
      </c>
      <c r="BE437" s="227">
        <f>IF(N437="základní",J437,0)</f>
        <v>0</v>
      </c>
      <c r="BF437" s="227">
        <f>IF(N437="snížená",J437,0)</f>
        <v>0</v>
      </c>
      <c r="BG437" s="227">
        <f>IF(N437="zákl. přenesená",J437,0)</f>
        <v>0</v>
      </c>
      <c r="BH437" s="227">
        <f>IF(N437="sníž. přenesená",J437,0)</f>
        <v>0</v>
      </c>
      <c r="BI437" s="227">
        <f>IF(N437="nulová",J437,0)</f>
        <v>0</v>
      </c>
      <c r="BJ437" s="17" t="s">
        <v>74</v>
      </c>
      <c r="BK437" s="227">
        <f>ROUND(I437*H437,2)</f>
        <v>0</v>
      </c>
      <c r="BL437" s="17" t="s">
        <v>218</v>
      </c>
      <c r="BM437" s="17" t="s">
        <v>579</v>
      </c>
    </row>
    <row r="438" spans="2:47" s="1" customFormat="1" ht="12">
      <c r="B438" s="38"/>
      <c r="C438" s="39"/>
      <c r="D438" s="228" t="s">
        <v>219</v>
      </c>
      <c r="E438" s="39"/>
      <c r="F438" s="229" t="s">
        <v>2113</v>
      </c>
      <c r="G438" s="39"/>
      <c r="H438" s="39"/>
      <c r="I438" s="143"/>
      <c r="J438" s="39"/>
      <c r="K438" s="39"/>
      <c r="L438" s="43"/>
      <c r="M438" s="230"/>
      <c r="N438" s="79"/>
      <c r="O438" s="79"/>
      <c r="P438" s="79"/>
      <c r="Q438" s="79"/>
      <c r="R438" s="79"/>
      <c r="S438" s="79"/>
      <c r="T438" s="80"/>
      <c r="AT438" s="17" t="s">
        <v>219</v>
      </c>
      <c r="AU438" s="17" t="s">
        <v>76</v>
      </c>
    </row>
    <row r="439" spans="2:47" s="1" customFormat="1" ht="12">
      <c r="B439" s="38"/>
      <c r="C439" s="39"/>
      <c r="D439" s="228" t="s">
        <v>221</v>
      </c>
      <c r="E439" s="39"/>
      <c r="F439" s="231" t="s">
        <v>2114</v>
      </c>
      <c r="G439" s="39"/>
      <c r="H439" s="39"/>
      <c r="I439" s="143"/>
      <c r="J439" s="39"/>
      <c r="K439" s="39"/>
      <c r="L439" s="43"/>
      <c r="M439" s="230"/>
      <c r="N439" s="79"/>
      <c r="O439" s="79"/>
      <c r="P439" s="79"/>
      <c r="Q439" s="79"/>
      <c r="R439" s="79"/>
      <c r="S439" s="79"/>
      <c r="T439" s="80"/>
      <c r="AT439" s="17" t="s">
        <v>221</v>
      </c>
      <c r="AU439" s="17" t="s">
        <v>76</v>
      </c>
    </row>
    <row r="440" spans="2:47" s="1" customFormat="1" ht="12">
      <c r="B440" s="38"/>
      <c r="C440" s="39"/>
      <c r="D440" s="228" t="s">
        <v>250</v>
      </c>
      <c r="E440" s="39"/>
      <c r="F440" s="231" t="s">
        <v>2360</v>
      </c>
      <c r="G440" s="39"/>
      <c r="H440" s="39"/>
      <c r="I440" s="143"/>
      <c r="J440" s="39"/>
      <c r="K440" s="39"/>
      <c r="L440" s="43"/>
      <c r="M440" s="230"/>
      <c r="N440" s="79"/>
      <c r="O440" s="79"/>
      <c r="P440" s="79"/>
      <c r="Q440" s="79"/>
      <c r="R440" s="79"/>
      <c r="S440" s="79"/>
      <c r="T440" s="80"/>
      <c r="AT440" s="17" t="s">
        <v>250</v>
      </c>
      <c r="AU440" s="17" t="s">
        <v>76</v>
      </c>
    </row>
    <row r="441" spans="2:51" s="13" customFormat="1" ht="12">
      <c r="B441" s="242"/>
      <c r="C441" s="243"/>
      <c r="D441" s="228" t="s">
        <v>223</v>
      </c>
      <c r="E441" s="244" t="s">
        <v>1</v>
      </c>
      <c r="F441" s="245" t="s">
        <v>2361</v>
      </c>
      <c r="G441" s="243"/>
      <c r="H441" s="246">
        <v>136.622</v>
      </c>
      <c r="I441" s="247"/>
      <c r="J441" s="243"/>
      <c r="K441" s="243"/>
      <c r="L441" s="248"/>
      <c r="M441" s="249"/>
      <c r="N441" s="250"/>
      <c r="O441" s="250"/>
      <c r="P441" s="250"/>
      <c r="Q441" s="250"/>
      <c r="R441" s="250"/>
      <c r="S441" s="250"/>
      <c r="T441" s="251"/>
      <c r="AT441" s="252" t="s">
        <v>223</v>
      </c>
      <c r="AU441" s="252" t="s">
        <v>76</v>
      </c>
      <c r="AV441" s="13" t="s">
        <v>76</v>
      </c>
      <c r="AW441" s="13" t="s">
        <v>30</v>
      </c>
      <c r="AX441" s="13" t="s">
        <v>74</v>
      </c>
      <c r="AY441" s="252" t="s">
        <v>211</v>
      </c>
    </row>
    <row r="442" spans="2:65" s="1" customFormat="1" ht="16.5" customHeight="1">
      <c r="B442" s="38"/>
      <c r="C442" s="216" t="s">
        <v>576</v>
      </c>
      <c r="D442" s="216" t="s">
        <v>213</v>
      </c>
      <c r="E442" s="217" t="s">
        <v>2117</v>
      </c>
      <c r="F442" s="218" t="s">
        <v>2118</v>
      </c>
      <c r="G442" s="219" t="s">
        <v>323</v>
      </c>
      <c r="H442" s="220">
        <v>273.244</v>
      </c>
      <c r="I442" s="221"/>
      <c r="J442" s="222">
        <f>ROUND(I442*H442,2)</f>
        <v>0</v>
      </c>
      <c r="K442" s="218" t="s">
        <v>217</v>
      </c>
      <c r="L442" s="43"/>
      <c r="M442" s="223" t="s">
        <v>1</v>
      </c>
      <c r="N442" s="224" t="s">
        <v>38</v>
      </c>
      <c r="O442" s="79"/>
      <c r="P442" s="225">
        <f>O442*H442</f>
        <v>0</v>
      </c>
      <c r="Q442" s="225">
        <v>0</v>
      </c>
      <c r="R442" s="225">
        <f>Q442*H442</f>
        <v>0</v>
      </c>
      <c r="S442" s="225">
        <v>0</v>
      </c>
      <c r="T442" s="226">
        <f>S442*H442</f>
        <v>0</v>
      </c>
      <c r="AR442" s="17" t="s">
        <v>218</v>
      </c>
      <c r="AT442" s="17" t="s">
        <v>213</v>
      </c>
      <c r="AU442" s="17" t="s">
        <v>76</v>
      </c>
      <c r="AY442" s="17" t="s">
        <v>211</v>
      </c>
      <c r="BE442" s="227">
        <f>IF(N442="základní",J442,0)</f>
        <v>0</v>
      </c>
      <c r="BF442" s="227">
        <f>IF(N442="snížená",J442,0)</f>
        <v>0</v>
      </c>
      <c r="BG442" s="227">
        <f>IF(N442="zákl. přenesená",J442,0)</f>
        <v>0</v>
      </c>
      <c r="BH442" s="227">
        <f>IF(N442="sníž. přenesená",J442,0)</f>
        <v>0</v>
      </c>
      <c r="BI442" s="227">
        <f>IF(N442="nulová",J442,0)</f>
        <v>0</v>
      </c>
      <c r="BJ442" s="17" t="s">
        <v>74</v>
      </c>
      <c r="BK442" s="227">
        <f>ROUND(I442*H442,2)</f>
        <v>0</v>
      </c>
      <c r="BL442" s="17" t="s">
        <v>218</v>
      </c>
      <c r="BM442" s="17" t="s">
        <v>584</v>
      </c>
    </row>
    <row r="443" spans="2:47" s="1" customFormat="1" ht="12">
      <c r="B443" s="38"/>
      <c r="C443" s="39"/>
      <c r="D443" s="228" t="s">
        <v>219</v>
      </c>
      <c r="E443" s="39"/>
      <c r="F443" s="229" t="s">
        <v>2120</v>
      </c>
      <c r="G443" s="39"/>
      <c r="H443" s="39"/>
      <c r="I443" s="143"/>
      <c r="J443" s="39"/>
      <c r="K443" s="39"/>
      <c r="L443" s="43"/>
      <c r="M443" s="230"/>
      <c r="N443" s="79"/>
      <c r="O443" s="79"/>
      <c r="P443" s="79"/>
      <c r="Q443" s="79"/>
      <c r="R443" s="79"/>
      <c r="S443" s="79"/>
      <c r="T443" s="80"/>
      <c r="AT443" s="17" t="s">
        <v>219</v>
      </c>
      <c r="AU443" s="17" t="s">
        <v>76</v>
      </c>
    </row>
    <row r="444" spans="2:47" s="1" customFormat="1" ht="12">
      <c r="B444" s="38"/>
      <c r="C444" s="39"/>
      <c r="D444" s="228" t="s">
        <v>221</v>
      </c>
      <c r="E444" s="39"/>
      <c r="F444" s="231" t="s">
        <v>2114</v>
      </c>
      <c r="G444" s="39"/>
      <c r="H444" s="39"/>
      <c r="I444" s="143"/>
      <c r="J444" s="39"/>
      <c r="K444" s="39"/>
      <c r="L444" s="43"/>
      <c r="M444" s="230"/>
      <c r="N444" s="79"/>
      <c r="O444" s="79"/>
      <c r="P444" s="79"/>
      <c r="Q444" s="79"/>
      <c r="R444" s="79"/>
      <c r="S444" s="79"/>
      <c r="T444" s="80"/>
      <c r="AT444" s="17" t="s">
        <v>221</v>
      </c>
      <c r="AU444" s="17" t="s">
        <v>76</v>
      </c>
    </row>
    <row r="445" spans="2:47" s="1" customFormat="1" ht="12">
      <c r="B445" s="38"/>
      <c r="C445" s="39"/>
      <c r="D445" s="228" t="s">
        <v>250</v>
      </c>
      <c r="E445" s="39"/>
      <c r="F445" s="231" t="s">
        <v>2362</v>
      </c>
      <c r="G445" s="39"/>
      <c r="H445" s="39"/>
      <c r="I445" s="143"/>
      <c r="J445" s="39"/>
      <c r="K445" s="39"/>
      <c r="L445" s="43"/>
      <c r="M445" s="230"/>
      <c r="N445" s="79"/>
      <c r="O445" s="79"/>
      <c r="P445" s="79"/>
      <c r="Q445" s="79"/>
      <c r="R445" s="79"/>
      <c r="S445" s="79"/>
      <c r="T445" s="80"/>
      <c r="AT445" s="17" t="s">
        <v>250</v>
      </c>
      <c r="AU445" s="17" t="s">
        <v>76</v>
      </c>
    </row>
    <row r="446" spans="2:51" s="13" customFormat="1" ht="12">
      <c r="B446" s="242"/>
      <c r="C446" s="243"/>
      <c r="D446" s="228" t="s">
        <v>223</v>
      </c>
      <c r="E446" s="244" t="s">
        <v>1</v>
      </c>
      <c r="F446" s="245" t="s">
        <v>2363</v>
      </c>
      <c r="G446" s="243"/>
      <c r="H446" s="246">
        <v>273.244</v>
      </c>
      <c r="I446" s="247"/>
      <c r="J446" s="243"/>
      <c r="K446" s="243"/>
      <c r="L446" s="248"/>
      <c r="M446" s="249"/>
      <c r="N446" s="250"/>
      <c r="O446" s="250"/>
      <c r="P446" s="250"/>
      <c r="Q446" s="250"/>
      <c r="R446" s="250"/>
      <c r="S446" s="250"/>
      <c r="T446" s="251"/>
      <c r="AT446" s="252" t="s">
        <v>223</v>
      </c>
      <c r="AU446" s="252" t="s">
        <v>76</v>
      </c>
      <c r="AV446" s="13" t="s">
        <v>76</v>
      </c>
      <c r="AW446" s="13" t="s">
        <v>30</v>
      </c>
      <c r="AX446" s="13" t="s">
        <v>67</v>
      </c>
      <c r="AY446" s="252" t="s">
        <v>211</v>
      </c>
    </row>
    <row r="447" spans="2:51" s="14" customFormat="1" ht="12">
      <c r="B447" s="253"/>
      <c r="C447" s="254"/>
      <c r="D447" s="228" t="s">
        <v>223</v>
      </c>
      <c r="E447" s="255" t="s">
        <v>1</v>
      </c>
      <c r="F447" s="256" t="s">
        <v>227</v>
      </c>
      <c r="G447" s="254"/>
      <c r="H447" s="257">
        <v>273.244</v>
      </c>
      <c r="I447" s="258"/>
      <c r="J447" s="254"/>
      <c r="K447" s="254"/>
      <c r="L447" s="259"/>
      <c r="M447" s="260"/>
      <c r="N447" s="261"/>
      <c r="O447" s="261"/>
      <c r="P447" s="261"/>
      <c r="Q447" s="261"/>
      <c r="R447" s="261"/>
      <c r="S447" s="261"/>
      <c r="T447" s="262"/>
      <c r="AT447" s="263" t="s">
        <v>223</v>
      </c>
      <c r="AU447" s="263" t="s">
        <v>76</v>
      </c>
      <c r="AV447" s="14" t="s">
        <v>218</v>
      </c>
      <c r="AW447" s="14" t="s">
        <v>30</v>
      </c>
      <c r="AX447" s="14" t="s">
        <v>74</v>
      </c>
      <c r="AY447" s="263" t="s">
        <v>211</v>
      </c>
    </row>
    <row r="448" spans="2:65" s="1" customFormat="1" ht="16.5" customHeight="1">
      <c r="B448" s="38"/>
      <c r="C448" s="216" t="s">
        <v>385</v>
      </c>
      <c r="D448" s="216" t="s">
        <v>213</v>
      </c>
      <c r="E448" s="217" t="s">
        <v>714</v>
      </c>
      <c r="F448" s="218" t="s">
        <v>715</v>
      </c>
      <c r="G448" s="219" t="s">
        <v>323</v>
      </c>
      <c r="H448" s="220">
        <v>136.622</v>
      </c>
      <c r="I448" s="221"/>
      <c r="J448" s="222">
        <f>ROUND(I448*H448,2)</f>
        <v>0</v>
      </c>
      <c r="K448" s="218" t="s">
        <v>217</v>
      </c>
      <c r="L448" s="43"/>
      <c r="M448" s="223" t="s">
        <v>1</v>
      </c>
      <c r="N448" s="224" t="s">
        <v>38</v>
      </c>
      <c r="O448" s="79"/>
      <c r="P448" s="225">
        <f>O448*H448</f>
        <v>0</v>
      </c>
      <c r="Q448" s="225">
        <v>0</v>
      </c>
      <c r="R448" s="225">
        <f>Q448*H448</f>
        <v>0</v>
      </c>
      <c r="S448" s="225">
        <v>0</v>
      </c>
      <c r="T448" s="226">
        <f>S448*H448</f>
        <v>0</v>
      </c>
      <c r="AR448" s="17" t="s">
        <v>218</v>
      </c>
      <c r="AT448" s="17" t="s">
        <v>213</v>
      </c>
      <c r="AU448" s="17" t="s">
        <v>76</v>
      </c>
      <c r="AY448" s="17" t="s">
        <v>211</v>
      </c>
      <c r="BE448" s="227">
        <f>IF(N448="základní",J448,0)</f>
        <v>0</v>
      </c>
      <c r="BF448" s="227">
        <f>IF(N448="snížená",J448,0)</f>
        <v>0</v>
      </c>
      <c r="BG448" s="227">
        <f>IF(N448="zákl. přenesená",J448,0)</f>
        <v>0</v>
      </c>
      <c r="BH448" s="227">
        <f>IF(N448="sníž. přenesená",J448,0)</f>
        <v>0</v>
      </c>
      <c r="BI448" s="227">
        <f>IF(N448="nulová",J448,0)</f>
        <v>0</v>
      </c>
      <c r="BJ448" s="17" t="s">
        <v>74</v>
      </c>
      <c r="BK448" s="227">
        <f>ROUND(I448*H448,2)</f>
        <v>0</v>
      </c>
      <c r="BL448" s="17" t="s">
        <v>218</v>
      </c>
      <c r="BM448" s="17" t="s">
        <v>591</v>
      </c>
    </row>
    <row r="449" spans="2:47" s="1" customFormat="1" ht="12">
      <c r="B449" s="38"/>
      <c r="C449" s="39"/>
      <c r="D449" s="228" t="s">
        <v>219</v>
      </c>
      <c r="E449" s="39"/>
      <c r="F449" s="229" t="s">
        <v>717</v>
      </c>
      <c r="G449" s="39"/>
      <c r="H449" s="39"/>
      <c r="I449" s="143"/>
      <c r="J449" s="39"/>
      <c r="K449" s="39"/>
      <c r="L449" s="43"/>
      <c r="M449" s="230"/>
      <c r="N449" s="79"/>
      <c r="O449" s="79"/>
      <c r="P449" s="79"/>
      <c r="Q449" s="79"/>
      <c r="R449" s="79"/>
      <c r="S449" s="79"/>
      <c r="T449" s="80"/>
      <c r="AT449" s="17" t="s">
        <v>219</v>
      </c>
      <c r="AU449" s="17" t="s">
        <v>76</v>
      </c>
    </row>
    <row r="450" spans="2:47" s="1" customFormat="1" ht="12">
      <c r="B450" s="38"/>
      <c r="C450" s="39"/>
      <c r="D450" s="228" t="s">
        <v>221</v>
      </c>
      <c r="E450" s="39"/>
      <c r="F450" s="231" t="s">
        <v>718</v>
      </c>
      <c r="G450" s="39"/>
      <c r="H450" s="39"/>
      <c r="I450" s="143"/>
      <c r="J450" s="39"/>
      <c r="K450" s="39"/>
      <c r="L450" s="43"/>
      <c r="M450" s="230"/>
      <c r="N450" s="79"/>
      <c r="O450" s="79"/>
      <c r="P450" s="79"/>
      <c r="Q450" s="79"/>
      <c r="R450" s="79"/>
      <c r="S450" s="79"/>
      <c r="T450" s="80"/>
      <c r="AT450" s="17" t="s">
        <v>221</v>
      </c>
      <c r="AU450" s="17" t="s">
        <v>76</v>
      </c>
    </row>
    <row r="451" spans="2:65" s="1" customFormat="1" ht="16.5" customHeight="1">
      <c r="B451" s="38"/>
      <c r="C451" s="216" t="s">
        <v>588</v>
      </c>
      <c r="D451" s="216" t="s">
        <v>213</v>
      </c>
      <c r="E451" s="217" t="s">
        <v>719</v>
      </c>
      <c r="F451" s="218" t="s">
        <v>720</v>
      </c>
      <c r="G451" s="219" t="s">
        <v>323</v>
      </c>
      <c r="H451" s="220">
        <v>3005.684</v>
      </c>
      <c r="I451" s="221"/>
      <c r="J451" s="222">
        <f>ROUND(I451*H451,2)</f>
        <v>0</v>
      </c>
      <c r="K451" s="218" t="s">
        <v>217</v>
      </c>
      <c r="L451" s="43"/>
      <c r="M451" s="223" t="s">
        <v>1</v>
      </c>
      <c r="N451" s="224" t="s">
        <v>38</v>
      </c>
      <c r="O451" s="79"/>
      <c r="P451" s="225">
        <f>O451*H451</f>
        <v>0</v>
      </c>
      <c r="Q451" s="225">
        <v>0</v>
      </c>
      <c r="R451" s="225">
        <f>Q451*H451</f>
        <v>0</v>
      </c>
      <c r="S451" s="225">
        <v>0</v>
      </c>
      <c r="T451" s="226">
        <f>S451*H451</f>
        <v>0</v>
      </c>
      <c r="AR451" s="17" t="s">
        <v>218</v>
      </c>
      <c r="AT451" s="17" t="s">
        <v>213</v>
      </c>
      <c r="AU451" s="17" t="s">
        <v>76</v>
      </c>
      <c r="AY451" s="17" t="s">
        <v>211</v>
      </c>
      <c r="BE451" s="227">
        <f>IF(N451="základní",J451,0)</f>
        <v>0</v>
      </c>
      <c r="BF451" s="227">
        <f>IF(N451="snížená",J451,0)</f>
        <v>0</v>
      </c>
      <c r="BG451" s="227">
        <f>IF(N451="zákl. přenesená",J451,0)</f>
        <v>0</v>
      </c>
      <c r="BH451" s="227">
        <f>IF(N451="sníž. přenesená",J451,0)</f>
        <v>0</v>
      </c>
      <c r="BI451" s="227">
        <f>IF(N451="nulová",J451,0)</f>
        <v>0</v>
      </c>
      <c r="BJ451" s="17" t="s">
        <v>74</v>
      </c>
      <c r="BK451" s="227">
        <f>ROUND(I451*H451,2)</f>
        <v>0</v>
      </c>
      <c r="BL451" s="17" t="s">
        <v>218</v>
      </c>
      <c r="BM451" s="17" t="s">
        <v>598</v>
      </c>
    </row>
    <row r="452" spans="2:47" s="1" customFormat="1" ht="12">
      <c r="B452" s="38"/>
      <c r="C452" s="39"/>
      <c r="D452" s="228" t="s">
        <v>219</v>
      </c>
      <c r="E452" s="39"/>
      <c r="F452" s="229" t="s">
        <v>722</v>
      </c>
      <c r="G452" s="39"/>
      <c r="H452" s="39"/>
      <c r="I452" s="143"/>
      <c r="J452" s="39"/>
      <c r="K452" s="39"/>
      <c r="L452" s="43"/>
      <c r="M452" s="230"/>
      <c r="N452" s="79"/>
      <c r="O452" s="79"/>
      <c r="P452" s="79"/>
      <c r="Q452" s="79"/>
      <c r="R452" s="79"/>
      <c r="S452" s="79"/>
      <c r="T452" s="80"/>
      <c r="AT452" s="17" t="s">
        <v>219</v>
      </c>
      <c r="AU452" s="17" t="s">
        <v>76</v>
      </c>
    </row>
    <row r="453" spans="2:47" s="1" customFormat="1" ht="12">
      <c r="B453" s="38"/>
      <c r="C453" s="39"/>
      <c r="D453" s="228" t="s">
        <v>221</v>
      </c>
      <c r="E453" s="39"/>
      <c r="F453" s="231" t="s">
        <v>718</v>
      </c>
      <c r="G453" s="39"/>
      <c r="H453" s="39"/>
      <c r="I453" s="143"/>
      <c r="J453" s="39"/>
      <c r="K453" s="39"/>
      <c r="L453" s="43"/>
      <c r="M453" s="230"/>
      <c r="N453" s="79"/>
      <c r="O453" s="79"/>
      <c r="P453" s="79"/>
      <c r="Q453" s="79"/>
      <c r="R453" s="79"/>
      <c r="S453" s="79"/>
      <c r="T453" s="80"/>
      <c r="AT453" s="17" t="s">
        <v>221</v>
      </c>
      <c r="AU453" s="17" t="s">
        <v>76</v>
      </c>
    </row>
    <row r="454" spans="2:47" s="1" customFormat="1" ht="12">
      <c r="B454" s="38"/>
      <c r="C454" s="39"/>
      <c r="D454" s="228" t="s">
        <v>250</v>
      </c>
      <c r="E454" s="39"/>
      <c r="F454" s="231" t="s">
        <v>2364</v>
      </c>
      <c r="G454" s="39"/>
      <c r="H454" s="39"/>
      <c r="I454" s="143"/>
      <c r="J454" s="39"/>
      <c r="K454" s="39"/>
      <c r="L454" s="43"/>
      <c r="M454" s="230"/>
      <c r="N454" s="79"/>
      <c r="O454" s="79"/>
      <c r="P454" s="79"/>
      <c r="Q454" s="79"/>
      <c r="R454" s="79"/>
      <c r="S454" s="79"/>
      <c r="T454" s="80"/>
      <c r="AT454" s="17" t="s">
        <v>250</v>
      </c>
      <c r="AU454" s="17" t="s">
        <v>76</v>
      </c>
    </row>
    <row r="455" spans="2:51" s="13" customFormat="1" ht="12">
      <c r="B455" s="242"/>
      <c r="C455" s="243"/>
      <c r="D455" s="228" t="s">
        <v>223</v>
      </c>
      <c r="E455" s="244" t="s">
        <v>1</v>
      </c>
      <c r="F455" s="245" t="s">
        <v>2365</v>
      </c>
      <c r="G455" s="243"/>
      <c r="H455" s="246">
        <v>3005.684</v>
      </c>
      <c r="I455" s="247"/>
      <c r="J455" s="243"/>
      <c r="K455" s="243"/>
      <c r="L455" s="248"/>
      <c r="M455" s="249"/>
      <c r="N455" s="250"/>
      <c r="O455" s="250"/>
      <c r="P455" s="250"/>
      <c r="Q455" s="250"/>
      <c r="R455" s="250"/>
      <c r="S455" s="250"/>
      <c r="T455" s="251"/>
      <c r="AT455" s="252" t="s">
        <v>223</v>
      </c>
      <c r="AU455" s="252" t="s">
        <v>76</v>
      </c>
      <c r="AV455" s="13" t="s">
        <v>76</v>
      </c>
      <c r="AW455" s="13" t="s">
        <v>30</v>
      </c>
      <c r="AX455" s="13" t="s">
        <v>67</v>
      </c>
      <c r="AY455" s="252" t="s">
        <v>211</v>
      </c>
    </row>
    <row r="456" spans="2:51" s="14" customFormat="1" ht="12">
      <c r="B456" s="253"/>
      <c r="C456" s="254"/>
      <c r="D456" s="228" t="s">
        <v>223</v>
      </c>
      <c r="E456" s="255" t="s">
        <v>1</v>
      </c>
      <c r="F456" s="256" t="s">
        <v>227</v>
      </c>
      <c r="G456" s="254"/>
      <c r="H456" s="257">
        <v>3005.684</v>
      </c>
      <c r="I456" s="258"/>
      <c r="J456" s="254"/>
      <c r="K456" s="254"/>
      <c r="L456" s="259"/>
      <c r="M456" s="260"/>
      <c r="N456" s="261"/>
      <c r="O456" s="261"/>
      <c r="P456" s="261"/>
      <c r="Q456" s="261"/>
      <c r="R456" s="261"/>
      <c r="S456" s="261"/>
      <c r="T456" s="262"/>
      <c r="AT456" s="263" t="s">
        <v>223</v>
      </c>
      <c r="AU456" s="263" t="s">
        <v>76</v>
      </c>
      <c r="AV456" s="14" t="s">
        <v>218</v>
      </c>
      <c r="AW456" s="14" t="s">
        <v>30</v>
      </c>
      <c r="AX456" s="14" t="s">
        <v>74</v>
      </c>
      <c r="AY456" s="263" t="s">
        <v>211</v>
      </c>
    </row>
    <row r="457" spans="2:65" s="1" customFormat="1" ht="16.5" customHeight="1">
      <c r="B457" s="38"/>
      <c r="C457" s="216" t="s">
        <v>392</v>
      </c>
      <c r="D457" s="216" t="s">
        <v>213</v>
      </c>
      <c r="E457" s="217" t="s">
        <v>726</v>
      </c>
      <c r="F457" s="218" t="s">
        <v>727</v>
      </c>
      <c r="G457" s="219" t="s">
        <v>323</v>
      </c>
      <c r="H457" s="220">
        <v>273.244</v>
      </c>
      <c r="I457" s="221"/>
      <c r="J457" s="222">
        <f>ROUND(I457*H457,2)</f>
        <v>0</v>
      </c>
      <c r="K457" s="218" t="s">
        <v>217</v>
      </c>
      <c r="L457" s="43"/>
      <c r="M457" s="223" t="s">
        <v>1</v>
      </c>
      <c r="N457" s="224" t="s">
        <v>38</v>
      </c>
      <c r="O457" s="79"/>
      <c r="P457" s="225">
        <f>O457*H457</f>
        <v>0</v>
      </c>
      <c r="Q457" s="225">
        <v>0</v>
      </c>
      <c r="R457" s="225">
        <f>Q457*H457</f>
        <v>0</v>
      </c>
      <c r="S457" s="225">
        <v>0</v>
      </c>
      <c r="T457" s="226">
        <f>S457*H457</f>
        <v>0</v>
      </c>
      <c r="AR457" s="17" t="s">
        <v>218</v>
      </c>
      <c r="AT457" s="17" t="s">
        <v>213</v>
      </c>
      <c r="AU457" s="17" t="s">
        <v>76</v>
      </c>
      <c r="AY457" s="17" t="s">
        <v>211</v>
      </c>
      <c r="BE457" s="227">
        <f>IF(N457="základní",J457,0)</f>
        <v>0</v>
      </c>
      <c r="BF457" s="227">
        <f>IF(N457="snížená",J457,0)</f>
        <v>0</v>
      </c>
      <c r="BG457" s="227">
        <f>IF(N457="zákl. přenesená",J457,0)</f>
        <v>0</v>
      </c>
      <c r="BH457" s="227">
        <f>IF(N457="sníž. přenesená",J457,0)</f>
        <v>0</v>
      </c>
      <c r="BI457" s="227">
        <f>IF(N457="nulová",J457,0)</f>
        <v>0</v>
      </c>
      <c r="BJ457" s="17" t="s">
        <v>74</v>
      </c>
      <c r="BK457" s="227">
        <f>ROUND(I457*H457,2)</f>
        <v>0</v>
      </c>
      <c r="BL457" s="17" t="s">
        <v>218</v>
      </c>
      <c r="BM457" s="17" t="s">
        <v>604</v>
      </c>
    </row>
    <row r="458" spans="2:47" s="1" customFormat="1" ht="12">
      <c r="B458" s="38"/>
      <c r="C458" s="39"/>
      <c r="D458" s="228" t="s">
        <v>219</v>
      </c>
      <c r="E458" s="39"/>
      <c r="F458" s="229" t="s">
        <v>729</v>
      </c>
      <c r="G458" s="39"/>
      <c r="H458" s="39"/>
      <c r="I458" s="143"/>
      <c r="J458" s="39"/>
      <c r="K458" s="39"/>
      <c r="L458" s="43"/>
      <c r="M458" s="230"/>
      <c r="N458" s="79"/>
      <c r="O458" s="79"/>
      <c r="P458" s="79"/>
      <c r="Q458" s="79"/>
      <c r="R458" s="79"/>
      <c r="S458" s="79"/>
      <c r="T458" s="80"/>
      <c r="AT458" s="17" t="s">
        <v>219</v>
      </c>
      <c r="AU458" s="17" t="s">
        <v>76</v>
      </c>
    </row>
    <row r="459" spans="2:51" s="12" customFormat="1" ht="12">
      <c r="B459" s="232"/>
      <c r="C459" s="233"/>
      <c r="D459" s="228" t="s">
        <v>223</v>
      </c>
      <c r="E459" s="234" t="s">
        <v>1</v>
      </c>
      <c r="F459" s="235" t="s">
        <v>2124</v>
      </c>
      <c r="G459" s="233"/>
      <c r="H459" s="234" t="s">
        <v>1</v>
      </c>
      <c r="I459" s="236"/>
      <c r="J459" s="233"/>
      <c r="K459" s="233"/>
      <c r="L459" s="237"/>
      <c r="M459" s="238"/>
      <c r="N459" s="239"/>
      <c r="O459" s="239"/>
      <c r="P459" s="239"/>
      <c r="Q459" s="239"/>
      <c r="R459" s="239"/>
      <c r="S459" s="239"/>
      <c r="T459" s="240"/>
      <c r="AT459" s="241" t="s">
        <v>223</v>
      </c>
      <c r="AU459" s="241" t="s">
        <v>76</v>
      </c>
      <c r="AV459" s="12" t="s">
        <v>74</v>
      </c>
      <c r="AW459" s="12" t="s">
        <v>30</v>
      </c>
      <c r="AX459" s="12" t="s">
        <v>67</v>
      </c>
      <c r="AY459" s="241" t="s">
        <v>211</v>
      </c>
    </row>
    <row r="460" spans="2:51" s="13" customFormat="1" ht="12">
      <c r="B460" s="242"/>
      <c r="C460" s="243"/>
      <c r="D460" s="228" t="s">
        <v>223</v>
      </c>
      <c r="E460" s="244" t="s">
        <v>1</v>
      </c>
      <c r="F460" s="245" t="s">
        <v>2366</v>
      </c>
      <c r="G460" s="243"/>
      <c r="H460" s="246">
        <v>273.244</v>
      </c>
      <c r="I460" s="247"/>
      <c r="J460" s="243"/>
      <c r="K460" s="243"/>
      <c r="L460" s="248"/>
      <c r="M460" s="249"/>
      <c r="N460" s="250"/>
      <c r="O460" s="250"/>
      <c r="P460" s="250"/>
      <c r="Q460" s="250"/>
      <c r="R460" s="250"/>
      <c r="S460" s="250"/>
      <c r="T460" s="251"/>
      <c r="AT460" s="252" t="s">
        <v>223</v>
      </c>
      <c r="AU460" s="252" t="s">
        <v>76</v>
      </c>
      <c r="AV460" s="13" t="s">
        <v>76</v>
      </c>
      <c r="AW460" s="13" t="s">
        <v>30</v>
      </c>
      <c r="AX460" s="13" t="s">
        <v>74</v>
      </c>
      <c r="AY460" s="252" t="s">
        <v>211</v>
      </c>
    </row>
    <row r="461" spans="2:65" s="1" customFormat="1" ht="16.5" customHeight="1">
      <c r="B461" s="38"/>
      <c r="C461" s="216" t="s">
        <v>601</v>
      </c>
      <c r="D461" s="216" t="s">
        <v>213</v>
      </c>
      <c r="E461" s="217" t="s">
        <v>2367</v>
      </c>
      <c r="F461" s="218" t="s">
        <v>2368</v>
      </c>
      <c r="G461" s="219" t="s">
        <v>323</v>
      </c>
      <c r="H461" s="220">
        <v>124.487</v>
      </c>
      <c r="I461" s="221"/>
      <c r="J461" s="222">
        <f>ROUND(I461*H461,2)</f>
        <v>0</v>
      </c>
      <c r="K461" s="218" t="s">
        <v>217</v>
      </c>
      <c r="L461" s="43"/>
      <c r="M461" s="223" t="s">
        <v>1</v>
      </c>
      <c r="N461" s="224" t="s">
        <v>38</v>
      </c>
      <c r="O461" s="79"/>
      <c r="P461" s="225">
        <f>O461*H461</f>
        <v>0</v>
      </c>
      <c r="Q461" s="225">
        <v>0</v>
      </c>
      <c r="R461" s="225">
        <f>Q461*H461</f>
        <v>0</v>
      </c>
      <c r="S461" s="225">
        <v>0</v>
      </c>
      <c r="T461" s="226">
        <f>S461*H461</f>
        <v>0</v>
      </c>
      <c r="AR461" s="17" t="s">
        <v>218</v>
      </c>
      <c r="AT461" s="17" t="s">
        <v>213</v>
      </c>
      <c r="AU461" s="17" t="s">
        <v>76</v>
      </c>
      <c r="AY461" s="17" t="s">
        <v>211</v>
      </c>
      <c r="BE461" s="227">
        <f>IF(N461="základní",J461,0)</f>
        <v>0</v>
      </c>
      <c r="BF461" s="227">
        <f>IF(N461="snížená",J461,0)</f>
        <v>0</v>
      </c>
      <c r="BG461" s="227">
        <f>IF(N461="zákl. přenesená",J461,0)</f>
        <v>0</v>
      </c>
      <c r="BH461" s="227">
        <f>IF(N461="sníž. přenesená",J461,0)</f>
        <v>0</v>
      </c>
      <c r="BI461" s="227">
        <f>IF(N461="nulová",J461,0)</f>
        <v>0</v>
      </c>
      <c r="BJ461" s="17" t="s">
        <v>74</v>
      </c>
      <c r="BK461" s="227">
        <f>ROUND(I461*H461,2)</f>
        <v>0</v>
      </c>
      <c r="BL461" s="17" t="s">
        <v>218</v>
      </c>
      <c r="BM461" s="17" t="s">
        <v>617</v>
      </c>
    </row>
    <row r="462" spans="2:47" s="1" customFormat="1" ht="12">
      <c r="B462" s="38"/>
      <c r="C462" s="39"/>
      <c r="D462" s="228" t="s">
        <v>219</v>
      </c>
      <c r="E462" s="39"/>
      <c r="F462" s="229" t="s">
        <v>2369</v>
      </c>
      <c r="G462" s="39"/>
      <c r="H462" s="39"/>
      <c r="I462" s="143"/>
      <c r="J462" s="39"/>
      <c r="K462" s="39"/>
      <c r="L462" s="43"/>
      <c r="M462" s="230"/>
      <c r="N462" s="79"/>
      <c r="O462" s="79"/>
      <c r="P462" s="79"/>
      <c r="Q462" s="79"/>
      <c r="R462" s="79"/>
      <c r="S462" s="79"/>
      <c r="T462" s="80"/>
      <c r="AT462" s="17" t="s">
        <v>219</v>
      </c>
      <c r="AU462" s="17" t="s">
        <v>76</v>
      </c>
    </row>
    <row r="463" spans="2:47" s="1" customFormat="1" ht="12">
      <c r="B463" s="38"/>
      <c r="C463" s="39"/>
      <c r="D463" s="228" t="s">
        <v>221</v>
      </c>
      <c r="E463" s="39"/>
      <c r="F463" s="231" t="s">
        <v>733</v>
      </c>
      <c r="G463" s="39"/>
      <c r="H463" s="39"/>
      <c r="I463" s="143"/>
      <c r="J463" s="39"/>
      <c r="K463" s="39"/>
      <c r="L463" s="43"/>
      <c r="M463" s="230"/>
      <c r="N463" s="79"/>
      <c r="O463" s="79"/>
      <c r="P463" s="79"/>
      <c r="Q463" s="79"/>
      <c r="R463" s="79"/>
      <c r="S463" s="79"/>
      <c r="T463" s="80"/>
      <c r="AT463" s="17" t="s">
        <v>221</v>
      </c>
      <c r="AU463" s="17" t="s">
        <v>76</v>
      </c>
    </row>
    <row r="464" spans="2:47" s="1" customFormat="1" ht="12">
      <c r="B464" s="38"/>
      <c r="C464" s="39"/>
      <c r="D464" s="228" t="s">
        <v>250</v>
      </c>
      <c r="E464" s="39"/>
      <c r="F464" s="231" t="s">
        <v>327</v>
      </c>
      <c r="G464" s="39"/>
      <c r="H464" s="39"/>
      <c r="I464" s="143"/>
      <c r="J464" s="39"/>
      <c r="K464" s="39"/>
      <c r="L464" s="43"/>
      <c r="M464" s="230"/>
      <c r="N464" s="79"/>
      <c r="O464" s="79"/>
      <c r="P464" s="79"/>
      <c r="Q464" s="79"/>
      <c r="R464" s="79"/>
      <c r="S464" s="79"/>
      <c r="T464" s="80"/>
      <c r="AT464" s="17" t="s">
        <v>250</v>
      </c>
      <c r="AU464" s="17" t="s">
        <v>76</v>
      </c>
    </row>
    <row r="465" spans="2:51" s="12" customFormat="1" ht="12">
      <c r="B465" s="232"/>
      <c r="C465" s="233"/>
      <c r="D465" s="228" t="s">
        <v>223</v>
      </c>
      <c r="E465" s="234" t="s">
        <v>1</v>
      </c>
      <c r="F465" s="235" t="s">
        <v>2132</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3" customFormat="1" ht="12">
      <c r="B466" s="242"/>
      <c r="C466" s="243"/>
      <c r="D466" s="228" t="s">
        <v>223</v>
      </c>
      <c r="E466" s="244" t="s">
        <v>1</v>
      </c>
      <c r="F466" s="245" t="s">
        <v>2370</v>
      </c>
      <c r="G466" s="243"/>
      <c r="H466" s="246">
        <v>124.487</v>
      </c>
      <c r="I466" s="247"/>
      <c r="J466" s="243"/>
      <c r="K466" s="243"/>
      <c r="L466" s="248"/>
      <c r="M466" s="249"/>
      <c r="N466" s="250"/>
      <c r="O466" s="250"/>
      <c r="P466" s="250"/>
      <c r="Q466" s="250"/>
      <c r="R466" s="250"/>
      <c r="S466" s="250"/>
      <c r="T466" s="251"/>
      <c r="AT466" s="252" t="s">
        <v>223</v>
      </c>
      <c r="AU466" s="252" t="s">
        <v>76</v>
      </c>
      <c r="AV466" s="13" t="s">
        <v>76</v>
      </c>
      <c r="AW466" s="13" t="s">
        <v>30</v>
      </c>
      <c r="AX466" s="13" t="s">
        <v>74</v>
      </c>
      <c r="AY466" s="252" t="s">
        <v>211</v>
      </c>
    </row>
    <row r="467" spans="2:65" s="1" customFormat="1" ht="16.5" customHeight="1">
      <c r="B467" s="38"/>
      <c r="C467" s="216" t="s">
        <v>396</v>
      </c>
      <c r="D467" s="216" t="s">
        <v>213</v>
      </c>
      <c r="E467" s="217" t="s">
        <v>2371</v>
      </c>
      <c r="F467" s="218" t="s">
        <v>2126</v>
      </c>
      <c r="G467" s="219" t="s">
        <v>323</v>
      </c>
      <c r="H467" s="220">
        <v>12.135</v>
      </c>
      <c r="I467" s="221"/>
      <c r="J467" s="222">
        <f>ROUND(I467*H467,2)</f>
        <v>0</v>
      </c>
      <c r="K467" s="218" t="s">
        <v>217</v>
      </c>
      <c r="L467" s="43"/>
      <c r="M467" s="223" t="s">
        <v>1</v>
      </c>
      <c r="N467" s="224" t="s">
        <v>38</v>
      </c>
      <c r="O467" s="79"/>
      <c r="P467" s="225">
        <f>O467*H467</f>
        <v>0</v>
      </c>
      <c r="Q467" s="225">
        <v>0</v>
      </c>
      <c r="R467" s="225">
        <f>Q467*H467</f>
        <v>0</v>
      </c>
      <c r="S467" s="225">
        <v>0</v>
      </c>
      <c r="T467" s="226">
        <f>S467*H467</f>
        <v>0</v>
      </c>
      <c r="AR467" s="17" t="s">
        <v>218</v>
      </c>
      <c r="AT467" s="17" t="s">
        <v>213</v>
      </c>
      <c r="AU467" s="17" t="s">
        <v>76</v>
      </c>
      <c r="AY467" s="17" t="s">
        <v>211</v>
      </c>
      <c r="BE467" s="227">
        <f>IF(N467="základní",J467,0)</f>
        <v>0</v>
      </c>
      <c r="BF467" s="227">
        <f>IF(N467="snížená",J467,0)</f>
        <v>0</v>
      </c>
      <c r="BG467" s="227">
        <f>IF(N467="zákl. přenesená",J467,0)</f>
        <v>0</v>
      </c>
      <c r="BH467" s="227">
        <f>IF(N467="sníž. přenesená",J467,0)</f>
        <v>0</v>
      </c>
      <c r="BI467" s="227">
        <f>IF(N467="nulová",J467,0)</f>
        <v>0</v>
      </c>
      <c r="BJ467" s="17" t="s">
        <v>74</v>
      </c>
      <c r="BK467" s="227">
        <f>ROUND(I467*H467,2)</f>
        <v>0</v>
      </c>
      <c r="BL467" s="17" t="s">
        <v>218</v>
      </c>
      <c r="BM467" s="17" t="s">
        <v>624</v>
      </c>
    </row>
    <row r="468" spans="2:47" s="1" customFormat="1" ht="12">
      <c r="B468" s="38"/>
      <c r="C468" s="39"/>
      <c r="D468" s="228" t="s">
        <v>219</v>
      </c>
      <c r="E468" s="39"/>
      <c r="F468" s="229" t="s">
        <v>2127</v>
      </c>
      <c r="G468" s="39"/>
      <c r="H468" s="39"/>
      <c r="I468" s="143"/>
      <c r="J468" s="39"/>
      <c r="K468" s="39"/>
      <c r="L468" s="43"/>
      <c r="M468" s="230"/>
      <c r="N468" s="79"/>
      <c r="O468" s="79"/>
      <c r="P468" s="79"/>
      <c r="Q468" s="79"/>
      <c r="R468" s="79"/>
      <c r="S468" s="79"/>
      <c r="T468" s="80"/>
      <c r="AT468" s="17" t="s">
        <v>219</v>
      </c>
      <c r="AU468" s="17" t="s">
        <v>76</v>
      </c>
    </row>
    <row r="469" spans="2:47" s="1" customFormat="1" ht="12">
      <c r="B469" s="38"/>
      <c r="C469" s="39"/>
      <c r="D469" s="228" t="s">
        <v>221</v>
      </c>
      <c r="E469" s="39"/>
      <c r="F469" s="231" t="s">
        <v>733</v>
      </c>
      <c r="G469" s="39"/>
      <c r="H469" s="39"/>
      <c r="I469" s="143"/>
      <c r="J469" s="39"/>
      <c r="K469" s="39"/>
      <c r="L469" s="43"/>
      <c r="M469" s="230"/>
      <c r="N469" s="79"/>
      <c r="O469" s="79"/>
      <c r="P469" s="79"/>
      <c r="Q469" s="79"/>
      <c r="R469" s="79"/>
      <c r="S469" s="79"/>
      <c r="T469" s="80"/>
      <c r="AT469" s="17" t="s">
        <v>221</v>
      </c>
      <c r="AU469" s="17" t="s">
        <v>76</v>
      </c>
    </row>
    <row r="470" spans="2:51" s="12" customFormat="1" ht="12">
      <c r="B470" s="232"/>
      <c r="C470" s="233"/>
      <c r="D470" s="228" t="s">
        <v>223</v>
      </c>
      <c r="E470" s="234" t="s">
        <v>1</v>
      </c>
      <c r="F470" s="235" t="s">
        <v>2132</v>
      </c>
      <c r="G470" s="233"/>
      <c r="H470" s="234" t="s">
        <v>1</v>
      </c>
      <c r="I470" s="236"/>
      <c r="J470" s="233"/>
      <c r="K470" s="233"/>
      <c r="L470" s="237"/>
      <c r="M470" s="238"/>
      <c r="N470" s="239"/>
      <c r="O470" s="239"/>
      <c r="P470" s="239"/>
      <c r="Q470" s="239"/>
      <c r="R470" s="239"/>
      <c r="S470" s="239"/>
      <c r="T470" s="240"/>
      <c r="AT470" s="241" t="s">
        <v>223</v>
      </c>
      <c r="AU470" s="241" t="s">
        <v>76</v>
      </c>
      <c r="AV470" s="12" t="s">
        <v>74</v>
      </c>
      <c r="AW470" s="12" t="s">
        <v>30</v>
      </c>
      <c r="AX470" s="12" t="s">
        <v>67</v>
      </c>
      <c r="AY470" s="241" t="s">
        <v>211</v>
      </c>
    </row>
    <row r="471" spans="2:51" s="13" customFormat="1" ht="12">
      <c r="B471" s="242"/>
      <c r="C471" s="243"/>
      <c r="D471" s="228" t="s">
        <v>223</v>
      </c>
      <c r="E471" s="244" t="s">
        <v>1</v>
      </c>
      <c r="F471" s="245" t="s">
        <v>2372</v>
      </c>
      <c r="G471" s="243"/>
      <c r="H471" s="246">
        <v>12.135</v>
      </c>
      <c r="I471" s="247"/>
      <c r="J471" s="243"/>
      <c r="K471" s="243"/>
      <c r="L471" s="248"/>
      <c r="M471" s="249"/>
      <c r="N471" s="250"/>
      <c r="O471" s="250"/>
      <c r="P471" s="250"/>
      <c r="Q471" s="250"/>
      <c r="R471" s="250"/>
      <c r="S471" s="250"/>
      <c r="T471" s="251"/>
      <c r="AT471" s="252" t="s">
        <v>223</v>
      </c>
      <c r="AU471" s="252" t="s">
        <v>76</v>
      </c>
      <c r="AV471" s="13" t="s">
        <v>76</v>
      </c>
      <c r="AW471" s="13" t="s">
        <v>30</v>
      </c>
      <c r="AX471" s="13" t="s">
        <v>74</v>
      </c>
      <c r="AY471" s="252" t="s">
        <v>211</v>
      </c>
    </row>
    <row r="472" spans="2:63" s="11" customFormat="1" ht="22.8" customHeight="1">
      <c r="B472" s="200"/>
      <c r="C472" s="201"/>
      <c r="D472" s="202" t="s">
        <v>66</v>
      </c>
      <c r="E472" s="214" t="s">
        <v>735</v>
      </c>
      <c r="F472" s="214" t="s">
        <v>736</v>
      </c>
      <c r="G472" s="201"/>
      <c r="H472" s="201"/>
      <c r="I472" s="204"/>
      <c r="J472" s="215">
        <f>BK472</f>
        <v>0</v>
      </c>
      <c r="K472" s="201"/>
      <c r="L472" s="206"/>
      <c r="M472" s="207"/>
      <c r="N472" s="208"/>
      <c r="O472" s="208"/>
      <c r="P472" s="209">
        <f>SUM(P473:P479)</f>
        <v>0</v>
      </c>
      <c r="Q472" s="208"/>
      <c r="R472" s="209">
        <f>SUM(R473:R479)</f>
        <v>0</v>
      </c>
      <c r="S472" s="208"/>
      <c r="T472" s="210">
        <f>SUM(T473:T479)</f>
        <v>0</v>
      </c>
      <c r="AR472" s="211" t="s">
        <v>74</v>
      </c>
      <c r="AT472" s="212" t="s">
        <v>66</v>
      </c>
      <c r="AU472" s="212" t="s">
        <v>74</v>
      </c>
      <c r="AY472" s="211" t="s">
        <v>211</v>
      </c>
      <c r="BK472" s="213">
        <f>SUM(BK473:BK479)</f>
        <v>0</v>
      </c>
    </row>
    <row r="473" spans="2:65" s="1" customFormat="1" ht="16.5" customHeight="1">
      <c r="B473" s="38"/>
      <c r="C473" s="216" t="s">
        <v>614</v>
      </c>
      <c r="D473" s="216" t="s">
        <v>213</v>
      </c>
      <c r="E473" s="217" t="s">
        <v>738</v>
      </c>
      <c r="F473" s="218" t="s">
        <v>739</v>
      </c>
      <c r="G473" s="219" t="s">
        <v>323</v>
      </c>
      <c r="H473" s="220">
        <v>391.619</v>
      </c>
      <c r="I473" s="221"/>
      <c r="J473" s="222">
        <f>ROUND(I473*H473,2)</f>
        <v>0</v>
      </c>
      <c r="K473" s="218" t="s">
        <v>217</v>
      </c>
      <c r="L473" s="43"/>
      <c r="M473" s="223" t="s">
        <v>1</v>
      </c>
      <c r="N473" s="224" t="s">
        <v>38</v>
      </c>
      <c r="O473" s="79"/>
      <c r="P473" s="225">
        <f>O473*H473</f>
        <v>0</v>
      </c>
      <c r="Q473" s="225">
        <v>0</v>
      </c>
      <c r="R473" s="225">
        <f>Q473*H473</f>
        <v>0</v>
      </c>
      <c r="S473" s="225">
        <v>0</v>
      </c>
      <c r="T473" s="226">
        <f>S473*H473</f>
        <v>0</v>
      </c>
      <c r="AR473" s="17" t="s">
        <v>218</v>
      </c>
      <c r="AT473" s="17" t="s">
        <v>213</v>
      </c>
      <c r="AU473" s="17" t="s">
        <v>76</v>
      </c>
      <c r="AY473" s="17" t="s">
        <v>211</v>
      </c>
      <c r="BE473" s="227">
        <f>IF(N473="základní",J473,0)</f>
        <v>0</v>
      </c>
      <c r="BF473" s="227">
        <f>IF(N473="snížená",J473,0)</f>
        <v>0</v>
      </c>
      <c r="BG473" s="227">
        <f>IF(N473="zákl. přenesená",J473,0)</f>
        <v>0</v>
      </c>
      <c r="BH473" s="227">
        <f>IF(N473="sníž. přenesená",J473,0)</f>
        <v>0</v>
      </c>
      <c r="BI473" s="227">
        <f>IF(N473="nulová",J473,0)</f>
        <v>0</v>
      </c>
      <c r="BJ473" s="17" t="s">
        <v>74</v>
      </c>
      <c r="BK473" s="227">
        <f>ROUND(I473*H473,2)</f>
        <v>0</v>
      </c>
      <c r="BL473" s="17" t="s">
        <v>218</v>
      </c>
      <c r="BM473" s="17" t="s">
        <v>637</v>
      </c>
    </row>
    <row r="474" spans="2:47" s="1" customFormat="1" ht="12">
      <c r="B474" s="38"/>
      <c r="C474" s="39"/>
      <c r="D474" s="228" t="s">
        <v>219</v>
      </c>
      <c r="E474" s="39"/>
      <c r="F474" s="229" t="s">
        <v>741</v>
      </c>
      <c r="G474" s="39"/>
      <c r="H474" s="39"/>
      <c r="I474" s="143"/>
      <c r="J474" s="39"/>
      <c r="K474" s="39"/>
      <c r="L474" s="43"/>
      <c r="M474" s="230"/>
      <c r="N474" s="79"/>
      <c r="O474" s="79"/>
      <c r="P474" s="79"/>
      <c r="Q474" s="79"/>
      <c r="R474" s="79"/>
      <c r="S474" s="79"/>
      <c r="T474" s="80"/>
      <c r="AT474" s="17" t="s">
        <v>219</v>
      </c>
      <c r="AU474" s="17" t="s">
        <v>76</v>
      </c>
    </row>
    <row r="475" spans="2:47" s="1" customFormat="1" ht="12">
      <c r="B475" s="38"/>
      <c r="C475" s="39"/>
      <c r="D475" s="228" t="s">
        <v>221</v>
      </c>
      <c r="E475" s="39"/>
      <c r="F475" s="231" t="s">
        <v>742</v>
      </c>
      <c r="G475" s="39"/>
      <c r="H475" s="39"/>
      <c r="I475" s="143"/>
      <c r="J475" s="39"/>
      <c r="K475" s="39"/>
      <c r="L475" s="43"/>
      <c r="M475" s="230"/>
      <c r="N475" s="79"/>
      <c r="O475" s="79"/>
      <c r="P475" s="79"/>
      <c r="Q475" s="79"/>
      <c r="R475" s="79"/>
      <c r="S475" s="79"/>
      <c r="T475" s="80"/>
      <c r="AT475" s="17" t="s">
        <v>221</v>
      </c>
      <c r="AU475" s="17" t="s">
        <v>76</v>
      </c>
    </row>
    <row r="476" spans="2:65" s="1" customFormat="1" ht="16.5" customHeight="1">
      <c r="B476" s="38"/>
      <c r="C476" s="216" t="s">
        <v>405</v>
      </c>
      <c r="D476" s="216" t="s">
        <v>213</v>
      </c>
      <c r="E476" s="217" t="s">
        <v>2134</v>
      </c>
      <c r="F476" s="218" t="s">
        <v>2135</v>
      </c>
      <c r="G476" s="219" t="s">
        <v>323</v>
      </c>
      <c r="H476" s="220">
        <v>391.54</v>
      </c>
      <c r="I476" s="221"/>
      <c r="J476" s="222">
        <f>ROUND(I476*H476,2)</f>
        <v>0</v>
      </c>
      <c r="K476" s="218" t="s">
        <v>217</v>
      </c>
      <c r="L476" s="43"/>
      <c r="M476" s="223" t="s">
        <v>1</v>
      </c>
      <c r="N476" s="224" t="s">
        <v>38</v>
      </c>
      <c r="O476" s="79"/>
      <c r="P476" s="225">
        <f>O476*H476</f>
        <v>0</v>
      </c>
      <c r="Q476" s="225">
        <v>0</v>
      </c>
      <c r="R476" s="225">
        <f>Q476*H476</f>
        <v>0</v>
      </c>
      <c r="S476" s="225">
        <v>0</v>
      </c>
      <c r="T476" s="226">
        <f>S476*H476</f>
        <v>0</v>
      </c>
      <c r="AR476" s="17" t="s">
        <v>218</v>
      </c>
      <c r="AT476" s="17" t="s">
        <v>213</v>
      </c>
      <c r="AU476" s="17" t="s">
        <v>76</v>
      </c>
      <c r="AY476" s="17" t="s">
        <v>211</v>
      </c>
      <c r="BE476" s="227">
        <f>IF(N476="základní",J476,0)</f>
        <v>0</v>
      </c>
      <c r="BF476" s="227">
        <f>IF(N476="snížená",J476,0)</f>
        <v>0</v>
      </c>
      <c r="BG476" s="227">
        <f>IF(N476="zákl. přenesená",J476,0)</f>
        <v>0</v>
      </c>
      <c r="BH476" s="227">
        <f>IF(N476="sníž. přenesená",J476,0)</f>
        <v>0</v>
      </c>
      <c r="BI476" s="227">
        <f>IF(N476="nulová",J476,0)</f>
        <v>0</v>
      </c>
      <c r="BJ476" s="17" t="s">
        <v>74</v>
      </c>
      <c r="BK476" s="227">
        <f>ROUND(I476*H476,2)</f>
        <v>0</v>
      </c>
      <c r="BL476" s="17" t="s">
        <v>218</v>
      </c>
      <c r="BM476" s="17" t="s">
        <v>2373</v>
      </c>
    </row>
    <row r="477" spans="2:47" s="1" customFormat="1" ht="12">
      <c r="B477" s="38"/>
      <c r="C477" s="39"/>
      <c r="D477" s="228" t="s">
        <v>219</v>
      </c>
      <c r="E477" s="39"/>
      <c r="F477" s="229" t="s">
        <v>2137</v>
      </c>
      <c r="G477" s="39"/>
      <c r="H477" s="39"/>
      <c r="I477" s="143"/>
      <c r="J477" s="39"/>
      <c r="K477" s="39"/>
      <c r="L477" s="43"/>
      <c r="M477" s="230"/>
      <c r="N477" s="79"/>
      <c r="O477" s="79"/>
      <c r="P477" s="79"/>
      <c r="Q477" s="79"/>
      <c r="R477" s="79"/>
      <c r="S477" s="79"/>
      <c r="T477" s="80"/>
      <c r="AT477" s="17" t="s">
        <v>219</v>
      </c>
      <c r="AU477" s="17" t="s">
        <v>76</v>
      </c>
    </row>
    <row r="478" spans="2:47" s="1" customFormat="1" ht="12">
      <c r="B478" s="38"/>
      <c r="C478" s="39"/>
      <c r="D478" s="228" t="s">
        <v>221</v>
      </c>
      <c r="E478" s="39"/>
      <c r="F478" s="231" t="s">
        <v>742</v>
      </c>
      <c r="G478" s="39"/>
      <c r="H478" s="39"/>
      <c r="I478" s="143"/>
      <c r="J478" s="39"/>
      <c r="K478" s="39"/>
      <c r="L478" s="43"/>
      <c r="M478" s="230"/>
      <c r="N478" s="79"/>
      <c r="O478" s="79"/>
      <c r="P478" s="79"/>
      <c r="Q478" s="79"/>
      <c r="R478" s="79"/>
      <c r="S478" s="79"/>
      <c r="T478" s="80"/>
      <c r="AT478" s="17" t="s">
        <v>221</v>
      </c>
      <c r="AU478" s="17" t="s">
        <v>76</v>
      </c>
    </row>
    <row r="479" spans="2:47" s="1" customFormat="1" ht="12">
      <c r="B479" s="38"/>
      <c r="C479" s="39"/>
      <c r="D479" s="228" t="s">
        <v>250</v>
      </c>
      <c r="E479" s="39"/>
      <c r="F479" s="231" t="s">
        <v>2374</v>
      </c>
      <c r="G479" s="39"/>
      <c r="H479" s="39"/>
      <c r="I479" s="143"/>
      <c r="J479" s="39"/>
      <c r="K479" s="39"/>
      <c r="L479" s="43"/>
      <c r="M479" s="230"/>
      <c r="N479" s="79"/>
      <c r="O479" s="79"/>
      <c r="P479" s="79"/>
      <c r="Q479" s="79"/>
      <c r="R479" s="79"/>
      <c r="S479" s="79"/>
      <c r="T479" s="80"/>
      <c r="AT479" s="17" t="s">
        <v>250</v>
      </c>
      <c r="AU479" s="17" t="s">
        <v>76</v>
      </c>
    </row>
    <row r="480" spans="2:63" s="11" customFormat="1" ht="25.9" customHeight="1">
      <c r="B480" s="200"/>
      <c r="C480" s="201"/>
      <c r="D480" s="202" t="s">
        <v>66</v>
      </c>
      <c r="E480" s="203" t="s">
        <v>744</v>
      </c>
      <c r="F480" s="203" t="s">
        <v>745</v>
      </c>
      <c r="G480" s="201"/>
      <c r="H480" s="201"/>
      <c r="I480" s="204"/>
      <c r="J480" s="205">
        <f>BK480</f>
        <v>0</v>
      </c>
      <c r="K480" s="201"/>
      <c r="L480" s="206"/>
      <c r="M480" s="207"/>
      <c r="N480" s="208"/>
      <c r="O480" s="208"/>
      <c r="P480" s="209">
        <f>P481</f>
        <v>0</v>
      </c>
      <c r="Q480" s="208"/>
      <c r="R480" s="209">
        <f>R481</f>
        <v>0.079</v>
      </c>
      <c r="S480" s="208"/>
      <c r="T480" s="210">
        <f>T481</f>
        <v>0</v>
      </c>
      <c r="AR480" s="211" t="s">
        <v>76</v>
      </c>
      <c r="AT480" s="212" t="s">
        <v>66</v>
      </c>
      <c r="AU480" s="212" t="s">
        <v>67</v>
      </c>
      <c r="AY480" s="211" t="s">
        <v>211</v>
      </c>
      <c r="BK480" s="213">
        <f>BK481</f>
        <v>0</v>
      </c>
    </row>
    <row r="481" spans="2:63" s="11" customFormat="1" ht="22.8" customHeight="1">
      <c r="B481" s="200"/>
      <c r="C481" s="201"/>
      <c r="D481" s="202" t="s">
        <v>66</v>
      </c>
      <c r="E481" s="214" t="s">
        <v>746</v>
      </c>
      <c r="F481" s="214" t="s">
        <v>747</v>
      </c>
      <c r="G481" s="201"/>
      <c r="H481" s="201"/>
      <c r="I481" s="204"/>
      <c r="J481" s="215">
        <f>BK481</f>
        <v>0</v>
      </c>
      <c r="K481" s="201"/>
      <c r="L481" s="206"/>
      <c r="M481" s="207"/>
      <c r="N481" s="208"/>
      <c r="O481" s="208"/>
      <c r="P481" s="209">
        <f>SUM(P482:P514)</f>
        <v>0</v>
      </c>
      <c r="Q481" s="208"/>
      <c r="R481" s="209">
        <f>SUM(R482:R514)</f>
        <v>0.079</v>
      </c>
      <c r="S481" s="208"/>
      <c r="T481" s="210">
        <f>SUM(T482:T514)</f>
        <v>0</v>
      </c>
      <c r="AR481" s="211" t="s">
        <v>76</v>
      </c>
      <c r="AT481" s="212" t="s">
        <v>66</v>
      </c>
      <c r="AU481" s="212" t="s">
        <v>74</v>
      </c>
      <c r="AY481" s="211" t="s">
        <v>211</v>
      </c>
      <c r="BK481" s="213">
        <f>SUM(BK482:BK514)</f>
        <v>0</v>
      </c>
    </row>
    <row r="482" spans="2:65" s="1" customFormat="1" ht="16.5" customHeight="1">
      <c r="B482" s="38"/>
      <c r="C482" s="216" t="s">
        <v>634</v>
      </c>
      <c r="D482" s="216" t="s">
        <v>213</v>
      </c>
      <c r="E482" s="217" t="s">
        <v>748</v>
      </c>
      <c r="F482" s="218" t="s">
        <v>749</v>
      </c>
      <c r="G482" s="219" t="s">
        <v>216</v>
      </c>
      <c r="H482" s="220">
        <v>69.2</v>
      </c>
      <c r="I482" s="221"/>
      <c r="J482" s="222">
        <f>ROUND(I482*H482,2)</f>
        <v>0</v>
      </c>
      <c r="K482" s="218" t="s">
        <v>217</v>
      </c>
      <c r="L482" s="43"/>
      <c r="M482" s="223" t="s">
        <v>1</v>
      </c>
      <c r="N482" s="224" t="s">
        <v>38</v>
      </c>
      <c r="O482" s="79"/>
      <c r="P482" s="225">
        <f>O482*H482</f>
        <v>0</v>
      </c>
      <c r="Q482" s="225">
        <v>0</v>
      </c>
      <c r="R482" s="225">
        <f>Q482*H482</f>
        <v>0</v>
      </c>
      <c r="S482" s="225">
        <v>0</v>
      </c>
      <c r="T482" s="226">
        <f>S482*H482</f>
        <v>0</v>
      </c>
      <c r="AR482" s="17" t="s">
        <v>273</v>
      </c>
      <c r="AT482" s="17" t="s">
        <v>213</v>
      </c>
      <c r="AU482" s="17" t="s">
        <v>76</v>
      </c>
      <c r="AY482" s="17" t="s">
        <v>211</v>
      </c>
      <c r="BE482" s="227">
        <f>IF(N482="základní",J482,0)</f>
        <v>0</v>
      </c>
      <c r="BF482" s="227">
        <f>IF(N482="snížená",J482,0)</f>
        <v>0</v>
      </c>
      <c r="BG482" s="227">
        <f>IF(N482="zákl. přenesená",J482,0)</f>
        <v>0</v>
      </c>
      <c r="BH482" s="227">
        <f>IF(N482="sníž. přenesená",J482,0)</f>
        <v>0</v>
      </c>
      <c r="BI482" s="227">
        <f>IF(N482="nulová",J482,0)</f>
        <v>0</v>
      </c>
      <c r="BJ482" s="17" t="s">
        <v>74</v>
      </c>
      <c r="BK482" s="227">
        <f>ROUND(I482*H482,2)</f>
        <v>0</v>
      </c>
      <c r="BL482" s="17" t="s">
        <v>273</v>
      </c>
      <c r="BM482" s="17" t="s">
        <v>642</v>
      </c>
    </row>
    <row r="483" spans="2:47" s="1" customFormat="1" ht="12">
      <c r="B483" s="38"/>
      <c r="C483" s="39"/>
      <c r="D483" s="228" t="s">
        <v>219</v>
      </c>
      <c r="E483" s="39"/>
      <c r="F483" s="229" t="s">
        <v>751</v>
      </c>
      <c r="G483" s="39"/>
      <c r="H483" s="39"/>
      <c r="I483" s="143"/>
      <c r="J483" s="39"/>
      <c r="K483" s="39"/>
      <c r="L483" s="43"/>
      <c r="M483" s="230"/>
      <c r="N483" s="79"/>
      <c r="O483" s="79"/>
      <c r="P483" s="79"/>
      <c r="Q483" s="79"/>
      <c r="R483" s="79"/>
      <c r="S483" s="79"/>
      <c r="T483" s="80"/>
      <c r="AT483" s="17" t="s">
        <v>219</v>
      </c>
      <c r="AU483" s="17" t="s">
        <v>76</v>
      </c>
    </row>
    <row r="484" spans="2:47" s="1" customFormat="1" ht="12">
      <c r="B484" s="38"/>
      <c r="C484" s="39"/>
      <c r="D484" s="228" t="s">
        <v>221</v>
      </c>
      <c r="E484" s="39"/>
      <c r="F484" s="231" t="s">
        <v>752</v>
      </c>
      <c r="G484" s="39"/>
      <c r="H484" s="39"/>
      <c r="I484" s="143"/>
      <c r="J484" s="39"/>
      <c r="K484" s="39"/>
      <c r="L484" s="43"/>
      <c r="M484" s="230"/>
      <c r="N484" s="79"/>
      <c r="O484" s="79"/>
      <c r="P484" s="79"/>
      <c r="Q484" s="79"/>
      <c r="R484" s="79"/>
      <c r="S484" s="79"/>
      <c r="T484" s="80"/>
      <c r="AT484" s="17" t="s">
        <v>221</v>
      </c>
      <c r="AU484" s="17" t="s">
        <v>76</v>
      </c>
    </row>
    <row r="485" spans="2:47" s="1" customFormat="1" ht="12">
      <c r="B485" s="38"/>
      <c r="C485" s="39"/>
      <c r="D485" s="228" t="s">
        <v>250</v>
      </c>
      <c r="E485" s="39"/>
      <c r="F485" s="231" t="s">
        <v>753</v>
      </c>
      <c r="G485" s="39"/>
      <c r="H485" s="39"/>
      <c r="I485" s="143"/>
      <c r="J485" s="39"/>
      <c r="K485" s="39"/>
      <c r="L485" s="43"/>
      <c r="M485" s="230"/>
      <c r="N485" s="79"/>
      <c r="O485" s="79"/>
      <c r="P485" s="79"/>
      <c r="Q485" s="79"/>
      <c r="R485" s="79"/>
      <c r="S485" s="79"/>
      <c r="T485" s="80"/>
      <c r="AT485" s="17" t="s">
        <v>250</v>
      </c>
      <c r="AU485" s="17" t="s">
        <v>76</v>
      </c>
    </row>
    <row r="486" spans="2:51" s="12" customFormat="1" ht="12">
      <c r="B486" s="232"/>
      <c r="C486" s="233"/>
      <c r="D486" s="228" t="s">
        <v>223</v>
      </c>
      <c r="E486" s="234" t="s">
        <v>1</v>
      </c>
      <c r="F486" s="235" t="s">
        <v>949</v>
      </c>
      <c r="G486" s="233"/>
      <c r="H486" s="234" t="s">
        <v>1</v>
      </c>
      <c r="I486" s="236"/>
      <c r="J486" s="233"/>
      <c r="K486" s="233"/>
      <c r="L486" s="237"/>
      <c r="M486" s="238"/>
      <c r="N486" s="239"/>
      <c r="O486" s="239"/>
      <c r="P486" s="239"/>
      <c r="Q486" s="239"/>
      <c r="R486" s="239"/>
      <c r="S486" s="239"/>
      <c r="T486" s="240"/>
      <c r="AT486" s="241" t="s">
        <v>223</v>
      </c>
      <c r="AU486" s="241" t="s">
        <v>76</v>
      </c>
      <c r="AV486" s="12" t="s">
        <v>74</v>
      </c>
      <c r="AW486" s="12" t="s">
        <v>30</v>
      </c>
      <c r="AX486" s="12" t="s">
        <v>67</v>
      </c>
      <c r="AY486" s="241" t="s">
        <v>211</v>
      </c>
    </row>
    <row r="487" spans="2:51" s="13" customFormat="1" ht="12">
      <c r="B487" s="242"/>
      <c r="C487" s="243"/>
      <c r="D487" s="228" t="s">
        <v>223</v>
      </c>
      <c r="E487" s="244" t="s">
        <v>1</v>
      </c>
      <c r="F487" s="245" t="s">
        <v>2306</v>
      </c>
      <c r="G487" s="243"/>
      <c r="H487" s="246">
        <v>9.6</v>
      </c>
      <c r="I487" s="247"/>
      <c r="J487" s="243"/>
      <c r="K487" s="243"/>
      <c r="L487" s="248"/>
      <c r="M487" s="249"/>
      <c r="N487" s="250"/>
      <c r="O487" s="250"/>
      <c r="P487" s="250"/>
      <c r="Q487" s="250"/>
      <c r="R487" s="250"/>
      <c r="S487" s="250"/>
      <c r="T487" s="251"/>
      <c r="AT487" s="252" t="s">
        <v>223</v>
      </c>
      <c r="AU487" s="252" t="s">
        <v>76</v>
      </c>
      <c r="AV487" s="13" t="s">
        <v>76</v>
      </c>
      <c r="AW487" s="13" t="s">
        <v>30</v>
      </c>
      <c r="AX487" s="13" t="s">
        <v>67</v>
      </c>
      <c r="AY487" s="252" t="s">
        <v>211</v>
      </c>
    </row>
    <row r="488" spans="2:51" s="13" customFormat="1" ht="12">
      <c r="B488" s="242"/>
      <c r="C488" s="243"/>
      <c r="D488" s="228" t="s">
        <v>223</v>
      </c>
      <c r="E488" s="244" t="s">
        <v>1</v>
      </c>
      <c r="F488" s="245" t="s">
        <v>2193</v>
      </c>
      <c r="G488" s="243"/>
      <c r="H488" s="246">
        <v>1.68</v>
      </c>
      <c r="I488" s="247"/>
      <c r="J488" s="243"/>
      <c r="K488" s="243"/>
      <c r="L488" s="248"/>
      <c r="M488" s="249"/>
      <c r="N488" s="250"/>
      <c r="O488" s="250"/>
      <c r="P488" s="250"/>
      <c r="Q488" s="250"/>
      <c r="R488" s="250"/>
      <c r="S488" s="250"/>
      <c r="T488" s="251"/>
      <c r="AT488" s="252" t="s">
        <v>223</v>
      </c>
      <c r="AU488" s="252" t="s">
        <v>76</v>
      </c>
      <c r="AV488" s="13" t="s">
        <v>76</v>
      </c>
      <c r="AW488" s="13" t="s">
        <v>30</v>
      </c>
      <c r="AX488" s="13" t="s">
        <v>67</v>
      </c>
      <c r="AY488" s="252" t="s">
        <v>211</v>
      </c>
    </row>
    <row r="489" spans="2:51" s="13" customFormat="1" ht="12">
      <c r="B489" s="242"/>
      <c r="C489" s="243"/>
      <c r="D489" s="228" t="s">
        <v>223</v>
      </c>
      <c r="E489" s="244" t="s">
        <v>1</v>
      </c>
      <c r="F489" s="245" t="s">
        <v>2375</v>
      </c>
      <c r="G489" s="243"/>
      <c r="H489" s="246">
        <v>23.2</v>
      </c>
      <c r="I489" s="247"/>
      <c r="J489" s="243"/>
      <c r="K489" s="243"/>
      <c r="L489" s="248"/>
      <c r="M489" s="249"/>
      <c r="N489" s="250"/>
      <c r="O489" s="250"/>
      <c r="P489" s="250"/>
      <c r="Q489" s="250"/>
      <c r="R489" s="250"/>
      <c r="S489" s="250"/>
      <c r="T489" s="251"/>
      <c r="AT489" s="252" t="s">
        <v>223</v>
      </c>
      <c r="AU489" s="252" t="s">
        <v>76</v>
      </c>
      <c r="AV489" s="13" t="s">
        <v>76</v>
      </c>
      <c r="AW489" s="13" t="s">
        <v>30</v>
      </c>
      <c r="AX489" s="13" t="s">
        <v>67</v>
      </c>
      <c r="AY489" s="252" t="s">
        <v>211</v>
      </c>
    </row>
    <row r="490" spans="2:51" s="12" customFormat="1" ht="12">
      <c r="B490" s="232"/>
      <c r="C490" s="233"/>
      <c r="D490" s="228" t="s">
        <v>223</v>
      </c>
      <c r="E490" s="234" t="s">
        <v>1</v>
      </c>
      <c r="F490" s="235" t="s">
        <v>1190</v>
      </c>
      <c r="G490" s="233"/>
      <c r="H490" s="234" t="s">
        <v>1</v>
      </c>
      <c r="I490" s="236"/>
      <c r="J490" s="233"/>
      <c r="K490" s="233"/>
      <c r="L490" s="237"/>
      <c r="M490" s="238"/>
      <c r="N490" s="239"/>
      <c r="O490" s="239"/>
      <c r="P490" s="239"/>
      <c r="Q490" s="239"/>
      <c r="R490" s="239"/>
      <c r="S490" s="239"/>
      <c r="T490" s="240"/>
      <c r="AT490" s="241" t="s">
        <v>223</v>
      </c>
      <c r="AU490" s="241" t="s">
        <v>76</v>
      </c>
      <c r="AV490" s="12" t="s">
        <v>74</v>
      </c>
      <c r="AW490" s="12" t="s">
        <v>30</v>
      </c>
      <c r="AX490" s="12" t="s">
        <v>67</v>
      </c>
      <c r="AY490" s="241" t="s">
        <v>211</v>
      </c>
    </row>
    <row r="491" spans="2:51" s="13" customFormat="1" ht="12">
      <c r="B491" s="242"/>
      <c r="C491" s="243"/>
      <c r="D491" s="228" t="s">
        <v>223</v>
      </c>
      <c r="E491" s="244" t="s">
        <v>1</v>
      </c>
      <c r="F491" s="245" t="s">
        <v>2306</v>
      </c>
      <c r="G491" s="243"/>
      <c r="H491" s="246">
        <v>9.6</v>
      </c>
      <c r="I491" s="247"/>
      <c r="J491" s="243"/>
      <c r="K491" s="243"/>
      <c r="L491" s="248"/>
      <c r="M491" s="249"/>
      <c r="N491" s="250"/>
      <c r="O491" s="250"/>
      <c r="P491" s="250"/>
      <c r="Q491" s="250"/>
      <c r="R491" s="250"/>
      <c r="S491" s="250"/>
      <c r="T491" s="251"/>
      <c r="AT491" s="252" t="s">
        <v>223</v>
      </c>
      <c r="AU491" s="252" t="s">
        <v>76</v>
      </c>
      <c r="AV491" s="13" t="s">
        <v>76</v>
      </c>
      <c r="AW491" s="13" t="s">
        <v>30</v>
      </c>
      <c r="AX491" s="13" t="s">
        <v>67</v>
      </c>
      <c r="AY491" s="252" t="s">
        <v>211</v>
      </c>
    </row>
    <row r="492" spans="2:51" s="13" customFormat="1" ht="12">
      <c r="B492" s="242"/>
      <c r="C492" s="243"/>
      <c r="D492" s="228" t="s">
        <v>223</v>
      </c>
      <c r="E492" s="244" t="s">
        <v>1</v>
      </c>
      <c r="F492" s="245" t="s">
        <v>2307</v>
      </c>
      <c r="G492" s="243"/>
      <c r="H492" s="246">
        <v>1.92</v>
      </c>
      <c r="I492" s="247"/>
      <c r="J492" s="243"/>
      <c r="K492" s="243"/>
      <c r="L492" s="248"/>
      <c r="M492" s="249"/>
      <c r="N492" s="250"/>
      <c r="O492" s="250"/>
      <c r="P492" s="250"/>
      <c r="Q492" s="250"/>
      <c r="R492" s="250"/>
      <c r="S492" s="250"/>
      <c r="T492" s="251"/>
      <c r="AT492" s="252" t="s">
        <v>223</v>
      </c>
      <c r="AU492" s="252" t="s">
        <v>76</v>
      </c>
      <c r="AV492" s="13" t="s">
        <v>76</v>
      </c>
      <c r="AW492" s="13" t="s">
        <v>30</v>
      </c>
      <c r="AX492" s="13" t="s">
        <v>67</v>
      </c>
      <c r="AY492" s="252" t="s">
        <v>211</v>
      </c>
    </row>
    <row r="493" spans="2:51" s="13" customFormat="1" ht="12">
      <c r="B493" s="242"/>
      <c r="C493" s="243"/>
      <c r="D493" s="228" t="s">
        <v>223</v>
      </c>
      <c r="E493" s="244" t="s">
        <v>1</v>
      </c>
      <c r="F493" s="245" t="s">
        <v>2375</v>
      </c>
      <c r="G493" s="243"/>
      <c r="H493" s="246">
        <v>23.2</v>
      </c>
      <c r="I493" s="247"/>
      <c r="J493" s="243"/>
      <c r="K493" s="243"/>
      <c r="L493" s="248"/>
      <c r="M493" s="249"/>
      <c r="N493" s="250"/>
      <c r="O493" s="250"/>
      <c r="P493" s="250"/>
      <c r="Q493" s="250"/>
      <c r="R493" s="250"/>
      <c r="S493" s="250"/>
      <c r="T493" s="251"/>
      <c r="AT493" s="252" t="s">
        <v>223</v>
      </c>
      <c r="AU493" s="252" t="s">
        <v>76</v>
      </c>
      <c r="AV493" s="13" t="s">
        <v>76</v>
      </c>
      <c r="AW493" s="13" t="s">
        <v>30</v>
      </c>
      <c r="AX493" s="13" t="s">
        <v>67</v>
      </c>
      <c r="AY493" s="252" t="s">
        <v>211</v>
      </c>
    </row>
    <row r="494" spans="2:51" s="14" customFormat="1" ht="12">
      <c r="B494" s="253"/>
      <c r="C494" s="254"/>
      <c r="D494" s="228" t="s">
        <v>223</v>
      </c>
      <c r="E494" s="255" t="s">
        <v>1</v>
      </c>
      <c r="F494" s="256" t="s">
        <v>227</v>
      </c>
      <c r="G494" s="254"/>
      <c r="H494" s="257">
        <v>69.2</v>
      </c>
      <c r="I494" s="258"/>
      <c r="J494" s="254"/>
      <c r="K494" s="254"/>
      <c r="L494" s="259"/>
      <c r="M494" s="260"/>
      <c r="N494" s="261"/>
      <c r="O494" s="261"/>
      <c r="P494" s="261"/>
      <c r="Q494" s="261"/>
      <c r="R494" s="261"/>
      <c r="S494" s="261"/>
      <c r="T494" s="262"/>
      <c r="AT494" s="263" t="s">
        <v>223</v>
      </c>
      <c r="AU494" s="263" t="s">
        <v>76</v>
      </c>
      <c r="AV494" s="14" t="s">
        <v>218</v>
      </c>
      <c r="AW494" s="14" t="s">
        <v>30</v>
      </c>
      <c r="AX494" s="14" t="s">
        <v>74</v>
      </c>
      <c r="AY494" s="263" t="s">
        <v>211</v>
      </c>
    </row>
    <row r="495" spans="2:65" s="1" customFormat="1" ht="16.5" customHeight="1">
      <c r="B495" s="38"/>
      <c r="C495" s="264" t="s">
        <v>416</v>
      </c>
      <c r="D495" s="264" t="s">
        <v>337</v>
      </c>
      <c r="E495" s="265" t="s">
        <v>758</v>
      </c>
      <c r="F495" s="266" t="s">
        <v>759</v>
      </c>
      <c r="G495" s="267" t="s">
        <v>323</v>
      </c>
      <c r="H495" s="268">
        <v>0.024</v>
      </c>
      <c r="I495" s="269"/>
      <c r="J495" s="270">
        <f>ROUND(I495*H495,2)</f>
        <v>0</v>
      </c>
      <c r="K495" s="266" t="s">
        <v>217</v>
      </c>
      <c r="L495" s="271"/>
      <c r="M495" s="272" t="s">
        <v>1</v>
      </c>
      <c r="N495" s="273" t="s">
        <v>38</v>
      </c>
      <c r="O495" s="79"/>
      <c r="P495" s="225">
        <f>O495*H495</f>
        <v>0</v>
      </c>
      <c r="Q495" s="225">
        <v>1</v>
      </c>
      <c r="R495" s="225">
        <f>Q495*H495</f>
        <v>0.024</v>
      </c>
      <c r="S495" s="225">
        <v>0</v>
      </c>
      <c r="T495" s="226">
        <f>S495*H495</f>
        <v>0</v>
      </c>
      <c r="AR495" s="17" t="s">
        <v>317</v>
      </c>
      <c r="AT495" s="17" t="s">
        <v>337</v>
      </c>
      <c r="AU495" s="17" t="s">
        <v>76</v>
      </c>
      <c r="AY495" s="17" t="s">
        <v>211</v>
      </c>
      <c r="BE495" s="227">
        <f>IF(N495="základní",J495,0)</f>
        <v>0</v>
      </c>
      <c r="BF495" s="227">
        <f>IF(N495="snížená",J495,0)</f>
        <v>0</v>
      </c>
      <c r="BG495" s="227">
        <f>IF(N495="zákl. přenesená",J495,0)</f>
        <v>0</v>
      </c>
      <c r="BH495" s="227">
        <f>IF(N495="sníž. přenesená",J495,0)</f>
        <v>0</v>
      </c>
      <c r="BI495" s="227">
        <f>IF(N495="nulová",J495,0)</f>
        <v>0</v>
      </c>
      <c r="BJ495" s="17" t="s">
        <v>74</v>
      </c>
      <c r="BK495" s="227">
        <f>ROUND(I495*H495,2)</f>
        <v>0</v>
      </c>
      <c r="BL495" s="17" t="s">
        <v>273</v>
      </c>
      <c r="BM495" s="17" t="s">
        <v>647</v>
      </c>
    </row>
    <row r="496" spans="2:47" s="1" customFormat="1" ht="12">
      <c r="B496" s="38"/>
      <c r="C496" s="39"/>
      <c r="D496" s="228" t="s">
        <v>219</v>
      </c>
      <c r="E496" s="39"/>
      <c r="F496" s="229" t="s">
        <v>759</v>
      </c>
      <c r="G496" s="39"/>
      <c r="H496" s="39"/>
      <c r="I496" s="143"/>
      <c r="J496" s="39"/>
      <c r="K496" s="39"/>
      <c r="L496" s="43"/>
      <c r="M496" s="230"/>
      <c r="N496" s="79"/>
      <c r="O496" s="79"/>
      <c r="P496" s="79"/>
      <c r="Q496" s="79"/>
      <c r="R496" s="79"/>
      <c r="S496" s="79"/>
      <c r="T496" s="80"/>
      <c r="AT496" s="17" t="s">
        <v>219</v>
      </c>
      <c r="AU496" s="17" t="s">
        <v>76</v>
      </c>
    </row>
    <row r="497" spans="2:47" s="1" customFormat="1" ht="12">
      <c r="B497" s="38"/>
      <c r="C497" s="39"/>
      <c r="D497" s="228" t="s">
        <v>250</v>
      </c>
      <c r="E497" s="39"/>
      <c r="F497" s="231" t="s">
        <v>761</v>
      </c>
      <c r="G497" s="39"/>
      <c r="H497" s="39"/>
      <c r="I497" s="143"/>
      <c r="J497" s="39"/>
      <c r="K497" s="39"/>
      <c r="L497" s="43"/>
      <c r="M497" s="230"/>
      <c r="N497" s="79"/>
      <c r="O497" s="79"/>
      <c r="P497" s="79"/>
      <c r="Q497" s="79"/>
      <c r="R497" s="79"/>
      <c r="S497" s="79"/>
      <c r="T497" s="80"/>
      <c r="AT497" s="17" t="s">
        <v>250</v>
      </c>
      <c r="AU497" s="17" t="s">
        <v>76</v>
      </c>
    </row>
    <row r="498" spans="2:51" s="13" customFormat="1" ht="12">
      <c r="B498" s="242"/>
      <c r="C498" s="243"/>
      <c r="D498" s="228" t="s">
        <v>223</v>
      </c>
      <c r="E498" s="244" t="s">
        <v>1</v>
      </c>
      <c r="F498" s="245" t="s">
        <v>2376</v>
      </c>
      <c r="G498" s="243"/>
      <c r="H498" s="246">
        <v>0.024</v>
      </c>
      <c r="I498" s="247"/>
      <c r="J498" s="243"/>
      <c r="K498" s="243"/>
      <c r="L498" s="248"/>
      <c r="M498" s="249"/>
      <c r="N498" s="250"/>
      <c r="O498" s="250"/>
      <c r="P498" s="250"/>
      <c r="Q498" s="250"/>
      <c r="R498" s="250"/>
      <c r="S498" s="250"/>
      <c r="T498" s="251"/>
      <c r="AT498" s="252" t="s">
        <v>223</v>
      </c>
      <c r="AU498" s="252" t="s">
        <v>76</v>
      </c>
      <c r="AV498" s="13" t="s">
        <v>76</v>
      </c>
      <c r="AW498" s="13" t="s">
        <v>30</v>
      </c>
      <c r="AX498" s="13" t="s">
        <v>67</v>
      </c>
      <c r="AY498" s="252" t="s">
        <v>211</v>
      </c>
    </row>
    <row r="499" spans="2:51" s="14" customFormat="1" ht="12">
      <c r="B499" s="253"/>
      <c r="C499" s="254"/>
      <c r="D499" s="228" t="s">
        <v>223</v>
      </c>
      <c r="E499" s="255" t="s">
        <v>1</v>
      </c>
      <c r="F499" s="256" t="s">
        <v>227</v>
      </c>
      <c r="G499" s="254"/>
      <c r="H499" s="257">
        <v>0.024</v>
      </c>
      <c r="I499" s="258"/>
      <c r="J499" s="254"/>
      <c r="K499" s="254"/>
      <c r="L499" s="259"/>
      <c r="M499" s="260"/>
      <c r="N499" s="261"/>
      <c r="O499" s="261"/>
      <c r="P499" s="261"/>
      <c r="Q499" s="261"/>
      <c r="R499" s="261"/>
      <c r="S499" s="261"/>
      <c r="T499" s="262"/>
      <c r="AT499" s="263" t="s">
        <v>223</v>
      </c>
      <c r="AU499" s="263" t="s">
        <v>76</v>
      </c>
      <c r="AV499" s="14" t="s">
        <v>218</v>
      </c>
      <c r="AW499" s="14" t="s">
        <v>30</v>
      </c>
      <c r="AX499" s="14" t="s">
        <v>74</v>
      </c>
      <c r="AY499" s="263" t="s">
        <v>211</v>
      </c>
    </row>
    <row r="500" spans="2:65" s="1" customFormat="1" ht="16.5" customHeight="1">
      <c r="B500" s="38"/>
      <c r="C500" s="216" t="s">
        <v>644</v>
      </c>
      <c r="D500" s="216" t="s">
        <v>213</v>
      </c>
      <c r="E500" s="217" t="s">
        <v>763</v>
      </c>
      <c r="F500" s="218" t="s">
        <v>764</v>
      </c>
      <c r="G500" s="219" t="s">
        <v>216</v>
      </c>
      <c r="H500" s="220">
        <v>138.4</v>
      </c>
      <c r="I500" s="221"/>
      <c r="J500" s="222">
        <f>ROUND(I500*H500,2)</f>
        <v>0</v>
      </c>
      <c r="K500" s="218" t="s">
        <v>217</v>
      </c>
      <c r="L500" s="43"/>
      <c r="M500" s="223" t="s">
        <v>1</v>
      </c>
      <c r="N500" s="224" t="s">
        <v>38</v>
      </c>
      <c r="O500" s="79"/>
      <c r="P500" s="225">
        <f>O500*H500</f>
        <v>0</v>
      </c>
      <c r="Q500" s="225">
        <v>0</v>
      </c>
      <c r="R500" s="225">
        <f>Q500*H500</f>
        <v>0</v>
      </c>
      <c r="S500" s="225">
        <v>0</v>
      </c>
      <c r="T500" s="226">
        <f>S500*H500</f>
        <v>0</v>
      </c>
      <c r="AR500" s="17" t="s">
        <v>273</v>
      </c>
      <c r="AT500" s="17" t="s">
        <v>213</v>
      </c>
      <c r="AU500" s="17" t="s">
        <v>76</v>
      </c>
      <c r="AY500" s="17" t="s">
        <v>211</v>
      </c>
      <c r="BE500" s="227">
        <f>IF(N500="základní",J500,0)</f>
        <v>0</v>
      </c>
      <c r="BF500" s="227">
        <f>IF(N500="snížená",J500,0)</f>
        <v>0</v>
      </c>
      <c r="BG500" s="227">
        <f>IF(N500="zákl. přenesená",J500,0)</f>
        <v>0</v>
      </c>
      <c r="BH500" s="227">
        <f>IF(N500="sníž. přenesená",J500,0)</f>
        <v>0</v>
      </c>
      <c r="BI500" s="227">
        <f>IF(N500="nulová",J500,0)</f>
        <v>0</v>
      </c>
      <c r="BJ500" s="17" t="s">
        <v>74</v>
      </c>
      <c r="BK500" s="227">
        <f>ROUND(I500*H500,2)</f>
        <v>0</v>
      </c>
      <c r="BL500" s="17" t="s">
        <v>273</v>
      </c>
      <c r="BM500" s="17" t="s">
        <v>651</v>
      </c>
    </row>
    <row r="501" spans="2:47" s="1" customFormat="1" ht="12">
      <c r="B501" s="38"/>
      <c r="C501" s="39"/>
      <c r="D501" s="228" t="s">
        <v>219</v>
      </c>
      <c r="E501" s="39"/>
      <c r="F501" s="229" t="s">
        <v>766</v>
      </c>
      <c r="G501" s="39"/>
      <c r="H501" s="39"/>
      <c r="I501" s="143"/>
      <c r="J501" s="39"/>
      <c r="K501" s="39"/>
      <c r="L501" s="43"/>
      <c r="M501" s="230"/>
      <c r="N501" s="79"/>
      <c r="O501" s="79"/>
      <c r="P501" s="79"/>
      <c r="Q501" s="79"/>
      <c r="R501" s="79"/>
      <c r="S501" s="79"/>
      <c r="T501" s="80"/>
      <c r="AT501" s="17" t="s">
        <v>219</v>
      </c>
      <c r="AU501" s="17" t="s">
        <v>76</v>
      </c>
    </row>
    <row r="502" spans="2:47" s="1" customFormat="1" ht="12">
      <c r="B502" s="38"/>
      <c r="C502" s="39"/>
      <c r="D502" s="228" t="s">
        <v>221</v>
      </c>
      <c r="E502" s="39"/>
      <c r="F502" s="231" t="s">
        <v>752</v>
      </c>
      <c r="G502" s="39"/>
      <c r="H502" s="39"/>
      <c r="I502" s="143"/>
      <c r="J502" s="39"/>
      <c r="K502" s="39"/>
      <c r="L502" s="43"/>
      <c r="M502" s="230"/>
      <c r="N502" s="79"/>
      <c r="O502" s="79"/>
      <c r="P502" s="79"/>
      <c r="Q502" s="79"/>
      <c r="R502" s="79"/>
      <c r="S502" s="79"/>
      <c r="T502" s="80"/>
      <c r="AT502" s="17" t="s">
        <v>221</v>
      </c>
      <c r="AU502" s="17" t="s">
        <v>76</v>
      </c>
    </row>
    <row r="503" spans="2:47" s="1" customFormat="1" ht="12">
      <c r="B503" s="38"/>
      <c r="C503" s="39"/>
      <c r="D503" s="228" t="s">
        <v>250</v>
      </c>
      <c r="E503" s="39"/>
      <c r="F503" s="231" t="s">
        <v>767</v>
      </c>
      <c r="G503" s="39"/>
      <c r="H503" s="39"/>
      <c r="I503" s="143"/>
      <c r="J503" s="39"/>
      <c r="K503" s="39"/>
      <c r="L503" s="43"/>
      <c r="M503" s="230"/>
      <c r="N503" s="79"/>
      <c r="O503" s="79"/>
      <c r="P503" s="79"/>
      <c r="Q503" s="79"/>
      <c r="R503" s="79"/>
      <c r="S503" s="79"/>
      <c r="T503" s="80"/>
      <c r="AT503" s="17" t="s">
        <v>250</v>
      </c>
      <c r="AU503" s="17" t="s">
        <v>76</v>
      </c>
    </row>
    <row r="504" spans="2:51" s="13" customFormat="1" ht="12">
      <c r="B504" s="242"/>
      <c r="C504" s="243"/>
      <c r="D504" s="228" t="s">
        <v>223</v>
      </c>
      <c r="E504" s="244" t="s">
        <v>1</v>
      </c>
      <c r="F504" s="245" t="s">
        <v>2377</v>
      </c>
      <c r="G504" s="243"/>
      <c r="H504" s="246">
        <v>138.4</v>
      </c>
      <c r="I504" s="247"/>
      <c r="J504" s="243"/>
      <c r="K504" s="243"/>
      <c r="L504" s="248"/>
      <c r="M504" s="249"/>
      <c r="N504" s="250"/>
      <c r="O504" s="250"/>
      <c r="P504" s="250"/>
      <c r="Q504" s="250"/>
      <c r="R504" s="250"/>
      <c r="S504" s="250"/>
      <c r="T504" s="251"/>
      <c r="AT504" s="252" t="s">
        <v>223</v>
      </c>
      <c r="AU504" s="252" t="s">
        <v>76</v>
      </c>
      <c r="AV504" s="13" t="s">
        <v>76</v>
      </c>
      <c r="AW504" s="13" t="s">
        <v>30</v>
      </c>
      <c r="AX504" s="13" t="s">
        <v>67</v>
      </c>
      <c r="AY504" s="252" t="s">
        <v>211</v>
      </c>
    </row>
    <row r="505" spans="2:51" s="14" customFormat="1" ht="12">
      <c r="B505" s="253"/>
      <c r="C505" s="254"/>
      <c r="D505" s="228" t="s">
        <v>223</v>
      </c>
      <c r="E505" s="255" t="s">
        <v>1</v>
      </c>
      <c r="F505" s="256" t="s">
        <v>227</v>
      </c>
      <c r="G505" s="254"/>
      <c r="H505" s="257">
        <v>138.4</v>
      </c>
      <c r="I505" s="258"/>
      <c r="J505" s="254"/>
      <c r="K505" s="254"/>
      <c r="L505" s="259"/>
      <c r="M505" s="260"/>
      <c r="N505" s="261"/>
      <c r="O505" s="261"/>
      <c r="P505" s="261"/>
      <c r="Q505" s="261"/>
      <c r="R505" s="261"/>
      <c r="S505" s="261"/>
      <c r="T505" s="262"/>
      <c r="AT505" s="263" t="s">
        <v>223</v>
      </c>
      <c r="AU505" s="263" t="s">
        <v>76</v>
      </c>
      <c r="AV505" s="14" t="s">
        <v>218</v>
      </c>
      <c r="AW505" s="14" t="s">
        <v>30</v>
      </c>
      <c r="AX505" s="14" t="s">
        <v>74</v>
      </c>
      <c r="AY505" s="263" t="s">
        <v>211</v>
      </c>
    </row>
    <row r="506" spans="2:65" s="1" customFormat="1" ht="16.5" customHeight="1">
      <c r="B506" s="38"/>
      <c r="C506" s="264" t="s">
        <v>421</v>
      </c>
      <c r="D506" s="264" t="s">
        <v>337</v>
      </c>
      <c r="E506" s="265" t="s">
        <v>770</v>
      </c>
      <c r="F506" s="266" t="s">
        <v>771</v>
      </c>
      <c r="G506" s="267" t="s">
        <v>323</v>
      </c>
      <c r="H506" s="268">
        <v>0.055</v>
      </c>
      <c r="I506" s="269"/>
      <c r="J506" s="270">
        <f>ROUND(I506*H506,2)</f>
        <v>0</v>
      </c>
      <c r="K506" s="266" t="s">
        <v>217</v>
      </c>
      <c r="L506" s="271"/>
      <c r="M506" s="272" t="s">
        <v>1</v>
      </c>
      <c r="N506" s="273" t="s">
        <v>38</v>
      </c>
      <c r="O506" s="79"/>
      <c r="P506" s="225">
        <f>O506*H506</f>
        <v>0</v>
      </c>
      <c r="Q506" s="225">
        <v>1</v>
      </c>
      <c r="R506" s="225">
        <f>Q506*H506</f>
        <v>0.055</v>
      </c>
      <c r="S506" s="225">
        <v>0</v>
      </c>
      <c r="T506" s="226">
        <f>S506*H506</f>
        <v>0</v>
      </c>
      <c r="AR506" s="17" t="s">
        <v>317</v>
      </c>
      <c r="AT506" s="17" t="s">
        <v>337</v>
      </c>
      <c r="AU506" s="17" t="s">
        <v>76</v>
      </c>
      <c r="AY506" s="17" t="s">
        <v>211</v>
      </c>
      <c r="BE506" s="227">
        <f>IF(N506="základní",J506,0)</f>
        <v>0</v>
      </c>
      <c r="BF506" s="227">
        <f>IF(N506="snížená",J506,0)</f>
        <v>0</v>
      </c>
      <c r="BG506" s="227">
        <f>IF(N506="zákl. přenesená",J506,0)</f>
        <v>0</v>
      </c>
      <c r="BH506" s="227">
        <f>IF(N506="sníž. přenesená",J506,0)</f>
        <v>0</v>
      </c>
      <c r="BI506" s="227">
        <f>IF(N506="nulová",J506,0)</f>
        <v>0</v>
      </c>
      <c r="BJ506" s="17" t="s">
        <v>74</v>
      </c>
      <c r="BK506" s="227">
        <f>ROUND(I506*H506,2)</f>
        <v>0</v>
      </c>
      <c r="BL506" s="17" t="s">
        <v>273</v>
      </c>
      <c r="BM506" s="17" t="s">
        <v>663</v>
      </c>
    </row>
    <row r="507" spans="2:47" s="1" customFormat="1" ht="12">
      <c r="B507" s="38"/>
      <c r="C507" s="39"/>
      <c r="D507" s="228" t="s">
        <v>219</v>
      </c>
      <c r="E507" s="39"/>
      <c r="F507" s="229" t="s">
        <v>771</v>
      </c>
      <c r="G507" s="39"/>
      <c r="H507" s="39"/>
      <c r="I507" s="143"/>
      <c r="J507" s="39"/>
      <c r="K507" s="39"/>
      <c r="L507" s="43"/>
      <c r="M507" s="230"/>
      <c r="N507" s="79"/>
      <c r="O507" s="79"/>
      <c r="P507" s="79"/>
      <c r="Q507" s="79"/>
      <c r="R507" s="79"/>
      <c r="S507" s="79"/>
      <c r="T507" s="80"/>
      <c r="AT507" s="17" t="s">
        <v>219</v>
      </c>
      <c r="AU507" s="17" t="s">
        <v>76</v>
      </c>
    </row>
    <row r="508" spans="2:47" s="1" customFormat="1" ht="12">
      <c r="B508" s="38"/>
      <c r="C508" s="39"/>
      <c r="D508" s="228" t="s">
        <v>250</v>
      </c>
      <c r="E508" s="39"/>
      <c r="F508" s="231" t="s">
        <v>773</v>
      </c>
      <c r="G508" s="39"/>
      <c r="H508" s="39"/>
      <c r="I508" s="143"/>
      <c r="J508" s="39"/>
      <c r="K508" s="39"/>
      <c r="L508" s="43"/>
      <c r="M508" s="230"/>
      <c r="N508" s="79"/>
      <c r="O508" s="79"/>
      <c r="P508" s="79"/>
      <c r="Q508" s="79"/>
      <c r="R508" s="79"/>
      <c r="S508" s="79"/>
      <c r="T508" s="80"/>
      <c r="AT508" s="17" t="s">
        <v>250</v>
      </c>
      <c r="AU508" s="17" t="s">
        <v>76</v>
      </c>
    </row>
    <row r="509" spans="2:51" s="13" customFormat="1" ht="12">
      <c r="B509" s="242"/>
      <c r="C509" s="243"/>
      <c r="D509" s="228" t="s">
        <v>223</v>
      </c>
      <c r="E509" s="244" t="s">
        <v>1</v>
      </c>
      <c r="F509" s="245" t="s">
        <v>2378</v>
      </c>
      <c r="G509" s="243"/>
      <c r="H509" s="246">
        <v>0.055</v>
      </c>
      <c r="I509" s="247"/>
      <c r="J509" s="243"/>
      <c r="K509" s="243"/>
      <c r="L509" s="248"/>
      <c r="M509" s="249"/>
      <c r="N509" s="250"/>
      <c r="O509" s="250"/>
      <c r="P509" s="250"/>
      <c r="Q509" s="250"/>
      <c r="R509" s="250"/>
      <c r="S509" s="250"/>
      <c r="T509" s="251"/>
      <c r="AT509" s="252" t="s">
        <v>223</v>
      </c>
      <c r="AU509" s="252" t="s">
        <v>76</v>
      </c>
      <c r="AV509" s="13" t="s">
        <v>76</v>
      </c>
      <c r="AW509" s="13" t="s">
        <v>30</v>
      </c>
      <c r="AX509" s="13" t="s">
        <v>67</v>
      </c>
      <c r="AY509" s="252" t="s">
        <v>211</v>
      </c>
    </row>
    <row r="510" spans="2:51" s="14" customFormat="1" ht="12">
      <c r="B510" s="253"/>
      <c r="C510" s="254"/>
      <c r="D510" s="228" t="s">
        <v>223</v>
      </c>
      <c r="E510" s="255" t="s">
        <v>1</v>
      </c>
      <c r="F510" s="256" t="s">
        <v>227</v>
      </c>
      <c r="G510" s="254"/>
      <c r="H510" s="257">
        <v>0.055</v>
      </c>
      <c r="I510" s="258"/>
      <c r="J510" s="254"/>
      <c r="K510" s="254"/>
      <c r="L510" s="259"/>
      <c r="M510" s="260"/>
      <c r="N510" s="261"/>
      <c r="O510" s="261"/>
      <c r="P510" s="261"/>
      <c r="Q510" s="261"/>
      <c r="R510" s="261"/>
      <c r="S510" s="261"/>
      <c r="T510" s="262"/>
      <c r="AT510" s="263" t="s">
        <v>223</v>
      </c>
      <c r="AU510" s="263" t="s">
        <v>76</v>
      </c>
      <c r="AV510" s="14" t="s">
        <v>218</v>
      </c>
      <c r="AW510" s="14" t="s">
        <v>30</v>
      </c>
      <c r="AX510" s="14" t="s">
        <v>74</v>
      </c>
      <c r="AY510" s="263" t="s">
        <v>211</v>
      </c>
    </row>
    <row r="511" spans="2:65" s="1" customFormat="1" ht="16.5" customHeight="1">
      <c r="B511" s="38"/>
      <c r="C511" s="216" t="s">
        <v>660</v>
      </c>
      <c r="D511" s="216" t="s">
        <v>213</v>
      </c>
      <c r="E511" s="217" t="s">
        <v>1897</v>
      </c>
      <c r="F511" s="218" t="s">
        <v>1898</v>
      </c>
      <c r="G511" s="219" t="s">
        <v>323</v>
      </c>
      <c r="H511" s="220">
        <v>0.079</v>
      </c>
      <c r="I511" s="221"/>
      <c r="J511" s="222">
        <f>ROUND(I511*H511,2)</f>
        <v>0</v>
      </c>
      <c r="K511" s="218" t="s">
        <v>217</v>
      </c>
      <c r="L511" s="43"/>
      <c r="M511" s="223" t="s">
        <v>1</v>
      </c>
      <c r="N511" s="224" t="s">
        <v>38</v>
      </c>
      <c r="O511" s="79"/>
      <c r="P511" s="225">
        <f>O511*H511</f>
        <v>0</v>
      </c>
      <c r="Q511" s="225">
        <v>0</v>
      </c>
      <c r="R511" s="225">
        <f>Q511*H511</f>
        <v>0</v>
      </c>
      <c r="S511" s="225">
        <v>0</v>
      </c>
      <c r="T511" s="226">
        <f>S511*H511</f>
        <v>0</v>
      </c>
      <c r="AR511" s="17" t="s">
        <v>273</v>
      </c>
      <c r="AT511" s="17" t="s">
        <v>213</v>
      </c>
      <c r="AU511" s="17" t="s">
        <v>76</v>
      </c>
      <c r="AY511" s="17" t="s">
        <v>211</v>
      </c>
      <c r="BE511" s="227">
        <f>IF(N511="základní",J511,0)</f>
        <v>0</v>
      </c>
      <c r="BF511" s="227">
        <f>IF(N511="snížená",J511,0)</f>
        <v>0</v>
      </c>
      <c r="BG511" s="227">
        <f>IF(N511="zákl. přenesená",J511,0)</f>
        <v>0</v>
      </c>
      <c r="BH511" s="227">
        <f>IF(N511="sníž. přenesená",J511,0)</f>
        <v>0</v>
      </c>
      <c r="BI511" s="227">
        <f>IF(N511="nulová",J511,0)</f>
        <v>0</v>
      </c>
      <c r="BJ511" s="17" t="s">
        <v>74</v>
      </c>
      <c r="BK511" s="227">
        <f>ROUND(I511*H511,2)</f>
        <v>0</v>
      </c>
      <c r="BL511" s="17" t="s">
        <v>273</v>
      </c>
      <c r="BM511" s="17" t="s">
        <v>2379</v>
      </c>
    </row>
    <row r="512" spans="2:47" s="1" customFormat="1" ht="12">
      <c r="B512" s="38"/>
      <c r="C512" s="39"/>
      <c r="D512" s="228" t="s">
        <v>219</v>
      </c>
      <c r="E512" s="39"/>
      <c r="F512" s="229" t="s">
        <v>1900</v>
      </c>
      <c r="G512" s="39"/>
      <c r="H512" s="39"/>
      <c r="I512" s="143"/>
      <c r="J512" s="39"/>
      <c r="K512" s="39"/>
      <c r="L512" s="43"/>
      <c r="M512" s="230"/>
      <c r="N512" s="79"/>
      <c r="O512" s="79"/>
      <c r="P512" s="79"/>
      <c r="Q512" s="79"/>
      <c r="R512" s="79"/>
      <c r="S512" s="79"/>
      <c r="T512" s="80"/>
      <c r="AT512" s="17" t="s">
        <v>219</v>
      </c>
      <c r="AU512" s="17" t="s">
        <v>76</v>
      </c>
    </row>
    <row r="513" spans="2:47" s="1" customFormat="1" ht="12">
      <c r="B513" s="38"/>
      <c r="C513" s="39"/>
      <c r="D513" s="228" t="s">
        <v>221</v>
      </c>
      <c r="E513" s="39"/>
      <c r="F513" s="231" t="s">
        <v>794</v>
      </c>
      <c r="G513" s="39"/>
      <c r="H513" s="39"/>
      <c r="I513" s="143"/>
      <c r="J513" s="39"/>
      <c r="K513" s="39"/>
      <c r="L513" s="43"/>
      <c r="M513" s="230"/>
      <c r="N513" s="79"/>
      <c r="O513" s="79"/>
      <c r="P513" s="79"/>
      <c r="Q513" s="79"/>
      <c r="R513" s="79"/>
      <c r="S513" s="79"/>
      <c r="T513" s="80"/>
      <c r="AT513" s="17" t="s">
        <v>221</v>
      </c>
      <c r="AU513" s="17" t="s">
        <v>76</v>
      </c>
    </row>
    <row r="514" spans="2:47" s="1" customFormat="1" ht="12">
      <c r="B514" s="38"/>
      <c r="C514" s="39"/>
      <c r="D514" s="228" t="s">
        <v>250</v>
      </c>
      <c r="E514" s="39"/>
      <c r="F514" s="231" t="s">
        <v>2362</v>
      </c>
      <c r="G514" s="39"/>
      <c r="H514" s="39"/>
      <c r="I514" s="143"/>
      <c r="J514" s="39"/>
      <c r="K514" s="39"/>
      <c r="L514" s="43"/>
      <c r="M514" s="289"/>
      <c r="N514" s="290"/>
      <c r="O514" s="290"/>
      <c r="P514" s="290"/>
      <c r="Q514" s="290"/>
      <c r="R514" s="290"/>
      <c r="S514" s="290"/>
      <c r="T514" s="291"/>
      <c r="AT514" s="17" t="s">
        <v>250</v>
      </c>
      <c r="AU514" s="17" t="s">
        <v>76</v>
      </c>
    </row>
    <row r="515" spans="2:12" s="1" customFormat="1" ht="6.95" customHeight="1">
      <c r="B515" s="57"/>
      <c r="C515" s="58"/>
      <c r="D515" s="58"/>
      <c r="E515" s="58"/>
      <c r="F515" s="58"/>
      <c r="G515" s="58"/>
      <c r="H515" s="58"/>
      <c r="I515" s="167"/>
      <c r="J515" s="58"/>
      <c r="K515" s="58"/>
      <c r="L515" s="43"/>
    </row>
  </sheetData>
  <sheetProtection password="CC35" sheet="1" objects="1" scenarios="1" formatColumns="0" formatRows="0" autoFilter="0"/>
  <autoFilter ref="C94:K514"/>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138</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2271</v>
      </c>
      <c r="F9" s="1"/>
      <c r="G9" s="1"/>
      <c r="H9" s="1"/>
      <c r="I9" s="143"/>
      <c r="L9" s="43"/>
    </row>
    <row r="10" spans="2:12" s="1" customFormat="1" ht="12" customHeight="1">
      <c r="B10" s="43"/>
      <c r="D10" s="141" t="s">
        <v>177</v>
      </c>
      <c r="I10" s="143"/>
      <c r="L10" s="43"/>
    </row>
    <row r="11" spans="2:12" s="1" customFormat="1" ht="36.95" customHeight="1">
      <c r="B11" s="43"/>
      <c r="E11" s="144" t="s">
        <v>2380</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ROUND((SUM(BE89:BE102)),2)</f>
        <v>0</v>
      </c>
      <c r="I35" s="156">
        <v>0.21</v>
      </c>
      <c r="J35" s="155">
        <f>ROUND(((SUM(BE89:BE102))*I35),2)</f>
        <v>0</v>
      </c>
      <c r="L35" s="43"/>
    </row>
    <row r="36" spans="2:12" s="1" customFormat="1" ht="14.4" customHeight="1">
      <c r="B36" s="43"/>
      <c r="E36" s="141" t="s">
        <v>39</v>
      </c>
      <c r="F36" s="155">
        <f>ROUND((SUM(BF89:BF102)),2)</f>
        <v>0</v>
      </c>
      <c r="I36" s="156">
        <v>0.15</v>
      </c>
      <c r="J36" s="155">
        <f>ROUND(((SUM(BF89:BF102))*I36),2)</f>
        <v>0</v>
      </c>
      <c r="L36" s="43"/>
    </row>
    <row r="37" spans="2:12" s="1" customFormat="1" ht="14.4" customHeight="1" hidden="1">
      <c r="B37" s="43"/>
      <c r="E37" s="141" t="s">
        <v>40</v>
      </c>
      <c r="F37" s="155">
        <f>ROUND((SUM(BG89:BG102)),2)</f>
        <v>0</v>
      </c>
      <c r="I37" s="156">
        <v>0.21</v>
      </c>
      <c r="J37" s="155">
        <f>0</f>
        <v>0</v>
      </c>
      <c r="L37" s="43"/>
    </row>
    <row r="38" spans="2:12" s="1" customFormat="1" ht="14.4" customHeight="1" hidden="1">
      <c r="B38" s="43"/>
      <c r="E38" s="141" t="s">
        <v>41</v>
      </c>
      <c r="F38" s="155">
        <f>ROUND((SUM(BH89:BH102)),2)</f>
        <v>0</v>
      </c>
      <c r="I38" s="156">
        <v>0.15</v>
      </c>
      <c r="J38" s="155">
        <f>0</f>
        <v>0</v>
      </c>
      <c r="L38" s="43"/>
    </row>
    <row r="39" spans="2:12" s="1" customFormat="1" ht="14.4" customHeight="1" hidden="1">
      <c r="B39" s="43"/>
      <c r="E39" s="141" t="s">
        <v>42</v>
      </c>
      <c r="F39" s="155">
        <f>ROUND((SUM(BI89:BI102)),2)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2271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30,091</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J95</f>
        <v>0</v>
      </c>
      <c r="K66" s="122"/>
      <c r="L66" s="189"/>
    </row>
    <row r="67" spans="2:12" s="9" customFormat="1" ht="19.9" customHeight="1">
      <c r="B67" s="184"/>
      <c r="C67" s="122"/>
      <c r="D67" s="185" t="s">
        <v>810</v>
      </c>
      <c r="E67" s="186"/>
      <c r="F67" s="186"/>
      <c r="G67" s="186"/>
      <c r="H67" s="186"/>
      <c r="I67" s="187"/>
      <c r="J67" s="188">
        <f>J99</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2271</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30,091</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P91+P95+P99</f>
        <v>0</v>
      </c>
      <c r="Q90" s="208"/>
      <c r="R90" s="209">
        <f>R91+R95+R99</f>
        <v>0</v>
      </c>
      <c r="S90" s="208"/>
      <c r="T90" s="210">
        <f>T91+T95+T99</f>
        <v>0</v>
      </c>
      <c r="AR90" s="211" t="s">
        <v>254</v>
      </c>
      <c r="AT90" s="212" t="s">
        <v>66</v>
      </c>
      <c r="AU90" s="212" t="s">
        <v>67</v>
      </c>
      <c r="AY90" s="211" t="s">
        <v>211</v>
      </c>
      <c r="BK90" s="213">
        <f>BK91+BK95+BK99</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SUM(P92:P94)</f>
        <v>0</v>
      </c>
      <c r="Q91" s="208"/>
      <c r="R91" s="209">
        <f>SUM(R92:R94)</f>
        <v>0</v>
      </c>
      <c r="S91" s="208"/>
      <c r="T91" s="210">
        <f>SUM(T92:T94)</f>
        <v>0</v>
      </c>
      <c r="AR91" s="211" t="s">
        <v>254</v>
      </c>
      <c r="AT91" s="212" t="s">
        <v>66</v>
      </c>
      <c r="AU91" s="212" t="s">
        <v>74</v>
      </c>
      <c r="AY91" s="211" t="s">
        <v>211</v>
      </c>
      <c r="BK91" s="213">
        <f>SUM(BK92:BK94)</f>
        <v>0</v>
      </c>
    </row>
    <row r="92" spans="2:65" s="1" customFormat="1" ht="16.5" customHeight="1">
      <c r="B92" s="38"/>
      <c r="C92" s="216" t="s">
        <v>74</v>
      </c>
      <c r="D92" s="216" t="s">
        <v>213</v>
      </c>
      <c r="E92" s="217" t="s">
        <v>821</v>
      </c>
      <c r="F92" s="218" t="s">
        <v>822</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2381</v>
      </c>
    </row>
    <row r="93" spans="2:47" s="1" customFormat="1" ht="12">
      <c r="B93" s="38"/>
      <c r="C93" s="39"/>
      <c r="D93" s="228" t="s">
        <v>219</v>
      </c>
      <c r="E93" s="39"/>
      <c r="F93" s="229" t="s">
        <v>822</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824</v>
      </c>
      <c r="G94" s="39"/>
      <c r="H94" s="39"/>
      <c r="I94" s="143"/>
      <c r="J94" s="39"/>
      <c r="K94" s="39"/>
      <c r="L94" s="43"/>
      <c r="M94" s="230"/>
      <c r="N94" s="79"/>
      <c r="O94" s="79"/>
      <c r="P94" s="79"/>
      <c r="Q94" s="79"/>
      <c r="R94" s="79"/>
      <c r="S94" s="79"/>
      <c r="T94" s="80"/>
      <c r="AT94" s="17" t="s">
        <v>250</v>
      </c>
      <c r="AU94" s="17" t="s">
        <v>76</v>
      </c>
    </row>
    <row r="95" spans="2:63" s="11" customFormat="1" ht="22.8" customHeight="1">
      <c r="B95" s="200"/>
      <c r="C95" s="201"/>
      <c r="D95" s="202" t="s">
        <v>66</v>
      </c>
      <c r="E95" s="214" t="s">
        <v>825</v>
      </c>
      <c r="F95" s="214" t="s">
        <v>826</v>
      </c>
      <c r="G95" s="201"/>
      <c r="H95" s="201"/>
      <c r="I95" s="204"/>
      <c r="J95" s="215">
        <f>BK95</f>
        <v>0</v>
      </c>
      <c r="K95" s="201"/>
      <c r="L95" s="206"/>
      <c r="M95" s="207"/>
      <c r="N95" s="208"/>
      <c r="O95" s="208"/>
      <c r="P95" s="209">
        <f>SUM(P96:P98)</f>
        <v>0</v>
      </c>
      <c r="Q95" s="208"/>
      <c r="R95" s="209">
        <f>SUM(R96:R98)</f>
        <v>0</v>
      </c>
      <c r="S95" s="208"/>
      <c r="T95" s="210">
        <f>SUM(T96:T98)</f>
        <v>0</v>
      </c>
      <c r="AR95" s="211" t="s">
        <v>254</v>
      </c>
      <c r="AT95" s="212" t="s">
        <v>66</v>
      </c>
      <c r="AU95" s="212" t="s">
        <v>74</v>
      </c>
      <c r="AY95" s="211" t="s">
        <v>211</v>
      </c>
      <c r="BK95" s="213">
        <f>SUM(BK96:BK98)</f>
        <v>0</v>
      </c>
    </row>
    <row r="96" spans="2:65" s="1" customFormat="1" ht="16.5" customHeight="1">
      <c r="B96" s="38"/>
      <c r="C96" s="216" t="s">
        <v>76</v>
      </c>
      <c r="D96" s="216" t="s">
        <v>213</v>
      </c>
      <c r="E96" s="217" t="s">
        <v>827</v>
      </c>
      <c r="F96" s="218" t="s">
        <v>826</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2382</v>
      </c>
    </row>
    <row r="97" spans="2:47" s="1" customFormat="1" ht="12">
      <c r="B97" s="38"/>
      <c r="C97" s="39"/>
      <c r="D97" s="228" t="s">
        <v>219</v>
      </c>
      <c r="E97" s="39"/>
      <c r="F97" s="229" t="s">
        <v>826</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829</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835</v>
      </c>
      <c r="F99" s="214" t="s">
        <v>836</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837</v>
      </c>
      <c r="F100" s="218" t="s">
        <v>836</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818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818</v>
      </c>
      <c r="BM100" s="17" t="s">
        <v>2383</v>
      </c>
    </row>
    <row r="101" spans="2:47" s="1" customFormat="1" ht="12">
      <c r="B101" s="38"/>
      <c r="C101" s="39"/>
      <c r="D101" s="228" t="s">
        <v>219</v>
      </c>
      <c r="E101" s="39"/>
      <c r="F101" s="229" t="s">
        <v>836</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2374</v>
      </c>
      <c r="G102" s="39"/>
      <c r="H102" s="39"/>
      <c r="I102" s="143"/>
      <c r="J102" s="39"/>
      <c r="K102" s="39"/>
      <c r="L102" s="43"/>
      <c r="M102" s="289"/>
      <c r="N102" s="290"/>
      <c r="O102" s="290"/>
      <c r="P102" s="290"/>
      <c r="Q102" s="290"/>
      <c r="R102" s="290"/>
      <c r="S102" s="290"/>
      <c r="T102" s="291"/>
      <c r="AT102" s="17" t="s">
        <v>250</v>
      </c>
      <c r="AU102" s="17" t="s">
        <v>76</v>
      </c>
    </row>
    <row r="103" spans="2:12" s="1" customFormat="1" ht="6.95" customHeight="1">
      <c r="B103" s="57"/>
      <c r="C103" s="58"/>
      <c r="D103" s="58"/>
      <c r="E103" s="58"/>
      <c r="F103" s="58"/>
      <c r="G103" s="58"/>
      <c r="H103" s="58"/>
      <c r="I103" s="167"/>
      <c r="J103" s="58"/>
      <c r="K103" s="58"/>
      <c r="L103" s="43"/>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63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80</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176</v>
      </c>
      <c r="F9" s="1"/>
      <c r="G9" s="1"/>
      <c r="H9" s="1"/>
      <c r="I9" s="143"/>
      <c r="L9" s="43"/>
    </row>
    <row r="10" spans="2:12" s="1" customFormat="1" ht="12" customHeight="1">
      <c r="B10" s="43"/>
      <c r="D10" s="141" t="s">
        <v>177</v>
      </c>
      <c r="I10" s="143"/>
      <c r="L10" s="43"/>
    </row>
    <row r="11" spans="2:12" s="1" customFormat="1" ht="36.95" customHeight="1">
      <c r="B11" s="43"/>
      <c r="E11" s="144" t="s">
        <v>178</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ROUND(J97,2)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ROUND((SUM(BE97:BE633)),2)</f>
        <v>0</v>
      </c>
      <c r="I35" s="156">
        <v>0.21</v>
      </c>
      <c r="J35" s="155">
        <f>ROUND(((SUM(BE97:BE633))*I35),2)</f>
        <v>0</v>
      </c>
      <c r="L35" s="43"/>
    </row>
    <row r="36" spans="2:12" s="1" customFormat="1" ht="14.4" customHeight="1">
      <c r="B36" s="43"/>
      <c r="E36" s="141" t="s">
        <v>39</v>
      </c>
      <c r="F36" s="155">
        <f>ROUND((SUM(BF97:BF633)),2)</f>
        <v>0</v>
      </c>
      <c r="I36" s="156">
        <v>0.15</v>
      </c>
      <c r="J36" s="155">
        <f>ROUND(((SUM(BF97:BF633))*I36),2)</f>
        <v>0</v>
      </c>
      <c r="L36" s="43"/>
    </row>
    <row r="37" spans="2:12" s="1" customFormat="1" ht="14.4" customHeight="1" hidden="1">
      <c r="B37" s="43"/>
      <c r="E37" s="141" t="s">
        <v>40</v>
      </c>
      <c r="F37" s="155">
        <f>ROUND((SUM(BG97:BG633)),2)</f>
        <v>0</v>
      </c>
      <c r="I37" s="156">
        <v>0.21</v>
      </c>
      <c r="J37" s="155">
        <f>0</f>
        <v>0</v>
      </c>
      <c r="L37" s="43"/>
    </row>
    <row r="38" spans="2:12" s="1" customFormat="1" ht="14.4" customHeight="1" hidden="1">
      <c r="B38" s="43"/>
      <c r="E38" s="141" t="s">
        <v>41</v>
      </c>
      <c r="F38" s="155">
        <f>ROUND((SUM(BH97:BH633)),2)</f>
        <v>0</v>
      </c>
      <c r="I38" s="156">
        <v>0.15</v>
      </c>
      <c r="J38" s="155">
        <f>0</f>
        <v>0</v>
      </c>
      <c r="L38" s="43"/>
    </row>
    <row r="39" spans="2:12" s="1" customFormat="1" ht="14.4" customHeight="1" hidden="1">
      <c r="B39" s="43"/>
      <c r="E39" s="141" t="s">
        <v>42</v>
      </c>
      <c r="F39" s="155">
        <f>ROUND((SUM(BI97:BI633)),2)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176</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001 - ZRN - most km 28,448  </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J97</f>
        <v>0</v>
      </c>
      <c r="K63" s="39"/>
      <c r="L63" s="43"/>
      <c r="AU63" s="17" t="s">
        <v>183</v>
      </c>
    </row>
    <row r="64" spans="2:12" s="8" customFormat="1" ht="24.95" customHeight="1">
      <c r="B64" s="177"/>
      <c r="C64" s="178"/>
      <c r="D64" s="179" t="s">
        <v>184</v>
      </c>
      <c r="E64" s="180"/>
      <c r="F64" s="180"/>
      <c r="G64" s="180"/>
      <c r="H64" s="180"/>
      <c r="I64" s="181"/>
      <c r="J64" s="182">
        <f>J98</f>
        <v>0</v>
      </c>
      <c r="K64" s="178"/>
      <c r="L64" s="183"/>
    </row>
    <row r="65" spans="2:12" s="9" customFormat="1" ht="19.9" customHeight="1">
      <c r="B65" s="184"/>
      <c r="C65" s="122"/>
      <c r="D65" s="185" t="s">
        <v>185</v>
      </c>
      <c r="E65" s="186"/>
      <c r="F65" s="186"/>
      <c r="G65" s="186"/>
      <c r="H65" s="186"/>
      <c r="I65" s="187"/>
      <c r="J65" s="188">
        <f>J99</f>
        <v>0</v>
      </c>
      <c r="K65" s="122"/>
      <c r="L65" s="189"/>
    </row>
    <row r="66" spans="2:12" s="9" customFormat="1" ht="19.9" customHeight="1">
      <c r="B66" s="184"/>
      <c r="C66" s="122"/>
      <c r="D66" s="185" t="s">
        <v>186</v>
      </c>
      <c r="E66" s="186"/>
      <c r="F66" s="186"/>
      <c r="G66" s="186"/>
      <c r="H66" s="186"/>
      <c r="I66" s="187"/>
      <c r="J66" s="188">
        <f>J213</f>
        <v>0</v>
      </c>
      <c r="K66" s="122"/>
      <c r="L66" s="189"/>
    </row>
    <row r="67" spans="2:12" s="9" customFormat="1" ht="19.9" customHeight="1">
      <c r="B67" s="184"/>
      <c r="C67" s="122"/>
      <c r="D67" s="185" t="s">
        <v>187</v>
      </c>
      <c r="E67" s="186"/>
      <c r="F67" s="186"/>
      <c r="G67" s="186"/>
      <c r="H67" s="186"/>
      <c r="I67" s="187"/>
      <c r="J67" s="188">
        <f>J219</f>
        <v>0</v>
      </c>
      <c r="K67" s="122"/>
      <c r="L67" s="189"/>
    </row>
    <row r="68" spans="2:12" s="9" customFormat="1" ht="19.9" customHeight="1">
      <c r="B68" s="184"/>
      <c r="C68" s="122"/>
      <c r="D68" s="185" t="s">
        <v>188</v>
      </c>
      <c r="E68" s="186"/>
      <c r="F68" s="186"/>
      <c r="G68" s="186"/>
      <c r="H68" s="186"/>
      <c r="I68" s="187"/>
      <c r="J68" s="188">
        <f>J269</f>
        <v>0</v>
      </c>
      <c r="K68" s="122"/>
      <c r="L68" s="189"/>
    </row>
    <row r="69" spans="2:12" s="9" customFormat="1" ht="19.9" customHeight="1">
      <c r="B69" s="184"/>
      <c r="C69" s="122"/>
      <c r="D69" s="185" t="s">
        <v>189</v>
      </c>
      <c r="E69" s="186"/>
      <c r="F69" s="186"/>
      <c r="G69" s="186"/>
      <c r="H69" s="186"/>
      <c r="I69" s="187"/>
      <c r="J69" s="188">
        <f>J316</f>
        <v>0</v>
      </c>
      <c r="K69" s="122"/>
      <c r="L69" s="189"/>
    </row>
    <row r="70" spans="2:12" s="9" customFormat="1" ht="19.9" customHeight="1">
      <c r="B70" s="184"/>
      <c r="C70" s="122"/>
      <c r="D70" s="185" t="s">
        <v>190</v>
      </c>
      <c r="E70" s="186"/>
      <c r="F70" s="186"/>
      <c r="G70" s="186"/>
      <c r="H70" s="186"/>
      <c r="I70" s="187"/>
      <c r="J70" s="188">
        <f>J347</f>
        <v>0</v>
      </c>
      <c r="K70" s="122"/>
      <c r="L70" s="189"/>
    </row>
    <row r="71" spans="2:12" s="9" customFormat="1" ht="19.9" customHeight="1">
      <c r="B71" s="184"/>
      <c r="C71" s="122"/>
      <c r="D71" s="185" t="s">
        <v>191</v>
      </c>
      <c r="E71" s="186"/>
      <c r="F71" s="186"/>
      <c r="G71" s="186"/>
      <c r="H71" s="186"/>
      <c r="I71" s="187"/>
      <c r="J71" s="188">
        <f>J553</f>
        <v>0</v>
      </c>
      <c r="K71" s="122"/>
      <c r="L71" s="189"/>
    </row>
    <row r="72" spans="2:12" s="9" customFormat="1" ht="19.9" customHeight="1">
      <c r="B72" s="184"/>
      <c r="C72" s="122"/>
      <c r="D72" s="185" t="s">
        <v>192</v>
      </c>
      <c r="E72" s="186"/>
      <c r="F72" s="186"/>
      <c r="G72" s="186"/>
      <c r="H72" s="186"/>
      <c r="I72" s="187"/>
      <c r="J72" s="188">
        <f>J570</f>
        <v>0</v>
      </c>
      <c r="K72" s="122"/>
      <c r="L72" s="189"/>
    </row>
    <row r="73" spans="2:12" s="8" customFormat="1" ht="24.95" customHeight="1">
      <c r="B73" s="177"/>
      <c r="C73" s="178"/>
      <c r="D73" s="179" t="s">
        <v>193</v>
      </c>
      <c r="E73" s="180"/>
      <c r="F73" s="180"/>
      <c r="G73" s="180"/>
      <c r="H73" s="180"/>
      <c r="I73" s="181"/>
      <c r="J73" s="182">
        <f>J575</f>
        <v>0</v>
      </c>
      <c r="K73" s="178"/>
      <c r="L73" s="183"/>
    </row>
    <row r="74" spans="2:12" s="9" customFormat="1" ht="19.9" customHeight="1">
      <c r="B74" s="184"/>
      <c r="C74" s="122"/>
      <c r="D74" s="185" t="s">
        <v>194</v>
      </c>
      <c r="E74" s="186"/>
      <c r="F74" s="186"/>
      <c r="G74" s="186"/>
      <c r="H74" s="186"/>
      <c r="I74" s="187"/>
      <c r="J74" s="188">
        <f>J576</f>
        <v>0</v>
      </c>
      <c r="K74" s="122"/>
      <c r="L74" s="189"/>
    </row>
    <row r="75" spans="2:12" s="9" customFormat="1" ht="19.9" customHeight="1">
      <c r="B75" s="184"/>
      <c r="C75" s="122"/>
      <c r="D75" s="185" t="s">
        <v>195</v>
      </c>
      <c r="E75" s="186"/>
      <c r="F75" s="186"/>
      <c r="G75" s="186"/>
      <c r="H75" s="186"/>
      <c r="I75" s="187"/>
      <c r="J75" s="188">
        <f>J620</f>
        <v>0</v>
      </c>
      <c r="K75" s="122"/>
      <c r="L75" s="189"/>
    </row>
    <row r="76" spans="2:12" s="1" customFormat="1" ht="21.8" customHeight="1">
      <c r="B76" s="38"/>
      <c r="C76" s="39"/>
      <c r="D76" s="39"/>
      <c r="E76" s="39"/>
      <c r="F76" s="39"/>
      <c r="G76" s="39"/>
      <c r="H76" s="39"/>
      <c r="I76" s="143"/>
      <c r="J76" s="39"/>
      <c r="K76" s="39"/>
      <c r="L76" s="43"/>
    </row>
    <row r="77" spans="2:12" s="1" customFormat="1" ht="6.95" customHeight="1">
      <c r="B77" s="57"/>
      <c r="C77" s="58"/>
      <c r="D77" s="58"/>
      <c r="E77" s="58"/>
      <c r="F77" s="58"/>
      <c r="G77" s="58"/>
      <c r="H77" s="58"/>
      <c r="I77" s="167"/>
      <c r="J77" s="58"/>
      <c r="K77" s="58"/>
      <c r="L77" s="43"/>
    </row>
    <row r="81" spans="2:12" s="1" customFormat="1" ht="6.95" customHeight="1">
      <c r="B81" s="59"/>
      <c r="C81" s="60"/>
      <c r="D81" s="60"/>
      <c r="E81" s="60"/>
      <c r="F81" s="60"/>
      <c r="G81" s="60"/>
      <c r="H81" s="60"/>
      <c r="I81" s="170"/>
      <c r="J81" s="60"/>
      <c r="K81" s="60"/>
      <c r="L81" s="43"/>
    </row>
    <row r="82" spans="2:12" s="1" customFormat="1" ht="24.95" customHeight="1">
      <c r="B82" s="38"/>
      <c r="C82" s="23" t="s">
        <v>196</v>
      </c>
      <c r="D82" s="39"/>
      <c r="E82" s="39"/>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16</v>
      </c>
      <c r="D84" s="39"/>
      <c r="E84" s="39"/>
      <c r="F84" s="39"/>
      <c r="G84" s="39"/>
      <c r="H84" s="39"/>
      <c r="I84" s="143"/>
      <c r="J84" s="39"/>
      <c r="K84" s="39"/>
      <c r="L84" s="43"/>
    </row>
    <row r="85" spans="2:12" s="1" customFormat="1" ht="16.5" customHeight="1">
      <c r="B85" s="38"/>
      <c r="C85" s="39"/>
      <c r="D85" s="39"/>
      <c r="E85" s="171" t="str">
        <f>E7</f>
        <v>Oprava mostních objektů v úseku Domoušice - Hřivice</v>
      </c>
      <c r="F85" s="32"/>
      <c r="G85" s="32"/>
      <c r="H85" s="32"/>
      <c r="I85" s="143"/>
      <c r="J85" s="39"/>
      <c r="K85" s="39"/>
      <c r="L85" s="43"/>
    </row>
    <row r="86" spans="2:12" ht="12" customHeight="1">
      <c r="B86" s="21"/>
      <c r="C86" s="32" t="s">
        <v>175</v>
      </c>
      <c r="D86" s="22"/>
      <c r="E86" s="22"/>
      <c r="F86" s="22"/>
      <c r="G86" s="22"/>
      <c r="H86" s="22"/>
      <c r="I86" s="136"/>
      <c r="J86" s="22"/>
      <c r="K86" s="22"/>
      <c r="L86" s="20"/>
    </row>
    <row r="87" spans="2:12" s="1" customFormat="1" ht="16.5" customHeight="1">
      <c r="B87" s="38"/>
      <c r="C87" s="39"/>
      <c r="D87" s="39"/>
      <c r="E87" s="171" t="s">
        <v>176</v>
      </c>
      <c r="F87" s="39"/>
      <c r="G87" s="39"/>
      <c r="H87" s="39"/>
      <c r="I87" s="143"/>
      <c r="J87" s="39"/>
      <c r="K87" s="39"/>
      <c r="L87" s="43"/>
    </row>
    <row r="88" spans="2:12" s="1" customFormat="1" ht="12" customHeight="1">
      <c r="B88" s="38"/>
      <c r="C88" s="32" t="s">
        <v>177</v>
      </c>
      <c r="D88" s="39"/>
      <c r="E88" s="39"/>
      <c r="F88" s="39"/>
      <c r="G88" s="39"/>
      <c r="H88" s="39"/>
      <c r="I88" s="143"/>
      <c r="J88" s="39"/>
      <c r="K88" s="39"/>
      <c r="L88" s="43"/>
    </row>
    <row r="89" spans="2:12" s="1" customFormat="1" ht="16.5" customHeight="1">
      <c r="B89" s="38"/>
      <c r="C89" s="39"/>
      <c r="D89" s="39"/>
      <c r="E89" s="64" t="str">
        <f>E11</f>
        <v xml:space="preserve">001 - ZRN - most km 28,448  </v>
      </c>
      <c r="F89" s="39"/>
      <c r="G89" s="39"/>
      <c r="H89" s="39"/>
      <c r="I89" s="143"/>
      <c r="J89" s="39"/>
      <c r="K89" s="39"/>
      <c r="L89" s="43"/>
    </row>
    <row r="90" spans="2:12" s="1" customFormat="1" ht="6.95" customHeight="1">
      <c r="B90" s="38"/>
      <c r="C90" s="39"/>
      <c r="D90" s="39"/>
      <c r="E90" s="39"/>
      <c r="F90" s="39"/>
      <c r="G90" s="39"/>
      <c r="H90" s="39"/>
      <c r="I90" s="143"/>
      <c r="J90" s="39"/>
      <c r="K90" s="39"/>
      <c r="L90" s="43"/>
    </row>
    <row r="91" spans="2:12" s="1" customFormat="1" ht="12" customHeight="1">
      <c r="B91" s="38"/>
      <c r="C91" s="32" t="s">
        <v>20</v>
      </c>
      <c r="D91" s="39"/>
      <c r="E91" s="39"/>
      <c r="F91" s="27" t="str">
        <f>F14</f>
        <v xml:space="preserve"> </v>
      </c>
      <c r="G91" s="39"/>
      <c r="H91" s="39"/>
      <c r="I91" s="145" t="s">
        <v>22</v>
      </c>
      <c r="J91" s="67" t="str">
        <f>IF(J14="","",J14)</f>
        <v>3. 6. 2019</v>
      </c>
      <c r="K91" s="39"/>
      <c r="L91" s="43"/>
    </row>
    <row r="92" spans="2:12" s="1" customFormat="1" ht="6.95" customHeight="1">
      <c r="B92" s="38"/>
      <c r="C92" s="39"/>
      <c r="D92" s="39"/>
      <c r="E92" s="39"/>
      <c r="F92" s="39"/>
      <c r="G92" s="39"/>
      <c r="H92" s="39"/>
      <c r="I92" s="143"/>
      <c r="J92" s="39"/>
      <c r="K92" s="39"/>
      <c r="L92" s="43"/>
    </row>
    <row r="93" spans="2:12" s="1" customFormat="1" ht="13.65" customHeight="1">
      <c r="B93" s="38"/>
      <c r="C93" s="32" t="s">
        <v>24</v>
      </c>
      <c r="D93" s="39"/>
      <c r="E93" s="39"/>
      <c r="F93" s="27" t="str">
        <f>E17</f>
        <v xml:space="preserve"> </v>
      </c>
      <c r="G93" s="39"/>
      <c r="H93" s="39"/>
      <c r="I93" s="145" t="s">
        <v>29</v>
      </c>
      <c r="J93" s="36" t="str">
        <f>E23</f>
        <v xml:space="preserve"> </v>
      </c>
      <c r="K93" s="39"/>
      <c r="L93" s="43"/>
    </row>
    <row r="94" spans="2:12" s="1" customFormat="1" ht="13.65" customHeight="1">
      <c r="B94" s="38"/>
      <c r="C94" s="32" t="s">
        <v>27</v>
      </c>
      <c r="D94" s="39"/>
      <c r="E94" s="39"/>
      <c r="F94" s="27" t="str">
        <f>IF(E20="","",E20)</f>
        <v>Vyplň údaj</v>
      </c>
      <c r="G94" s="39"/>
      <c r="H94" s="39"/>
      <c r="I94" s="145" t="s">
        <v>31</v>
      </c>
      <c r="J94" s="36" t="str">
        <f>E26</f>
        <v xml:space="preserve"> </v>
      </c>
      <c r="K94" s="39"/>
      <c r="L94" s="43"/>
    </row>
    <row r="95" spans="2:12" s="1" customFormat="1" ht="10.3" customHeight="1">
      <c r="B95" s="38"/>
      <c r="C95" s="39"/>
      <c r="D95" s="39"/>
      <c r="E95" s="39"/>
      <c r="F95" s="39"/>
      <c r="G95" s="39"/>
      <c r="H95" s="39"/>
      <c r="I95" s="143"/>
      <c r="J95" s="39"/>
      <c r="K95" s="39"/>
      <c r="L95" s="43"/>
    </row>
    <row r="96" spans="2:20" s="10" customFormat="1" ht="29.25" customHeight="1">
      <c r="B96" s="190"/>
      <c r="C96" s="191" t="s">
        <v>197</v>
      </c>
      <c r="D96" s="192" t="s">
        <v>52</v>
      </c>
      <c r="E96" s="192" t="s">
        <v>48</v>
      </c>
      <c r="F96" s="192" t="s">
        <v>49</v>
      </c>
      <c r="G96" s="192" t="s">
        <v>198</v>
      </c>
      <c r="H96" s="192" t="s">
        <v>199</v>
      </c>
      <c r="I96" s="193" t="s">
        <v>200</v>
      </c>
      <c r="J96" s="192" t="s">
        <v>181</v>
      </c>
      <c r="K96" s="194" t="s">
        <v>201</v>
      </c>
      <c r="L96" s="195"/>
      <c r="M96" s="88" t="s">
        <v>1</v>
      </c>
      <c r="N96" s="89" t="s">
        <v>37</v>
      </c>
      <c r="O96" s="89" t="s">
        <v>202</v>
      </c>
      <c r="P96" s="89" t="s">
        <v>203</v>
      </c>
      <c r="Q96" s="89" t="s">
        <v>204</v>
      </c>
      <c r="R96" s="89" t="s">
        <v>205</v>
      </c>
      <c r="S96" s="89" t="s">
        <v>206</v>
      </c>
      <c r="T96" s="90" t="s">
        <v>207</v>
      </c>
    </row>
    <row r="97" spans="2:63" s="1" customFormat="1" ht="22.8" customHeight="1">
      <c r="B97" s="38"/>
      <c r="C97" s="95" t="s">
        <v>208</v>
      </c>
      <c r="D97" s="39"/>
      <c r="E97" s="39"/>
      <c r="F97" s="39"/>
      <c r="G97" s="39"/>
      <c r="H97" s="39"/>
      <c r="I97" s="143"/>
      <c r="J97" s="196">
        <f>BK97</f>
        <v>0</v>
      </c>
      <c r="K97" s="39"/>
      <c r="L97" s="43"/>
      <c r="M97" s="91"/>
      <c r="N97" s="92"/>
      <c r="O97" s="92"/>
      <c r="P97" s="197">
        <f>P98+P575</f>
        <v>0</v>
      </c>
      <c r="Q97" s="92"/>
      <c r="R97" s="197">
        <f>R98+R575</f>
        <v>382.5289536554001</v>
      </c>
      <c r="S97" s="92"/>
      <c r="T97" s="198">
        <f>T98+T575</f>
        <v>22.668781</v>
      </c>
      <c r="AT97" s="17" t="s">
        <v>66</v>
      </c>
      <c r="AU97" s="17" t="s">
        <v>183</v>
      </c>
      <c r="BK97" s="199">
        <f>BK98+BK575</f>
        <v>0</v>
      </c>
    </row>
    <row r="98" spans="2:63" s="11" customFormat="1" ht="25.9" customHeight="1">
      <c r="B98" s="200"/>
      <c r="C98" s="201"/>
      <c r="D98" s="202" t="s">
        <v>66</v>
      </c>
      <c r="E98" s="203" t="s">
        <v>209</v>
      </c>
      <c r="F98" s="203" t="s">
        <v>210</v>
      </c>
      <c r="G98" s="201"/>
      <c r="H98" s="201"/>
      <c r="I98" s="204"/>
      <c r="J98" s="205">
        <f>BK98</f>
        <v>0</v>
      </c>
      <c r="K98" s="201"/>
      <c r="L98" s="206"/>
      <c r="M98" s="207"/>
      <c r="N98" s="208"/>
      <c r="O98" s="208"/>
      <c r="P98" s="209">
        <f>P99+P213+P219+P269+P316+P347+P553+P570</f>
        <v>0</v>
      </c>
      <c r="Q98" s="208"/>
      <c r="R98" s="209">
        <f>R99+R213+R219+R269+R316+R347+R553+R570</f>
        <v>382.4548378154001</v>
      </c>
      <c r="S98" s="208"/>
      <c r="T98" s="210">
        <f>T99+T213+T219+T269+T316+T347+T553+T570</f>
        <v>22.668781</v>
      </c>
      <c r="AR98" s="211" t="s">
        <v>74</v>
      </c>
      <c r="AT98" s="212" t="s">
        <v>66</v>
      </c>
      <c r="AU98" s="212" t="s">
        <v>67</v>
      </c>
      <c r="AY98" s="211" t="s">
        <v>211</v>
      </c>
      <c r="BK98" s="213">
        <f>BK99+BK213+BK219+BK269+BK316+BK347+BK553+BK570</f>
        <v>0</v>
      </c>
    </row>
    <row r="99" spans="2:63" s="11" customFormat="1" ht="22.8" customHeight="1">
      <c r="B99" s="200"/>
      <c r="C99" s="201"/>
      <c r="D99" s="202" t="s">
        <v>66</v>
      </c>
      <c r="E99" s="214" t="s">
        <v>74</v>
      </c>
      <c r="F99" s="214" t="s">
        <v>212</v>
      </c>
      <c r="G99" s="201"/>
      <c r="H99" s="201"/>
      <c r="I99" s="204"/>
      <c r="J99" s="215">
        <f>BK99</f>
        <v>0</v>
      </c>
      <c r="K99" s="201"/>
      <c r="L99" s="206"/>
      <c r="M99" s="207"/>
      <c r="N99" s="208"/>
      <c r="O99" s="208"/>
      <c r="P99" s="209">
        <f>SUM(P100:P212)</f>
        <v>0</v>
      </c>
      <c r="Q99" s="208"/>
      <c r="R99" s="209">
        <f>SUM(R100:R212)</f>
        <v>296.7279017</v>
      </c>
      <c r="S99" s="208"/>
      <c r="T99" s="210">
        <f>SUM(T100:T212)</f>
        <v>3.516</v>
      </c>
      <c r="AR99" s="211" t="s">
        <v>74</v>
      </c>
      <c r="AT99" s="212" t="s">
        <v>66</v>
      </c>
      <c r="AU99" s="212" t="s">
        <v>74</v>
      </c>
      <c r="AY99" s="211" t="s">
        <v>211</v>
      </c>
      <c r="BK99" s="213">
        <f>SUM(BK100:BK212)</f>
        <v>0</v>
      </c>
    </row>
    <row r="100" spans="2:65" s="1" customFormat="1" ht="16.5" customHeight="1">
      <c r="B100" s="38"/>
      <c r="C100" s="216" t="s">
        <v>74</v>
      </c>
      <c r="D100" s="216" t="s">
        <v>213</v>
      </c>
      <c r="E100" s="217" t="s">
        <v>214</v>
      </c>
      <c r="F100" s="218" t="s">
        <v>215</v>
      </c>
      <c r="G100" s="219" t="s">
        <v>216</v>
      </c>
      <c r="H100" s="220">
        <v>110</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76</v>
      </c>
    </row>
    <row r="101" spans="2:47" s="1" customFormat="1" ht="12">
      <c r="B101" s="38"/>
      <c r="C101" s="39"/>
      <c r="D101" s="228" t="s">
        <v>219</v>
      </c>
      <c r="E101" s="39"/>
      <c r="F101" s="229" t="s">
        <v>220</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221</v>
      </c>
      <c r="E102" s="39"/>
      <c r="F102" s="231" t="s">
        <v>222</v>
      </c>
      <c r="G102" s="39"/>
      <c r="H102" s="39"/>
      <c r="I102" s="143"/>
      <c r="J102" s="39"/>
      <c r="K102" s="39"/>
      <c r="L102" s="43"/>
      <c r="M102" s="230"/>
      <c r="N102" s="79"/>
      <c r="O102" s="79"/>
      <c r="P102" s="79"/>
      <c r="Q102" s="79"/>
      <c r="R102" s="79"/>
      <c r="S102" s="79"/>
      <c r="T102" s="80"/>
      <c r="AT102" s="17" t="s">
        <v>221</v>
      </c>
      <c r="AU102" s="17" t="s">
        <v>76</v>
      </c>
    </row>
    <row r="103" spans="2:51" s="12" customFormat="1" ht="12">
      <c r="B103" s="232"/>
      <c r="C103" s="233"/>
      <c r="D103" s="228" t="s">
        <v>223</v>
      </c>
      <c r="E103" s="234" t="s">
        <v>1</v>
      </c>
      <c r="F103" s="235" t="s">
        <v>224</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225</v>
      </c>
      <c r="G104" s="243"/>
      <c r="H104" s="246">
        <v>65</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3" customFormat="1" ht="12">
      <c r="B105" s="242"/>
      <c r="C105" s="243"/>
      <c r="D105" s="228" t="s">
        <v>223</v>
      </c>
      <c r="E105" s="244" t="s">
        <v>1</v>
      </c>
      <c r="F105" s="245" t="s">
        <v>226</v>
      </c>
      <c r="G105" s="243"/>
      <c r="H105" s="246">
        <v>45</v>
      </c>
      <c r="I105" s="247"/>
      <c r="J105" s="243"/>
      <c r="K105" s="243"/>
      <c r="L105" s="248"/>
      <c r="M105" s="249"/>
      <c r="N105" s="250"/>
      <c r="O105" s="250"/>
      <c r="P105" s="250"/>
      <c r="Q105" s="250"/>
      <c r="R105" s="250"/>
      <c r="S105" s="250"/>
      <c r="T105" s="251"/>
      <c r="AT105" s="252" t="s">
        <v>223</v>
      </c>
      <c r="AU105" s="252" t="s">
        <v>76</v>
      </c>
      <c r="AV105" s="13" t="s">
        <v>76</v>
      </c>
      <c r="AW105" s="13" t="s">
        <v>30</v>
      </c>
      <c r="AX105" s="13" t="s">
        <v>67</v>
      </c>
      <c r="AY105" s="252" t="s">
        <v>211</v>
      </c>
    </row>
    <row r="106" spans="2:51" s="14" customFormat="1" ht="12">
      <c r="B106" s="253"/>
      <c r="C106" s="254"/>
      <c r="D106" s="228" t="s">
        <v>223</v>
      </c>
      <c r="E106" s="255" t="s">
        <v>1</v>
      </c>
      <c r="F106" s="256" t="s">
        <v>227</v>
      </c>
      <c r="G106" s="254"/>
      <c r="H106" s="257">
        <v>110</v>
      </c>
      <c r="I106" s="258"/>
      <c r="J106" s="254"/>
      <c r="K106" s="254"/>
      <c r="L106" s="259"/>
      <c r="M106" s="260"/>
      <c r="N106" s="261"/>
      <c r="O106" s="261"/>
      <c r="P106" s="261"/>
      <c r="Q106" s="261"/>
      <c r="R106" s="261"/>
      <c r="S106" s="261"/>
      <c r="T106" s="262"/>
      <c r="AT106" s="263" t="s">
        <v>223</v>
      </c>
      <c r="AU106" s="263" t="s">
        <v>76</v>
      </c>
      <c r="AV106" s="14" t="s">
        <v>218</v>
      </c>
      <c r="AW106" s="14" t="s">
        <v>30</v>
      </c>
      <c r="AX106" s="14" t="s">
        <v>74</v>
      </c>
      <c r="AY106" s="263" t="s">
        <v>211</v>
      </c>
    </row>
    <row r="107" spans="2:65" s="1" customFormat="1" ht="16.5" customHeight="1">
      <c r="B107" s="38"/>
      <c r="C107" s="216" t="s">
        <v>76</v>
      </c>
      <c r="D107" s="216" t="s">
        <v>213</v>
      </c>
      <c r="E107" s="217" t="s">
        <v>228</v>
      </c>
      <c r="F107" s="218" t="s">
        <v>229</v>
      </c>
      <c r="G107" s="219" t="s">
        <v>230</v>
      </c>
      <c r="H107" s="220">
        <v>4.4</v>
      </c>
      <c r="I107" s="221"/>
      <c r="J107" s="222">
        <f>ROUND(I107*H107,2)</f>
        <v>0</v>
      </c>
      <c r="K107" s="218" t="s">
        <v>217</v>
      </c>
      <c r="L107" s="43"/>
      <c r="M107" s="223" t="s">
        <v>1</v>
      </c>
      <c r="N107" s="224" t="s">
        <v>38</v>
      </c>
      <c r="O107" s="79"/>
      <c r="P107" s="225">
        <f>O107*H107</f>
        <v>0</v>
      </c>
      <c r="Q107" s="225">
        <v>0</v>
      </c>
      <c r="R107" s="225">
        <f>Q107*H107</f>
        <v>0</v>
      </c>
      <c r="S107" s="225">
        <v>0</v>
      </c>
      <c r="T107" s="226">
        <f>S107*H107</f>
        <v>0</v>
      </c>
      <c r="AR107" s="17" t="s">
        <v>218</v>
      </c>
      <c r="AT107" s="17" t="s">
        <v>213</v>
      </c>
      <c r="AU107" s="17" t="s">
        <v>76</v>
      </c>
      <c r="AY107" s="17" t="s">
        <v>211</v>
      </c>
      <c r="BE107" s="227">
        <f>IF(N107="základní",J107,0)</f>
        <v>0</v>
      </c>
      <c r="BF107" s="227">
        <f>IF(N107="snížená",J107,0)</f>
        <v>0</v>
      </c>
      <c r="BG107" s="227">
        <f>IF(N107="zákl. přenesená",J107,0)</f>
        <v>0</v>
      </c>
      <c r="BH107" s="227">
        <f>IF(N107="sníž. přenesená",J107,0)</f>
        <v>0</v>
      </c>
      <c r="BI107" s="227">
        <f>IF(N107="nulová",J107,0)</f>
        <v>0</v>
      </c>
      <c r="BJ107" s="17" t="s">
        <v>74</v>
      </c>
      <c r="BK107" s="227">
        <f>ROUND(I107*H107,2)</f>
        <v>0</v>
      </c>
      <c r="BL107" s="17" t="s">
        <v>218</v>
      </c>
      <c r="BM107" s="17" t="s">
        <v>218</v>
      </c>
    </row>
    <row r="108" spans="2:47" s="1" customFormat="1" ht="12">
      <c r="B108" s="38"/>
      <c r="C108" s="39"/>
      <c r="D108" s="228" t="s">
        <v>219</v>
      </c>
      <c r="E108" s="39"/>
      <c r="F108" s="229" t="s">
        <v>231</v>
      </c>
      <c r="G108" s="39"/>
      <c r="H108" s="39"/>
      <c r="I108" s="143"/>
      <c r="J108" s="39"/>
      <c r="K108" s="39"/>
      <c r="L108" s="43"/>
      <c r="M108" s="230"/>
      <c r="N108" s="79"/>
      <c r="O108" s="79"/>
      <c r="P108" s="79"/>
      <c r="Q108" s="79"/>
      <c r="R108" s="79"/>
      <c r="S108" s="79"/>
      <c r="T108" s="80"/>
      <c r="AT108" s="17" t="s">
        <v>219</v>
      </c>
      <c r="AU108" s="17" t="s">
        <v>76</v>
      </c>
    </row>
    <row r="109" spans="2:47" s="1" customFormat="1" ht="12">
      <c r="B109" s="38"/>
      <c r="C109" s="39"/>
      <c r="D109" s="228" t="s">
        <v>221</v>
      </c>
      <c r="E109" s="39"/>
      <c r="F109" s="231" t="s">
        <v>232</v>
      </c>
      <c r="G109" s="39"/>
      <c r="H109" s="39"/>
      <c r="I109" s="143"/>
      <c r="J109" s="39"/>
      <c r="K109" s="39"/>
      <c r="L109" s="43"/>
      <c r="M109" s="230"/>
      <c r="N109" s="79"/>
      <c r="O109" s="79"/>
      <c r="P109" s="79"/>
      <c r="Q109" s="79"/>
      <c r="R109" s="79"/>
      <c r="S109" s="79"/>
      <c r="T109" s="80"/>
      <c r="AT109" s="17" t="s">
        <v>221</v>
      </c>
      <c r="AU109" s="17" t="s">
        <v>76</v>
      </c>
    </row>
    <row r="110" spans="2:51" s="12" customFormat="1" ht="12">
      <c r="B110" s="232"/>
      <c r="C110" s="233"/>
      <c r="D110" s="228" t="s">
        <v>223</v>
      </c>
      <c r="E110" s="234" t="s">
        <v>1</v>
      </c>
      <c r="F110" s="235" t="s">
        <v>233</v>
      </c>
      <c r="G110" s="233"/>
      <c r="H110" s="234" t="s">
        <v>1</v>
      </c>
      <c r="I110" s="236"/>
      <c r="J110" s="233"/>
      <c r="K110" s="233"/>
      <c r="L110" s="237"/>
      <c r="M110" s="238"/>
      <c r="N110" s="239"/>
      <c r="O110" s="239"/>
      <c r="P110" s="239"/>
      <c r="Q110" s="239"/>
      <c r="R110" s="239"/>
      <c r="S110" s="239"/>
      <c r="T110" s="240"/>
      <c r="AT110" s="241" t="s">
        <v>223</v>
      </c>
      <c r="AU110" s="241" t="s">
        <v>76</v>
      </c>
      <c r="AV110" s="12" t="s">
        <v>74</v>
      </c>
      <c r="AW110" s="12" t="s">
        <v>30</v>
      </c>
      <c r="AX110" s="12" t="s">
        <v>67</v>
      </c>
      <c r="AY110" s="241" t="s">
        <v>211</v>
      </c>
    </row>
    <row r="111" spans="2:51" s="13" customFormat="1" ht="12">
      <c r="B111" s="242"/>
      <c r="C111" s="243"/>
      <c r="D111" s="228" t="s">
        <v>223</v>
      </c>
      <c r="E111" s="244" t="s">
        <v>1</v>
      </c>
      <c r="F111" s="245" t="s">
        <v>234</v>
      </c>
      <c r="G111" s="243"/>
      <c r="H111" s="246">
        <v>2.6</v>
      </c>
      <c r="I111" s="247"/>
      <c r="J111" s="243"/>
      <c r="K111" s="243"/>
      <c r="L111" s="248"/>
      <c r="M111" s="249"/>
      <c r="N111" s="250"/>
      <c r="O111" s="250"/>
      <c r="P111" s="250"/>
      <c r="Q111" s="250"/>
      <c r="R111" s="250"/>
      <c r="S111" s="250"/>
      <c r="T111" s="251"/>
      <c r="AT111" s="252" t="s">
        <v>223</v>
      </c>
      <c r="AU111" s="252" t="s">
        <v>76</v>
      </c>
      <c r="AV111" s="13" t="s">
        <v>76</v>
      </c>
      <c r="AW111" s="13" t="s">
        <v>30</v>
      </c>
      <c r="AX111" s="13" t="s">
        <v>67</v>
      </c>
      <c r="AY111" s="252" t="s">
        <v>211</v>
      </c>
    </row>
    <row r="112" spans="2:51" s="13" customFormat="1" ht="12">
      <c r="B112" s="242"/>
      <c r="C112" s="243"/>
      <c r="D112" s="228" t="s">
        <v>223</v>
      </c>
      <c r="E112" s="244" t="s">
        <v>1</v>
      </c>
      <c r="F112" s="245" t="s">
        <v>235</v>
      </c>
      <c r="G112" s="243"/>
      <c r="H112" s="246">
        <v>1.8</v>
      </c>
      <c r="I112" s="247"/>
      <c r="J112" s="243"/>
      <c r="K112" s="243"/>
      <c r="L112" s="248"/>
      <c r="M112" s="249"/>
      <c r="N112" s="250"/>
      <c r="O112" s="250"/>
      <c r="P112" s="250"/>
      <c r="Q112" s="250"/>
      <c r="R112" s="250"/>
      <c r="S112" s="250"/>
      <c r="T112" s="251"/>
      <c r="AT112" s="252" t="s">
        <v>223</v>
      </c>
      <c r="AU112" s="252" t="s">
        <v>76</v>
      </c>
      <c r="AV112" s="13" t="s">
        <v>76</v>
      </c>
      <c r="AW112" s="13" t="s">
        <v>30</v>
      </c>
      <c r="AX112" s="13" t="s">
        <v>67</v>
      </c>
      <c r="AY112" s="252" t="s">
        <v>211</v>
      </c>
    </row>
    <row r="113" spans="2:51" s="14" customFormat="1" ht="12">
      <c r="B113" s="253"/>
      <c r="C113" s="254"/>
      <c r="D113" s="228" t="s">
        <v>223</v>
      </c>
      <c r="E113" s="255" t="s">
        <v>1</v>
      </c>
      <c r="F113" s="256" t="s">
        <v>227</v>
      </c>
      <c r="G113" s="254"/>
      <c r="H113" s="257">
        <v>4.4</v>
      </c>
      <c r="I113" s="258"/>
      <c r="J113" s="254"/>
      <c r="K113" s="254"/>
      <c r="L113" s="259"/>
      <c r="M113" s="260"/>
      <c r="N113" s="261"/>
      <c r="O113" s="261"/>
      <c r="P113" s="261"/>
      <c r="Q113" s="261"/>
      <c r="R113" s="261"/>
      <c r="S113" s="261"/>
      <c r="T113" s="262"/>
      <c r="AT113" s="263" t="s">
        <v>223</v>
      </c>
      <c r="AU113" s="263" t="s">
        <v>76</v>
      </c>
      <c r="AV113" s="14" t="s">
        <v>218</v>
      </c>
      <c r="AW113" s="14" t="s">
        <v>30</v>
      </c>
      <c r="AX113" s="14" t="s">
        <v>74</v>
      </c>
      <c r="AY113" s="263" t="s">
        <v>211</v>
      </c>
    </row>
    <row r="114" spans="2:65" s="1" customFormat="1" ht="16.5" customHeight="1">
      <c r="B114" s="38"/>
      <c r="C114" s="216" t="s">
        <v>236</v>
      </c>
      <c r="D114" s="216" t="s">
        <v>213</v>
      </c>
      <c r="E114" s="217" t="s">
        <v>237</v>
      </c>
      <c r="F114" s="218" t="s">
        <v>238</v>
      </c>
      <c r="G114" s="219" t="s">
        <v>216</v>
      </c>
      <c r="H114" s="220">
        <v>6</v>
      </c>
      <c r="I114" s="221"/>
      <c r="J114" s="222">
        <f>ROUND(I114*H114,2)</f>
        <v>0</v>
      </c>
      <c r="K114" s="218" t="s">
        <v>217</v>
      </c>
      <c r="L114" s="43"/>
      <c r="M114" s="223" t="s">
        <v>1</v>
      </c>
      <c r="N114" s="224" t="s">
        <v>38</v>
      </c>
      <c r="O114" s="79"/>
      <c r="P114" s="225">
        <f>O114*H114</f>
        <v>0</v>
      </c>
      <c r="Q114" s="225">
        <v>0</v>
      </c>
      <c r="R114" s="225">
        <f>Q114*H114</f>
        <v>0</v>
      </c>
      <c r="S114" s="225">
        <v>0.586</v>
      </c>
      <c r="T114" s="226">
        <f>S114*H114</f>
        <v>3.516</v>
      </c>
      <c r="AR114" s="17" t="s">
        <v>218</v>
      </c>
      <c r="AT114" s="17" t="s">
        <v>213</v>
      </c>
      <c r="AU114" s="17" t="s">
        <v>76</v>
      </c>
      <c r="AY114" s="17" t="s">
        <v>211</v>
      </c>
      <c r="BE114" s="227">
        <f>IF(N114="základní",J114,0)</f>
        <v>0</v>
      </c>
      <c r="BF114" s="227">
        <f>IF(N114="snížená",J114,0)</f>
        <v>0</v>
      </c>
      <c r="BG114" s="227">
        <f>IF(N114="zákl. přenesená",J114,0)</f>
        <v>0</v>
      </c>
      <c r="BH114" s="227">
        <f>IF(N114="sníž. přenesená",J114,0)</f>
        <v>0</v>
      </c>
      <c r="BI114" s="227">
        <f>IF(N114="nulová",J114,0)</f>
        <v>0</v>
      </c>
      <c r="BJ114" s="17" t="s">
        <v>74</v>
      </c>
      <c r="BK114" s="227">
        <f>ROUND(I114*H114,2)</f>
        <v>0</v>
      </c>
      <c r="BL114" s="17" t="s">
        <v>218</v>
      </c>
      <c r="BM114" s="17" t="s">
        <v>239</v>
      </c>
    </row>
    <row r="115" spans="2:47" s="1" customFormat="1" ht="12">
      <c r="B115" s="38"/>
      <c r="C115" s="39"/>
      <c r="D115" s="228" t="s">
        <v>219</v>
      </c>
      <c r="E115" s="39"/>
      <c r="F115" s="229" t="s">
        <v>240</v>
      </c>
      <c r="G115" s="39"/>
      <c r="H115" s="39"/>
      <c r="I115" s="143"/>
      <c r="J115" s="39"/>
      <c r="K115" s="39"/>
      <c r="L115" s="43"/>
      <c r="M115" s="230"/>
      <c r="N115" s="79"/>
      <c r="O115" s="79"/>
      <c r="P115" s="79"/>
      <c r="Q115" s="79"/>
      <c r="R115" s="79"/>
      <c r="S115" s="79"/>
      <c r="T115" s="80"/>
      <c r="AT115" s="17" t="s">
        <v>219</v>
      </c>
      <c r="AU115" s="17" t="s">
        <v>76</v>
      </c>
    </row>
    <row r="116" spans="2:47" s="1" customFormat="1" ht="12">
      <c r="B116" s="38"/>
      <c r="C116" s="39"/>
      <c r="D116" s="228" t="s">
        <v>221</v>
      </c>
      <c r="E116" s="39"/>
      <c r="F116" s="231" t="s">
        <v>241</v>
      </c>
      <c r="G116" s="39"/>
      <c r="H116" s="39"/>
      <c r="I116" s="143"/>
      <c r="J116" s="39"/>
      <c r="K116" s="39"/>
      <c r="L116" s="43"/>
      <c r="M116" s="230"/>
      <c r="N116" s="79"/>
      <c r="O116" s="79"/>
      <c r="P116" s="79"/>
      <c r="Q116" s="79"/>
      <c r="R116" s="79"/>
      <c r="S116" s="79"/>
      <c r="T116" s="80"/>
      <c r="AT116" s="17" t="s">
        <v>221</v>
      </c>
      <c r="AU116" s="17" t="s">
        <v>76</v>
      </c>
    </row>
    <row r="117" spans="2:51" s="12" customFormat="1" ht="12">
      <c r="B117" s="232"/>
      <c r="C117" s="233"/>
      <c r="D117" s="228" t="s">
        <v>223</v>
      </c>
      <c r="E117" s="234" t="s">
        <v>1</v>
      </c>
      <c r="F117" s="235" t="s">
        <v>242</v>
      </c>
      <c r="G117" s="233"/>
      <c r="H117" s="234" t="s">
        <v>1</v>
      </c>
      <c r="I117" s="236"/>
      <c r="J117" s="233"/>
      <c r="K117" s="233"/>
      <c r="L117" s="237"/>
      <c r="M117" s="238"/>
      <c r="N117" s="239"/>
      <c r="O117" s="239"/>
      <c r="P117" s="239"/>
      <c r="Q117" s="239"/>
      <c r="R117" s="239"/>
      <c r="S117" s="239"/>
      <c r="T117" s="240"/>
      <c r="AT117" s="241" t="s">
        <v>223</v>
      </c>
      <c r="AU117" s="241" t="s">
        <v>76</v>
      </c>
      <c r="AV117" s="12" t="s">
        <v>74</v>
      </c>
      <c r="AW117" s="12" t="s">
        <v>30</v>
      </c>
      <c r="AX117" s="12" t="s">
        <v>67</v>
      </c>
      <c r="AY117" s="241" t="s">
        <v>211</v>
      </c>
    </row>
    <row r="118" spans="2:51" s="13" customFormat="1" ht="12">
      <c r="B118" s="242"/>
      <c r="C118" s="243"/>
      <c r="D118" s="228" t="s">
        <v>223</v>
      </c>
      <c r="E118" s="244" t="s">
        <v>1</v>
      </c>
      <c r="F118" s="245" t="s">
        <v>243</v>
      </c>
      <c r="G118" s="243"/>
      <c r="H118" s="246">
        <v>6</v>
      </c>
      <c r="I118" s="247"/>
      <c r="J118" s="243"/>
      <c r="K118" s="243"/>
      <c r="L118" s="248"/>
      <c r="M118" s="249"/>
      <c r="N118" s="250"/>
      <c r="O118" s="250"/>
      <c r="P118" s="250"/>
      <c r="Q118" s="250"/>
      <c r="R118" s="250"/>
      <c r="S118" s="250"/>
      <c r="T118" s="251"/>
      <c r="AT118" s="252" t="s">
        <v>223</v>
      </c>
      <c r="AU118" s="252" t="s">
        <v>76</v>
      </c>
      <c r="AV118" s="13" t="s">
        <v>76</v>
      </c>
      <c r="AW118" s="13" t="s">
        <v>30</v>
      </c>
      <c r="AX118" s="13" t="s">
        <v>67</v>
      </c>
      <c r="AY118" s="252" t="s">
        <v>211</v>
      </c>
    </row>
    <row r="119" spans="2:51" s="14" customFormat="1" ht="12">
      <c r="B119" s="253"/>
      <c r="C119" s="254"/>
      <c r="D119" s="228" t="s">
        <v>223</v>
      </c>
      <c r="E119" s="255" t="s">
        <v>1</v>
      </c>
      <c r="F119" s="256" t="s">
        <v>227</v>
      </c>
      <c r="G119" s="254"/>
      <c r="H119" s="257">
        <v>6</v>
      </c>
      <c r="I119" s="258"/>
      <c r="J119" s="254"/>
      <c r="K119" s="254"/>
      <c r="L119" s="259"/>
      <c r="M119" s="260"/>
      <c r="N119" s="261"/>
      <c r="O119" s="261"/>
      <c r="P119" s="261"/>
      <c r="Q119" s="261"/>
      <c r="R119" s="261"/>
      <c r="S119" s="261"/>
      <c r="T119" s="262"/>
      <c r="AT119" s="263" t="s">
        <v>223</v>
      </c>
      <c r="AU119" s="263" t="s">
        <v>76</v>
      </c>
      <c r="AV119" s="14" t="s">
        <v>218</v>
      </c>
      <c r="AW119" s="14" t="s">
        <v>30</v>
      </c>
      <c r="AX119" s="14" t="s">
        <v>74</v>
      </c>
      <c r="AY119" s="263" t="s">
        <v>211</v>
      </c>
    </row>
    <row r="120" spans="2:65" s="1" customFormat="1" ht="16.5" customHeight="1">
      <c r="B120" s="38"/>
      <c r="C120" s="216" t="s">
        <v>218</v>
      </c>
      <c r="D120" s="216" t="s">
        <v>213</v>
      </c>
      <c r="E120" s="217" t="s">
        <v>244</v>
      </c>
      <c r="F120" s="218" t="s">
        <v>245</v>
      </c>
      <c r="G120" s="219" t="s">
        <v>246</v>
      </c>
      <c r="H120" s="220">
        <v>19</v>
      </c>
      <c r="I120" s="221"/>
      <c r="J120" s="222">
        <f>ROUND(I120*H120,2)</f>
        <v>0</v>
      </c>
      <c r="K120" s="218" t="s">
        <v>217</v>
      </c>
      <c r="L120" s="43"/>
      <c r="M120" s="223" t="s">
        <v>1</v>
      </c>
      <c r="N120" s="224" t="s">
        <v>38</v>
      </c>
      <c r="O120" s="79"/>
      <c r="P120" s="225">
        <f>O120*H120</f>
        <v>0</v>
      </c>
      <c r="Q120" s="225">
        <v>0.0369043</v>
      </c>
      <c r="R120" s="225">
        <f>Q120*H120</f>
        <v>0.7011817</v>
      </c>
      <c r="S120" s="225">
        <v>0</v>
      </c>
      <c r="T120" s="226">
        <f>S120*H120</f>
        <v>0</v>
      </c>
      <c r="AR120" s="17" t="s">
        <v>218</v>
      </c>
      <c r="AT120" s="17" t="s">
        <v>213</v>
      </c>
      <c r="AU120" s="17" t="s">
        <v>76</v>
      </c>
      <c r="AY120" s="17" t="s">
        <v>211</v>
      </c>
      <c r="BE120" s="227">
        <f>IF(N120="základní",J120,0)</f>
        <v>0</v>
      </c>
      <c r="BF120" s="227">
        <f>IF(N120="snížená",J120,0)</f>
        <v>0</v>
      </c>
      <c r="BG120" s="227">
        <f>IF(N120="zákl. přenesená",J120,0)</f>
        <v>0</v>
      </c>
      <c r="BH120" s="227">
        <f>IF(N120="sníž. přenesená",J120,0)</f>
        <v>0</v>
      </c>
      <c r="BI120" s="227">
        <f>IF(N120="nulová",J120,0)</f>
        <v>0</v>
      </c>
      <c r="BJ120" s="17" t="s">
        <v>74</v>
      </c>
      <c r="BK120" s="227">
        <f>ROUND(I120*H120,2)</f>
        <v>0</v>
      </c>
      <c r="BL120" s="17" t="s">
        <v>218</v>
      </c>
      <c r="BM120" s="17" t="s">
        <v>247</v>
      </c>
    </row>
    <row r="121" spans="2:47" s="1" customFormat="1" ht="12">
      <c r="B121" s="38"/>
      <c r="C121" s="39"/>
      <c r="D121" s="228" t="s">
        <v>219</v>
      </c>
      <c r="E121" s="39"/>
      <c r="F121" s="229" t="s">
        <v>248</v>
      </c>
      <c r="G121" s="39"/>
      <c r="H121" s="39"/>
      <c r="I121" s="143"/>
      <c r="J121" s="39"/>
      <c r="K121" s="39"/>
      <c r="L121" s="43"/>
      <c r="M121" s="230"/>
      <c r="N121" s="79"/>
      <c r="O121" s="79"/>
      <c r="P121" s="79"/>
      <c r="Q121" s="79"/>
      <c r="R121" s="79"/>
      <c r="S121" s="79"/>
      <c r="T121" s="80"/>
      <c r="AT121" s="17" t="s">
        <v>219</v>
      </c>
      <c r="AU121" s="17" t="s">
        <v>76</v>
      </c>
    </row>
    <row r="122" spans="2:47" s="1" customFormat="1" ht="12">
      <c r="B122" s="38"/>
      <c r="C122" s="39"/>
      <c r="D122" s="228" t="s">
        <v>221</v>
      </c>
      <c r="E122" s="39"/>
      <c r="F122" s="231" t="s">
        <v>249</v>
      </c>
      <c r="G122" s="39"/>
      <c r="H122" s="39"/>
      <c r="I122" s="143"/>
      <c r="J122" s="39"/>
      <c r="K122" s="39"/>
      <c r="L122" s="43"/>
      <c r="M122" s="230"/>
      <c r="N122" s="79"/>
      <c r="O122" s="79"/>
      <c r="P122" s="79"/>
      <c r="Q122" s="79"/>
      <c r="R122" s="79"/>
      <c r="S122" s="79"/>
      <c r="T122" s="80"/>
      <c r="AT122" s="17" t="s">
        <v>221</v>
      </c>
      <c r="AU122" s="17" t="s">
        <v>76</v>
      </c>
    </row>
    <row r="123" spans="2:47" s="1" customFormat="1" ht="12">
      <c r="B123" s="38"/>
      <c r="C123" s="39"/>
      <c r="D123" s="228" t="s">
        <v>250</v>
      </c>
      <c r="E123" s="39"/>
      <c r="F123" s="231" t="s">
        <v>251</v>
      </c>
      <c r="G123" s="39"/>
      <c r="H123" s="39"/>
      <c r="I123" s="143"/>
      <c r="J123" s="39"/>
      <c r="K123" s="39"/>
      <c r="L123" s="43"/>
      <c r="M123" s="230"/>
      <c r="N123" s="79"/>
      <c r="O123" s="79"/>
      <c r="P123" s="79"/>
      <c r="Q123" s="79"/>
      <c r="R123" s="79"/>
      <c r="S123" s="79"/>
      <c r="T123" s="80"/>
      <c r="AT123" s="17" t="s">
        <v>250</v>
      </c>
      <c r="AU123" s="17" t="s">
        <v>76</v>
      </c>
    </row>
    <row r="124" spans="2:51" s="12" customFormat="1" ht="12">
      <c r="B124" s="232"/>
      <c r="C124" s="233"/>
      <c r="D124" s="228" t="s">
        <v>223</v>
      </c>
      <c r="E124" s="234" t="s">
        <v>1</v>
      </c>
      <c r="F124" s="235" t="s">
        <v>252</v>
      </c>
      <c r="G124" s="233"/>
      <c r="H124" s="234" t="s">
        <v>1</v>
      </c>
      <c r="I124" s="236"/>
      <c r="J124" s="233"/>
      <c r="K124" s="233"/>
      <c r="L124" s="237"/>
      <c r="M124" s="238"/>
      <c r="N124" s="239"/>
      <c r="O124" s="239"/>
      <c r="P124" s="239"/>
      <c r="Q124" s="239"/>
      <c r="R124" s="239"/>
      <c r="S124" s="239"/>
      <c r="T124" s="240"/>
      <c r="AT124" s="241" t="s">
        <v>223</v>
      </c>
      <c r="AU124" s="241" t="s">
        <v>76</v>
      </c>
      <c r="AV124" s="12" t="s">
        <v>74</v>
      </c>
      <c r="AW124" s="12" t="s">
        <v>30</v>
      </c>
      <c r="AX124" s="12" t="s">
        <v>67</v>
      </c>
      <c r="AY124" s="241" t="s">
        <v>211</v>
      </c>
    </row>
    <row r="125" spans="2:51" s="13" customFormat="1" ht="12">
      <c r="B125" s="242"/>
      <c r="C125" s="243"/>
      <c r="D125" s="228" t="s">
        <v>223</v>
      </c>
      <c r="E125" s="244" t="s">
        <v>1</v>
      </c>
      <c r="F125" s="245" t="s">
        <v>253</v>
      </c>
      <c r="G125" s="243"/>
      <c r="H125" s="246">
        <v>19</v>
      </c>
      <c r="I125" s="247"/>
      <c r="J125" s="243"/>
      <c r="K125" s="243"/>
      <c r="L125" s="248"/>
      <c r="M125" s="249"/>
      <c r="N125" s="250"/>
      <c r="O125" s="250"/>
      <c r="P125" s="250"/>
      <c r="Q125" s="250"/>
      <c r="R125" s="250"/>
      <c r="S125" s="250"/>
      <c r="T125" s="251"/>
      <c r="AT125" s="252" t="s">
        <v>223</v>
      </c>
      <c r="AU125" s="252" t="s">
        <v>76</v>
      </c>
      <c r="AV125" s="13" t="s">
        <v>76</v>
      </c>
      <c r="AW125" s="13" t="s">
        <v>30</v>
      </c>
      <c r="AX125" s="13" t="s">
        <v>67</v>
      </c>
      <c r="AY125" s="252" t="s">
        <v>211</v>
      </c>
    </row>
    <row r="126" spans="2:51" s="14" customFormat="1" ht="12">
      <c r="B126" s="253"/>
      <c r="C126" s="254"/>
      <c r="D126" s="228" t="s">
        <v>223</v>
      </c>
      <c r="E126" s="255" t="s">
        <v>1</v>
      </c>
      <c r="F126" s="256" t="s">
        <v>227</v>
      </c>
      <c r="G126" s="254"/>
      <c r="H126" s="257">
        <v>19</v>
      </c>
      <c r="I126" s="258"/>
      <c r="J126" s="254"/>
      <c r="K126" s="254"/>
      <c r="L126" s="259"/>
      <c r="M126" s="260"/>
      <c r="N126" s="261"/>
      <c r="O126" s="261"/>
      <c r="P126" s="261"/>
      <c r="Q126" s="261"/>
      <c r="R126" s="261"/>
      <c r="S126" s="261"/>
      <c r="T126" s="262"/>
      <c r="AT126" s="263" t="s">
        <v>223</v>
      </c>
      <c r="AU126" s="263" t="s">
        <v>76</v>
      </c>
      <c r="AV126" s="14" t="s">
        <v>218</v>
      </c>
      <c r="AW126" s="14" t="s">
        <v>30</v>
      </c>
      <c r="AX126" s="14" t="s">
        <v>74</v>
      </c>
      <c r="AY126" s="263" t="s">
        <v>211</v>
      </c>
    </row>
    <row r="127" spans="2:65" s="1" customFormat="1" ht="16.5" customHeight="1">
      <c r="B127" s="38"/>
      <c r="C127" s="216" t="s">
        <v>254</v>
      </c>
      <c r="D127" s="216" t="s">
        <v>213</v>
      </c>
      <c r="E127" s="217" t="s">
        <v>255</v>
      </c>
      <c r="F127" s="218" t="s">
        <v>256</v>
      </c>
      <c r="G127" s="219" t="s">
        <v>230</v>
      </c>
      <c r="H127" s="220">
        <v>2.4</v>
      </c>
      <c r="I127" s="221"/>
      <c r="J127" s="222">
        <f>ROUND(I127*H127,2)</f>
        <v>0</v>
      </c>
      <c r="K127" s="218" t="s">
        <v>217</v>
      </c>
      <c r="L127" s="43"/>
      <c r="M127" s="223" t="s">
        <v>1</v>
      </c>
      <c r="N127" s="224" t="s">
        <v>38</v>
      </c>
      <c r="O127" s="79"/>
      <c r="P127" s="225">
        <f>O127*H127</f>
        <v>0</v>
      </c>
      <c r="Q127" s="225">
        <v>0</v>
      </c>
      <c r="R127" s="225">
        <f>Q127*H127</f>
        <v>0</v>
      </c>
      <c r="S127" s="225">
        <v>0</v>
      </c>
      <c r="T127" s="226">
        <f>S127*H127</f>
        <v>0</v>
      </c>
      <c r="AR127" s="17" t="s">
        <v>218</v>
      </c>
      <c r="AT127" s="17" t="s">
        <v>213</v>
      </c>
      <c r="AU127" s="17" t="s">
        <v>76</v>
      </c>
      <c r="AY127" s="17" t="s">
        <v>211</v>
      </c>
      <c r="BE127" s="227">
        <f>IF(N127="základní",J127,0)</f>
        <v>0</v>
      </c>
      <c r="BF127" s="227">
        <f>IF(N127="snížená",J127,0)</f>
        <v>0</v>
      </c>
      <c r="BG127" s="227">
        <f>IF(N127="zákl. přenesená",J127,0)</f>
        <v>0</v>
      </c>
      <c r="BH127" s="227">
        <f>IF(N127="sníž. přenesená",J127,0)</f>
        <v>0</v>
      </c>
      <c r="BI127" s="227">
        <f>IF(N127="nulová",J127,0)</f>
        <v>0</v>
      </c>
      <c r="BJ127" s="17" t="s">
        <v>74</v>
      </c>
      <c r="BK127" s="227">
        <f>ROUND(I127*H127,2)</f>
        <v>0</v>
      </c>
      <c r="BL127" s="17" t="s">
        <v>218</v>
      </c>
      <c r="BM127" s="17" t="s">
        <v>257</v>
      </c>
    </row>
    <row r="128" spans="2:47" s="1" customFormat="1" ht="12">
      <c r="B128" s="38"/>
      <c r="C128" s="39"/>
      <c r="D128" s="228" t="s">
        <v>219</v>
      </c>
      <c r="E128" s="39"/>
      <c r="F128" s="229" t="s">
        <v>258</v>
      </c>
      <c r="G128" s="39"/>
      <c r="H128" s="39"/>
      <c r="I128" s="143"/>
      <c r="J128" s="39"/>
      <c r="K128" s="39"/>
      <c r="L128" s="43"/>
      <c r="M128" s="230"/>
      <c r="N128" s="79"/>
      <c r="O128" s="79"/>
      <c r="P128" s="79"/>
      <c r="Q128" s="79"/>
      <c r="R128" s="79"/>
      <c r="S128" s="79"/>
      <c r="T128" s="80"/>
      <c r="AT128" s="17" t="s">
        <v>219</v>
      </c>
      <c r="AU128" s="17" t="s">
        <v>76</v>
      </c>
    </row>
    <row r="129" spans="2:51" s="12" customFormat="1" ht="12">
      <c r="B129" s="232"/>
      <c r="C129" s="233"/>
      <c r="D129" s="228" t="s">
        <v>223</v>
      </c>
      <c r="E129" s="234" t="s">
        <v>1</v>
      </c>
      <c r="F129" s="235" t="s">
        <v>259</v>
      </c>
      <c r="G129" s="233"/>
      <c r="H129" s="234" t="s">
        <v>1</v>
      </c>
      <c r="I129" s="236"/>
      <c r="J129" s="233"/>
      <c r="K129" s="233"/>
      <c r="L129" s="237"/>
      <c r="M129" s="238"/>
      <c r="N129" s="239"/>
      <c r="O129" s="239"/>
      <c r="P129" s="239"/>
      <c r="Q129" s="239"/>
      <c r="R129" s="239"/>
      <c r="S129" s="239"/>
      <c r="T129" s="240"/>
      <c r="AT129" s="241" t="s">
        <v>223</v>
      </c>
      <c r="AU129" s="241" t="s">
        <v>76</v>
      </c>
      <c r="AV129" s="12" t="s">
        <v>74</v>
      </c>
      <c r="AW129" s="12" t="s">
        <v>30</v>
      </c>
      <c r="AX129" s="12" t="s">
        <v>67</v>
      </c>
      <c r="AY129" s="241" t="s">
        <v>211</v>
      </c>
    </row>
    <row r="130" spans="2:51" s="13" customFormat="1" ht="12">
      <c r="B130" s="242"/>
      <c r="C130" s="243"/>
      <c r="D130" s="228" t="s">
        <v>223</v>
      </c>
      <c r="E130" s="244" t="s">
        <v>1</v>
      </c>
      <c r="F130" s="245" t="s">
        <v>260</v>
      </c>
      <c r="G130" s="243"/>
      <c r="H130" s="246">
        <v>0.6</v>
      </c>
      <c r="I130" s="247"/>
      <c r="J130" s="243"/>
      <c r="K130" s="243"/>
      <c r="L130" s="248"/>
      <c r="M130" s="249"/>
      <c r="N130" s="250"/>
      <c r="O130" s="250"/>
      <c r="P130" s="250"/>
      <c r="Q130" s="250"/>
      <c r="R130" s="250"/>
      <c r="S130" s="250"/>
      <c r="T130" s="251"/>
      <c r="AT130" s="252" t="s">
        <v>223</v>
      </c>
      <c r="AU130" s="252" t="s">
        <v>76</v>
      </c>
      <c r="AV130" s="13" t="s">
        <v>76</v>
      </c>
      <c r="AW130" s="13" t="s">
        <v>30</v>
      </c>
      <c r="AX130" s="13" t="s">
        <v>67</v>
      </c>
      <c r="AY130" s="252" t="s">
        <v>211</v>
      </c>
    </row>
    <row r="131" spans="2:51" s="12" customFormat="1" ht="12">
      <c r="B131" s="232"/>
      <c r="C131" s="233"/>
      <c r="D131" s="228" t="s">
        <v>223</v>
      </c>
      <c r="E131" s="234" t="s">
        <v>1</v>
      </c>
      <c r="F131" s="235" t="s">
        <v>261</v>
      </c>
      <c r="G131" s="233"/>
      <c r="H131" s="234" t="s">
        <v>1</v>
      </c>
      <c r="I131" s="236"/>
      <c r="J131" s="233"/>
      <c r="K131" s="233"/>
      <c r="L131" s="237"/>
      <c r="M131" s="238"/>
      <c r="N131" s="239"/>
      <c r="O131" s="239"/>
      <c r="P131" s="239"/>
      <c r="Q131" s="239"/>
      <c r="R131" s="239"/>
      <c r="S131" s="239"/>
      <c r="T131" s="240"/>
      <c r="AT131" s="241" t="s">
        <v>223</v>
      </c>
      <c r="AU131" s="241" t="s">
        <v>76</v>
      </c>
      <c r="AV131" s="12" t="s">
        <v>74</v>
      </c>
      <c r="AW131" s="12" t="s">
        <v>30</v>
      </c>
      <c r="AX131" s="12" t="s">
        <v>67</v>
      </c>
      <c r="AY131" s="241" t="s">
        <v>211</v>
      </c>
    </row>
    <row r="132" spans="2:51" s="13" customFormat="1" ht="12">
      <c r="B132" s="242"/>
      <c r="C132" s="243"/>
      <c r="D132" s="228" t="s">
        <v>223</v>
      </c>
      <c r="E132" s="244" t="s">
        <v>1</v>
      </c>
      <c r="F132" s="245" t="s">
        <v>262</v>
      </c>
      <c r="G132" s="243"/>
      <c r="H132" s="246">
        <v>1.8</v>
      </c>
      <c r="I132" s="247"/>
      <c r="J132" s="243"/>
      <c r="K132" s="243"/>
      <c r="L132" s="248"/>
      <c r="M132" s="249"/>
      <c r="N132" s="250"/>
      <c r="O132" s="250"/>
      <c r="P132" s="250"/>
      <c r="Q132" s="250"/>
      <c r="R132" s="250"/>
      <c r="S132" s="250"/>
      <c r="T132" s="251"/>
      <c r="AT132" s="252" t="s">
        <v>223</v>
      </c>
      <c r="AU132" s="252" t="s">
        <v>76</v>
      </c>
      <c r="AV132" s="13" t="s">
        <v>76</v>
      </c>
      <c r="AW132" s="13" t="s">
        <v>30</v>
      </c>
      <c r="AX132" s="13" t="s">
        <v>67</v>
      </c>
      <c r="AY132" s="252" t="s">
        <v>211</v>
      </c>
    </row>
    <row r="133" spans="2:51" s="14" customFormat="1" ht="12">
      <c r="B133" s="253"/>
      <c r="C133" s="254"/>
      <c r="D133" s="228" t="s">
        <v>223</v>
      </c>
      <c r="E133" s="255" t="s">
        <v>1</v>
      </c>
      <c r="F133" s="256" t="s">
        <v>227</v>
      </c>
      <c r="G133" s="254"/>
      <c r="H133" s="257">
        <v>2.4</v>
      </c>
      <c r="I133" s="258"/>
      <c r="J133" s="254"/>
      <c r="K133" s="254"/>
      <c r="L133" s="259"/>
      <c r="M133" s="260"/>
      <c r="N133" s="261"/>
      <c r="O133" s="261"/>
      <c r="P133" s="261"/>
      <c r="Q133" s="261"/>
      <c r="R133" s="261"/>
      <c r="S133" s="261"/>
      <c r="T133" s="262"/>
      <c r="AT133" s="263" t="s">
        <v>223</v>
      </c>
      <c r="AU133" s="263" t="s">
        <v>76</v>
      </c>
      <c r="AV133" s="14" t="s">
        <v>218</v>
      </c>
      <c r="AW133" s="14" t="s">
        <v>30</v>
      </c>
      <c r="AX133" s="14" t="s">
        <v>74</v>
      </c>
      <c r="AY133" s="263" t="s">
        <v>211</v>
      </c>
    </row>
    <row r="134" spans="2:65" s="1" customFormat="1" ht="16.5" customHeight="1">
      <c r="B134" s="38"/>
      <c r="C134" s="216" t="s">
        <v>239</v>
      </c>
      <c r="D134" s="216" t="s">
        <v>213</v>
      </c>
      <c r="E134" s="217" t="s">
        <v>263</v>
      </c>
      <c r="F134" s="218" t="s">
        <v>264</v>
      </c>
      <c r="G134" s="219" t="s">
        <v>230</v>
      </c>
      <c r="H134" s="220">
        <v>225.34</v>
      </c>
      <c r="I134" s="221"/>
      <c r="J134" s="222">
        <f>ROUND(I134*H134,2)</f>
        <v>0</v>
      </c>
      <c r="K134" s="218" t="s">
        <v>217</v>
      </c>
      <c r="L134" s="43"/>
      <c r="M134" s="223" t="s">
        <v>1</v>
      </c>
      <c r="N134" s="224" t="s">
        <v>38</v>
      </c>
      <c r="O134" s="79"/>
      <c r="P134" s="225">
        <f>O134*H134</f>
        <v>0</v>
      </c>
      <c r="Q134" s="225">
        <v>0</v>
      </c>
      <c r="R134" s="225">
        <f>Q134*H134</f>
        <v>0</v>
      </c>
      <c r="S134" s="225">
        <v>0</v>
      </c>
      <c r="T134" s="226">
        <f>S134*H134</f>
        <v>0</v>
      </c>
      <c r="AR134" s="17" t="s">
        <v>218</v>
      </c>
      <c r="AT134" s="17" t="s">
        <v>213</v>
      </c>
      <c r="AU134" s="17" t="s">
        <v>76</v>
      </c>
      <c r="AY134" s="17" t="s">
        <v>211</v>
      </c>
      <c r="BE134" s="227">
        <f>IF(N134="základní",J134,0)</f>
        <v>0</v>
      </c>
      <c r="BF134" s="227">
        <f>IF(N134="snížená",J134,0)</f>
        <v>0</v>
      </c>
      <c r="BG134" s="227">
        <f>IF(N134="zákl. přenesená",J134,0)</f>
        <v>0</v>
      </c>
      <c r="BH134" s="227">
        <f>IF(N134="sníž. přenesená",J134,0)</f>
        <v>0</v>
      </c>
      <c r="BI134" s="227">
        <f>IF(N134="nulová",J134,0)</f>
        <v>0</v>
      </c>
      <c r="BJ134" s="17" t="s">
        <v>74</v>
      </c>
      <c r="BK134" s="227">
        <f>ROUND(I134*H134,2)</f>
        <v>0</v>
      </c>
      <c r="BL134" s="17" t="s">
        <v>218</v>
      </c>
      <c r="BM134" s="17" t="s">
        <v>265</v>
      </c>
    </row>
    <row r="135" spans="2:47" s="1" customFormat="1" ht="12">
      <c r="B135" s="38"/>
      <c r="C135" s="39"/>
      <c r="D135" s="228" t="s">
        <v>219</v>
      </c>
      <c r="E135" s="39"/>
      <c r="F135" s="229" t="s">
        <v>266</v>
      </c>
      <c r="G135" s="39"/>
      <c r="H135" s="39"/>
      <c r="I135" s="143"/>
      <c r="J135" s="39"/>
      <c r="K135" s="39"/>
      <c r="L135" s="43"/>
      <c r="M135" s="230"/>
      <c r="N135" s="79"/>
      <c r="O135" s="79"/>
      <c r="P135" s="79"/>
      <c r="Q135" s="79"/>
      <c r="R135" s="79"/>
      <c r="S135" s="79"/>
      <c r="T135" s="80"/>
      <c r="AT135" s="17" t="s">
        <v>219</v>
      </c>
      <c r="AU135" s="17" t="s">
        <v>76</v>
      </c>
    </row>
    <row r="136" spans="2:47" s="1" customFormat="1" ht="12">
      <c r="B136" s="38"/>
      <c r="C136" s="39"/>
      <c r="D136" s="228" t="s">
        <v>221</v>
      </c>
      <c r="E136" s="39"/>
      <c r="F136" s="231" t="s">
        <v>267</v>
      </c>
      <c r="G136" s="39"/>
      <c r="H136" s="39"/>
      <c r="I136" s="143"/>
      <c r="J136" s="39"/>
      <c r="K136" s="39"/>
      <c r="L136" s="43"/>
      <c r="M136" s="230"/>
      <c r="N136" s="79"/>
      <c r="O136" s="79"/>
      <c r="P136" s="79"/>
      <c r="Q136" s="79"/>
      <c r="R136" s="79"/>
      <c r="S136" s="79"/>
      <c r="T136" s="80"/>
      <c r="AT136" s="17" t="s">
        <v>221</v>
      </c>
      <c r="AU136" s="17" t="s">
        <v>76</v>
      </c>
    </row>
    <row r="137" spans="2:51" s="12" customFormat="1" ht="12">
      <c r="B137" s="232"/>
      <c r="C137" s="233"/>
      <c r="D137" s="228" t="s">
        <v>223</v>
      </c>
      <c r="E137" s="234" t="s">
        <v>1</v>
      </c>
      <c r="F137" s="235" t="s">
        <v>268</v>
      </c>
      <c r="G137" s="233"/>
      <c r="H137" s="234" t="s">
        <v>1</v>
      </c>
      <c r="I137" s="236"/>
      <c r="J137" s="233"/>
      <c r="K137" s="233"/>
      <c r="L137" s="237"/>
      <c r="M137" s="238"/>
      <c r="N137" s="239"/>
      <c r="O137" s="239"/>
      <c r="P137" s="239"/>
      <c r="Q137" s="239"/>
      <c r="R137" s="239"/>
      <c r="S137" s="239"/>
      <c r="T137" s="240"/>
      <c r="AT137" s="241" t="s">
        <v>223</v>
      </c>
      <c r="AU137" s="241" t="s">
        <v>76</v>
      </c>
      <c r="AV137" s="12" t="s">
        <v>74</v>
      </c>
      <c r="AW137" s="12" t="s">
        <v>30</v>
      </c>
      <c r="AX137" s="12" t="s">
        <v>67</v>
      </c>
      <c r="AY137" s="241" t="s">
        <v>211</v>
      </c>
    </row>
    <row r="138" spans="2:51" s="13" customFormat="1" ht="12">
      <c r="B138" s="242"/>
      <c r="C138" s="243"/>
      <c r="D138" s="228" t="s">
        <v>223</v>
      </c>
      <c r="E138" s="244" t="s">
        <v>1</v>
      </c>
      <c r="F138" s="245" t="s">
        <v>269</v>
      </c>
      <c r="G138" s="243"/>
      <c r="H138" s="246">
        <v>225.34</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4" customFormat="1" ht="12">
      <c r="B139" s="253"/>
      <c r="C139" s="254"/>
      <c r="D139" s="228" t="s">
        <v>223</v>
      </c>
      <c r="E139" s="255" t="s">
        <v>1</v>
      </c>
      <c r="F139" s="256" t="s">
        <v>227</v>
      </c>
      <c r="G139" s="254"/>
      <c r="H139" s="257">
        <v>225.34</v>
      </c>
      <c r="I139" s="258"/>
      <c r="J139" s="254"/>
      <c r="K139" s="254"/>
      <c r="L139" s="259"/>
      <c r="M139" s="260"/>
      <c r="N139" s="261"/>
      <c r="O139" s="261"/>
      <c r="P139" s="261"/>
      <c r="Q139" s="261"/>
      <c r="R139" s="261"/>
      <c r="S139" s="261"/>
      <c r="T139" s="262"/>
      <c r="AT139" s="263" t="s">
        <v>223</v>
      </c>
      <c r="AU139" s="263" t="s">
        <v>76</v>
      </c>
      <c r="AV139" s="14" t="s">
        <v>218</v>
      </c>
      <c r="AW139" s="14" t="s">
        <v>30</v>
      </c>
      <c r="AX139" s="14" t="s">
        <v>74</v>
      </c>
      <c r="AY139" s="263" t="s">
        <v>211</v>
      </c>
    </row>
    <row r="140" spans="2:65" s="1" customFormat="1" ht="16.5" customHeight="1">
      <c r="B140" s="38"/>
      <c r="C140" s="216" t="s">
        <v>270</v>
      </c>
      <c r="D140" s="216" t="s">
        <v>213</v>
      </c>
      <c r="E140" s="217" t="s">
        <v>271</v>
      </c>
      <c r="F140" s="218" t="s">
        <v>272</v>
      </c>
      <c r="G140" s="219" t="s">
        <v>230</v>
      </c>
      <c r="H140" s="220">
        <v>112.67</v>
      </c>
      <c r="I140" s="221"/>
      <c r="J140" s="222">
        <f>ROUND(I140*H140,2)</f>
        <v>0</v>
      </c>
      <c r="K140" s="218" t="s">
        <v>217</v>
      </c>
      <c r="L140" s="43"/>
      <c r="M140" s="223" t="s">
        <v>1</v>
      </c>
      <c r="N140" s="224" t="s">
        <v>38</v>
      </c>
      <c r="O140" s="79"/>
      <c r="P140" s="225">
        <f>O140*H140</f>
        <v>0</v>
      </c>
      <c r="Q140" s="225">
        <v>0</v>
      </c>
      <c r="R140" s="225">
        <f>Q140*H140</f>
        <v>0</v>
      </c>
      <c r="S140" s="225">
        <v>0</v>
      </c>
      <c r="T140" s="226">
        <f>S140*H140</f>
        <v>0</v>
      </c>
      <c r="AR140" s="17" t="s">
        <v>218</v>
      </c>
      <c r="AT140" s="17" t="s">
        <v>213</v>
      </c>
      <c r="AU140" s="17" t="s">
        <v>76</v>
      </c>
      <c r="AY140" s="17" t="s">
        <v>211</v>
      </c>
      <c r="BE140" s="227">
        <f>IF(N140="základní",J140,0)</f>
        <v>0</v>
      </c>
      <c r="BF140" s="227">
        <f>IF(N140="snížená",J140,0)</f>
        <v>0</v>
      </c>
      <c r="BG140" s="227">
        <f>IF(N140="zákl. přenesená",J140,0)</f>
        <v>0</v>
      </c>
      <c r="BH140" s="227">
        <f>IF(N140="sníž. přenesená",J140,0)</f>
        <v>0</v>
      </c>
      <c r="BI140" s="227">
        <f>IF(N140="nulová",J140,0)</f>
        <v>0</v>
      </c>
      <c r="BJ140" s="17" t="s">
        <v>74</v>
      </c>
      <c r="BK140" s="227">
        <f>ROUND(I140*H140,2)</f>
        <v>0</v>
      </c>
      <c r="BL140" s="17" t="s">
        <v>218</v>
      </c>
      <c r="BM140" s="17" t="s">
        <v>273</v>
      </c>
    </row>
    <row r="141" spans="2:47" s="1" customFormat="1" ht="12">
      <c r="B141" s="38"/>
      <c r="C141" s="39"/>
      <c r="D141" s="228" t="s">
        <v>219</v>
      </c>
      <c r="E141" s="39"/>
      <c r="F141" s="229" t="s">
        <v>274</v>
      </c>
      <c r="G141" s="39"/>
      <c r="H141" s="39"/>
      <c r="I141" s="143"/>
      <c r="J141" s="39"/>
      <c r="K141" s="39"/>
      <c r="L141" s="43"/>
      <c r="M141" s="230"/>
      <c r="N141" s="79"/>
      <c r="O141" s="79"/>
      <c r="P141" s="79"/>
      <c r="Q141" s="79"/>
      <c r="R141" s="79"/>
      <c r="S141" s="79"/>
      <c r="T141" s="80"/>
      <c r="AT141" s="17" t="s">
        <v>219</v>
      </c>
      <c r="AU141" s="17" t="s">
        <v>76</v>
      </c>
    </row>
    <row r="142" spans="2:47" s="1" customFormat="1" ht="12">
      <c r="B142" s="38"/>
      <c r="C142" s="39"/>
      <c r="D142" s="228" t="s">
        <v>221</v>
      </c>
      <c r="E142" s="39"/>
      <c r="F142" s="231" t="s">
        <v>267</v>
      </c>
      <c r="G142" s="39"/>
      <c r="H142" s="39"/>
      <c r="I142" s="143"/>
      <c r="J142" s="39"/>
      <c r="K142" s="39"/>
      <c r="L142" s="43"/>
      <c r="M142" s="230"/>
      <c r="N142" s="79"/>
      <c r="O142" s="79"/>
      <c r="P142" s="79"/>
      <c r="Q142" s="79"/>
      <c r="R142" s="79"/>
      <c r="S142" s="79"/>
      <c r="T142" s="80"/>
      <c r="AT142" s="17" t="s">
        <v>221</v>
      </c>
      <c r="AU142" s="17" t="s">
        <v>76</v>
      </c>
    </row>
    <row r="143" spans="2:51" s="13" customFormat="1" ht="12">
      <c r="B143" s="242"/>
      <c r="C143" s="243"/>
      <c r="D143" s="228" t="s">
        <v>223</v>
      </c>
      <c r="E143" s="244" t="s">
        <v>1</v>
      </c>
      <c r="F143" s="245" t="s">
        <v>275</v>
      </c>
      <c r="G143" s="243"/>
      <c r="H143" s="246">
        <v>112.67</v>
      </c>
      <c r="I143" s="247"/>
      <c r="J143" s="243"/>
      <c r="K143" s="243"/>
      <c r="L143" s="248"/>
      <c r="M143" s="249"/>
      <c r="N143" s="250"/>
      <c r="O143" s="250"/>
      <c r="P143" s="250"/>
      <c r="Q143" s="250"/>
      <c r="R143" s="250"/>
      <c r="S143" s="250"/>
      <c r="T143" s="251"/>
      <c r="AT143" s="252" t="s">
        <v>223</v>
      </c>
      <c r="AU143" s="252" t="s">
        <v>76</v>
      </c>
      <c r="AV143" s="13" t="s">
        <v>76</v>
      </c>
      <c r="AW143" s="13" t="s">
        <v>30</v>
      </c>
      <c r="AX143" s="13" t="s">
        <v>67</v>
      </c>
      <c r="AY143" s="252" t="s">
        <v>211</v>
      </c>
    </row>
    <row r="144" spans="2:51" s="14" customFormat="1" ht="12">
      <c r="B144" s="253"/>
      <c r="C144" s="254"/>
      <c r="D144" s="228" t="s">
        <v>223</v>
      </c>
      <c r="E144" s="255" t="s">
        <v>1</v>
      </c>
      <c r="F144" s="256" t="s">
        <v>227</v>
      </c>
      <c r="G144" s="254"/>
      <c r="H144" s="257">
        <v>112.67</v>
      </c>
      <c r="I144" s="258"/>
      <c r="J144" s="254"/>
      <c r="K144" s="254"/>
      <c r="L144" s="259"/>
      <c r="M144" s="260"/>
      <c r="N144" s="261"/>
      <c r="O144" s="261"/>
      <c r="P144" s="261"/>
      <c r="Q144" s="261"/>
      <c r="R144" s="261"/>
      <c r="S144" s="261"/>
      <c r="T144" s="262"/>
      <c r="AT144" s="263" t="s">
        <v>223</v>
      </c>
      <c r="AU144" s="263" t="s">
        <v>76</v>
      </c>
      <c r="AV144" s="14" t="s">
        <v>218</v>
      </c>
      <c r="AW144" s="14" t="s">
        <v>30</v>
      </c>
      <c r="AX144" s="14" t="s">
        <v>74</v>
      </c>
      <c r="AY144" s="263" t="s">
        <v>211</v>
      </c>
    </row>
    <row r="145" spans="2:65" s="1" customFormat="1" ht="16.5" customHeight="1">
      <c r="B145" s="38"/>
      <c r="C145" s="216" t="s">
        <v>247</v>
      </c>
      <c r="D145" s="216" t="s">
        <v>213</v>
      </c>
      <c r="E145" s="217" t="s">
        <v>276</v>
      </c>
      <c r="F145" s="218" t="s">
        <v>277</v>
      </c>
      <c r="G145" s="219" t="s">
        <v>230</v>
      </c>
      <c r="H145" s="220">
        <v>19</v>
      </c>
      <c r="I145" s="221"/>
      <c r="J145" s="222">
        <f>ROUND(I145*H145,2)</f>
        <v>0</v>
      </c>
      <c r="K145" s="218" t="s">
        <v>217</v>
      </c>
      <c r="L145" s="43"/>
      <c r="M145" s="223" t="s">
        <v>1</v>
      </c>
      <c r="N145" s="224" t="s">
        <v>38</v>
      </c>
      <c r="O145" s="79"/>
      <c r="P145" s="225">
        <f>O145*H145</f>
        <v>0</v>
      </c>
      <c r="Q145" s="225">
        <v>0</v>
      </c>
      <c r="R145" s="225">
        <f>Q145*H145</f>
        <v>0</v>
      </c>
      <c r="S145" s="225">
        <v>0</v>
      </c>
      <c r="T145" s="226">
        <f>S145*H145</f>
        <v>0</v>
      </c>
      <c r="AR145" s="17" t="s">
        <v>218</v>
      </c>
      <c r="AT145" s="17" t="s">
        <v>213</v>
      </c>
      <c r="AU145" s="17" t="s">
        <v>76</v>
      </c>
      <c r="AY145" s="17" t="s">
        <v>211</v>
      </c>
      <c r="BE145" s="227">
        <f>IF(N145="základní",J145,0)</f>
        <v>0</v>
      </c>
      <c r="BF145" s="227">
        <f>IF(N145="snížená",J145,0)</f>
        <v>0</v>
      </c>
      <c r="BG145" s="227">
        <f>IF(N145="zákl. přenesená",J145,0)</f>
        <v>0</v>
      </c>
      <c r="BH145" s="227">
        <f>IF(N145="sníž. přenesená",J145,0)</f>
        <v>0</v>
      </c>
      <c r="BI145" s="227">
        <f>IF(N145="nulová",J145,0)</f>
        <v>0</v>
      </c>
      <c r="BJ145" s="17" t="s">
        <v>74</v>
      </c>
      <c r="BK145" s="227">
        <f>ROUND(I145*H145,2)</f>
        <v>0</v>
      </c>
      <c r="BL145" s="17" t="s">
        <v>218</v>
      </c>
      <c r="BM145" s="17" t="s">
        <v>278</v>
      </c>
    </row>
    <row r="146" spans="2:47" s="1" customFormat="1" ht="12">
      <c r="B146" s="38"/>
      <c r="C146" s="39"/>
      <c r="D146" s="228" t="s">
        <v>219</v>
      </c>
      <c r="E146" s="39"/>
      <c r="F146" s="229" t="s">
        <v>279</v>
      </c>
      <c r="G146" s="39"/>
      <c r="H146" s="39"/>
      <c r="I146" s="143"/>
      <c r="J146" s="39"/>
      <c r="K146" s="39"/>
      <c r="L146" s="43"/>
      <c r="M146" s="230"/>
      <c r="N146" s="79"/>
      <c r="O146" s="79"/>
      <c r="P146" s="79"/>
      <c r="Q146" s="79"/>
      <c r="R146" s="79"/>
      <c r="S146" s="79"/>
      <c r="T146" s="80"/>
      <c r="AT146" s="17" t="s">
        <v>219</v>
      </c>
      <c r="AU146" s="17" t="s">
        <v>76</v>
      </c>
    </row>
    <row r="147" spans="2:47" s="1" customFormat="1" ht="12">
      <c r="B147" s="38"/>
      <c r="C147" s="39"/>
      <c r="D147" s="228" t="s">
        <v>221</v>
      </c>
      <c r="E147" s="39"/>
      <c r="F147" s="231" t="s">
        <v>280</v>
      </c>
      <c r="G147" s="39"/>
      <c r="H147" s="39"/>
      <c r="I147" s="143"/>
      <c r="J147" s="39"/>
      <c r="K147" s="39"/>
      <c r="L147" s="43"/>
      <c r="M147" s="230"/>
      <c r="N147" s="79"/>
      <c r="O147" s="79"/>
      <c r="P147" s="79"/>
      <c r="Q147" s="79"/>
      <c r="R147" s="79"/>
      <c r="S147" s="79"/>
      <c r="T147" s="80"/>
      <c r="AT147" s="17" t="s">
        <v>221</v>
      </c>
      <c r="AU147" s="17" t="s">
        <v>76</v>
      </c>
    </row>
    <row r="148" spans="2:51" s="12" customFormat="1" ht="12">
      <c r="B148" s="232"/>
      <c r="C148" s="233"/>
      <c r="D148" s="228" t="s">
        <v>223</v>
      </c>
      <c r="E148" s="234" t="s">
        <v>1</v>
      </c>
      <c r="F148" s="235" t="s">
        <v>252</v>
      </c>
      <c r="G148" s="233"/>
      <c r="H148" s="234" t="s">
        <v>1</v>
      </c>
      <c r="I148" s="236"/>
      <c r="J148" s="233"/>
      <c r="K148" s="233"/>
      <c r="L148" s="237"/>
      <c r="M148" s="238"/>
      <c r="N148" s="239"/>
      <c r="O148" s="239"/>
      <c r="P148" s="239"/>
      <c r="Q148" s="239"/>
      <c r="R148" s="239"/>
      <c r="S148" s="239"/>
      <c r="T148" s="240"/>
      <c r="AT148" s="241" t="s">
        <v>223</v>
      </c>
      <c r="AU148" s="241" t="s">
        <v>76</v>
      </c>
      <c r="AV148" s="12" t="s">
        <v>74</v>
      </c>
      <c r="AW148" s="12" t="s">
        <v>30</v>
      </c>
      <c r="AX148" s="12" t="s">
        <v>67</v>
      </c>
      <c r="AY148" s="241" t="s">
        <v>211</v>
      </c>
    </row>
    <row r="149" spans="2:51" s="13" customFormat="1" ht="12">
      <c r="B149" s="242"/>
      <c r="C149" s="243"/>
      <c r="D149" s="228" t="s">
        <v>223</v>
      </c>
      <c r="E149" s="244" t="s">
        <v>1</v>
      </c>
      <c r="F149" s="245" t="s">
        <v>281</v>
      </c>
      <c r="G149" s="243"/>
      <c r="H149" s="246">
        <v>19</v>
      </c>
      <c r="I149" s="247"/>
      <c r="J149" s="243"/>
      <c r="K149" s="243"/>
      <c r="L149" s="248"/>
      <c r="M149" s="249"/>
      <c r="N149" s="250"/>
      <c r="O149" s="250"/>
      <c r="P149" s="250"/>
      <c r="Q149" s="250"/>
      <c r="R149" s="250"/>
      <c r="S149" s="250"/>
      <c r="T149" s="251"/>
      <c r="AT149" s="252" t="s">
        <v>223</v>
      </c>
      <c r="AU149" s="252" t="s">
        <v>76</v>
      </c>
      <c r="AV149" s="13" t="s">
        <v>76</v>
      </c>
      <c r="AW149" s="13" t="s">
        <v>30</v>
      </c>
      <c r="AX149" s="13" t="s">
        <v>67</v>
      </c>
      <c r="AY149" s="252" t="s">
        <v>211</v>
      </c>
    </row>
    <row r="150" spans="2:51" s="14" customFormat="1" ht="12">
      <c r="B150" s="253"/>
      <c r="C150" s="254"/>
      <c r="D150" s="228" t="s">
        <v>223</v>
      </c>
      <c r="E150" s="255" t="s">
        <v>1</v>
      </c>
      <c r="F150" s="256" t="s">
        <v>227</v>
      </c>
      <c r="G150" s="254"/>
      <c r="H150" s="257">
        <v>19</v>
      </c>
      <c r="I150" s="258"/>
      <c r="J150" s="254"/>
      <c r="K150" s="254"/>
      <c r="L150" s="259"/>
      <c r="M150" s="260"/>
      <c r="N150" s="261"/>
      <c r="O150" s="261"/>
      <c r="P150" s="261"/>
      <c r="Q150" s="261"/>
      <c r="R150" s="261"/>
      <c r="S150" s="261"/>
      <c r="T150" s="262"/>
      <c r="AT150" s="263" t="s">
        <v>223</v>
      </c>
      <c r="AU150" s="263" t="s">
        <v>76</v>
      </c>
      <c r="AV150" s="14" t="s">
        <v>218</v>
      </c>
      <c r="AW150" s="14" t="s">
        <v>30</v>
      </c>
      <c r="AX150" s="14" t="s">
        <v>74</v>
      </c>
      <c r="AY150" s="263" t="s">
        <v>211</v>
      </c>
    </row>
    <row r="151" spans="2:65" s="1" customFormat="1" ht="16.5" customHeight="1">
      <c r="B151" s="38"/>
      <c r="C151" s="216" t="s">
        <v>282</v>
      </c>
      <c r="D151" s="216" t="s">
        <v>213</v>
      </c>
      <c r="E151" s="217" t="s">
        <v>283</v>
      </c>
      <c r="F151" s="218" t="s">
        <v>284</v>
      </c>
      <c r="G151" s="219" t="s">
        <v>230</v>
      </c>
      <c r="H151" s="220">
        <v>2.4</v>
      </c>
      <c r="I151" s="221"/>
      <c r="J151" s="222">
        <f>ROUND(I151*H151,2)</f>
        <v>0</v>
      </c>
      <c r="K151" s="218" t="s">
        <v>217</v>
      </c>
      <c r="L151" s="43"/>
      <c r="M151" s="223" t="s">
        <v>1</v>
      </c>
      <c r="N151" s="224" t="s">
        <v>38</v>
      </c>
      <c r="O151" s="79"/>
      <c r="P151" s="225">
        <f>O151*H151</f>
        <v>0</v>
      </c>
      <c r="Q151" s="225">
        <v>0</v>
      </c>
      <c r="R151" s="225">
        <f>Q151*H151</f>
        <v>0</v>
      </c>
      <c r="S151" s="225">
        <v>0</v>
      </c>
      <c r="T151" s="226">
        <f>S151*H151</f>
        <v>0</v>
      </c>
      <c r="AR151" s="17" t="s">
        <v>218</v>
      </c>
      <c r="AT151" s="17" t="s">
        <v>213</v>
      </c>
      <c r="AU151" s="17" t="s">
        <v>76</v>
      </c>
      <c r="AY151" s="17" t="s">
        <v>211</v>
      </c>
      <c r="BE151" s="227">
        <f>IF(N151="základní",J151,0)</f>
        <v>0</v>
      </c>
      <c r="BF151" s="227">
        <f>IF(N151="snížená",J151,0)</f>
        <v>0</v>
      </c>
      <c r="BG151" s="227">
        <f>IF(N151="zákl. přenesená",J151,0)</f>
        <v>0</v>
      </c>
      <c r="BH151" s="227">
        <f>IF(N151="sníž. přenesená",J151,0)</f>
        <v>0</v>
      </c>
      <c r="BI151" s="227">
        <f>IF(N151="nulová",J151,0)</f>
        <v>0</v>
      </c>
      <c r="BJ151" s="17" t="s">
        <v>74</v>
      </c>
      <c r="BK151" s="227">
        <f>ROUND(I151*H151,2)</f>
        <v>0</v>
      </c>
      <c r="BL151" s="17" t="s">
        <v>218</v>
      </c>
      <c r="BM151" s="17" t="s">
        <v>285</v>
      </c>
    </row>
    <row r="152" spans="2:47" s="1" customFormat="1" ht="12">
      <c r="B152" s="38"/>
      <c r="C152" s="39"/>
      <c r="D152" s="228" t="s">
        <v>219</v>
      </c>
      <c r="E152" s="39"/>
      <c r="F152" s="229" t="s">
        <v>286</v>
      </c>
      <c r="G152" s="39"/>
      <c r="H152" s="39"/>
      <c r="I152" s="143"/>
      <c r="J152" s="39"/>
      <c r="K152" s="39"/>
      <c r="L152" s="43"/>
      <c r="M152" s="230"/>
      <c r="N152" s="79"/>
      <c r="O152" s="79"/>
      <c r="P152" s="79"/>
      <c r="Q152" s="79"/>
      <c r="R152" s="79"/>
      <c r="S152" s="79"/>
      <c r="T152" s="80"/>
      <c r="AT152" s="17" t="s">
        <v>219</v>
      </c>
      <c r="AU152" s="17" t="s">
        <v>76</v>
      </c>
    </row>
    <row r="153" spans="2:47" s="1" customFormat="1" ht="12">
      <c r="B153" s="38"/>
      <c r="C153" s="39"/>
      <c r="D153" s="228" t="s">
        <v>221</v>
      </c>
      <c r="E153" s="39"/>
      <c r="F153" s="231" t="s">
        <v>287</v>
      </c>
      <c r="G153" s="39"/>
      <c r="H153" s="39"/>
      <c r="I153" s="143"/>
      <c r="J153" s="39"/>
      <c r="K153" s="39"/>
      <c r="L153" s="43"/>
      <c r="M153" s="230"/>
      <c r="N153" s="79"/>
      <c r="O153" s="79"/>
      <c r="P153" s="79"/>
      <c r="Q153" s="79"/>
      <c r="R153" s="79"/>
      <c r="S153" s="79"/>
      <c r="T153" s="80"/>
      <c r="AT153" s="17" t="s">
        <v>221</v>
      </c>
      <c r="AU153" s="17" t="s">
        <v>76</v>
      </c>
    </row>
    <row r="154" spans="2:51" s="12" customFormat="1" ht="12">
      <c r="B154" s="232"/>
      <c r="C154" s="233"/>
      <c r="D154" s="228" t="s">
        <v>223</v>
      </c>
      <c r="E154" s="234" t="s">
        <v>1</v>
      </c>
      <c r="F154" s="235" t="s">
        <v>288</v>
      </c>
      <c r="G154" s="233"/>
      <c r="H154" s="234" t="s">
        <v>1</v>
      </c>
      <c r="I154" s="236"/>
      <c r="J154" s="233"/>
      <c r="K154" s="233"/>
      <c r="L154" s="237"/>
      <c r="M154" s="238"/>
      <c r="N154" s="239"/>
      <c r="O154" s="239"/>
      <c r="P154" s="239"/>
      <c r="Q154" s="239"/>
      <c r="R154" s="239"/>
      <c r="S154" s="239"/>
      <c r="T154" s="240"/>
      <c r="AT154" s="241" t="s">
        <v>223</v>
      </c>
      <c r="AU154" s="241" t="s">
        <v>76</v>
      </c>
      <c r="AV154" s="12" t="s">
        <v>74</v>
      </c>
      <c r="AW154" s="12" t="s">
        <v>30</v>
      </c>
      <c r="AX154" s="12" t="s">
        <v>67</v>
      </c>
      <c r="AY154" s="241" t="s">
        <v>211</v>
      </c>
    </row>
    <row r="155" spans="2:51" s="13" customFormat="1" ht="12">
      <c r="B155" s="242"/>
      <c r="C155" s="243"/>
      <c r="D155" s="228" t="s">
        <v>223</v>
      </c>
      <c r="E155" s="244" t="s">
        <v>1</v>
      </c>
      <c r="F155" s="245" t="s">
        <v>289</v>
      </c>
      <c r="G155" s="243"/>
      <c r="H155" s="246">
        <v>2.4</v>
      </c>
      <c r="I155" s="247"/>
      <c r="J155" s="243"/>
      <c r="K155" s="243"/>
      <c r="L155" s="248"/>
      <c r="M155" s="249"/>
      <c r="N155" s="250"/>
      <c r="O155" s="250"/>
      <c r="P155" s="250"/>
      <c r="Q155" s="250"/>
      <c r="R155" s="250"/>
      <c r="S155" s="250"/>
      <c r="T155" s="251"/>
      <c r="AT155" s="252" t="s">
        <v>223</v>
      </c>
      <c r="AU155" s="252" t="s">
        <v>76</v>
      </c>
      <c r="AV155" s="13" t="s">
        <v>76</v>
      </c>
      <c r="AW155" s="13" t="s">
        <v>30</v>
      </c>
      <c r="AX155" s="13" t="s">
        <v>67</v>
      </c>
      <c r="AY155" s="252" t="s">
        <v>211</v>
      </c>
    </row>
    <row r="156" spans="2:51" s="14" customFormat="1" ht="12">
      <c r="B156" s="253"/>
      <c r="C156" s="254"/>
      <c r="D156" s="228" t="s">
        <v>223</v>
      </c>
      <c r="E156" s="255" t="s">
        <v>1</v>
      </c>
      <c r="F156" s="256" t="s">
        <v>227</v>
      </c>
      <c r="G156" s="254"/>
      <c r="H156" s="257">
        <v>2.4</v>
      </c>
      <c r="I156" s="258"/>
      <c r="J156" s="254"/>
      <c r="K156" s="254"/>
      <c r="L156" s="259"/>
      <c r="M156" s="260"/>
      <c r="N156" s="261"/>
      <c r="O156" s="261"/>
      <c r="P156" s="261"/>
      <c r="Q156" s="261"/>
      <c r="R156" s="261"/>
      <c r="S156" s="261"/>
      <c r="T156" s="262"/>
      <c r="AT156" s="263" t="s">
        <v>223</v>
      </c>
      <c r="AU156" s="263" t="s">
        <v>76</v>
      </c>
      <c r="AV156" s="14" t="s">
        <v>218</v>
      </c>
      <c r="AW156" s="14" t="s">
        <v>30</v>
      </c>
      <c r="AX156" s="14" t="s">
        <v>74</v>
      </c>
      <c r="AY156" s="263" t="s">
        <v>211</v>
      </c>
    </row>
    <row r="157" spans="2:65" s="1" customFormat="1" ht="16.5" customHeight="1">
      <c r="B157" s="38"/>
      <c r="C157" s="216" t="s">
        <v>257</v>
      </c>
      <c r="D157" s="216" t="s">
        <v>213</v>
      </c>
      <c r="E157" s="217" t="s">
        <v>290</v>
      </c>
      <c r="F157" s="218" t="s">
        <v>291</v>
      </c>
      <c r="G157" s="219" t="s">
        <v>230</v>
      </c>
      <c r="H157" s="220">
        <v>225.34</v>
      </c>
      <c r="I157" s="221"/>
      <c r="J157" s="222">
        <f>ROUND(I157*H157,2)</f>
        <v>0</v>
      </c>
      <c r="K157" s="218" t="s">
        <v>217</v>
      </c>
      <c r="L157" s="43"/>
      <c r="M157" s="223" t="s">
        <v>1</v>
      </c>
      <c r="N157" s="224" t="s">
        <v>38</v>
      </c>
      <c r="O157" s="79"/>
      <c r="P157" s="225">
        <f>O157*H157</f>
        <v>0</v>
      </c>
      <c r="Q157" s="225">
        <v>0</v>
      </c>
      <c r="R157" s="225">
        <f>Q157*H157</f>
        <v>0</v>
      </c>
      <c r="S157" s="225">
        <v>0</v>
      </c>
      <c r="T157" s="226">
        <f>S157*H157</f>
        <v>0</v>
      </c>
      <c r="AR157" s="17" t="s">
        <v>218</v>
      </c>
      <c r="AT157" s="17" t="s">
        <v>213</v>
      </c>
      <c r="AU157" s="17" t="s">
        <v>76</v>
      </c>
      <c r="AY157" s="17" t="s">
        <v>211</v>
      </c>
      <c r="BE157" s="227">
        <f>IF(N157="základní",J157,0)</f>
        <v>0</v>
      </c>
      <c r="BF157" s="227">
        <f>IF(N157="snížená",J157,0)</f>
        <v>0</v>
      </c>
      <c r="BG157" s="227">
        <f>IF(N157="zákl. přenesená",J157,0)</f>
        <v>0</v>
      </c>
      <c r="BH157" s="227">
        <f>IF(N157="sníž. přenesená",J157,0)</f>
        <v>0</v>
      </c>
      <c r="BI157" s="227">
        <f>IF(N157="nulová",J157,0)</f>
        <v>0</v>
      </c>
      <c r="BJ157" s="17" t="s">
        <v>74</v>
      </c>
      <c r="BK157" s="227">
        <f>ROUND(I157*H157,2)</f>
        <v>0</v>
      </c>
      <c r="BL157" s="17" t="s">
        <v>218</v>
      </c>
      <c r="BM157" s="17" t="s">
        <v>292</v>
      </c>
    </row>
    <row r="158" spans="2:47" s="1" customFormat="1" ht="12">
      <c r="B158" s="38"/>
      <c r="C158" s="39"/>
      <c r="D158" s="228" t="s">
        <v>219</v>
      </c>
      <c r="E158" s="39"/>
      <c r="F158" s="229" t="s">
        <v>293</v>
      </c>
      <c r="G158" s="39"/>
      <c r="H158" s="39"/>
      <c r="I158" s="143"/>
      <c r="J158" s="39"/>
      <c r="K158" s="39"/>
      <c r="L158" s="43"/>
      <c r="M158" s="230"/>
      <c r="N158" s="79"/>
      <c r="O158" s="79"/>
      <c r="P158" s="79"/>
      <c r="Q158" s="79"/>
      <c r="R158" s="79"/>
      <c r="S158" s="79"/>
      <c r="T158" s="80"/>
      <c r="AT158" s="17" t="s">
        <v>219</v>
      </c>
      <c r="AU158" s="17" t="s">
        <v>76</v>
      </c>
    </row>
    <row r="159" spans="2:47" s="1" customFormat="1" ht="12">
      <c r="B159" s="38"/>
      <c r="C159" s="39"/>
      <c r="D159" s="228" t="s">
        <v>221</v>
      </c>
      <c r="E159" s="39"/>
      <c r="F159" s="231" t="s">
        <v>287</v>
      </c>
      <c r="G159" s="39"/>
      <c r="H159" s="39"/>
      <c r="I159" s="143"/>
      <c r="J159" s="39"/>
      <c r="K159" s="39"/>
      <c r="L159" s="43"/>
      <c r="M159" s="230"/>
      <c r="N159" s="79"/>
      <c r="O159" s="79"/>
      <c r="P159" s="79"/>
      <c r="Q159" s="79"/>
      <c r="R159" s="79"/>
      <c r="S159" s="79"/>
      <c r="T159" s="80"/>
      <c r="AT159" s="17" t="s">
        <v>221</v>
      </c>
      <c r="AU159" s="17" t="s">
        <v>76</v>
      </c>
    </row>
    <row r="160" spans="2:51" s="13" customFormat="1" ht="12">
      <c r="B160" s="242"/>
      <c r="C160" s="243"/>
      <c r="D160" s="228" t="s">
        <v>223</v>
      </c>
      <c r="E160" s="244" t="s">
        <v>1</v>
      </c>
      <c r="F160" s="245" t="s">
        <v>294</v>
      </c>
      <c r="G160" s="243"/>
      <c r="H160" s="246">
        <v>225.34</v>
      </c>
      <c r="I160" s="247"/>
      <c r="J160" s="243"/>
      <c r="K160" s="243"/>
      <c r="L160" s="248"/>
      <c r="M160" s="249"/>
      <c r="N160" s="250"/>
      <c r="O160" s="250"/>
      <c r="P160" s="250"/>
      <c r="Q160" s="250"/>
      <c r="R160" s="250"/>
      <c r="S160" s="250"/>
      <c r="T160" s="251"/>
      <c r="AT160" s="252" t="s">
        <v>223</v>
      </c>
      <c r="AU160" s="252" t="s">
        <v>76</v>
      </c>
      <c r="AV160" s="13" t="s">
        <v>76</v>
      </c>
      <c r="AW160" s="13" t="s">
        <v>30</v>
      </c>
      <c r="AX160" s="13" t="s">
        <v>67</v>
      </c>
      <c r="AY160" s="252" t="s">
        <v>211</v>
      </c>
    </row>
    <row r="161" spans="2:51" s="14" customFormat="1" ht="12">
      <c r="B161" s="253"/>
      <c r="C161" s="254"/>
      <c r="D161" s="228" t="s">
        <v>223</v>
      </c>
      <c r="E161" s="255" t="s">
        <v>1</v>
      </c>
      <c r="F161" s="256" t="s">
        <v>227</v>
      </c>
      <c r="G161" s="254"/>
      <c r="H161" s="257">
        <v>225.34</v>
      </c>
      <c r="I161" s="258"/>
      <c r="J161" s="254"/>
      <c r="K161" s="254"/>
      <c r="L161" s="259"/>
      <c r="M161" s="260"/>
      <c r="N161" s="261"/>
      <c r="O161" s="261"/>
      <c r="P161" s="261"/>
      <c r="Q161" s="261"/>
      <c r="R161" s="261"/>
      <c r="S161" s="261"/>
      <c r="T161" s="262"/>
      <c r="AT161" s="263" t="s">
        <v>223</v>
      </c>
      <c r="AU161" s="263" t="s">
        <v>76</v>
      </c>
      <c r="AV161" s="14" t="s">
        <v>218</v>
      </c>
      <c r="AW161" s="14" t="s">
        <v>30</v>
      </c>
      <c r="AX161" s="14" t="s">
        <v>74</v>
      </c>
      <c r="AY161" s="263" t="s">
        <v>211</v>
      </c>
    </row>
    <row r="162" spans="2:65" s="1" customFormat="1" ht="16.5" customHeight="1">
      <c r="B162" s="38"/>
      <c r="C162" s="216" t="s">
        <v>295</v>
      </c>
      <c r="D162" s="216" t="s">
        <v>213</v>
      </c>
      <c r="E162" s="217" t="s">
        <v>296</v>
      </c>
      <c r="F162" s="218" t="s">
        <v>297</v>
      </c>
      <c r="G162" s="219" t="s">
        <v>230</v>
      </c>
      <c r="H162" s="220">
        <v>3154.76</v>
      </c>
      <c r="I162" s="221"/>
      <c r="J162" s="222">
        <f>ROUND(I162*H162,2)</f>
        <v>0</v>
      </c>
      <c r="K162" s="218" t="s">
        <v>217</v>
      </c>
      <c r="L162" s="43"/>
      <c r="M162" s="223" t="s">
        <v>1</v>
      </c>
      <c r="N162" s="224" t="s">
        <v>38</v>
      </c>
      <c r="O162" s="79"/>
      <c r="P162" s="225">
        <f>O162*H162</f>
        <v>0</v>
      </c>
      <c r="Q162" s="225">
        <v>0</v>
      </c>
      <c r="R162" s="225">
        <f>Q162*H162</f>
        <v>0</v>
      </c>
      <c r="S162" s="225">
        <v>0</v>
      </c>
      <c r="T162" s="226">
        <f>S162*H162</f>
        <v>0</v>
      </c>
      <c r="AR162" s="17" t="s">
        <v>218</v>
      </c>
      <c r="AT162" s="17" t="s">
        <v>213</v>
      </c>
      <c r="AU162" s="17" t="s">
        <v>76</v>
      </c>
      <c r="AY162" s="17" t="s">
        <v>211</v>
      </c>
      <c r="BE162" s="227">
        <f>IF(N162="základní",J162,0)</f>
        <v>0</v>
      </c>
      <c r="BF162" s="227">
        <f>IF(N162="snížená",J162,0)</f>
        <v>0</v>
      </c>
      <c r="BG162" s="227">
        <f>IF(N162="zákl. přenesená",J162,0)</f>
        <v>0</v>
      </c>
      <c r="BH162" s="227">
        <f>IF(N162="sníž. přenesená",J162,0)</f>
        <v>0</v>
      </c>
      <c r="BI162" s="227">
        <f>IF(N162="nulová",J162,0)</f>
        <v>0</v>
      </c>
      <c r="BJ162" s="17" t="s">
        <v>74</v>
      </c>
      <c r="BK162" s="227">
        <f>ROUND(I162*H162,2)</f>
        <v>0</v>
      </c>
      <c r="BL162" s="17" t="s">
        <v>218</v>
      </c>
      <c r="BM162" s="17" t="s">
        <v>298</v>
      </c>
    </row>
    <row r="163" spans="2:47" s="1" customFormat="1" ht="12">
      <c r="B163" s="38"/>
      <c r="C163" s="39"/>
      <c r="D163" s="228" t="s">
        <v>219</v>
      </c>
      <c r="E163" s="39"/>
      <c r="F163" s="229" t="s">
        <v>299</v>
      </c>
      <c r="G163" s="39"/>
      <c r="H163" s="39"/>
      <c r="I163" s="143"/>
      <c r="J163" s="39"/>
      <c r="K163" s="39"/>
      <c r="L163" s="43"/>
      <c r="M163" s="230"/>
      <c r="N163" s="79"/>
      <c r="O163" s="79"/>
      <c r="P163" s="79"/>
      <c r="Q163" s="79"/>
      <c r="R163" s="79"/>
      <c r="S163" s="79"/>
      <c r="T163" s="80"/>
      <c r="AT163" s="17" t="s">
        <v>219</v>
      </c>
      <c r="AU163" s="17" t="s">
        <v>76</v>
      </c>
    </row>
    <row r="164" spans="2:47" s="1" customFormat="1" ht="12">
      <c r="B164" s="38"/>
      <c r="C164" s="39"/>
      <c r="D164" s="228" t="s">
        <v>221</v>
      </c>
      <c r="E164" s="39"/>
      <c r="F164" s="231" t="s">
        <v>287</v>
      </c>
      <c r="G164" s="39"/>
      <c r="H164" s="39"/>
      <c r="I164" s="143"/>
      <c r="J164" s="39"/>
      <c r="K164" s="39"/>
      <c r="L164" s="43"/>
      <c r="M164" s="230"/>
      <c r="N164" s="79"/>
      <c r="O164" s="79"/>
      <c r="P164" s="79"/>
      <c r="Q164" s="79"/>
      <c r="R164" s="79"/>
      <c r="S164" s="79"/>
      <c r="T164" s="80"/>
      <c r="AT164" s="17" t="s">
        <v>221</v>
      </c>
      <c r="AU164" s="17" t="s">
        <v>76</v>
      </c>
    </row>
    <row r="165" spans="2:47" s="1" customFormat="1" ht="12">
      <c r="B165" s="38"/>
      <c r="C165" s="39"/>
      <c r="D165" s="228" t="s">
        <v>250</v>
      </c>
      <c r="E165" s="39"/>
      <c r="F165" s="231" t="s">
        <v>300</v>
      </c>
      <c r="G165" s="39"/>
      <c r="H165" s="39"/>
      <c r="I165" s="143"/>
      <c r="J165" s="39"/>
      <c r="K165" s="39"/>
      <c r="L165" s="43"/>
      <c r="M165" s="230"/>
      <c r="N165" s="79"/>
      <c r="O165" s="79"/>
      <c r="P165" s="79"/>
      <c r="Q165" s="79"/>
      <c r="R165" s="79"/>
      <c r="S165" s="79"/>
      <c r="T165" s="80"/>
      <c r="AT165" s="17" t="s">
        <v>250</v>
      </c>
      <c r="AU165" s="17" t="s">
        <v>76</v>
      </c>
    </row>
    <row r="166" spans="2:51" s="13" customFormat="1" ht="12">
      <c r="B166" s="242"/>
      <c r="C166" s="243"/>
      <c r="D166" s="228" t="s">
        <v>223</v>
      </c>
      <c r="E166" s="244" t="s">
        <v>1</v>
      </c>
      <c r="F166" s="245" t="s">
        <v>301</v>
      </c>
      <c r="G166" s="243"/>
      <c r="H166" s="246">
        <v>3154.76</v>
      </c>
      <c r="I166" s="247"/>
      <c r="J166" s="243"/>
      <c r="K166" s="243"/>
      <c r="L166" s="248"/>
      <c r="M166" s="249"/>
      <c r="N166" s="250"/>
      <c r="O166" s="250"/>
      <c r="P166" s="250"/>
      <c r="Q166" s="250"/>
      <c r="R166" s="250"/>
      <c r="S166" s="250"/>
      <c r="T166" s="251"/>
      <c r="AT166" s="252" t="s">
        <v>223</v>
      </c>
      <c r="AU166" s="252" t="s">
        <v>76</v>
      </c>
      <c r="AV166" s="13" t="s">
        <v>76</v>
      </c>
      <c r="AW166" s="13" t="s">
        <v>30</v>
      </c>
      <c r="AX166" s="13" t="s">
        <v>67</v>
      </c>
      <c r="AY166" s="252" t="s">
        <v>211</v>
      </c>
    </row>
    <row r="167" spans="2:51" s="14" customFormat="1" ht="12">
      <c r="B167" s="253"/>
      <c r="C167" s="254"/>
      <c r="D167" s="228" t="s">
        <v>223</v>
      </c>
      <c r="E167" s="255" t="s">
        <v>1</v>
      </c>
      <c r="F167" s="256" t="s">
        <v>227</v>
      </c>
      <c r="G167" s="254"/>
      <c r="H167" s="257">
        <v>3154.76</v>
      </c>
      <c r="I167" s="258"/>
      <c r="J167" s="254"/>
      <c r="K167" s="254"/>
      <c r="L167" s="259"/>
      <c r="M167" s="260"/>
      <c r="N167" s="261"/>
      <c r="O167" s="261"/>
      <c r="P167" s="261"/>
      <c r="Q167" s="261"/>
      <c r="R167" s="261"/>
      <c r="S167" s="261"/>
      <c r="T167" s="262"/>
      <c r="AT167" s="263" t="s">
        <v>223</v>
      </c>
      <c r="AU167" s="263" t="s">
        <v>76</v>
      </c>
      <c r="AV167" s="14" t="s">
        <v>218</v>
      </c>
      <c r="AW167" s="14" t="s">
        <v>30</v>
      </c>
      <c r="AX167" s="14" t="s">
        <v>74</v>
      </c>
      <c r="AY167" s="263" t="s">
        <v>211</v>
      </c>
    </row>
    <row r="168" spans="2:65" s="1" customFormat="1" ht="16.5" customHeight="1">
      <c r="B168" s="38"/>
      <c r="C168" s="216" t="s">
        <v>265</v>
      </c>
      <c r="D168" s="216" t="s">
        <v>213</v>
      </c>
      <c r="E168" s="217" t="s">
        <v>302</v>
      </c>
      <c r="F168" s="218" t="s">
        <v>303</v>
      </c>
      <c r="G168" s="219" t="s">
        <v>230</v>
      </c>
      <c r="H168" s="220">
        <v>2.4</v>
      </c>
      <c r="I168" s="221"/>
      <c r="J168" s="222">
        <f>ROUND(I168*H168,2)</f>
        <v>0</v>
      </c>
      <c r="K168" s="218" t="s">
        <v>217</v>
      </c>
      <c r="L168" s="43"/>
      <c r="M168" s="223" t="s">
        <v>1</v>
      </c>
      <c r="N168" s="224" t="s">
        <v>38</v>
      </c>
      <c r="O168" s="79"/>
      <c r="P168" s="225">
        <f>O168*H168</f>
        <v>0</v>
      </c>
      <c r="Q168" s="225">
        <v>0</v>
      </c>
      <c r="R168" s="225">
        <f>Q168*H168</f>
        <v>0</v>
      </c>
      <c r="S168" s="225">
        <v>0</v>
      </c>
      <c r="T168" s="226">
        <f>S168*H168</f>
        <v>0</v>
      </c>
      <c r="AR168" s="17" t="s">
        <v>218</v>
      </c>
      <c r="AT168" s="17" t="s">
        <v>213</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304</v>
      </c>
    </row>
    <row r="169" spans="2:47" s="1" customFormat="1" ht="12">
      <c r="B169" s="38"/>
      <c r="C169" s="39"/>
      <c r="D169" s="228" t="s">
        <v>219</v>
      </c>
      <c r="E169" s="39"/>
      <c r="F169" s="229" t="s">
        <v>305</v>
      </c>
      <c r="G169" s="39"/>
      <c r="H169" s="39"/>
      <c r="I169" s="143"/>
      <c r="J169" s="39"/>
      <c r="K169" s="39"/>
      <c r="L169" s="43"/>
      <c r="M169" s="230"/>
      <c r="N169" s="79"/>
      <c r="O169" s="79"/>
      <c r="P169" s="79"/>
      <c r="Q169" s="79"/>
      <c r="R169" s="79"/>
      <c r="S169" s="79"/>
      <c r="T169" s="80"/>
      <c r="AT169" s="17" t="s">
        <v>219</v>
      </c>
      <c r="AU169" s="17" t="s">
        <v>76</v>
      </c>
    </row>
    <row r="170" spans="2:47" s="1" customFormat="1" ht="12">
      <c r="B170" s="38"/>
      <c r="C170" s="39"/>
      <c r="D170" s="228" t="s">
        <v>221</v>
      </c>
      <c r="E170" s="39"/>
      <c r="F170" s="231" t="s">
        <v>306</v>
      </c>
      <c r="G170" s="39"/>
      <c r="H170" s="39"/>
      <c r="I170" s="143"/>
      <c r="J170" s="39"/>
      <c r="K170" s="39"/>
      <c r="L170" s="43"/>
      <c r="M170" s="230"/>
      <c r="N170" s="79"/>
      <c r="O170" s="79"/>
      <c r="P170" s="79"/>
      <c r="Q170" s="79"/>
      <c r="R170" s="79"/>
      <c r="S170" s="79"/>
      <c r="T170" s="80"/>
      <c r="AT170" s="17" t="s">
        <v>221</v>
      </c>
      <c r="AU170" s="17" t="s">
        <v>76</v>
      </c>
    </row>
    <row r="171" spans="2:51" s="12" customFormat="1" ht="12">
      <c r="B171" s="232"/>
      <c r="C171" s="233"/>
      <c r="D171" s="228" t="s">
        <v>223</v>
      </c>
      <c r="E171" s="234" t="s">
        <v>1</v>
      </c>
      <c r="F171" s="235" t="s">
        <v>307</v>
      </c>
      <c r="G171" s="233"/>
      <c r="H171" s="234" t="s">
        <v>1</v>
      </c>
      <c r="I171" s="236"/>
      <c r="J171" s="233"/>
      <c r="K171" s="233"/>
      <c r="L171" s="237"/>
      <c r="M171" s="238"/>
      <c r="N171" s="239"/>
      <c r="O171" s="239"/>
      <c r="P171" s="239"/>
      <c r="Q171" s="239"/>
      <c r="R171" s="239"/>
      <c r="S171" s="239"/>
      <c r="T171" s="240"/>
      <c r="AT171" s="241" t="s">
        <v>223</v>
      </c>
      <c r="AU171" s="241" t="s">
        <v>76</v>
      </c>
      <c r="AV171" s="12" t="s">
        <v>74</v>
      </c>
      <c r="AW171" s="12" t="s">
        <v>30</v>
      </c>
      <c r="AX171" s="12" t="s">
        <v>67</v>
      </c>
      <c r="AY171" s="241" t="s">
        <v>211</v>
      </c>
    </row>
    <row r="172" spans="2:51" s="13" customFormat="1" ht="12">
      <c r="B172" s="242"/>
      <c r="C172" s="243"/>
      <c r="D172" s="228" t="s">
        <v>223</v>
      </c>
      <c r="E172" s="244" t="s">
        <v>1</v>
      </c>
      <c r="F172" s="245" t="s">
        <v>289</v>
      </c>
      <c r="G172" s="243"/>
      <c r="H172" s="246">
        <v>2.4</v>
      </c>
      <c r="I172" s="247"/>
      <c r="J172" s="243"/>
      <c r="K172" s="243"/>
      <c r="L172" s="248"/>
      <c r="M172" s="249"/>
      <c r="N172" s="250"/>
      <c r="O172" s="250"/>
      <c r="P172" s="250"/>
      <c r="Q172" s="250"/>
      <c r="R172" s="250"/>
      <c r="S172" s="250"/>
      <c r="T172" s="251"/>
      <c r="AT172" s="252" t="s">
        <v>223</v>
      </c>
      <c r="AU172" s="252" t="s">
        <v>76</v>
      </c>
      <c r="AV172" s="13" t="s">
        <v>76</v>
      </c>
      <c r="AW172" s="13" t="s">
        <v>30</v>
      </c>
      <c r="AX172" s="13" t="s">
        <v>74</v>
      </c>
      <c r="AY172" s="252" t="s">
        <v>211</v>
      </c>
    </row>
    <row r="173" spans="2:65" s="1" customFormat="1" ht="16.5" customHeight="1">
      <c r="B173" s="38"/>
      <c r="C173" s="216" t="s">
        <v>308</v>
      </c>
      <c r="D173" s="216" t="s">
        <v>213</v>
      </c>
      <c r="E173" s="217" t="s">
        <v>309</v>
      </c>
      <c r="F173" s="218" t="s">
        <v>310</v>
      </c>
      <c r="G173" s="219" t="s">
        <v>216</v>
      </c>
      <c r="H173" s="220">
        <v>254.516</v>
      </c>
      <c r="I173" s="221"/>
      <c r="J173" s="222">
        <f>ROUND(I173*H173,2)</f>
        <v>0</v>
      </c>
      <c r="K173" s="218" t="s">
        <v>217</v>
      </c>
      <c r="L173" s="43"/>
      <c r="M173" s="223" t="s">
        <v>1</v>
      </c>
      <c r="N173" s="224" t="s">
        <v>38</v>
      </c>
      <c r="O173" s="79"/>
      <c r="P173" s="225">
        <f>O173*H173</f>
        <v>0</v>
      </c>
      <c r="Q173" s="225">
        <v>0</v>
      </c>
      <c r="R173" s="225">
        <f>Q173*H173</f>
        <v>0</v>
      </c>
      <c r="S173" s="225">
        <v>0</v>
      </c>
      <c r="T173" s="226">
        <f>S173*H173</f>
        <v>0</v>
      </c>
      <c r="AR173" s="17" t="s">
        <v>218</v>
      </c>
      <c r="AT173" s="17" t="s">
        <v>213</v>
      </c>
      <c r="AU173" s="17" t="s">
        <v>76</v>
      </c>
      <c r="AY173" s="17" t="s">
        <v>211</v>
      </c>
      <c r="BE173" s="227">
        <f>IF(N173="základní",J173,0)</f>
        <v>0</v>
      </c>
      <c r="BF173" s="227">
        <f>IF(N173="snížená",J173,0)</f>
        <v>0</v>
      </c>
      <c r="BG173" s="227">
        <f>IF(N173="zákl. přenesená",J173,0)</f>
        <v>0</v>
      </c>
      <c r="BH173" s="227">
        <f>IF(N173="sníž. přenesená",J173,0)</f>
        <v>0</v>
      </c>
      <c r="BI173" s="227">
        <f>IF(N173="nulová",J173,0)</f>
        <v>0</v>
      </c>
      <c r="BJ173" s="17" t="s">
        <v>74</v>
      </c>
      <c r="BK173" s="227">
        <f>ROUND(I173*H173,2)</f>
        <v>0</v>
      </c>
      <c r="BL173" s="17" t="s">
        <v>218</v>
      </c>
      <c r="BM173" s="17" t="s">
        <v>311</v>
      </c>
    </row>
    <row r="174" spans="2:47" s="1" customFormat="1" ht="12">
      <c r="B174" s="38"/>
      <c r="C174" s="39"/>
      <c r="D174" s="228" t="s">
        <v>219</v>
      </c>
      <c r="E174" s="39"/>
      <c r="F174" s="229" t="s">
        <v>312</v>
      </c>
      <c r="G174" s="39"/>
      <c r="H174" s="39"/>
      <c r="I174" s="143"/>
      <c r="J174" s="39"/>
      <c r="K174" s="39"/>
      <c r="L174" s="43"/>
      <c r="M174" s="230"/>
      <c r="N174" s="79"/>
      <c r="O174" s="79"/>
      <c r="P174" s="79"/>
      <c r="Q174" s="79"/>
      <c r="R174" s="79"/>
      <c r="S174" s="79"/>
      <c r="T174" s="80"/>
      <c r="AT174" s="17" t="s">
        <v>219</v>
      </c>
      <c r="AU174" s="17" t="s">
        <v>76</v>
      </c>
    </row>
    <row r="175" spans="2:51" s="13" customFormat="1" ht="12">
      <c r="B175" s="242"/>
      <c r="C175" s="243"/>
      <c r="D175" s="228" t="s">
        <v>223</v>
      </c>
      <c r="E175" s="244" t="s">
        <v>1</v>
      </c>
      <c r="F175" s="245" t="s">
        <v>313</v>
      </c>
      <c r="G175" s="243"/>
      <c r="H175" s="246">
        <v>254.516</v>
      </c>
      <c r="I175" s="247"/>
      <c r="J175" s="243"/>
      <c r="K175" s="243"/>
      <c r="L175" s="248"/>
      <c r="M175" s="249"/>
      <c r="N175" s="250"/>
      <c r="O175" s="250"/>
      <c r="P175" s="250"/>
      <c r="Q175" s="250"/>
      <c r="R175" s="250"/>
      <c r="S175" s="250"/>
      <c r="T175" s="251"/>
      <c r="AT175" s="252" t="s">
        <v>223</v>
      </c>
      <c r="AU175" s="252" t="s">
        <v>76</v>
      </c>
      <c r="AV175" s="13" t="s">
        <v>76</v>
      </c>
      <c r="AW175" s="13" t="s">
        <v>30</v>
      </c>
      <c r="AX175" s="13" t="s">
        <v>67</v>
      </c>
      <c r="AY175" s="252" t="s">
        <v>211</v>
      </c>
    </row>
    <row r="176" spans="2:51" s="14" customFormat="1" ht="12">
      <c r="B176" s="253"/>
      <c r="C176" s="254"/>
      <c r="D176" s="228" t="s">
        <v>223</v>
      </c>
      <c r="E176" s="255" t="s">
        <v>1</v>
      </c>
      <c r="F176" s="256" t="s">
        <v>227</v>
      </c>
      <c r="G176" s="254"/>
      <c r="H176" s="257">
        <v>254.516</v>
      </c>
      <c r="I176" s="258"/>
      <c r="J176" s="254"/>
      <c r="K176" s="254"/>
      <c r="L176" s="259"/>
      <c r="M176" s="260"/>
      <c r="N176" s="261"/>
      <c r="O176" s="261"/>
      <c r="P176" s="261"/>
      <c r="Q176" s="261"/>
      <c r="R176" s="261"/>
      <c r="S176" s="261"/>
      <c r="T176" s="262"/>
      <c r="AT176" s="263" t="s">
        <v>223</v>
      </c>
      <c r="AU176" s="263" t="s">
        <v>76</v>
      </c>
      <c r="AV176" s="14" t="s">
        <v>218</v>
      </c>
      <c r="AW176" s="14" t="s">
        <v>30</v>
      </c>
      <c r="AX176" s="14" t="s">
        <v>74</v>
      </c>
      <c r="AY176" s="263" t="s">
        <v>211</v>
      </c>
    </row>
    <row r="177" spans="2:65" s="1" customFormat="1" ht="16.5" customHeight="1">
      <c r="B177" s="38"/>
      <c r="C177" s="216" t="s">
        <v>314</v>
      </c>
      <c r="D177" s="216" t="s">
        <v>213</v>
      </c>
      <c r="E177" s="217" t="s">
        <v>315</v>
      </c>
      <c r="F177" s="218" t="s">
        <v>316</v>
      </c>
      <c r="G177" s="219" t="s">
        <v>216</v>
      </c>
      <c r="H177" s="220">
        <v>4</v>
      </c>
      <c r="I177" s="221"/>
      <c r="J177" s="222">
        <f>ROUND(I177*H177,2)</f>
        <v>0</v>
      </c>
      <c r="K177" s="218" t="s">
        <v>217</v>
      </c>
      <c r="L177" s="43"/>
      <c r="M177" s="223" t="s">
        <v>1</v>
      </c>
      <c r="N177" s="224" t="s">
        <v>38</v>
      </c>
      <c r="O177" s="79"/>
      <c r="P177" s="225">
        <f>O177*H177</f>
        <v>0</v>
      </c>
      <c r="Q177" s="225">
        <v>0</v>
      </c>
      <c r="R177" s="225">
        <f>Q177*H177</f>
        <v>0</v>
      </c>
      <c r="S177" s="225">
        <v>0</v>
      </c>
      <c r="T177" s="226">
        <f>S177*H177</f>
        <v>0</v>
      </c>
      <c r="AR177" s="17" t="s">
        <v>218</v>
      </c>
      <c r="AT177" s="17" t="s">
        <v>213</v>
      </c>
      <c r="AU177" s="17" t="s">
        <v>76</v>
      </c>
      <c r="AY177" s="17" t="s">
        <v>211</v>
      </c>
      <c r="BE177" s="227">
        <f>IF(N177="základní",J177,0)</f>
        <v>0</v>
      </c>
      <c r="BF177" s="227">
        <f>IF(N177="snížená",J177,0)</f>
        <v>0</v>
      </c>
      <c r="BG177" s="227">
        <f>IF(N177="zákl. přenesená",J177,0)</f>
        <v>0</v>
      </c>
      <c r="BH177" s="227">
        <f>IF(N177="sníž. přenesená",J177,0)</f>
        <v>0</v>
      </c>
      <c r="BI177" s="227">
        <f>IF(N177="nulová",J177,0)</f>
        <v>0</v>
      </c>
      <c r="BJ177" s="17" t="s">
        <v>74</v>
      </c>
      <c r="BK177" s="227">
        <f>ROUND(I177*H177,2)</f>
        <v>0</v>
      </c>
      <c r="BL177" s="17" t="s">
        <v>218</v>
      </c>
      <c r="BM177" s="17" t="s">
        <v>317</v>
      </c>
    </row>
    <row r="178" spans="2:47" s="1" customFormat="1" ht="12">
      <c r="B178" s="38"/>
      <c r="C178" s="39"/>
      <c r="D178" s="228" t="s">
        <v>219</v>
      </c>
      <c r="E178" s="39"/>
      <c r="F178" s="229" t="s">
        <v>318</v>
      </c>
      <c r="G178" s="39"/>
      <c r="H178" s="39"/>
      <c r="I178" s="143"/>
      <c r="J178" s="39"/>
      <c r="K178" s="39"/>
      <c r="L178" s="43"/>
      <c r="M178" s="230"/>
      <c r="N178" s="79"/>
      <c r="O178" s="79"/>
      <c r="P178" s="79"/>
      <c r="Q178" s="79"/>
      <c r="R178" s="79"/>
      <c r="S178" s="79"/>
      <c r="T178" s="80"/>
      <c r="AT178" s="17" t="s">
        <v>219</v>
      </c>
      <c r="AU178" s="17" t="s">
        <v>76</v>
      </c>
    </row>
    <row r="179" spans="2:51" s="12" customFormat="1" ht="12">
      <c r="B179" s="232"/>
      <c r="C179" s="233"/>
      <c r="D179" s="228" t="s">
        <v>223</v>
      </c>
      <c r="E179" s="234" t="s">
        <v>1</v>
      </c>
      <c r="F179" s="235" t="s">
        <v>319</v>
      </c>
      <c r="G179" s="233"/>
      <c r="H179" s="234" t="s">
        <v>1</v>
      </c>
      <c r="I179" s="236"/>
      <c r="J179" s="233"/>
      <c r="K179" s="233"/>
      <c r="L179" s="237"/>
      <c r="M179" s="238"/>
      <c r="N179" s="239"/>
      <c r="O179" s="239"/>
      <c r="P179" s="239"/>
      <c r="Q179" s="239"/>
      <c r="R179" s="239"/>
      <c r="S179" s="239"/>
      <c r="T179" s="240"/>
      <c r="AT179" s="241" t="s">
        <v>223</v>
      </c>
      <c r="AU179" s="241" t="s">
        <v>76</v>
      </c>
      <c r="AV179" s="12" t="s">
        <v>74</v>
      </c>
      <c r="AW179" s="12" t="s">
        <v>30</v>
      </c>
      <c r="AX179" s="12" t="s">
        <v>67</v>
      </c>
      <c r="AY179" s="241" t="s">
        <v>211</v>
      </c>
    </row>
    <row r="180" spans="2:51" s="13" customFormat="1" ht="12">
      <c r="B180" s="242"/>
      <c r="C180" s="243"/>
      <c r="D180" s="228" t="s">
        <v>223</v>
      </c>
      <c r="E180" s="244" t="s">
        <v>1</v>
      </c>
      <c r="F180" s="245" t="s">
        <v>320</v>
      </c>
      <c r="G180" s="243"/>
      <c r="H180" s="246">
        <v>4</v>
      </c>
      <c r="I180" s="247"/>
      <c r="J180" s="243"/>
      <c r="K180" s="243"/>
      <c r="L180" s="248"/>
      <c r="M180" s="249"/>
      <c r="N180" s="250"/>
      <c r="O180" s="250"/>
      <c r="P180" s="250"/>
      <c r="Q180" s="250"/>
      <c r="R180" s="250"/>
      <c r="S180" s="250"/>
      <c r="T180" s="251"/>
      <c r="AT180" s="252" t="s">
        <v>223</v>
      </c>
      <c r="AU180" s="252" t="s">
        <v>76</v>
      </c>
      <c r="AV180" s="13" t="s">
        <v>76</v>
      </c>
      <c r="AW180" s="13" t="s">
        <v>30</v>
      </c>
      <c r="AX180" s="13" t="s">
        <v>67</v>
      </c>
      <c r="AY180" s="252" t="s">
        <v>211</v>
      </c>
    </row>
    <row r="181" spans="2:51" s="14" customFormat="1" ht="12">
      <c r="B181" s="253"/>
      <c r="C181" s="254"/>
      <c r="D181" s="228" t="s">
        <v>223</v>
      </c>
      <c r="E181" s="255" t="s">
        <v>1</v>
      </c>
      <c r="F181" s="256" t="s">
        <v>227</v>
      </c>
      <c r="G181" s="254"/>
      <c r="H181" s="257">
        <v>4</v>
      </c>
      <c r="I181" s="258"/>
      <c r="J181" s="254"/>
      <c r="K181" s="254"/>
      <c r="L181" s="259"/>
      <c r="M181" s="260"/>
      <c r="N181" s="261"/>
      <c r="O181" s="261"/>
      <c r="P181" s="261"/>
      <c r="Q181" s="261"/>
      <c r="R181" s="261"/>
      <c r="S181" s="261"/>
      <c r="T181" s="262"/>
      <c r="AT181" s="263" t="s">
        <v>223</v>
      </c>
      <c r="AU181" s="263" t="s">
        <v>76</v>
      </c>
      <c r="AV181" s="14" t="s">
        <v>218</v>
      </c>
      <c r="AW181" s="14" t="s">
        <v>30</v>
      </c>
      <c r="AX181" s="14" t="s">
        <v>74</v>
      </c>
      <c r="AY181" s="263" t="s">
        <v>211</v>
      </c>
    </row>
    <row r="182" spans="2:65" s="1" customFormat="1" ht="16.5" customHeight="1">
      <c r="B182" s="38"/>
      <c r="C182" s="216" t="s">
        <v>8</v>
      </c>
      <c r="D182" s="216" t="s">
        <v>213</v>
      </c>
      <c r="E182" s="217" t="s">
        <v>321</v>
      </c>
      <c r="F182" s="218" t="s">
        <v>322</v>
      </c>
      <c r="G182" s="219" t="s">
        <v>323</v>
      </c>
      <c r="H182" s="220">
        <v>450.68</v>
      </c>
      <c r="I182" s="221"/>
      <c r="J182" s="222">
        <f>ROUND(I182*H182,2)</f>
        <v>0</v>
      </c>
      <c r="K182" s="218" t="s">
        <v>217</v>
      </c>
      <c r="L182" s="43"/>
      <c r="M182" s="223" t="s">
        <v>1</v>
      </c>
      <c r="N182" s="224" t="s">
        <v>38</v>
      </c>
      <c r="O182" s="79"/>
      <c r="P182" s="225">
        <f>O182*H182</f>
        <v>0</v>
      </c>
      <c r="Q182" s="225">
        <v>0</v>
      </c>
      <c r="R182" s="225">
        <f>Q182*H182</f>
        <v>0</v>
      </c>
      <c r="S182" s="225">
        <v>0</v>
      </c>
      <c r="T182" s="226">
        <f>S182*H182</f>
        <v>0</v>
      </c>
      <c r="AR182" s="17" t="s">
        <v>218</v>
      </c>
      <c r="AT182" s="17" t="s">
        <v>213</v>
      </c>
      <c r="AU182" s="17" t="s">
        <v>76</v>
      </c>
      <c r="AY182" s="17" t="s">
        <v>211</v>
      </c>
      <c r="BE182" s="227">
        <f>IF(N182="základní",J182,0)</f>
        <v>0</v>
      </c>
      <c r="BF182" s="227">
        <f>IF(N182="snížená",J182,0)</f>
        <v>0</v>
      </c>
      <c r="BG182" s="227">
        <f>IF(N182="zákl. přenesená",J182,0)</f>
        <v>0</v>
      </c>
      <c r="BH182" s="227">
        <f>IF(N182="sníž. přenesená",J182,0)</f>
        <v>0</v>
      </c>
      <c r="BI182" s="227">
        <f>IF(N182="nulová",J182,0)</f>
        <v>0</v>
      </c>
      <c r="BJ182" s="17" t="s">
        <v>74</v>
      </c>
      <c r="BK182" s="227">
        <f>ROUND(I182*H182,2)</f>
        <v>0</v>
      </c>
      <c r="BL182" s="17" t="s">
        <v>218</v>
      </c>
      <c r="BM182" s="17" t="s">
        <v>324</v>
      </c>
    </row>
    <row r="183" spans="2:47" s="1" customFormat="1" ht="12">
      <c r="B183" s="38"/>
      <c r="C183" s="39"/>
      <c r="D183" s="228" t="s">
        <v>219</v>
      </c>
      <c r="E183" s="39"/>
      <c r="F183" s="229" t="s">
        <v>325</v>
      </c>
      <c r="G183" s="39"/>
      <c r="H183" s="39"/>
      <c r="I183" s="143"/>
      <c r="J183" s="39"/>
      <c r="K183" s="39"/>
      <c r="L183" s="43"/>
      <c r="M183" s="230"/>
      <c r="N183" s="79"/>
      <c r="O183" s="79"/>
      <c r="P183" s="79"/>
      <c r="Q183" s="79"/>
      <c r="R183" s="79"/>
      <c r="S183" s="79"/>
      <c r="T183" s="80"/>
      <c r="AT183" s="17" t="s">
        <v>219</v>
      </c>
      <c r="AU183" s="17" t="s">
        <v>76</v>
      </c>
    </row>
    <row r="184" spans="2:47" s="1" customFormat="1" ht="12">
      <c r="B184" s="38"/>
      <c r="C184" s="39"/>
      <c r="D184" s="228" t="s">
        <v>221</v>
      </c>
      <c r="E184" s="39"/>
      <c r="F184" s="231" t="s">
        <v>326</v>
      </c>
      <c r="G184" s="39"/>
      <c r="H184" s="39"/>
      <c r="I184" s="143"/>
      <c r="J184" s="39"/>
      <c r="K184" s="39"/>
      <c r="L184" s="43"/>
      <c r="M184" s="230"/>
      <c r="N184" s="79"/>
      <c r="O184" s="79"/>
      <c r="P184" s="79"/>
      <c r="Q184" s="79"/>
      <c r="R184" s="79"/>
      <c r="S184" s="79"/>
      <c r="T184" s="80"/>
      <c r="AT184" s="17" t="s">
        <v>221</v>
      </c>
      <c r="AU184" s="17" t="s">
        <v>76</v>
      </c>
    </row>
    <row r="185" spans="2:47" s="1" customFormat="1" ht="12">
      <c r="B185" s="38"/>
      <c r="C185" s="39"/>
      <c r="D185" s="228" t="s">
        <v>250</v>
      </c>
      <c r="E185" s="39"/>
      <c r="F185" s="231" t="s">
        <v>327</v>
      </c>
      <c r="G185" s="39"/>
      <c r="H185" s="39"/>
      <c r="I185" s="143"/>
      <c r="J185" s="39"/>
      <c r="K185" s="39"/>
      <c r="L185" s="43"/>
      <c r="M185" s="230"/>
      <c r="N185" s="79"/>
      <c r="O185" s="79"/>
      <c r="P185" s="79"/>
      <c r="Q185" s="79"/>
      <c r="R185" s="79"/>
      <c r="S185" s="79"/>
      <c r="T185" s="80"/>
      <c r="AT185" s="17" t="s">
        <v>250</v>
      </c>
      <c r="AU185" s="17" t="s">
        <v>76</v>
      </c>
    </row>
    <row r="186" spans="2:51" s="13" customFormat="1" ht="12">
      <c r="B186" s="242"/>
      <c r="C186" s="243"/>
      <c r="D186" s="228" t="s">
        <v>223</v>
      </c>
      <c r="E186" s="244" t="s">
        <v>1</v>
      </c>
      <c r="F186" s="245" t="s">
        <v>328</v>
      </c>
      <c r="G186" s="243"/>
      <c r="H186" s="246">
        <v>450.68</v>
      </c>
      <c r="I186" s="247"/>
      <c r="J186" s="243"/>
      <c r="K186" s="243"/>
      <c r="L186" s="248"/>
      <c r="M186" s="249"/>
      <c r="N186" s="250"/>
      <c r="O186" s="250"/>
      <c r="P186" s="250"/>
      <c r="Q186" s="250"/>
      <c r="R186" s="250"/>
      <c r="S186" s="250"/>
      <c r="T186" s="251"/>
      <c r="AT186" s="252" t="s">
        <v>223</v>
      </c>
      <c r="AU186" s="252" t="s">
        <v>76</v>
      </c>
      <c r="AV186" s="13" t="s">
        <v>76</v>
      </c>
      <c r="AW186" s="13" t="s">
        <v>30</v>
      </c>
      <c r="AX186" s="13" t="s">
        <v>67</v>
      </c>
      <c r="AY186" s="252" t="s">
        <v>211</v>
      </c>
    </row>
    <row r="187" spans="2:51" s="14" customFormat="1" ht="12">
      <c r="B187" s="253"/>
      <c r="C187" s="254"/>
      <c r="D187" s="228" t="s">
        <v>223</v>
      </c>
      <c r="E187" s="255" t="s">
        <v>1</v>
      </c>
      <c r="F187" s="256" t="s">
        <v>227</v>
      </c>
      <c r="G187" s="254"/>
      <c r="H187" s="257">
        <v>450.68</v>
      </c>
      <c r="I187" s="258"/>
      <c r="J187" s="254"/>
      <c r="K187" s="254"/>
      <c r="L187" s="259"/>
      <c r="M187" s="260"/>
      <c r="N187" s="261"/>
      <c r="O187" s="261"/>
      <c r="P187" s="261"/>
      <c r="Q187" s="261"/>
      <c r="R187" s="261"/>
      <c r="S187" s="261"/>
      <c r="T187" s="262"/>
      <c r="AT187" s="263" t="s">
        <v>223</v>
      </c>
      <c r="AU187" s="263" t="s">
        <v>76</v>
      </c>
      <c r="AV187" s="14" t="s">
        <v>218</v>
      </c>
      <c r="AW187" s="14" t="s">
        <v>30</v>
      </c>
      <c r="AX187" s="14" t="s">
        <v>74</v>
      </c>
      <c r="AY187" s="263" t="s">
        <v>211</v>
      </c>
    </row>
    <row r="188" spans="2:65" s="1" customFormat="1" ht="16.5" customHeight="1">
      <c r="B188" s="38"/>
      <c r="C188" s="216" t="s">
        <v>273</v>
      </c>
      <c r="D188" s="216" t="s">
        <v>213</v>
      </c>
      <c r="E188" s="217" t="s">
        <v>329</v>
      </c>
      <c r="F188" s="218" t="s">
        <v>330</v>
      </c>
      <c r="G188" s="219" t="s">
        <v>230</v>
      </c>
      <c r="H188" s="220">
        <v>185.016</v>
      </c>
      <c r="I188" s="221"/>
      <c r="J188" s="222">
        <f>ROUND(I188*H188,2)</f>
        <v>0</v>
      </c>
      <c r="K188" s="218" t="s">
        <v>217</v>
      </c>
      <c r="L188" s="43"/>
      <c r="M188" s="223" t="s">
        <v>1</v>
      </c>
      <c r="N188" s="224" t="s">
        <v>38</v>
      </c>
      <c r="O188" s="79"/>
      <c r="P188" s="225">
        <f>O188*H188</f>
        <v>0</v>
      </c>
      <c r="Q188" s="225">
        <v>0</v>
      </c>
      <c r="R188" s="225">
        <f>Q188*H188</f>
        <v>0</v>
      </c>
      <c r="S188" s="225">
        <v>0</v>
      </c>
      <c r="T188" s="226">
        <f>S188*H188</f>
        <v>0</v>
      </c>
      <c r="AR188" s="17" t="s">
        <v>218</v>
      </c>
      <c r="AT188" s="17" t="s">
        <v>213</v>
      </c>
      <c r="AU188" s="17" t="s">
        <v>76</v>
      </c>
      <c r="AY188" s="17" t="s">
        <v>211</v>
      </c>
      <c r="BE188" s="227">
        <f>IF(N188="základní",J188,0)</f>
        <v>0</v>
      </c>
      <c r="BF188" s="227">
        <f>IF(N188="snížená",J188,0)</f>
        <v>0</v>
      </c>
      <c r="BG188" s="227">
        <f>IF(N188="zákl. přenesená",J188,0)</f>
        <v>0</v>
      </c>
      <c r="BH188" s="227">
        <f>IF(N188="sníž. přenesená",J188,0)</f>
        <v>0</v>
      </c>
      <c r="BI188" s="227">
        <f>IF(N188="nulová",J188,0)</f>
        <v>0</v>
      </c>
      <c r="BJ188" s="17" t="s">
        <v>74</v>
      </c>
      <c r="BK188" s="227">
        <f>ROUND(I188*H188,2)</f>
        <v>0</v>
      </c>
      <c r="BL188" s="17" t="s">
        <v>218</v>
      </c>
      <c r="BM188" s="17" t="s">
        <v>331</v>
      </c>
    </row>
    <row r="189" spans="2:47" s="1" customFormat="1" ht="12">
      <c r="B189" s="38"/>
      <c r="C189" s="39"/>
      <c r="D189" s="228" t="s">
        <v>219</v>
      </c>
      <c r="E189" s="39"/>
      <c r="F189" s="229" t="s">
        <v>332</v>
      </c>
      <c r="G189" s="39"/>
      <c r="H189" s="39"/>
      <c r="I189" s="143"/>
      <c r="J189" s="39"/>
      <c r="K189" s="39"/>
      <c r="L189" s="43"/>
      <c r="M189" s="230"/>
      <c r="N189" s="79"/>
      <c r="O189" s="79"/>
      <c r="P189" s="79"/>
      <c r="Q189" s="79"/>
      <c r="R189" s="79"/>
      <c r="S189" s="79"/>
      <c r="T189" s="80"/>
      <c r="AT189" s="17" t="s">
        <v>219</v>
      </c>
      <c r="AU189" s="17" t="s">
        <v>76</v>
      </c>
    </row>
    <row r="190" spans="2:47" s="1" customFormat="1" ht="12">
      <c r="B190" s="38"/>
      <c r="C190" s="39"/>
      <c r="D190" s="228" t="s">
        <v>221</v>
      </c>
      <c r="E190" s="39"/>
      <c r="F190" s="231" t="s">
        <v>333</v>
      </c>
      <c r="G190" s="39"/>
      <c r="H190" s="39"/>
      <c r="I190" s="143"/>
      <c r="J190" s="39"/>
      <c r="K190" s="39"/>
      <c r="L190" s="43"/>
      <c r="M190" s="230"/>
      <c r="N190" s="79"/>
      <c r="O190" s="79"/>
      <c r="P190" s="79"/>
      <c r="Q190" s="79"/>
      <c r="R190" s="79"/>
      <c r="S190" s="79"/>
      <c r="T190" s="80"/>
      <c r="AT190" s="17" t="s">
        <v>221</v>
      </c>
      <c r="AU190" s="17" t="s">
        <v>76</v>
      </c>
    </row>
    <row r="191" spans="2:51" s="12" customFormat="1" ht="12">
      <c r="B191" s="232"/>
      <c r="C191" s="233"/>
      <c r="D191" s="228" t="s">
        <v>223</v>
      </c>
      <c r="E191" s="234" t="s">
        <v>1</v>
      </c>
      <c r="F191" s="235" t="s">
        <v>334</v>
      </c>
      <c r="G191" s="233"/>
      <c r="H191" s="234" t="s">
        <v>1</v>
      </c>
      <c r="I191" s="236"/>
      <c r="J191" s="233"/>
      <c r="K191" s="233"/>
      <c r="L191" s="237"/>
      <c r="M191" s="238"/>
      <c r="N191" s="239"/>
      <c r="O191" s="239"/>
      <c r="P191" s="239"/>
      <c r="Q191" s="239"/>
      <c r="R191" s="239"/>
      <c r="S191" s="239"/>
      <c r="T191" s="240"/>
      <c r="AT191" s="241" t="s">
        <v>223</v>
      </c>
      <c r="AU191" s="241" t="s">
        <v>76</v>
      </c>
      <c r="AV191" s="12" t="s">
        <v>74</v>
      </c>
      <c r="AW191" s="12" t="s">
        <v>30</v>
      </c>
      <c r="AX191" s="12" t="s">
        <v>67</v>
      </c>
      <c r="AY191" s="241" t="s">
        <v>211</v>
      </c>
    </row>
    <row r="192" spans="2:51" s="13" customFormat="1" ht="12">
      <c r="B192" s="242"/>
      <c r="C192" s="243"/>
      <c r="D192" s="228" t="s">
        <v>223</v>
      </c>
      <c r="E192" s="244" t="s">
        <v>1</v>
      </c>
      <c r="F192" s="245" t="s">
        <v>335</v>
      </c>
      <c r="G192" s="243"/>
      <c r="H192" s="246">
        <v>185.016</v>
      </c>
      <c r="I192" s="247"/>
      <c r="J192" s="243"/>
      <c r="K192" s="243"/>
      <c r="L192" s="248"/>
      <c r="M192" s="249"/>
      <c r="N192" s="250"/>
      <c r="O192" s="250"/>
      <c r="P192" s="250"/>
      <c r="Q192" s="250"/>
      <c r="R192" s="250"/>
      <c r="S192" s="250"/>
      <c r="T192" s="251"/>
      <c r="AT192" s="252" t="s">
        <v>223</v>
      </c>
      <c r="AU192" s="252" t="s">
        <v>76</v>
      </c>
      <c r="AV192" s="13" t="s">
        <v>76</v>
      </c>
      <c r="AW192" s="13" t="s">
        <v>30</v>
      </c>
      <c r="AX192" s="13" t="s">
        <v>67</v>
      </c>
      <c r="AY192" s="252" t="s">
        <v>211</v>
      </c>
    </row>
    <row r="193" spans="2:51" s="14" customFormat="1" ht="12">
      <c r="B193" s="253"/>
      <c r="C193" s="254"/>
      <c r="D193" s="228" t="s">
        <v>223</v>
      </c>
      <c r="E193" s="255" t="s">
        <v>1</v>
      </c>
      <c r="F193" s="256" t="s">
        <v>227</v>
      </c>
      <c r="G193" s="254"/>
      <c r="H193" s="257">
        <v>185.016</v>
      </c>
      <c r="I193" s="258"/>
      <c r="J193" s="254"/>
      <c r="K193" s="254"/>
      <c r="L193" s="259"/>
      <c r="M193" s="260"/>
      <c r="N193" s="261"/>
      <c r="O193" s="261"/>
      <c r="P193" s="261"/>
      <c r="Q193" s="261"/>
      <c r="R193" s="261"/>
      <c r="S193" s="261"/>
      <c r="T193" s="262"/>
      <c r="AT193" s="263" t="s">
        <v>223</v>
      </c>
      <c r="AU193" s="263" t="s">
        <v>76</v>
      </c>
      <c r="AV193" s="14" t="s">
        <v>218</v>
      </c>
      <c r="AW193" s="14" t="s">
        <v>30</v>
      </c>
      <c r="AX193" s="14" t="s">
        <v>74</v>
      </c>
      <c r="AY193" s="263" t="s">
        <v>211</v>
      </c>
    </row>
    <row r="194" spans="2:65" s="1" customFormat="1" ht="16.5" customHeight="1">
      <c r="B194" s="38"/>
      <c r="C194" s="264" t="s">
        <v>336</v>
      </c>
      <c r="D194" s="264" t="s">
        <v>337</v>
      </c>
      <c r="E194" s="265" t="s">
        <v>338</v>
      </c>
      <c r="F194" s="266" t="s">
        <v>339</v>
      </c>
      <c r="G194" s="267" t="s">
        <v>323</v>
      </c>
      <c r="H194" s="268">
        <v>296.026</v>
      </c>
      <c r="I194" s="269"/>
      <c r="J194" s="270">
        <f>ROUND(I194*H194,2)</f>
        <v>0</v>
      </c>
      <c r="K194" s="266" t="s">
        <v>217</v>
      </c>
      <c r="L194" s="271"/>
      <c r="M194" s="272" t="s">
        <v>1</v>
      </c>
      <c r="N194" s="273" t="s">
        <v>38</v>
      </c>
      <c r="O194" s="79"/>
      <c r="P194" s="225">
        <f>O194*H194</f>
        <v>0</v>
      </c>
      <c r="Q194" s="225">
        <v>1</v>
      </c>
      <c r="R194" s="225">
        <f>Q194*H194</f>
        <v>296.026</v>
      </c>
      <c r="S194" s="225">
        <v>0</v>
      </c>
      <c r="T194" s="226">
        <f>S194*H194</f>
        <v>0</v>
      </c>
      <c r="AR194" s="17" t="s">
        <v>247</v>
      </c>
      <c r="AT194" s="17" t="s">
        <v>337</v>
      </c>
      <c r="AU194" s="17" t="s">
        <v>76</v>
      </c>
      <c r="AY194" s="17" t="s">
        <v>211</v>
      </c>
      <c r="BE194" s="227">
        <f>IF(N194="základní",J194,0)</f>
        <v>0</v>
      </c>
      <c r="BF194" s="227">
        <f>IF(N194="snížená",J194,0)</f>
        <v>0</v>
      </c>
      <c r="BG194" s="227">
        <f>IF(N194="zákl. přenesená",J194,0)</f>
        <v>0</v>
      </c>
      <c r="BH194" s="227">
        <f>IF(N194="sníž. přenesená",J194,0)</f>
        <v>0</v>
      </c>
      <c r="BI194" s="227">
        <f>IF(N194="nulová",J194,0)</f>
        <v>0</v>
      </c>
      <c r="BJ194" s="17" t="s">
        <v>74</v>
      </c>
      <c r="BK194" s="227">
        <f>ROUND(I194*H194,2)</f>
        <v>0</v>
      </c>
      <c r="BL194" s="17" t="s">
        <v>218</v>
      </c>
      <c r="BM194" s="17" t="s">
        <v>340</v>
      </c>
    </row>
    <row r="195" spans="2:47" s="1" customFormat="1" ht="12">
      <c r="B195" s="38"/>
      <c r="C195" s="39"/>
      <c r="D195" s="228" t="s">
        <v>219</v>
      </c>
      <c r="E195" s="39"/>
      <c r="F195" s="229" t="s">
        <v>339</v>
      </c>
      <c r="G195" s="39"/>
      <c r="H195" s="39"/>
      <c r="I195" s="143"/>
      <c r="J195" s="39"/>
      <c r="K195" s="39"/>
      <c r="L195" s="43"/>
      <c r="M195" s="230"/>
      <c r="N195" s="79"/>
      <c r="O195" s="79"/>
      <c r="P195" s="79"/>
      <c r="Q195" s="79"/>
      <c r="R195" s="79"/>
      <c r="S195" s="79"/>
      <c r="T195" s="80"/>
      <c r="AT195" s="17" t="s">
        <v>219</v>
      </c>
      <c r="AU195" s="17" t="s">
        <v>76</v>
      </c>
    </row>
    <row r="196" spans="2:51" s="13" customFormat="1" ht="12">
      <c r="B196" s="242"/>
      <c r="C196" s="243"/>
      <c r="D196" s="228" t="s">
        <v>223</v>
      </c>
      <c r="E196" s="244" t="s">
        <v>1</v>
      </c>
      <c r="F196" s="245" t="s">
        <v>341</v>
      </c>
      <c r="G196" s="243"/>
      <c r="H196" s="246">
        <v>296.026</v>
      </c>
      <c r="I196" s="247"/>
      <c r="J196" s="243"/>
      <c r="K196" s="243"/>
      <c r="L196" s="248"/>
      <c r="M196" s="249"/>
      <c r="N196" s="250"/>
      <c r="O196" s="250"/>
      <c r="P196" s="250"/>
      <c r="Q196" s="250"/>
      <c r="R196" s="250"/>
      <c r="S196" s="250"/>
      <c r="T196" s="251"/>
      <c r="AT196" s="252" t="s">
        <v>223</v>
      </c>
      <c r="AU196" s="252" t="s">
        <v>76</v>
      </c>
      <c r="AV196" s="13" t="s">
        <v>76</v>
      </c>
      <c r="AW196" s="13" t="s">
        <v>30</v>
      </c>
      <c r="AX196" s="13" t="s">
        <v>67</v>
      </c>
      <c r="AY196" s="252" t="s">
        <v>211</v>
      </c>
    </row>
    <row r="197" spans="2:51" s="14" customFormat="1" ht="12">
      <c r="B197" s="253"/>
      <c r="C197" s="254"/>
      <c r="D197" s="228" t="s">
        <v>223</v>
      </c>
      <c r="E197" s="255" t="s">
        <v>1</v>
      </c>
      <c r="F197" s="256" t="s">
        <v>227</v>
      </c>
      <c r="G197" s="254"/>
      <c r="H197" s="257">
        <v>296.026</v>
      </c>
      <c r="I197" s="258"/>
      <c r="J197" s="254"/>
      <c r="K197" s="254"/>
      <c r="L197" s="259"/>
      <c r="M197" s="260"/>
      <c r="N197" s="261"/>
      <c r="O197" s="261"/>
      <c r="P197" s="261"/>
      <c r="Q197" s="261"/>
      <c r="R197" s="261"/>
      <c r="S197" s="261"/>
      <c r="T197" s="262"/>
      <c r="AT197" s="263" t="s">
        <v>223</v>
      </c>
      <c r="AU197" s="263" t="s">
        <v>76</v>
      </c>
      <c r="AV197" s="14" t="s">
        <v>218</v>
      </c>
      <c r="AW197" s="14" t="s">
        <v>30</v>
      </c>
      <c r="AX197" s="14" t="s">
        <v>74</v>
      </c>
      <c r="AY197" s="263" t="s">
        <v>211</v>
      </c>
    </row>
    <row r="198" spans="2:65" s="1" customFormat="1" ht="16.5" customHeight="1">
      <c r="B198" s="38"/>
      <c r="C198" s="216" t="s">
        <v>278</v>
      </c>
      <c r="D198" s="216" t="s">
        <v>213</v>
      </c>
      <c r="E198" s="217" t="s">
        <v>342</v>
      </c>
      <c r="F198" s="218" t="s">
        <v>343</v>
      </c>
      <c r="G198" s="219" t="s">
        <v>216</v>
      </c>
      <c r="H198" s="220">
        <v>24</v>
      </c>
      <c r="I198" s="221"/>
      <c r="J198" s="222">
        <f>ROUND(I198*H198,2)</f>
        <v>0</v>
      </c>
      <c r="K198" s="218" t="s">
        <v>217</v>
      </c>
      <c r="L198" s="43"/>
      <c r="M198" s="223" t="s">
        <v>1</v>
      </c>
      <c r="N198" s="224" t="s">
        <v>38</v>
      </c>
      <c r="O198" s="79"/>
      <c r="P198" s="225">
        <f>O198*H198</f>
        <v>0</v>
      </c>
      <c r="Q198" s="225">
        <v>0</v>
      </c>
      <c r="R198" s="225">
        <f>Q198*H198</f>
        <v>0</v>
      </c>
      <c r="S198" s="225">
        <v>0</v>
      </c>
      <c r="T198" s="226">
        <f>S198*H198</f>
        <v>0</v>
      </c>
      <c r="AR198" s="17" t="s">
        <v>218</v>
      </c>
      <c r="AT198" s="17" t="s">
        <v>213</v>
      </c>
      <c r="AU198" s="17" t="s">
        <v>76</v>
      </c>
      <c r="AY198" s="17" t="s">
        <v>211</v>
      </c>
      <c r="BE198" s="227">
        <f>IF(N198="základní",J198,0)</f>
        <v>0</v>
      </c>
      <c r="BF198" s="227">
        <f>IF(N198="snížená",J198,0)</f>
        <v>0</v>
      </c>
      <c r="BG198" s="227">
        <f>IF(N198="zákl. přenesená",J198,0)</f>
        <v>0</v>
      </c>
      <c r="BH198" s="227">
        <f>IF(N198="sníž. přenesená",J198,0)</f>
        <v>0</v>
      </c>
      <c r="BI198" s="227">
        <f>IF(N198="nulová",J198,0)</f>
        <v>0</v>
      </c>
      <c r="BJ198" s="17" t="s">
        <v>74</v>
      </c>
      <c r="BK198" s="227">
        <f>ROUND(I198*H198,2)</f>
        <v>0</v>
      </c>
      <c r="BL198" s="17" t="s">
        <v>218</v>
      </c>
      <c r="BM198" s="17" t="s">
        <v>344</v>
      </c>
    </row>
    <row r="199" spans="2:47" s="1" customFormat="1" ht="12">
      <c r="B199" s="38"/>
      <c r="C199" s="39"/>
      <c r="D199" s="228" t="s">
        <v>219</v>
      </c>
      <c r="E199" s="39"/>
      <c r="F199" s="229" t="s">
        <v>345</v>
      </c>
      <c r="G199" s="39"/>
      <c r="H199" s="39"/>
      <c r="I199" s="143"/>
      <c r="J199" s="39"/>
      <c r="K199" s="39"/>
      <c r="L199" s="43"/>
      <c r="M199" s="230"/>
      <c r="N199" s="79"/>
      <c r="O199" s="79"/>
      <c r="P199" s="79"/>
      <c r="Q199" s="79"/>
      <c r="R199" s="79"/>
      <c r="S199" s="79"/>
      <c r="T199" s="80"/>
      <c r="AT199" s="17" t="s">
        <v>219</v>
      </c>
      <c r="AU199" s="17" t="s">
        <v>76</v>
      </c>
    </row>
    <row r="200" spans="2:47" s="1" customFormat="1" ht="12">
      <c r="B200" s="38"/>
      <c r="C200" s="39"/>
      <c r="D200" s="228" t="s">
        <v>221</v>
      </c>
      <c r="E200" s="39"/>
      <c r="F200" s="231" t="s">
        <v>346</v>
      </c>
      <c r="G200" s="39"/>
      <c r="H200" s="39"/>
      <c r="I200" s="143"/>
      <c r="J200" s="39"/>
      <c r="K200" s="39"/>
      <c r="L200" s="43"/>
      <c r="M200" s="230"/>
      <c r="N200" s="79"/>
      <c r="O200" s="79"/>
      <c r="P200" s="79"/>
      <c r="Q200" s="79"/>
      <c r="R200" s="79"/>
      <c r="S200" s="79"/>
      <c r="T200" s="80"/>
      <c r="AT200" s="17" t="s">
        <v>221</v>
      </c>
      <c r="AU200" s="17" t="s">
        <v>76</v>
      </c>
    </row>
    <row r="201" spans="2:51" s="13" customFormat="1" ht="12">
      <c r="B201" s="242"/>
      <c r="C201" s="243"/>
      <c r="D201" s="228" t="s">
        <v>223</v>
      </c>
      <c r="E201" s="244" t="s">
        <v>1</v>
      </c>
      <c r="F201" s="245" t="s">
        <v>347</v>
      </c>
      <c r="G201" s="243"/>
      <c r="H201" s="246">
        <v>24</v>
      </c>
      <c r="I201" s="247"/>
      <c r="J201" s="243"/>
      <c r="K201" s="243"/>
      <c r="L201" s="248"/>
      <c r="M201" s="249"/>
      <c r="N201" s="250"/>
      <c r="O201" s="250"/>
      <c r="P201" s="250"/>
      <c r="Q201" s="250"/>
      <c r="R201" s="250"/>
      <c r="S201" s="250"/>
      <c r="T201" s="251"/>
      <c r="AT201" s="252" t="s">
        <v>223</v>
      </c>
      <c r="AU201" s="252" t="s">
        <v>76</v>
      </c>
      <c r="AV201" s="13" t="s">
        <v>76</v>
      </c>
      <c r="AW201" s="13" t="s">
        <v>30</v>
      </c>
      <c r="AX201" s="13" t="s">
        <v>74</v>
      </c>
      <c r="AY201" s="252" t="s">
        <v>211</v>
      </c>
    </row>
    <row r="202" spans="2:65" s="1" customFormat="1" ht="16.5" customHeight="1">
      <c r="B202" s="38"/>
      <c r="C202" s="264" t="s">
        <v>253</v>
      </c>
      <c r="D202" s="264" t="s">
        <v>337</v>
      </c>
      <c r="E202" s="265" t="s">
        <v>348</v>
      </c>
      <c r="F202" s="266" t="s">
        <v>349</v>
      </c>
      <c r="G202" s="267" t="s">
        <v>350</v>
      </c>
      <c r="H202" s="268">
        <v>0.72</v>
      </c>
      <c r="I202" s="269"/>
      <c r="J202" s="270">
        <f>ROUND(I202*H202,2)</f>
        <v>0</v>
      </c>
      <c r="K202" s="266" t="s">
        <v>217</v>
      </c>
      <c r="L202" s="271"/>
      <c r="M202" s="272" t="s">
        <v>1</v>
      </c>
      <c r="N202" s="273" t="s">
        <v>38</v>
      </c>
      <c r="O202" s="79"/>
      <c r="P202" s="225">
        <f>O202*H202</f>
        <v>0</v>
      </c>
      <c r="Q202" s="225">
        <v>0.001</v>
      </c>
      <c r="R202" s="225">
        <f>Q202*H202</f>
        <v>0.0007199999999999999</v>
      </c>
      <c r="S202" s="225">
        <v>0</v>
      </c>
      <c r="T202" s="226">
        <f>S202*H202</f>
        <v>0</v>
      </c>
      <c r="AR202" s="17" t="s">
        <v>247</v>
      </c>
      <c r="AT202" s="17" t="s">
        <v>337</v>
      </c>
      <c r="AU202" s="17" t="s">
        <v>76</v>
      </c>
      <c r="AY202" s="17" t="s">
        <v>211</v>
      </c>
      <c r="BE202" s="227">
        <f>IF(N202="základní",J202,0)</f>
        <v>0</v>
      </c>
      <c r="BF202" s="227">
        <f>IF(N202="snížená",J202,0)</f>
        <v>0</v>
      </c>
      <c r="BG202" s="227">
        <f>IF(N202="zákl. přenesená",J202,0)</f>
        <v>0</v>
      </c>
      <c r="BH202" s="227">
        <f>IF(N202="sníž. přenesená",J202,0)</f>
        <v>0</v>
      </c>
      <c r="BI202" s="227">
        <f>IF(N202="nulová",J202,0)</f>
        <v>0</v>
      </c>
      <c r="BJ202" s="17" t="s">
        <v>74</v>
      </c>
      <c r="BK202" s="227">
        <f>ROUND(I202*H202,2)</f>
        <v>0</v>
      </c>
      <c r="BL202" s="17" t="s">
        <v>218</v>
      </c>
      <c r="BM202" s="17" t="s">
        <v>351</v>
      </c>
    </row>
    <row r="203" spans="2:47" s="1" customFormat="1" ht="12">
      <c r="B203" s="38"/>
      <c r="C203" s="39"/>
      <c r="D203" s="228" t="s">
        <v>219</v>
      </c>
      <c r="E203" s="39"/>
      <c r="F203" s="229" t="s">
        <v>349</v>
      </c>
      <c r="G203" s="39"/>
      <c r="H203" s="39"/>
      <c r="I203" s="143"/>
      <c r="J203" s="39"/>
      <c r="K203" s="39"/>
      <c r="L203" s="43"/>
      <c r="M203" s="230"/>
      <c r="N203" s="79"/>
      <c r="O203" s="79"/>
      <c r="P203" s="79"/>
      <c r="Q203" s="79"/>
      <c r="R203" s="79"/>
      <c r="S203" s="79"/>
      <c r="T203" s="80"/>
      <c r="AT203" s="17" t="s">
        <v>219</v>
      </c>
      <c r="AU203" s="17" t="s">
        <v>76</v>
      </c>
    </row>
    <row r="204" spans="2:51" s="13" customFormat="1" ht="12">
      <c r="B204" s="242"/>
      <c r="C204" s="243"/>
      <c r="D204" s="228" t="s">
        <v>223</v>
      </c>
      <c r="E204" s="244" t="s">
        <v>1</v>
      </c>
      <c r="F204" s="245" t="s">
        <v>352</v>
      </c>
      <c r="G204" s="243"/>
      <c r="H204" s="246">
        <v>0.72</v>
      </c>
      <c r="I204" s="247"/>
      <c r="J204" s="243"/>
      <c r="K204" s="243"/>
      <c r="L204" s="248"/>
      <c r="M204" s="249"/>
      <c r="N204" s="250"/>
      <c r="O204" s="250"/>
      <c r="P204" s="250"/>
      <c r="Q204" s="250"/>
      <c r="R204" s="250"/>
      <c r="S204" s="250"/>
      <c r="T204" s="251"/>
      <c r="AT204" s="252" t="s">
        <v>223</v>
      </c>
      <c r="AU204" s="252" t="s">
        <v>76</v>
      </c>
      <c r="AV204" s="13" t="s">
        <v>76</v>
      </c>
      <c r="AW204" s="13" t="s">
        <v>30</v>
      </c>
      <c r="AX204" s="13" t="s">
        <v>67</v>
      </c>
      <c r="AY204" s="252" t="s">
        <v>211</v>
      </c>
    </row>
    <row r="205" spans="2:51" s="14" customFormat="1" ht="12">
      <c r="B205" s="253"/>
      <c r="C205" s="254"/>
      <c r="D205" s="228" t="s">
        <v>223</v>
      </c>
      <c r="E205" s="255" t="s">
        <v>1</v>
      </c>
      <c r="F205" s="256" t="s">
        <v>227</v>
      </c>
      <c r="G205" s="254"/>
      <c r="H205" s="257">
        <v>0.72</v>
      </c>
      <c r="I205" s="258"/>
      <c r="J205" s="254"/>
      <c r="K205" s="254"/>
      <c r="L205" s="259"/>
      <c r="M205" s="260"/>
      <c r="N205" s="261"/>
      <c r="O205" s="261"/>
      <c r="P205" s="261"/>
      <c r="Q205" s="261"/>
      <c r="R205" s="261"/>
      <c r="S205" s="261"/>
      <c r="T205" s="262"/>
      <c r="AT205" s="263" t="s">
        <v>223</v>
      </c>
      <c r="AU205" s="263" t="s">
        <v>76</v>
      </c>
      <c r="AV205" s="14" t="s">
        <v>218</v>
      </c>
      <c r="AW205" s="14" t="s">
        <v>30</v>
      </c>
      <c r="AX205" s="14" t="s">
        <v>74</v>
      </c>
      <c r="AY205" s="263" t="s">
        <v>211</v>
      </c>
    </row>
    <row r="206" spans="2:65" s="1" customFormat="1" ht="16.5" customHeight="1">
      <c r="B206" s="38"/>
      <c r="C206" s="216" t="s">
        <v>353</v>
      </c>
      <c r="D206" s="216" t="s">
        <v>213</v>
      </c>
      <c r="E206" s="217" t="s">
        <v>354</v>
      </c>
      <c r="F206" s="218" t="s">
        <v>355</v>
      </c>
      <c r="G206" s="219" t="s">
        <v>216</v>
      </c>
      <c r="H206" s="220">
        <v>24</v>
      </c>
      <c r="I206" s="221"/>
      <c r="J206" s="222">
        <f>ROUND(I206*H206,2)</f>
        <v>0</v>
      </c>
      <c r="K206" s="218" t="s">
        <v>217</v>
      </c>
      <c r="L206" s="43"/>
      <c r="M206" s="223" t="s">
        <v>1</v>
      </c>
      <c r="N206" s="224" t="s">
        <v>38</v>
      </c>
      <c r="O206" s="79"/>
      <c r="P206" s="225">
        <f>O206*H206</f>
        <v>0</v>
      </c>
      <c r="Q206" s="225">
        <v>0</v>
      </c>
      <c r="R206" s="225">
        <f>Q206*H206</f>
        <v>0</v>
      </c>
      <c r="S206" s="225">
        <v>0</v>
      </c>
      <c r="T206" s="226">
        <f>S206*H206</f>
        <v>0</v>
      </c>
      <c r="AR206" s="17" t="s">
        <v>218</v>
      </c>
      <c r="AT206" s="17" t="s">
        <v>213</v>
      </c>
      <c r="AU206" s="17" t="s">
        <v>76</v>
      </c>
      <c r="AY206" s="17" t="s">
        <v>211</v>
      </c>
      <c r="BE206" s="227">
        <f>IF(N206="základní",J206,0)</f>
        <v>0</v>
      </c>
      <c r="BF206" s="227">
        <f>IF(N206="snížená",J206,0)</f>
        <v>0</v>
      </c>
      <c r="BG206" s="227">
        <f>IF(N206="zákl. přenesená",J206,0)</f>
        <v>0</v>
      </c>
      <c r="BH206" s="227">
        <f>IF(N206="sníž. přenesená",J206,0)</f>
        <v>0</v>
      </c>
      <c r="BI206" s="227">
        <f>IF(N206="nulová",J206,0)</f>
        <v>0</v>
      </c>
      <c r="BJ206" s="17" t="s">
        <v>74</v>
      </c>
      <c r="BK206" s="227">
        <f>ROUND(I206*H206,2)</f>
        <v>0</v>
      </c>
      <c r="BL206" s="17" t="s">
        <v>218</v>
      </c>
      <c r="BM206" s="17" t="s">
        <v>356</v>
      </c>
    </row>
    <row r="207" spans="2:47" s="1" customFormat="1" ht="12">
      <c r="B207" s="38"/>
      <c r="C207" s="39"/>
      <c r="D207" s="228" t="s">
        <v>219</v>
      </c>
      <c r="E207" s="39"/>
      <c r="F207" s="229" t="s">
        <v>357</v>
      </c>
      <c r="G207" s="39"/>
      <c r="H207" s="39"/>
      <c r="I207" s="143"/>
      <c r="J207" s="39"/>
      <c r="K207" s="39"/>
      <c r="L207" s="43"/>
      <c r="M207" s="230"/>
      <c r="N207" s="79"/>
      <c r="O207" s="79"/>
      <c r="P207" s="79"/>
      <c r="Q207" s="79"/>
      <c r="R207" s="79"/>
      <c r="S207" s="79"/>
      <c r="T207" s="80"/>
      <c r="AT207" s="17" t="s">
        <v>219</v>
      </c>
      <c r="AU207" s="17" t="s">
        <v>76</v>
      </c>
    </row>
    <row r="208" spans="2:47" s="1" customFormat="1" ht="12">
      <c r="B208" s="38"/>
      <c r="C208" s="39"/>
      <c r="D208" s="228" t="s">
        <v>221</v>
      </c>
      <c r="E208" s="39"/>
      <c r="F208" s="231" t="s">
        <v>358</v>
      </c>
      <c r="G208" s="39"/>
      <c r="H208" s="39"/>
      <c r="I208" s="143"/>
      <c r="J208" s="39"/>
      <c r="K208" s="39"/>
      <c r="L208" s="43"/>
      <c r="M208" s="230"/>
      <c r="N208" s="79"/>
      <c r="O208" s="79"/>
      <c r="P208" s="79"/>
      <c r="Q208" s="79"/>
      <c r="R208" s="79"/>
      <c r="S208" s="79"/>
      <c r="T208" s="80"/>
      <c r="AT208" s="17" t="s">
        <v>221</v>
      </c>
      <c r="AU208" s="17" t="s">
        <v>76</v>
      </c>
    </row>
    <row r="209" spans="2:65" s="1" customFormat="1" ht="16.5" customHeight="1">
      <c r="B209" s="38"/>
      <c r="C209" s="216" t="s">
        <v>7</v>
      </c>
      <c r="D209" s="216" t="s">
        <v>213</v>
      </c>
      <c r="E209" s="217" t="s">
        <v>359</v>
      </c>
      <c r="F209" s="218" t="s">
        <v>360</v>
      </c>
      <c r="G209" s="219" t="s">
        <v>216</v>
      </c>
      <c r="H209" s="220">
        <v>24</v>
      </c>
      <c r="I209" s="221"/>
      <c r="J209" s="222">
        <f>ROUND(I209*H209,2)</f>
        <v>0</v>
      </c>
      <c r="K209" s="218" t="s">
        <v>217</v>
      </c>
      <c r="L209" s="43"/>
      <c r="M209" s="223" t="s">
        <v>1</v>
      </c>
      <c r="N209" s="224" t="s">
        <v>38</v>
      </c>
      <c r="O209" s="79"/>
      <c r="P209" s="225">
        <f>O209*H209</f>
        <v>0</v>
      </c>
      <c r="Q209" s="225">
        <v>0</v>
      </c>
      <c r="R209" s="225">
        <f>Q209*H209</f>
        <v>0</v>
      </c>
      <c r="S209" s="225">
        <v>0</v>
      </c>
      <c r="T209" s="226">
        <f>S209*H209</f>
        <v>0</v>
      </c>
      <c r="AR209" s="17" t="s">
        <v>218</v>
      </c>
      <c r="AT209" s="17" t="s">
        <v>213</v>
      </c>
      <c r="AU209" s="17" t="s">
        <v>76</v>
      </c>
      <c r="AY209" s="17" t="s">
        <v>211</v>
      </c>
      <c r="BE209" s="227">
        <f>IF(N209="základní",J209,0)</f>
        <v>0</v>
      </c>
      <c r="BF209" s="227">
        <f>IF(N209="snížená",J209,0)</f>
        <v>0</v>
      </c>
      <c r="BG209" s="227">
        <f>IF(N209="zákl. přenesená",J209,0)</f>
        <v>0</v>
      </c>
      <c r="BH209" s="227">
        <f>IF(N209="sníž. přenesená",J209,0)</f>
        <v>0</v>
      </c>
      <c r="BI209" s="227">
        <f>IF(N209="nulová",J209,0)</f>
        <v>0</v>
      </c>
      <c r="BJ209" s="17" t="s">
        <v>74</v>
      </c>
      <c r="BK209" s="227">
        <f>ROUND(I209*H209,2)</f>
        <v>0</v>
      </c>
      <c r="BL209" s="17" t="s">
        <v>218</v>
      </c>
      <c r="BM209" s="17" t="s">
        <v>361</v>
      </c>
    </row>
    <row r="210" spans="2:47" s="1" customFormat="1" ht="12">
      <c r="B210" s="38"/>
      <c r="C210" s="39"/>
      <c r="D210" s="228" t="s">
        <v>219</v>
      </c>
      <c r="E210" s="39"/>
      <c r="F210" s="229" t="s">
        <v>362</v>
      </c>
      <c r="G210" s="39"/>
      <c r="H210" s="39"/>
      <c r="I210" s="143"/>
      <c r="J210" s="39"/>
      <c r="K210" s="39"/>
      <c r="L210" s="43"/>
      <c r="M210" s="230"/>
      <c r="N210" s="79"/>
      <c r="O210" s="79"/>
      <c r="P210" s="79"/>
      <c r="Q210" s="79"/>
      <c r="R210" s="79"/>
      <c r="S210" s="79"/>
      <c r="T210" s="80"/>
      <c r="AT210" s="17" t="s">
        <v>219</v>
      </c>
      <c r="AU210" s="17" t="s">
        <v>76</v>
      </c>
    </row>
    <row r="211" spans="2:47" s="1" customFormat="1" ht="12">
      <c r="B211" s="38"/>
      <c r="C211" s="39"/>
      <c r="D211" s="228" t="s">
        <v>221</v>
      </c>
      <c r="E211" s="39"/>
      <c r="F211" s="231" t="s">
        <v>363</v>
      </c>
      <c r="G211" s="39"/>
      <c r="H211" s="39"/>
      <c r="I211" s="143"/>
      <c r="J211" s="39"/>
      <c r="K211" s="39"/>
      <c r="L211" s="43"/>
      <c r="M211" s="230"/>
      <c r="N211" s="79"/>
      <c r="O211" s="79"/>
      <c r="P211" s="79"/>
      <c r="Q211" s="79"/>
      <c r="R211" s="79"/>
      <c r="S211" s="79"/>
      <c r="T211" s="80"/>
      <c r="AT211" s="17" t="s">
        <v>221</v>
      </c>
      <c r="AU211" s="17" t="s">
        <v>76</v>
      </c>
    </row>
    <row r="212" spans="2:51" s="13" customFormat="1" ht="12">
      <c r="B212" s="242"/>
      <c r="C212" s="243"/>
      <c r="D212" s="228" t="s">
        <v>223</v>
      </c>
      <c r="E212" s="244" t="s">
        <v>1</v>
      </c>
      <c r="F212" s="245" t="s">
        <v>347</v>
      </c>
      <c r="G212" s="243"/>
      <c r="H212" s="246">
        <v>24</v>
      </c>
      <c r="I212" s="247"/>
      <c r="J212" s="243"/>
      <c r="K212" s="243"/>
      <c r="L212" s="248"/>
      <c r="M212" s="249"/>
      <c r="N212" s="250"/>
      <c r="O212" s="250"/>
      <c r="P212" s="250"/>
      <c r="Q212" s="250"/>
      <c r="R212" s="250"/>
      <c r="S212" s="250"/>
      <c r="T212" s="251"/>
      <c r="AT212" s="252" t="s">
        <v>223</v>
      </c>
      <c r="AU212" s="252" t="s">
        <v>76</v>
      </c>
      <c r="AV212" s="13" t="s">
        <v>76</v>
      </c>
      <c r="AW212" s="13" t="s">
        <v>30</v>
      </c>
      <c r="AX212" s="13" t="s">
        <v>74</v>
      </c>
      <c r="AY212" s="252" t="s">
        <v>211</v>
      </c>
    </row>
    <row r="213" spans="2:63" s="11" customFormat="1" ht="22.8" customHeight="1">
      <c r="B213" s="200"/>
      <c r="C213" s="201"/>
      <c r="D213" s="202" t="s">
        <v>66</v>
      </c>
      <c r="E213" s="214" t="s">
        <v>76</v>
      </c>
      <c r="F213" s="214" t="s">
        <v>364</v>
      </c>
      <c r="G213" s="201"/>
      <c r="H213" s="201"/>
      <c r="I213" s="204"/>
      <c r="J213" s="215">
        <f>BK213</f>
        <v>0</v>
      </c>
      <c r="K213" s="201"/>
      <c r="L213" s="206"/>
      <c r="M213" s="207"/>
      <c r="N213" s="208"/>
      <c r="O213" s="208"/>
      <c r="P213" s="209">
        <f>SUM(P214:P218)</f>
        <v>0</v>
      </c>
      <c r="Q213" s="208"/>
      <c r="R213" s="209">
        <f>SUM(R214:R218)</f>
        <v>38.11925</v>
      </c>
      <c r="S213" s="208"/>
      <c r="T213" s="210">
        <f>SUM(T214:T218)</f>
        <v>0</v>
      </c>
      <c r="AR213" s="211" t="s">
        <v>74</v>
      </c>
      <c r="AT213" s="212" t="s">
        <v>66</v>
      </c>
      <c r="AU213" s="212" t="s">
        <v>74</v>
      </c>
      <c r="AY213" s="211" t="s">
        <v>211</v>
      </c>
      <c r="BK213" s="213">
        <f>SUM(BK214:BK218)</f>
        <v>0</v>
      </c>
    </row>
    <row r="214" spans="2:65" s="1" customFormat="1" ht="16.5" customHeight="1">
      <c r="B214" s="38"/>
      <c r="C214" s="216" t="s">
        <v>285</v>
      </c>
      <c r="D214" s="216" t="s">
        <v>213</v>
      </c>
      <c r="E214" s="217" t="s">
        <v>365</v>
      </c>
      <c r="F214" s="218" t="s">
        <v>366</v>
      </c>
      <c r="G214" s="219" t="s">
        <v>246</v>
      </c>
      <c r="H214" s="220">
        <v>25</v>
      </c>
      <c r="I214" s="221"/>
      <c r="J214" s="222">
        <f>ROUND(I214*H214,2)</f>
        <v>0</v>
      </c>
      <c r="K214" s="218" t="s">
        <v>217</v>
      </c>
      <c r="L214" s="43"/>
      <c r="M214" s="223" t="s">
        <v>1</v>
      </c>
      <c r="N214" s="224" t="s">
        <v>38</v>
      </c>
      <c r="O214" s="79"/>
      <c r="P214" s="225">
        <f>O214*H214</f>
        <v>0</v>
      </c>
      <c r="Q214" s="225">
        <v>1.52477</v>
      </c>
      <c r="R214" s="225">
        <f>Q214*H214</f>
        <v>38.11925</v>
      </c>
      <c r="S214" s="225">
        <v>0</v>
      </c>
      <c r="T214" s="226">
        <f>S214*H214</f>
        <v>0</v>
      </c>
      <c r="AR214" s="17" t="s">
        <v>218</v>
      </c>
      <c r="AT214" s="17" t="s">
        <v>213</v>
      </c>
      <c r="AU214" s="17" t="s">
        <v>76</v>
      </c>
      <c r="AY214" s="17" t="s">
        <v>211</v>
      </c>
      <c r="BE214" s="227">
        <f>IF(N214="základní",J214,0)</f>
        <v>0</v>
      </c>
      <c r="BF214" s="227">
        <f>IF(N214="snížená",J214,0)</f>
        <v>0</v>
      </c>
      <c r="BG214" s="227">
        <f>IF(N214="zákl. přenesená",J214,0)</f>
        <v>0</v>
      </c>
      <c r="BH214" s="227">
        <f>IF(N214="sníž. přenesená",J214,0)</f>
        <v>0</v>
      </c>
      <c r="BI214" s="227">
        <f>IF(N214="nulová",J214,0)</f>
        <v>0</v>
      </c>
      <c r="BJ214" s="17" t="s">
        <v>74</v>
      </c>
      <c r="BK214" s="227">
        <f>ROUND(I214*H214,2)</f>
        <v>0</v>
      </c>
      <c r="BL214" s="17" t="s">
        <v>218</v>
      </c>
      <c r="BM214" s="17" t="s">
        <v>367</v>
      </c>
    </row>
    <row r="215" spans="2:47" s="1" customFormat="1" ht="12">
      <c r="B215" s="38"/>
      <c r="C215" s="39"/>
      <c r="D215" s="228" t="s">
        <v>219</v>
      </c>
      <c r="E215" s="39"/>
      <c r="F215" s="229" t="s">
        <v>368</v>
      </c>
      <c r="G215" s="39"/>
      <c r="H215" s="39"/>
      <c r="I215" s="143"/>
      <c r="J215" s="39"/>
      <c r="K215" s="39"/>
      <c r="L215" s="43"/>
      <c r="M215" s="230"/>
      <c r="N215" s="79"/>
      <c r="O215" s="79"/>
      <c r="P215" s="79"/>
      <c r="Q215" s="79"/>
      <c r="R215" s="79"/>
      <c r="S215" s="79"/>
      <c r="T215" s="80"/>
      <c r="AT215" s="17" t="s">
        <v>219</v>
      </c>
      <c r="AU215" s="17" t="s">
        <v>76</v>
      </c>
    </row>
    <row r="216" spans="2:47" s="1" customFormat="1" ht="12">
      <c r="B216" s="38"/>
      <c r="C216" s="39"/>
      <c r="D216" s="228" t="s">
        <v>221</v>
      </c>
      <c r="E216" s="39"/>
      <c r="F216" s="231" t="s">
        <v>369</v>
      </c>
      <c r="G216" s="39"/>
      <c r="H216" s="39"/>
      <c r="I216" s="143"/>
      <c r="J216" s="39"/>
      <c r="K216" s="39"/>
      <c r="L216" s="43"/>
      <c r="M216" s="230"/>
      <c r="N216" s="79"/>
      <c r="O216" s="79"/>
      <c r="P216" s="79"/>
      <c r="Q216" s="79"/>
      <c r="R216" s="79"/>
      <c r="S216" s="79"/>
      <c r="T216" s="80"/>
      <c r="AT216" s="17" t="s">
        <v>221</v>
      </c>
      <c r="AU216" s="17" t="s">
        <v>76</v>
      </c>
    </row>
    <row r="217" spans="2:47" s="1" customFormat="1" ht="12">
      <c r="B217" s="38"/>
      <c r="C217" s="39"/>
      <c r="D217" s="228" t="s">
        <v>250</v>
      </c>
      <c r="E217" s="39"/>
      <c r="F217" s="231" t="s">
        <v>370</v>
      </c>
      <c r="G217" s="39"/>
      <c r="H217" s="39"/>
      <c r="I217" s="143"/>
      <c r="J217" s="39"/>
      <c r="K217" s="39"/>
      <c r="L217" s="43"/>
      <c r="M217" s="230"/>
      <c r="N217" s="79"/>
      <c r="O217" s="79"/>
      <c r="P217" s="79"/>
      <c r="Q217" s="79"/>
      <c r="R217" s="79"/>
      <c r="S217" s="79"/>
      <c r="T217" s="80"/>
      <c r="AT217" s="17" t="s">
        <v>250</v>
      </c>
      <c r="AU217" s="17" t="s">
        <v>76</v>
      </c>
    </row>
    <row r="218" spans="2:51" s="13" customFormat="1" ht="12">
      <c r="B218" s="242"/>
      <c r="C218" s="243"/>
      <c r="D218" s="228" t="s">
        <v>223</v>
      </c>
      <c r="E218" s="244" t="s">
        <v>1</v>
      </c>
      <c r="F218" s="245" t="s">
        <v>371</v>
      </c>
      <c r="G218" s="243"/>
      <c r="H218" s="246">
        <v>25</v>
      </c>
      <c r="I218" s="247"/>
      <c r="J218" s="243"/>
      <c r="K218" s="243"/>
      <c r="L218" s="248"/>
      <c r="M218" s="249"/>
      <c r="N218" s="250"/>
      <c r="O218" s="250"/>
      <c r="P218" s="250"/>
      <c r="Q218" s="250"/>
      <c r="R218" s="250"/>
      <c r="S218" s="250"/>
      <c r="T218" s="251"/>
      <c r="AT218" s="252" t="s">
        <v>223</v>
      </c>
      <c r="AU218" s="252" t="s">
        <v>76</v>
      </c>
      <c r="AV218" s="13" t="s">
        <v>76</v>
      </c>
      <c r="AW218" s="13" t="s">
        <v>30</v>
      </c>
      <c r="AX218" s="13" t="s">
        <v>74</v>
      </c>
      <c r="AY218" s="252" t="s">
        <v>211</v>
      </c>
    </row>
    <row r="219" spans="2:63" s="11" customFormat="1" ht="22.8" customHeight="1">
      <c r="B219" s="200"/>
      <c r="C219" s="201"/>
      <c r="D219" s="202" t="s">
        <v>66</v>
      </c>
      <c r="E219" s="214" t="s">
        <v>236</v>
      </c>
      <c r="F219" s="214" t="s">
        <v>372</v>
      </c>
      <c r="G219" s="201"/>
      <c r="H219" s="201"/>
      <c r="I219" s="204"/>
      <c r="J219" s="215">
        <f>BK219</f>
        <v>0</v>
      </c>
      <c r="K219" s="201"/>
      <c r="L219" s="206"/>
      <c r="M219" s="207"/>
      <c r="N219" s="208"/>
      <c r="O219" s="208"/>
      <c r="P219" s="209">
        <f>SUM(P220:P268)</f>
        <v>0</v>
      </c>
      <c r="Q219" s="208"/>
      <c r="R219" s="209">
        <f>SUM(R220:R268)</f>
        <v>20.288968932</v>
      </c>
      <c r="S219" s="208"/>
      <c r="T219" s="210">
        <f>SUM(T220:T268)</f>
        <v>0</v>
      </c>
      <c r="AR219" s="211" t="s">
        <v>74</v>
      </c>
      <c r="AT219" s="212" t="s">
        <v>66</v>
      </c>
      <c r="AU219" s="212" t="s">
        <v>74</v>
      </c>
      <c r="AY219" s="211" t="s">
        <v>211</v>
      </c>
      <c r="BK219" s="213">
        <f>SUM(BK220:BK268)</f>
        <v>0</v>
      </c>
    </row>
    <row r="220" spans="2:65" s="1" customFormat="1" ht="16.5" customHeight="1">
      <c r="B220" s="38"/>
      <c r="C220" s="216" t="s">
        <v>373</v>
      </c>
      <c r="D220" s="216" t="s">
        <v>213</v>
      </c>
      <c r="E220" s="217" t="s">
        <v>374</v>
      </c>
      <c r="F220" s="218" t="s">
        <v>375</v>
      </c>
      <c r="G220" s="219" t="s">
        <v>230</v>
      </c>
      <c r="H220" s="220">
        <v>1.6</v>
      </c>
      <c r="I220" s="221"/>
      <c r="J220" s="222">
        <f>ROUND(I220*H220,2)</f>
        <v>0</v>
      </c>
      <c r="K220" s="218" t="s">
        <v>217</v>
      </c>
      <c r="L220" s="43"/>
      <c r="M220" s="223" t="s">
        <v>1</v>
      </c>
      <c r="N220" s="224" t="s">
        <v>38</v>
      </c>
      <c r="O220" s="79"/>
      <c r="P220" s="225">
        <f>O220*H220</f>
        <v>0</v>
      </c>
      <c r="Q220" s="225">
        <v>0</v>
      </c>
      <c r="R220" s="225">
        <f>Q220*H220</f>
        <v>0</v>
      </c>
      <c r="S220" s="225">
        <v>0</v>
      </c>
      <c r="T220" s="226">
        <f>S220*H220</f>
        <v>0</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376</v>
      </c>
    </row>
    <row r="221" spans="2:47" s="1" customFormat="1" ht="12">
      <c r="B221" s="38"/>
      <c r="C221" s="39"/>
      <c r="D221" s="228" t="s">
        <v>219</v>
      </c>
      <c r="E221" s="39"/>
      <c r="F221" s="229" t="s">
        <v>377</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378</v>
      </c>
      <c r="G222" s="39"/>
      <c r="H222" s="39"/>
      <c r="I222" s="143"/>
      <c r="J222" s="39"/>
      <c r="K222" s="39"/>
      <c r="L222" s="43"/>
      <c r="M222" s="230"/>
      <c r="N222" s="79"/>
      <c r="O222" s="79"/>
      <c r="P222" s="79"/>
      <c r="Q222" s="79"/>
      <c r="R222" s="79"/>
      <c r="S222" s="79"/>
      <c r="T222" s="80"/>
      <c r="AT222" s="17" t="s">
        <v>221</v>
      </c>
      <c r="AU222" s="17" t="s">
        <v>76</v>
      </c>
    </row>
    <row r="223" spans="2:51" s="12" customFormat="1" ht="12">
      <c r="B223" s="232"/>
      <c r="C223" s="233"/>
      <c r="D223" s="228" t="s">
        <v>223</v>
      </c>
      <c r="E223" s="234" t="s">
        <v>1</v>
      </c>
      <c r="F223" s="235" t="s">
        <v>379</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2" customFormat="1" ht="12">
      <c r="B224" s="232"/>
      <c r="C224" s="233"/>
      <c r="D224" s="228" t="s">
        <v>223</v>
      </c>
      <c r="E224" s="234" t="s">
        <v>1</v>
      </c>
      <c r="F224" s="235" t="s">
        <v>380</v>
      </c>
      <c r="G224" s="233"/>
      <c r="H224" s="234" t="s">
        <v>1</v>
      </c>
      <c r="I224" s="236"/>
      <c r="J224" s="233"/>
      <c r="K224" s="233"/>
      <c r="L224" s="237"/>
      <c r="M224" s="238"/>
      <c r="N224" s="239"/>
      <c r="O224" s="239"/>
      <c r="P224" s="239"/>
      <c r="Q224" s="239"/>
      <c r="R224" s="239"/>
      <c r="S224" s="239"/>
      <c r="T224" s="240"/>
      <c r="AT224" s="241" t="s">
        <v>223</v>
      </c>
      <c r="AU224" s="241" t="s">
        <v>76</v>
      </c>
      <c r="AV224" s="12" t="s">
        <v>74</v>
      </c>
      <c r="AW224" s="12" t="s">
        <v>30</v>
      </c>
      <c r="AX224" s="12" t="s">
        <v>67</v>
      </c>
      <c r="AY224" s="241" t="s">
        <v>211</v>
      </c>
    </row>
    <row r="225" spans="2:51" s="13" customFormat="1" ht="12">
      <c r="B225" s="242"/>
      <c r="C225" s="243"/>
      <c r="D225" s="228" t="s">
        <v>223</v>
      </c>
      <c r="E225" s="244" t="s">
        <v>1</v>
      </c>
      <c r="F225" s="245" t="s">
        <v>381</v>
      </c>
      <c r="G225" s="243"/>
      <c r="H225" s="246">
        <v>0.8</v>
      </c>
      <c r="I225" s="247"/>
      <c r="J225" s="243"/>
      <c r="K225" s="243"/>
      <c r="L225" s="248"/>
      <c r="M225" s="249"/>
      <c r="N225" s="250"/>
      <c r="O225" s="250"/>
      <c r="P225" s="250"/>
      <c r="Q225" s="250"/>
      <c r="R225" s="250"/>
      <c r="S225" s="250"/>
      <c r="T225" s="251"/>
      <c r="AT225" s="252" t="s">
        <v>223</v>
      </c>
      <c r="AU225" s="252" t="s">
        <v>76</v>
      </c>
      <c r="AV225" s="13" t="s">
        <v>76</v>
      </c>
      <c r="AW225" s="13" t="s">
        <v>30</v>
      </c>
      <c r="AX225" s="13" t="s">
        <v>67</v>
      </c>
      <c r="AY225" s="252" t="s">
        <v>211</v>
      </c>
    </row>
    <row r="226" spans="2:51" s="12" customFormat="1" ht="12">
      <c r="B226" s="232"/>
      <c r="C226" s="233"/>
      <c r="D226" s="228" t="s">
        <v>223</v>
      </c>
      <c r="E226" s="234" t="s">
        <v>1</v>
      </c>
      <c r="F226" s="235" t="s">
        <v>382</v>
      </c>
      <c r="G226" s="233"/>
      <c r="H226" s="234" t="s">
        <v>1</v>
      </c>
      <c r="I226" s="236"/>
      <c r="J226" s="233"/>
      <c r="K226" s="233"/>
      <c r="L226" s="237"/>
      <c r="M226" s="238"/>
      <c r="N226" s="239"/>
      <c r="O226" s="239"/>
      <c r="P226" s="239"/>
      <c r="Q226" s="239"/>
      <c r="R226" s="239"/>
      <c r="S226" s="239"/>
      <c r="T226" s="240"/>
      <c r="AT226" s="241" t="s">
        <v>223</v>
      </c>
      <c r="AU226" s="241" t="s">
        <v>76</v>
      </c>
      <c r="AV226" s="12" t="s">
        <v>74</v>
      </c>
      <c r="AW226" s="12" t="s">
        <v>30</v>
      </c>
      <c r="AX226" s="12" t="s">
        <v>67</v>
      </c>
      <c r="AY226" s="241" t="s">
        <v>211</v>
      </c>
    </row>
    <row r="227" spans="2:51" s="13" customFormat="1" ht="12">
      <c r="B227" s="242"/>
      <c r="C227" s="243"/>
      <c r="D227" s="228" t="s">
        <v>223</v>
      </c>
      <c r="E227" s="244" t="s">
        <v>1</v>
      </c>
      <c r="F227" s="245" t="s">
        <v>381</v>
      </c>
      <c r="G227" s="243"/>
      <c r="H227" s="246">
        <v>0.8</v>
      </c>
      <c r="I227" s="247"/>
      <c r="J227" s="243"/>
      <c r="K227" s="243"/>
      <c r="L227" s="248"/>
      <c r="M227" s="249"/>
      <c r="N227" s="250"/>
      <c r="O227" s="250"/>
      <c r="P227" s="250"/>
      <c r="Q227" s="250"/>
      <c r="R227" s="250"/>
      <c r="S227" s="250"/>
      <c r="T227" s="251"/>
      <c r="AT227" s="252" t="s">
        <v>223</v>
      </c>
      <c r="AU227" s="252" t="s">
        <v>76</v>
      </c>
      <c r="AV227" s="13" t="s">
        <v>76</v>
      </c>
      <c r="AW227" s="13" t="s">
        <v>30</v>
      </c>
      <c r="AX227" s="13" t="s">
        <v>67</v>
      </c>
      <c r="AY227" s="252" t="s">
        <v>211</v>
      </c>
    </row>
    <row r="228" spans="2:51" s="14" customFormat="1" ht="12">
      <c r="B228" s="253"/>
      <c r="C228" s="254"/>
      <c r="D228" s="228" t="s">
        <v>223</v>
      </c>
      <c r="E228" s="255" t="s">
        <v>1</v>
      </c>
      <c r="F228" s="256" t="s">
        <v>227</v>
      </c>
      <c r="G228" s="254"/>
      <c r="H228" s="257">
        <v>1.6</v>
      </c>
      <c r="I228" s="258"/>
      <c r="J228" s="254"/>
      <c r="K228" s="254"/>
      <c r="L228" s="259"/>
      <c r="M228" s="260"/>
      <c r="N228" s="261"/>
      <c r="O228" s="261"/>
      <c r="P228" s="261"/>
      <c r="Q228" s="261"/>
      <c r="R228" s="261"/>
      <c r="S228" s="261"/>
      <c r="T228" s="262"/>
      <c r="AT228" s="263" t="s">
        <v>223</v>
      </c>
      <c r="AU228" s="263" t="s">
        <v>76</v>
      </c>
      <c r="AV228" s="14" t="s">
        <v>218</v>
      </c>
      <c r="AW228" s="14" t="s">
        <v>30</v>
      </c>
      <c r="AX228" s="14" t="s">
        <v>74</v>
      </c>
      <c r="AY228" s="263" t="s">
        <v>211</v>
      </c>
    </row>
    <row r="229" spans="2:65" s="1" customFormat="1" ht="16.5" customHeight="1">
      <c r="B229" s="38"/>
      <c r="C229" s="216" t="s">
        <v>292</v>
      </c>
      <c r="D229" s="216" t="s">
        <v>213</v>
      </c>
      <c r="E229" s="217" t="s">
        <v>383</v>
      </c>
      <c r="F229" s="218" t="s">
        <v>384</v>
      </c>
      <c r="G229" s="219" t="s">
        <v>216</v>
      </c>
      <c r="H229" s="220">
        <v>8.58</v>
      </c>
      <c r="I229" s="221"/>
      <c r="J229" s="222">
        <f>ROUND(I229*H229,2)</f>
        <v>0</v>
      </c>
      <c r="K229" s="218" t="s">
        <v>217</v>
      </c>
      <c r="L229" s="43"/>
      <c r="M229" s="223" t="s">
        <v>1</v>
      </c>
      <c r="N229" s="224" t="s">
        <v>38</v>
      </c>
      <c r="O229" s="79"/>
      <c r="P229" s="225">
        <f>O229*H229</f>
        <v>0</v>
      </c>
      <c r="Q229" s="225">
        <v>0.0417442</v>
      </c>
      <c r="R229" s="225">
        <f>Q229*H229</f>
        <v>0.358165236</v>
      </c>
      <c r="S229" s="225">
        <v>0</v>
      </c>
      <c r="T229" s="226">
        <f>S229*H229</f>
        <v>0</v>
      </c>
      <c r="AR229" s="17" t="s">
        <v>218</v>
      </c>
      <c r="AT229" s="17" t="s">
        <v>213</v>
      </c>
      <c r="AU229" s="17" t="s">
        <v>76</v>
      </c>
      <c r="AY229" s="17" t="s">
        <v>211</v>
      </c>
      <c r="BE229" s="227">
        <f>IF(N229="základní",J229,0)</f>
        <v>0</v>
      </c>
      <c r="BF229" s="227">
        <f>IF(N229="snížená",J229,0)</f>
        <v>0</v>
      </c>
      <c r="BG229" s="227">
        <f>IF(N229="zákl. přenesená",J229,0)</f>
        <v>0</v>
      </c>
      <c r="BH229" s="227">
        <f>IF(N229="sníž. přenesená",J229,0)</f>
        <v>0</v>
      </c>
      <c r="BI229" s="227">
        <f>IF(N229="nulová",J229,0)</f>
        <v>0</v>
      </c>
      <c r="BJ229" s="17" t="s">
        <v>74</v>
      </c>
      <c r="BK229" s="227">
        <f>ROUND(I229*H229,2)</f>
        <v>0</v>
      </c>
      <c r="BL229" s="17" t="s">
        <v>218</v>
      </c>
      <c r="BM229" s="17" t="s">
        <v>385</v>
      </c>
    </row>
    <row r="230" spans="2:47" s="1" customFormat="1" ht="12">
      <c r="B230" s="38"/>
      <c r="C230" s="39"/>
      <c r="D230" s="228" t="s">
        <v>219</v>
      </c>
      <c r="E230" s="39"/>
      <c r="F230" s="229" t="s">
        <v>386</v>
      </c>
      <c r="G230" s="39"/>
      <c r="H230" s="39"/>
      <c r="I230" s="143"/>
      <c r="J230" s="39"/>
      <c r="K230" s="39"/>
      <c r="L230" s="43"/>
      <c r="M230" s="230"/>
      <c r="N230" s="79"/>
      <c r="O230" s="79"/>
      <c r="P230" s="79"/>
      <c r="Q230" s="79"/>
      <c r="R230" s="79"/>
      <c r="S230" s="79"/>
      <c r="T230" s="80"/>
      <c r="AT230" s="17" t="s">
        <v>219</v>
      </c>
      <c r="AU230" s="17" t="s">
        <v>76</v>
      </c>
    </row>
    <row r="231" spans="2:47" s="1" customFormat="1" ht="12">
      <c r="B231" s="38"/>
      <c r="C231" s="39"/>
      <c r="D231" s="228" t="s">
        <v>221</v>
      </c>
      <c r="E231" s="39"/>
      <c r="F231" s="231" t="s">
        <v>387</v>
      </c>
      <c r="G231" s="39"/>
      <c r="H231" s="39"/>
      <c r="I231" s="143"/>
      <c r="J231" s="39"/>
      <c r="K231" s="39"/>
      <c r="L231" s="43"/>
      <c r="M231" s="230"/>
      <c r="N231" s="79"/>
      <c r="O231" s="79"/>
      <c r="P231" s="79"/>
      <c r="Q231" s="79"/>
      <c r="R231" s="79"/>
      <c r="S231" s="79"/>
      <c r="T231" s="80"/>
      <c r="AT231" s="17" t="s">
        <v>221</v>
      </c>
      <c r="AU231" s="17" t="s">
        <v>76</v>
      </c>
    </row>
    <row r="232" spans="2:51" s="12" customFormat="1" ht="12">
      <c r="B232" s="232"/>
      <c r="C232" s="233"/>
      <c r="D232" s="228" t="s">
        <v>223</v>
      </c>
      <c r="E232" s="234" t="s">
        <v>1</v>
      </c>
      <c r="F232" s="235" t="s">
        <v>379</v>
      </c>
      <c r="G232" s="233"/>
      <c r="H232" s="234" t="s">
        <v>1</v>
      </c>
      <c r="I232" s="236"/>
      <c r="J232" s="233"/>
      <c r="K232" s="233"/>
      <c r="L232" s="237"/>
      <c r="M232" s="238"/>
      <c r="N232" s="239"/>
      <c r="O232" s="239"/>
      <c r="P232" s="239"/>
      <c r="Q232" s="239"/>
      <c r="R232" s="239"/>
      <c r="S232" s="239"/>
      <c r="T232" s="240"/>
      <c r="AT232" s="241" t="s">
        <v>223</v>
      </c>
      <c r="AU232" s="241" t="s">
        <v>76</v>
      </c>
      <c r="AV232" s="12" t="s">
        <v>74</v>
      </c>
      <c r="AW232" s="12" t="s">
        <v>30</v>
      </c>
      <c r="AX232" s="12" t="s">
        <v>67</v>
      </c>
      <c r="AY232" s="241" t="s">
        <v>211</v>
      </c>
    </row>
    <row r="233" spans="2:51" s="12" customFormat="1" ht="12">
      <c r="B233" s="232"/>
      <c r="C233" s="233"/>
      <c r="D233" s="228" t="s">
        <v>223</v>
      </c>
      <c r="E233" s="234" t="s">
        <v>1</v>
      </c>
      <c r="F233" s="235" t="s">
        <v>380</v>
      </c>
      <c r="G233" s="233"/>
      <c r="H233" s="234" t="s">
        <v>1</v>
      </c>
      <c r="I233" s="236"/>
      <c r="J233" s="233"/>
      <c r="K233" s="233"/>
      <c r="L233" s="237"/>
      <c r="M233" s="238"/>
      <c r="N233" s="239"/>
      <c r="O233" s="239"/>
      <c r="P233" s="239"/>
      <c r="Q233" s="239"/>
      <c r="R233" s="239"/>
      <c r="S233" s="239"/>
      <c r="T233" s="240"/>
      <c r="AT233" s="241" t="s">
        <v>223</v>
      </c>
      <c r="AU233" s="241" t="s">
        <v>76</v>
      </c>
      <c r="AV233" s="12" t="s">
        <v>74</v>
      </c>
      <c r="AW233" s="12" t="s">
        <v>30</v>
      </c>
      <c r="AX233" s="12" t="s">
        <v>67</v>
      </c>
      <c r="AY233" s="241" t="s">
        <v>211</v>
      </c>
    </row>
    <row r="234" spans="2:51" s="13" customFormat="1" ht="12">
      <c r="B234" s="242"/>
      <c r="C234" s="243"/>
      <c r="D234" s="228" t="s">
        <v>223</v>
      </c>
      <c r="E234" s="244" t="s">
        <v>1</v>
      </c>
      <c r="F234" s="245" t="s">
        <v>388</v>
      </c>
      <c r="G234" s="243"/>
      <c r="H234" s="246">
        <v>4.29</v>
      </c>
      <c r="I234" s="247"/>
      <c r="J234" s="243"/>
      <c r="K234" s="243"/>
      <c r="L234" s="248"/>
      <c r="M234" s="249"/>
      <c r="N234" s="250"/>
      <c r="O234" s="250"/>
      <c r="P234" s="250"/>
      <c r="Q234" s="250"/>
      <c r="R234" s="250"/>
      <c r="S234" s="250"/>
      <c r="T234" s="251"/>
      <c r="AT234" s="252" t="s">
        <v>223</v>
      </c>
      <c r="AU234" s="252" t="s">
        <v>76</v>
      </c>
      <c r="AV234" s="13" t="s">
        <v>76</v>
      </c>
      <c r="AW234" s="13" t="s">
        <v>30</v>
      </c>
      <c r="AX234" s="13" t="s">
        <v>67</v>
      </c>
      <c r="AY234" s="252" t="s">
        <v>211</v>
      </c>
    </row>
    <row r="235" spans="2:51" s="12" customFormat="1" ht="12">
      <c r="B235" s="232"/>
      <c r="C235" s="233"/>
      <c r="D235" s="228" t="s">
        <v>223</v>
      </c>
      <c r="E235" s="234" t="s">
        <v>1</v>
      </c>
      <c r="F235" s="235" t="s">
        <v>382</v>
      </c>
      <c r="G235" s="233"/>
      <c r="H235" s="234" t="s">
        <v>1</v>
      </c>
      <c r="I235" s="236"/>
      <c r="J235" s="233"/>
      <c r="K235" s="233"/>
      <c r="L235" s="237"/>
      <c r="M235" s="238"/>
      <c r="N235" s="239"/>
      <c r="O235" s="239"/>
      <c r="P235" s="239"/>
      <c r="Q235" s="239"/>
      <c r="R235" s="239"/>
      <c r="S235" s="239"/>
      <c r="T235" s="240"/>
      <c r="AT235" s="241" t="s">
        <v>223</v>
      </c>
      <c r="AU235" s="241" t="s">
        <v>76</v>
      </c>
      <c r="AV235" s="12" t="s">
        <v>74</v>
      </c>
      <c r="AW235" s="12" t="s">
        <v>30</v>
      </c>
      <c r="AX235" s="12" t="s">
        <v>67</v>
      </c>
      <c r="AY235" s="241" t="s">
        <v>211</v>
      </c>
    </row>
    <row r="236" spans="2:51" s="13" customFormat="1" ht="12">
      <c r="B236" s="242"/>
      <c r="C236" s="243"/>
      <c r="D236" s="228" t="s">
        <v>223</v>
      </c>
      <c r="E236" s="244" t="s">
        <v>1</v>
      </c>
      <c r="F236" s="245" t="s">
        <v>388</v>
      </c>
      <c r="G236" s="243"/>
      <c r="H236" s="246">
        <v>4.29</v>
      </c>
      <c r="I236" s="247"/>
      <c r="J236" s="243"/>
      <c r="K236" s="243"/>
      <c r="L236" s="248"/>
      <c r="M236" s="249"/>
      <c r="N236" s="250"/>
      <c r="O236" s="250"/>
      <c r="P236" s="250"/>
      <c r="Q236" s="250"/>
      <c r="R236" s="250"/>
      <c r="S236" s="250"/>
      <c r="T236" s="251"/>
      <c r="AT236" s="252" t="s">
        <v>223</v>
      </c>
      <c r="AU236" s="252" t="s">
        <v>76</v>
      </c>
      <c r="AV236" s="13" t="s">
        <v>76</v>
      </c>
      <c r="AW236" s="13" t="s">
        <v>30</v>
      </c>
      <c r="AX236" s="13" t="s">
        <v>67</v>
      </c>
      <c r="AY236" s="252" t="s">
        <v>211</v>
      </c>
    </row>
    <row r="237" spans="2:51" s="14" customFormat="1" ht="12">
      <c r="B237" s="253"/>
      <c r="C237" s="254"/>
      <c r="D237" s="228" t="s">
        <v>223</v>
      </c>
      <c r="E237" s="255" t="s">
        <v>1</v>
      </c>
      <c r="F237" s="256" t="s">
        <v>227</v>
      </c>
      <c r="G237" s="254"/>
      <c r="H237" s="257">
        <v>8.58</v>
      </c>
      <c r="I237" s="258"/>
      <c r="J237" s="254"/>
      <c r="K237" s="254"/>
      <c r="L237" s="259"/>
      <c r="M237" s="260"/>
      <c r="N237" s="261"/>
      <c r="O237" s="261"/>
      <c r="P237" s="261"/>
      <c r="Q237" s="261"/>
      <c r="R237" s="261"/>
      <c r="S237" s="261"/>
      <c r="T237" s="262"/>
      <c r="AT237" s="263" t="s">
        <v>223</v>
      </c>
      <c r="AU237" s="263" t="s">
        <v>76</v>
      </c>
      <c r="AV237" s="14" t="s">
        <v>218</v>
      </c>
      <c r="AW237" s="14" t="s">
        <v>30</v>
      </c>
      <c r="AX237" s="14" t="s">
        <v>74</v>
      </c>
      <c r="AY237" s="263" t="s">
        <v>211</v>
      </c>
    </row>
    <row r="238" spans="2:65" s="1" customFormat="1" ht="16.5" customHeight="1">
      <c r="B238" s="38"/>
      <c r="C238" s="216" t="s">
        <v>389</v>
      </c>
      <c r="D238" s="216" t="s">
        <v>213</v>
      </c>
      <c r="E238" s="217" t="s">
        <v>390</v>
      </c>
      <c r="F238" s="218" t="s">
        <v>391</v>
      </c>
      <c r="G238" s="219" t="s">
        <v>216</v>
      </c>
      <c r="H238" s="220">
        <v>44.48</v>
      </c>
      <c r="I238" s="221"/>
      <c r="J238" s="222">
        <f>ROUND(I238*H238,2)</f>
        <v>0</v>
      </c>
      <c r="K238" s="218" t="s">
        <v>217</v>
      </c>
      <c r="L238" s="43"/>
      <c r="M238" s="223" t="s">
        <v>1</v>
      </c>
      <c r="N238" s="224" t="s">
        <v>38</v>
      </c>
      <c r="O238" s="79"/>
      <c r="P238" s="225">
        <f>O238*H238</f>
        <v>0</v>
      </c>
      <c r="Q238" s="225">
        <v>1.5E-05</v>
      </c>
      <c r="R238" s="225">
        <f>Q238*H238</f>
        <v>0.0006672</v>
      </c>
      <c r="S238" s="225">
        <v>0</v>
      </c>
      <c r="T238" s="226">
        <f>S238*H238</f>
        <v>0</v>
      </c>
      <c r="AR238" s="17" t="s">
        <v>218</v>
      </c>
      <c r="AT238" s="17" t="s">
        <v>213</v>
      </c>
      <c r="AU238" s="17" t="s">
        <v>76</v>
      </c>
      <c r="AY238" s="17" t="s">
        <v>211</v>
      </c>
      <c r="BE238" s="227">
        <f>IF(N238="základní",J238,0)</f>
        <v>0</v>
      </c>
      <c r="BF238" s="227">
        <f>IF(N238="snížená",J238,0)</f>
        <v>0</v>
      </c>
      <c r="BG238" s="227">
        <f>IF(N238="zákl. přenesená",J238,0)</f>
        <v>0</v>
      </c>
      <c r="BH238" s="227">
        <f>IF(N238="sníž. přenesená",J238,0)</f>
        <v>0</v>
      </c>
      <c r="BI238" s="227">
        <f>IF(N238="nulová",J238,0)</f>
        <v>0</v>
      </c>
      <c r="BJ238" s="17" t="s">
        <v>74</v>
      </c>
      <c r="BK238" s="227">
        <f>ROUND(I238*H238,2)</f>
        <v>0</v>
      </c>
      <c r="BL238" s="17" t="s">
        <v>218</v>
      </c>
      <c r="BM238" s="17" t="s">
        <v>392</v>
      </c>
    </row>
    <row r="239" spans="2:47" s="1" customFormat="1" ht="12">
      <c r="B239" s="38"/>
      <c r="C239" s="39"/>
      <c r="D239" s="228" t="s">
        <v>219</v>
      </c>
      <c r="E239" s="39"/>
      <c r="F239" s="229" t="s">
        <v>393</v>
      </c>
      <c r="G239" s="39"/>
      <c r="H239" s="39"/>
      <c r="I239" s="143"/>
      <c r="J239" s="39"/>
      <c r="K239" s="39"/>
      <c r="L239" s="43"/>
      <c r="M239" s="230"/>
      <c r="N239" s="79"/>
      <c r="O239" s="79"/>
      <c r="P239" s="79"/>
      <c r="Q239" s="79"/>
      <c r="R239" s="79"/>
      <c r="S239" s="79"/>
      <c r="T239" s="80"/>
      <c r="AT239" s="17" t="s">
        <v>219</v>
      </c>
      <c r="AU239" s="17" t="s">
        <v>76</v>
      </c>
    </row>
    <row r="240" spans="2:47" s="1" customFormat="1" ht="12">
      <c r="B240" s="38"/>
      <c r="C240" s="39"/>
      <c r="D240" s="228" t="s">
        <v>221</v>
      </c>
      <c r="E240" s="39"/>
      <c r="F240" s="231" t="s">
        <v>387</v>
      </c>
      <c r="G240" s="39"/>
      <c r="H240" s="39"/>
      <c r="I240" s="143"/>
      <c r="J240" s="39"/>
      <c r="K240" s="39"/>
      <c r="L240" s="43"/>
      <c r="M240" s="230"/>
      <c r="N240" s="79"/>
      <c r="O240" s="79"/>
      <c r="P240" s="79"/>
      <c r="Q240" s="79"/>
      <c r="R240" s="79"/>
      <c r="S240" s="79"/>
      <c r="T240" s="80"/>
      <c r="AT240" s="17" t="s">
        <v>221</v>
      </c>
      <c r="AU240" s="17" t="s">
        <v>76</v>
      </c>
    </row>
    <row r="241" spans="2:65" s="1" customFormat="1" ht="16.5" customHeight="1">
      <c r="B241" s="38"/>
      <c r="C241" s="216" t="s">
        <v>298</v>
      </c>
      <c r="D241" s="216" t="s">
        <v>213</v>
      </c>
      <c r="E241" s="217" t="s">
        <v>394</v>
      </c>
      <c r="F241" s="218" t="s">
        <v>395</v>
      </c>
      <c r="G241" s="219" t="s">
        <v>230</v>
      </c>
      <c r="H241" s="220">
        <v>7.3</v>
      </c>
      <c r="I241" s="221"/>
      <c r="J241" s="222">
        <f>ROUND(I241*H241,2)</f>
        <v>0</v>
      </c>
      <c r="K241" s="218" t="s">
        <v>217</v>
      </c>
      <c r="L241" s="43"/>
      <c r="M241" s="223" t="s">
        <v>1</v>
      </c>
      <c r="N241" s="224" t="s">
        <v>38</v>
      </c>
      <c r="O241" s="79"/>
      <c r="P241" s="225">
        <f>O241*H241</f>
        <v>0</v>
      </c>
      <c r="Q241" s="225">
        <v>2.45351</v>
      </c>
      <c r="R241" s="225">
        <f>Q241*H241</f>
        <v>17.910623</v>
      </c>
      <c r="S241" s="225">
        <v>0</v>
      </c>
      <c r="T241" s="226">
        <f>S241*H241</f>
        <v>0</v>
      </c>
      <c r="AR241" s="17" t="s">
        <v>218</v>
      </c>
      <c r="AT241" s="17" t="s">
        <v>213</v>
      </c>
      <c r="AU241" s="17" t="s">
        <v>76</v>
      </c>
      <c r="AY241" s="17" t="s">
        <v>211</v>
      </c>
      <c r="BE241" s="227">
        <f>IF(N241="základní",J241,0)</f>
        <v>0</v>
      </c>
      <c r="BF241" s="227">
        <f>IF(N241="snížená",J241,0)</f>
        <v>0</v>
      </c>
      <c r="BG241" s="227">
        <f>IF(N241="zákl. přenesená",J241,0)</f>
        <v>0</v>
      </c>
      <c r="BH241" s="227">
        <f>IF(N241="sníž. přenesená",J241,0)</f>
        <v>0</v>
      </c>
      <c r="BI241" s="227">
        <f>IF(N241="nulová",J241,0)</f>
        <v>0</v>
      </c>
      <c r="BJ241" s="17" t="s">
        <v>74</v>
      </c>
      <c r="BK241" s="227">
        <f>ROUND(I241*H241,2)</f>
        <v>0</v>
      </c>
      <c r="BL241" s="17" t="s">
        <v>218</v>
      </c>
      <c r="BM241" s="17" t="s">
        <v>396</v>
      </c>
    </row>
    <row r="242" spans="2:47" s="1" customFormat="1" ht="12">
      <c r="B242" s="38"/>
      <c r="C242" s="39"/>
      <c r="D242" s="228" t="s">
        <v>219</v>
      </c>
      <c r="E242" s="39"/>
      <c r="F242" s="229" t="s">
        <v>397</v>
      </c>
      <c r="G242" s="39"/>
      <c r="H242" s="39"/>
      <c r="I242" s="143"/>
      <c r="J242" s="39"/>
      <c r="K242" s="39"/>
      <c r="L242" s="43"/>
      <c r="M242" s="230"/>
      <c r="N242" s="79"/>
      <c r="O242" s="79"/>
      <c r="P242" s="79"/>
      <c r="Q242" s="79"/>
      <c r="R242" s="79"/>
      <c r="S242" s="79"/>
      <c r="T242" s="80"/>
      <c r="AT242" s="17" t="s">
        <v>219</v>
      </c>
      <c r="AU242" s="17" t="s">
        <v>76</v>
      </c>
    </row>
    <row r="243" spans="2:47" s="1" customFormat="1" ht="12">
      <c r="B243" s="38"/>
      <c r="C243" s="39"/>
      <c r="D243" s="228" t="s">
        <v>221</v>
      </c>
      <c r="E243" s="39"/>
      <c r="F243" s="231" t="s">
        <v>398</v>
      </c>
      <c r="G243" s="39"/>
      <c r="H243" s="39"/>
      <c r="I243" s="143"/>
      <c r="J243" s="39"/>
      <c r="K243" s="39"/>
      <c r="L243" s="43"/>
      <c r="M243" s="230"/>
      <c r="N243" s="79"/>
      <c r="O243" s="79"/>
      <c r="P243" s="79"/>
      <c r="Q243" s="79"/>
      <c r="R243" s="79"/>
      <c r="S243" s="79"/>
      <c r="T243" s="80"/>
      <c r="AT243" s="17" t="s">
        <v>221</v>
      </c>
      <c r="AU243" s="17" t="s">
        <v>76</v>
      </c>
    </row>
    <row r="244" spans="2:51" s="12" customFormat="1" ht="12">
      <c r="B244" s="232"/>
      <c r="C244" s="233"/>
      <c r="D244" s="228" t="s">
        <v>223</v>
      </c>
      <c r="E244" s="234" t="s">
        <v>1</v>
      </c>
      <c r="F244" s="235" t="s">
        <v>399</v>
      </c>
      <c r="G244" s="233"/>
      <c r="H244" s="234" t="s">
        <v>1</v>
      </c>
      <c r="I244" s="236"/>
      <c r="J244" s="233"/>
      <c r="K244" s="233"/>
      <c r="L244" s="237"/>
      <c r="M244" s="238"/>
      <c r="N244" s="239"/>
      <c r="O244" s="239"/>
      <c r="P244" s="239"/>
      <c r="Q244" s="239"/>
      <c r="R244" s="239"/>
      <c r="S244" s="239"/>
      <c r="T244" s="240"/>
      <c r="AT244" s="241" t="s">
        <v>223</v>
      </c>
      <c r="AU244" s="241" t="s">
        <v>76</v>
      </c>
      <c r="AV244" s="12" t="s">
        <v>74</v>
      </c>
      <c r="AW244" s="12" t="s">
        <v>30</v>
      </c>
      <c r="AX244" s="12" t="s">
        <v>67</v>
      </c>
      <c r="AY244" s="241" t="s">
        <v>211</v>
      </c>
    </row>
    <row r="245" spans="2:51" s="12" customFormat="1" ht="12">
      <c r="B245" s="232"/>
      <c r="C245" s="233"/>
      <c r="D245" s="228" t="s">
        <v>223</v>
      </c>
      <c r="E245" s="234" t="s">
        <v>1</v>
      </c>
      <c r="F245" s="235" t="s">
        <v>400</v>
      </c>
      <c r="G245" s="233"/>
      <c r="H245" s="234" t="s">
        <v>1</v>
      </c>
      <c r="I245" s="236"/>
      <c r="J245" s="233"/>
      <c r="K245" s="233"/>
      <c r="L245" s="237"/>
      <c r="M245" s="238"/>
      <c r="N245" s="239"/>
      <c r="O245" s="239"/>
      <c r="P245" s="239"/>
      <c r="Q245" s="239"/>
      <c r="R245" s="239"/>
      <c r="S245" s="239"/>
      <c r="T245" s="240"/>
      <c r="AT245" s="241" t="s">
        <v>223</v>
      </c>
      <c r="AU245" s="241" t="s">
        <v>76</v>
      </c>
      <c r="AV245" s="12" t="s">
        <v>74</v>
      </c>
      <c r="AW245" s="12" t="s">
        <v>30</v>
      </c>
      <c r="AX245" s="12" t="s">
        <v>67</v>
      </c>
      <c r="AY245" s="241" t="s">
        <v>211</v>
      </c>
    </row>
    <row r="246" spans="2:51" s="13" customFormat="1" ht="12">
      <c r="B246" s="242"/>
      <c r="C246" s="243"/>
      <c r="D246" s="228" t="s">
        <v>223</v>
      </c>
      <c r="E246" s="244" t="s">
        <v>1</v>
      </c>
      <c r="F246" s="245" t="s">
        <v>401</v>
      </c>
      <c r="G246" s="243"/>
      <c r="H246" s="246">
        <v>7.3</v>
      </c>
      <c r="I246" s="247"/>
      <c r="J246" s="243"/>
      <c r="K246" s="243"/>
      <c r="L246" s="248"/>
      <c r="M246" s="249"/>
      <c r="N246" s="250"/>
      <c r="O246" s="250"/>
      <c r="P246" s="250"/>
      <c r="Q246" s="250"/>
      <c r="R246" s="250"/>
      <c r="S246" s="250"/>
      <c r="T246" s="251"/>
      <c r="AT246" s="252" t="s">
        <v>223</v>
      </c>
      <c r="AU246" s="252" t="s">
        <v>76</v>
      </c>
      <c r="AV246" s="13" t="s">
        <v>76</v>
      </c>
      <c r="AW246" s="13" t="s">
        <v>30</v>
      </c>
      <c r="AX246" s="13" t="s">
        <v>67</v>
      </c>
      <c r="AY246" s="252" t="s">
        <v>211</v>
      </c>
    </row>
    <row r="247" spans="2:51" s="14" customFormat="1" ht="12">
      <c r="B247" s="253"/>
      <c r="C247" s="254"/>
      <c r="D247" s="228" t="s">
        <v>223</v>
      </c>
      <c r="E247" s="255" t="s">
        <v>1</v>
      </c>
      <c r="F247" s="256" t="s">
        <v>227</v>
      </c>
      <c r="G247" s="254"/>
      <c r="H247" s="257">
        <v>7.3</v>
      </c>
      <c r="I247" s="258"/>
      <c r="J247" s="254"/>
      <c r="K247" s="254"/>
      <c r="L247" s="259"/>
      <c r="M247" s="260"/>
      <c r="N247" s="261"/>
      <c r="O247" s="261"/>
      <c r="P247" s="261"/>
      <c r="Q247" s="261"/>
      <c r="R247" s="261"/>
      <c r="S247" s="261"/>
      <c r="T247" s="262"/>
      <c r="AT247" s="263" t="s">
        <v>223</v>
      </c>
      <c r="AU247" s="263" t="s">
        <v>76</v>
      </c>
      <c r="AV247" s="14" t="s">
        <v>218</v>
      </c>
      <c r="AW247" s="14" t="s">
        <v>30</v>
      </c>
      <c r="AX247" s="14" t="s">
        <v>74</v>
      </c>
      <c r="AY247" s="263" t="s">
        <v>211</v>
      </c>
    </row>
    <row r="248" spans="2:65" s="1" customFormat="1" ht="16.5" customHeight="1">
      <c r="B248" s="38"/>
      <c r="C248" s="216" t="s">
        <v>402</v>
      </c>
      <c r="D248" s="216" t="s">
        <v>213</v>
      </c>
      <c r="E248" s="217" t="s">
        <v>403</v>
      </c>
      <c r="F248" s="218" t="s">
        <v>404</v>
      </c>
      <c r="G248" s="219" t="s">
        <v>216</v>
      </c>
      <c r="H248" s="220">
        <v>35.86</v>
      </c>
      <c r="I248" s="221"/>
      <c r="J248" s="222">
        <f>ROUND(I248*H248,2)</f>
        <v>0</v>
      </c>
      <c r="K248" s="218" t="s">
        <v>217</v>
      </c>
      <c r="L248" s="43"/>
      <c r="M248" s="223" t="s">
        <v>1</v>
      </c>
      <c r="N248" s="224" t="s">
        <v>38</v>
      </c>
      <c r="O248" s="79"/>
      <c r="P248" s="225">
        <f>O248*H248</f>
        <v>0</v>
      </c>
      <c r="Q248" s="225">
        <v>0.0013214</v>
      </c>
      <c r="R248" s="225">
        <f>Q248*H248</f>
        <v>0.047385404</v>
      </c>
      <c r="S248" s="225">
        <v>0</v>
      </c>
      <c r="T248" s="226">
        <f>S248*H248</f>
        <v>0</v>
      </c>
      <c r="AR248" s="17" t="s">
        <v>218</v>
      </c>
      <c r="AT248" s="17" t="s">
        <v>213</v>
      </c>
      <c r="AU248" s="17" t="s">
        <v>76</v>
      </c>
      <c r="AY248" s="17" t="s">
        <v>211</v>
      </c>
      <c r="BE248" s="227">
        <f>IF(N248="základní",J248,0)</f>
        <v>0</v>
      </c>
      <c r="BF248" s="227">
        <f>IF(N248="snížená",J248,0)</f>
        <v>0</v>
      </c>
      <c r="BG248" s="227">
        <f>IF(N248="zákl. přenesená",J248,0)</f>
        <v>0</v>
      </c>
      <c r="BH248" s="227">
        <f>IF(N248="sníž. přenesená",J248,0)</f>
        <v>0</v>
      </c>
      <c r="BI248" s="227">
        <f>IF(N248="nulová",J248,0)</f>
        <v>0</v>
      </c>
      <c r="BJ248" s="17" t="s">
        <v>74</v>
      </c>
      <c r="BK248" s="227">
        <f>ROUND(I248*H248,2)</f>
        <v>0</v>
      </c>
      <c r="BL248" s="17" t="s">
        <v>218</v>
      </c>
      <c r="BM248" s="17" t="s">
        <v>405</v>
      </c>
    </row>
    <row r="249" spans="2:47" s="1" customFormat="1" ht="12">
      <c r="B249" s="38"/>
      <c r="C249" s="39"/>
      <c r="D249" s="228" t="s">
        <v>219</v>
      </c>
      <c r="E249" s="39"/>
      <c r="F249" s="229" t="s">
        <v>406</v>
      </c>
      <c r="G249" s="39"/>
      <c r="H249" s="39"/>
      <c r="I249" s="143"/>
      <c r="J249" s="39"/>
      <c r="K249" s="39"/>
      <c r="L249" s="43"/>
      <c r="M249" s="230"/>
      <c r="N249" s="79"/>
      <c r="O249" s="79"/>
      <c r="P249" s="79"/>
      <c r="Q249" s="79"/>
      <c r="R249" s="79"/>
      <c r="S249" s="79"/>
      <c r="T249" s="80"/>
      <c r="AT249" s="17" t="s">
        <v>219</v>
      </c>
      <c r="AU249" s="17" t="s">
        <v>76</v>
      </c>
    </row>
    <row r="250" spans="2:47" s="1" customFormat="1" ht="12">
      <c r="B250" s="38"/>
      <c r="C250" s="39"/>
      <c r="D250" s="228" t="s">
        <v>221</v>
      </c>
      <c r="E250" s="39"/>
      <c r="F250" s="231" t="s">
        <v>407</v>
      </c>
      <c r="G250" s="39"/>
      <c r="H250" s="39"/>
      <c r="I250" s="143"/>
      <c r="J250" s="39"/>
      <c r="K250" s="39"/>
      <c r="L250" s="43"/>
      <c r="M250" s="230"/>
      <c r="N250" s="79"/>
      <c r="O250" s="79"/>
      <c r="P250" s="79"/>
      <c r="Q250" s="79"/>
      <c r="R250" s="79"/>
      <c r="S250" s="79"/>
      <c r="T250" s="80"/>
      <c r="AT250" s="17" t="s">
        <v>221</v>
      </c>
      <c r="AU250" s="17" t="s">
        <v>76</v>
      </c>
    </row>
    <row r="251" spans="2:51" s="12" customFormat="1" ht="12">
      <c r="B251" s="232"/>
      <c r="C251" s="233"/>
      <c r="D251" s="228" t="s">
        <v>223</v>
      </c>
      <c r="E251" s="234" t="s">
        <v>1</v>
      </c>
      <c r="F251" s="235" t="s">
        <v>408</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3" customFormat="1" ht="12">
      <c r="B252" s="242"/>
      <c r="C252" s="243"/>
      <c r="D252" s="228" t="s">
        <v>223</v>
      </c>
      <c r="E252" s="244" t="s">
        <v>1</v>
      </c>
      <c r="F252" s="245" t="s">
        <v>409</v>
      </c>
      <c r="G252" s="243"/>
      <c r="H252" s="246">
        <v>16.38</v>
      </c>
      <c r="I252" s="247"/>
      <c r="J252" s="243"/>
      <c r="K252" s="243"/>
      <c r="L252" s="248"/>
      <c r="M252" s="249"/>
      <c r="N252" s="250"/>
      <c r="O252" s="250"/>
      <c r="P252" s="250"/>
      <c r="Q252" s="250"/>
      <c r="R252" s="250"/>
      <c r="S252" s="250"/>
      <c r="T252" s="251"/>
      <c r="AT252" s="252" t="s">
        <v>223</v>
      </c>
      <c r="AU252" s="252" t="s">
        <v>76</v>
      </c>
      <c r="AV252" s="13" t="s">
        <v>76</v>
      </c>
      <c r="AW252" s="13" t="s">
        <v>30</v>
      </c>
      <c r="AX252" s="13" t="s">
        <v>67</v>
      </c>
      <c r="AY252" s="252" t="s">
        <v>211</v>
      </c>
    </row>
    <row r="253" spans="2:51" s="13" customFormat="1" ht="12">
      <c r="B253" s="242"/>
      <c r="C253" s="243"/>
      <c r="D253" s="228" t="s">
        <v>223</v>
      </c>
      <c r="E253" s="244" t="s">
        <v>1</v>
      </c>
      <c r="F253" s="245" t="s">
        <v>410</v>
      </c>
      <c r="G253" s="243"/>
      <c r="H253" s="246">
        <v>3</v>
      </c>
      <c r="I253" s="247"/>
      <c r="J253" s="243"/>
      <c r="K253" s="243"/>
      <c r="L253" s="248"/>
      <c r="M253" s="249"/>
      <c r="N253" s="250"/>
      <c r="O253" s="250"/>
      <c r="P253" s="250"/>
      <c r="Q253" s="250"/>
      <c r="R253" s="250"/>
      <c r="S253" s="250"/>
      <c r="T253" s="251"/>
      <c r="AT253" s="252" t="s">
        <v>223</v>
      </c>
      <c r="AU253" s="252" t="s">
        <v>76</v>
      </c>
      <c r="AV253" s="13" t="s">
        <v>76</v>
      </c>
      <c r="AW253" s="13" t="s">
        <v>30</v>
      </c>
      <c r="AX253" s="13" t="s">
        <v>67</v>
      </c>
      <c r="AY253" s="252" t="s">
        <v>211</v>
      </c>
    </row>
    <row r="254" spans="2:51" s="12" customFormat="1" ht="12">
      <c r="B254" s="232"/>
      <c r="C254" s="233"/>
      <c r="D254" s="228" t="s">
        <v>223</v>
      </c>
      <c r="E254" s="234" t="s">
        <v>1</v>
      </c>
      <c r="F254" s="235" t="s">
        <v>411</v>
      </c>
      <c r="G254" s="233"/>
      <c r="H254" s="234" t="s">
        <v>1</v>
      </c>
      <c r="I254" s="236"/>
      <c r="J254" s="233"/>
      <c r="K254" s="233"/>
      <c r="L254" s="237"/>
      <c r="M254" s="238"/>
      <c r="N254" s="239"/>
      <c r="O254" s="239"/>
      <c r="P254" s="239"/>
      <c r="Q254" s="239"/>
      <c r="R254" s="239"/>
      <c r="S254" s="239"/>
      <c r="T254" s="240"/>
      <c r="AT254" s="241" t="s">
        <v>223</v>
      </c>
      <c r="AU254" s="241" t="s">
        <v>76</v>
      </c>
      <c r="AV254" s="12" t="s">
        <v>74</v>
      </c>
      <c r="AW254" s="12" t="s">
        <v>30</v>
      </c>
      <c r="AX254" s="12" t="s">
        <v>67</v>
      </c>
      <c r="AY254" s="241" t="s">
        <v>211</v>
      </c>
    </row>
    <row r="255" spans="2:51" s="13" customFormat="1" ht="12">
      <c r="B255" s="242"/>
      <c r="C255" s="243"/>
      <c r="D255" s="228" t="s">
        <v>223</v>
      </c>
      <c r="E255" s="244" t="s">
        <v>1</v>
      </c>
      <c r="F255" s="245" t="s">
        <v>412</v>
      </c>
      <c r="G255" s="243"/>
      <c r="H255" s="246">
        <v>14.88</v>
      </c>
      <c r="I255" s="247"/>
      <c r="J255" s="243"/>
      <c r="K255" s="243"/>
      <c r="L255" s="248"/>
      <c r="M255" s="249"/>
      <c r="N255" s="250"/>
      <c r="O255" s="250"/>
      <c r="P255" s="250"/>
      <c r="Q255" s="250"/>
      <c r="R255" s="250"/>
      <c r="S255" s="250"/>
      <c r="T255" s="251"/>
      <c r="AT255" s="252" t="s">
        <v>223</v>
      </c>
      <c r="AU255" s="252" t="s">
        <v>76</v>
      </c>
      <c r="AV255" s="13" t="s">
        <v>76</v>
      </c>
      <c r="AW255" s="13" t="s">
        <v>30</v>
      </c>
      <c r="AX255" s="13" t="s">
        <v>67</v>
      </c>
      <c r="AY255" s="252" t="s">
        <v>211</v>
      </c>
    </row>
    <row r="256" spans="2:51" s="13" customFormat="1" ht="12">
      <c r="B256" s="242"/>
      <c r="C256" s="243"/>
      <c r="D256" s="228" t="s">
        <v>223</v>
      </c>
      <c r="E256" s="244" t="s">
        <v>1</v>
      </c>
      <c r="F256" s="245" t="s">
        <v>413</v>
      </c>
      <c r="G256" s="243"/>
      <c r="H256" s="246">
        <v>1.6</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4" customFormat="1" ht="12">
      <c r="B257" s="253"/>
      <c r="C257" s="254"/>
      <c r="D257" s="228" t="s">
        <v>223</v>
      </c>
      <c r="E257" s="255" t="s">
        <v>1</v>
      </c>
      <c r="F257" s="256" t="s">
        <v>227</v>
      </c>
      <c r="G257" s="254"/>
      <c r="H257" s="257">
        <v>35.86</v>
      </c>
      <c r="I257" s="258"/>
      <c r="J257" s="254"/>
      <c r="K257" s="254"/>
      <c r="L257" s="259"/>
      <c r="M257" s="260"/>
      <c r="N257" s="261"/>
      <c r="O257" s="261"/>
      <c r="P257" s="261"/>
      <c r="Q257" s="261"/>
      <c r="R257" s="261"/>
      <c r="S257" s="261"/>
      <c r="T257" s="262"/>
      <c r="AT257" s="263" t="s">
        <v>223</v>
      </c>
      <c r="AU257" s="263" t="s">
        <v>76</v>
      </c>
      <c r="AV257" s="14" t="s">
        <v>218</v>
      </c>
      <c r="AW257" s="14" t="s">
        <v>30</v>
      </c>
      <c r="AX257" s="14" t="s">
        <v>74</v>
      </c>
      <c r="AY257" s="263" t="s">
        <v>211</v>
      </c>
    </row>
    <row r="258" spans="2:65" s="1" customFormat="1" ht="16.5" customHeight="1">
      <c r="B258" s="38"/>
      <c r="C258" s="216" t="s">
        <v>304</v>
      </c>
      <c r="D258" s="216" t="s">
        <v>213</v>
      </c>
      <c r="E258" s="217" t="s">
        <v>414</v>
      </c>
      <c r="F258" s="218" t="s">
        <v>415</v>
      </c>
      <c r="G258" s="219" t="s">
        <v>216</v>
      </c>
      <c r="H258" s="220">
        <v>35.86</v>
      </c>
      <c r="I258" s="221"/>
      <c r="J258" s="222">
        <f>ROUND(I258*H258,2)</f>
        <v>0</v>
      </c>
      <c r="K258" s="218" t="s">
        <v>217</v>
      </c>
      <c r="L258" s="43"/>
      <c r="M258" s="223" t="s">
        <v>1</v>
      </c>
      <c r="N258" s="224" t="s">
        <v>38</v>
      </c>
      <c r="O258" s="79"/>
      <c r="P258" s="225">
        <f>O258*H258</f>
        <v>0</v>
      </c>
      <c r="Q258" s="225">
        <v>3.6E-05</v>
      </c>
      <c r="R258" s="225">
        <f>Q258*H258</f>
        <v>0.00129096</v>
      </c>
      <c r="S258" s="225">
        <v>0</v>
      </c>
      <c r="T258" s="226">
        <f>S258*H258</f>
        <v>0</v>
      </c>
      <c r="AR258" s="17" t="s">
        <v>218</v>
      </c>
      <c r="AT258" s="17" t="s">
        <v>213</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416</v>
      </c>
    </row>
    <row r="259" spans="2:47" s="1" customFormat="1" ht="12">
      <c r="B259" s="38"/>
      <c r="C259" s="39"/>
      <c r="D259" s="228" t="s">
        <v>219</v>
      </c>
      <c r="E259" s="39"/>
      <c r="F259" s="229" t="s">
        <v>417</v>
      </c>
      <c r="G259" s="39"/>
      <c r="H259" s="39"/>
      <c r="I259" s="143"/>
      <c r="J259" s="39"/>
      <c r="K259" s="39"/>
      <c r="L259" s="43"/>
      <c r="M259" s="230"/>
      <c r="N259" s="79"/>
      <c r="O259" s="79"/>
      <c r="P259" s="79"/>
      <c r="Q259" s="79"/>
      <c r="R259" s="79"/>
      <c r="S259" s="79"/>
      <c r="T259" s="80"/>
      <c r="AT259" s="17" t="s">
        <v>219</v>
      </c>
      <c r="AU259" s="17" t="s">
        <v>76</v>
      </c>
    </row>
    <row r="260" spans="2:47" s="1" customFormat="1" ht="12">
      <c r="B260" s="38"/>
      <c r="C260" s="39"/>
      <c r="D260" s="228" t="s">
        <v>221</v>
      </c>
      <c r="E260" s="39"/>
      <c r="F260" s="231" t="s">
        <v>407</v>
      </c>
      <c r="G260" s="39"/>
      <c r="H260" s="39"/>
      <c r="I260" s="143"/>
      <c r="J260" s="39"/>
      <c r="K260" s="39"/>
      <c r="L260" s="43"/>
      <c r="M260" s="230"/>
      <c r="N260" s="79"/>
      <c r="O260" s="79"/>
      <c r="P260" s="79"/>
      <c r="Q260" s="79"/>
      <c r="R260" s="79"/>
      <c r="S260" s="79"/>
      <c r="T260" s="80"/>
      <c r="AT260" s="17" t="s">
        <v>221</v>
      </c>
      <c r="AU260" s="17" t="s">
        <v>76</v>
      </c>
    </row>
    <row r="261" spans="2:65" s="1" customFormat="1" ht="16.5" customHeight="1">
      <c r="B261" s="38"/>
      <c r="C261" s="216" t="s">
        <v>418</v>
      </c>
      <c r="D261" s="216" t="s">
        <v>213</v>
      </c>
      <c r="E261" s="217" t="s">
        <v>419</v>
      </c>
      <c r="F261" s="218" t="s">
        <v>420</v>
      </c>
      <c r="G261" s="219" t="s">
        <v>323</v>
      </c>
      <c r="H261" s="220">
        <v>1.831</v>
      </c>
      <c r="I261" s="221"/>
      <c r="J261" s="222">
        <f>ROUND(I261*H261,2)</f>
        <v>0</v>
      </c>
      <c r="K261" s="218" t="s">
        <v>217</v>
      </c>
      <c r="L261" s="43"/>
      <c r="M261" s="223" t="s">
        <v>1</v>
      </c>
      <c r="N261" s="224" t="s">
        <v>38</v>
      </c>
      <c r="O261" s="79"/>
      <c r="P261" s="225">
        <f>O261*H261</f>
        <v>0</v>
      </c>
      <c r="Q261" s="225">
        <v>1.076372</v>
      </c>
      <c r="R261" s="225">
        <f>Q261*H261</f>
        <v>1.9708371320000002</v>
      </c>
      <c r="S261" s="225">
        <v>0</v>
      </c>
      <c r="T261" s="226">
        <f>S261*H261</f>
        <v>0</v>
      </c>
      <c r="AR261" s="17" t="s">
        <v>218</v>
      </c>
      <c r="AT261" s="17" t="s">
        <v>213</v>
      </c>
      <c r="AU261" s="17" t="s">
        <v>76</v>
      </c>
      <c r="AY261" s="17" t="s">
        <v>211</v>
      </c>
      <c r="BE261" s="227">
        <f>IF(N261="základní",J261,0)</f>
        <v>0</v>
      </c>
      <c r="BF261" s="227">
        <f>IF(N261="snížená",J261,0)</f>
        <v>0</v>
      </c>
      <c r="BG261" s="227">
        <f>IF(N261="zákl. přenesená",J261,0)</f>
        <v>0</v>
      </c>
      <c r="BH261" s="227">
        <f>IF(N261="sníž. přenesená",J261,0)</f>
        <v>0</v>
      </c>
      <c r="BI261" s="227">
        <f>IF(N261="nulová",J261,0)</f>
        <v>0</v>
      </c>
      <c r="BJ261" s="17" t="s">
        <v>74</v>
      </c>
      <c r="BK261" s="227">
        <f>ROUND(I261*H261,2)</f>
        <v>0</v>
      </c>
      <c r="BL261" s="17" t="s">
        <v>218</v>
      </c>
      <c r="BM261" s="17" t="s">
        <v>421</v>
      </c>
    </row>
    <row r="262" spans="2:47" s="1" customFormat="1" ht="12">
      <c r="B262" s="38"/>
      <c r="C262" s="39"/>
      <c r="D262" s="228" t="s">
        <v>219</v>
      </c>
      <c r="E262" s="39"/>
      <c r="F262" s="229" t="s">
        <v>422</v>
      </c>
      <c r="G262" s="39"/>
      <c r="H262" s="39"/>
      <c r="I262" s="143"/>
      <c r="J262" s="39"/>
      <c r="K262" s="39"/>
      <c r="L262" s="43"/>
      <c r="M262" s="230"/>
      <c r="N262" s="79"/>
      <c r="O262" s="79"/>
      <c r="P262" s="79"/>
      <c r="Q262" s="79"/>
      <c r="R262" s="79"/>
      <c r="S262" s="79"/>
      <c r="T262" s="80"/>
      <c r="AT262" s="17" t="s">
        <v>219</v>
      </c>
      <c r="AU262" s="17" t="s">
        <v>76</v>
      </c>
    </row>
    <row r="263" spans="2:47" s="1" customFormat="1" ht="12">
      <c r="B263" s="38"/>
      <c r="C263" s="39"/>
      <c r="D263" s="228" t="s">
        <v>221</v>
      </c>
      <c r="E263" s="39"/>
      <c r="F263" s="231" t="s">
        <v>423</v>
      </c>
      <c r="G263" s="39"/>
      <c r="H263" s="39"/>
      <c r="I263" s="143"/>
      <c r="J263" s="39"/>
      <c r="K263" s="39"/>
      <c r="L263" s="43"/>
      <c r="M263" s="230"/>
      <c r="N263" s="79"/>
      <c r="O263" s="79"/>
      <c r="P263" s="79"/>
      <c r="Q263" s="79"/>
      <c r="R263" s="79"/>
      <c r="S263" s="79"/>
      <c r="T263" s="80"/>
      <c r="AT263" s="17" t="s">
        <v>221</v>
      </c>
      <c r="AU263" s="17" t="s">
        <v>76</v>
      </c>
    </row>
    <row r="264" spans="2:51" s="12" customFormat="1" ht="12">
      <c r="B264" s="232"/>
      <c r="C264" s="233"/>
      <c r="D264" s="228" t="s">
        <v>223</v>
      </c>
      <c r="E264" s="234" t="s">
        <v>1</v>
      </c>
      <c r="F264" s="235" t="s">
        <v>424</v>
      </c>
      <c r="G264" s="233"/>
      <c r="H264" s="234" t="s">
        <v>1</v>
      </c>
      <c r="I264" s="236"/>
      <c r="J264" s="233"/>
      <c r="K264" s="233"/>
      <c r="L264" s="237"/>
      <c r="M264" s="238"/>
      <c r="N264" s="239"/>
      <c r="O264" s="239"/>
      <c r="P264" s="239"/>
      <c r="Q264" s="239"/>
      <c r="R264" s="239"/>
      <c r="S264" s="239"/>
      <c r="T264" s="240"/>
      <c r="AT264" s="241" t="s">
        <v>223</v>
      </c>
      <c r="AU264" s="241" t="s">
        <v>76</v>
      </c>
      <c r="AV264" s="12" t="s">
        <v>74</v>
      </c>
      <c r="AW264" s="12" t="s">
        <v>30</v>
      </c>
      <c r="AX264" s="12" t="s">
        <v>67</v>
      </c>
      <c r="AY264" s="241" t="s">
        <v>211</v>
      </c>
    </row>
    <row r="265" spans="2:51" s="13" customFormat="1" ht="12">
      <c r="B265" s="242"/>
      <c r="C265" s="243"/>
      <c r="D265" s="228" t="s">
        <v>223</v>
      </c>
      <c r="E265" s="244" t="s">
        <v>1</v>
      </c>
      <c r="F265" s="245" t="s">
        <v>425</v>
      </c>
      <c r="G265" s="243"/>
      <c r="H265" s="246">
        <v>0.896</v>
      </c>
      <c r="I265" s="247"/>
      <c r="J265" s="243"/>
      <c r="K265" s="243"/>
      <c r="L265" s="248"/>
      <c r="M265" s="249"/>
      <c r="N265" s="250"/>
      <c r="O265" s="250"/>
      <c r="P265" s="250"/>
      <c r="Q265" s="250"/>
      <c r="R265" s="250"/>
      <c r="S265" s="250"/>
      <c r="T265" s="251"/>
      <c r="AT265" s="252" t="s">
        <v>223</v>
      </c>
      <c r="AU265" s="252" t="s">
        <v>76</v>
      </c>
      <c r="AV265" s="13" t="s">
        <v>76</v>
      </c>
      <c r="AW265" s="13" t="s">
        <v>30</v>
      </c>
      <c r="AX265" s="13" t="s">
        <v>67</v>
      </c>
      <c r="AY265" s="252" t="s">
        <v>211</v>
      </c>
    </row>
    <row r="266" spans="2:51" s="12" customFormat="1" ht="12">
      <c r="B266" s="232"/>
      <c r="C266" s="233"/>
      <c r="D266" s="228" t="s">
        <v>223</v>
      </c>
      <c r="E266" s="234" t="s">
        <v>1</v>
      </c>
      <c r="F266" s="235" t="s">
        <v>382</v>
      </c>
      <c r="G266" s="233"/>
      <c r="H266" s="234" t="s">
        <v>1</v>
      </c>
      <c r="I266" s="236"/>
      <c r="J266" s="233"/>
      <c r="K266" s="233"/>
      <c r="L266" s="237"/>
      <c r="M266" s="238"/>
      <c r="N266" s="239"/>
      <c r="O266" s="239"/>
      <c r="P266" s="239"/>
      <c r="Q266" s="239"/>
      <c r="R266" s="239"/>
      <c r="S266" s="239"/>
      <c r="T266" s="240"/>
      <c r="AT266" s="241" t="s">
        <v>223</v>
      </c>
      <c r="AU266" s="241" t="s">
        <v>76</v>
      </c>
      <c r="AV266" s="12" t="s">
        <v>74</v>
      </c>
      <c r="AW266" s="12" t="s">
        <v>30</v>
      </c>
      <c r="AX266" s="12" t="s">
        <v>67</v>
      </c>
      <c r="AY266" s="241" t="s">
        <v>211</v>
      </c>
    </row>
    <row r="267" spans="2:51" s="13" customFormat="1" ht="12">
      <c r="B267" s="242"/>
      <c r="C267" s="243"/>
      <c r="D267" s="228" t="s">
        <v>223</v>
      </c>
      <c r="E267" s="244" t="s">
        <v>1</v>
      </c>
      <c r="F267" s="245" t="s">
        <v>426</v>
      </c>
      <c r="G267" s="243"/>
      <c r="H267" s="246">
        <v>0.935</v>
      </c>
      <c r="I267" s="247"/>
      <c r="J267" s="243"/>
      <c r="K267" s="243"/>
      <c r="L267" s="248"/>
      <c r="M267" s="249"/>
      <c r="N267" s="250"/>
      <c r="O267" s="250"/>
      <c r="P267" s="250"/>
      <c r="Q267" s="250"/>
      <c r="R267" s="250"/>
      <c r="S267" s="250"/>
      <c r="T267" s="251"/>
      <c r="AT267" s="252" t="s">
        <v>223</v>
      </c>
      <c r="AU267" s="252" t="s">
        <v>76</v>
      </c>
      <c r="AV267" s="13" t="s">
        <v>76</v>
      </c>
      <c r="AW267" s="13" t="s">
        <v>30</v>
      </c>
      <c r="AX267" s="13" t="s">
        <v>67</v>
      </c>
      <c r="AY267" s="252" t="s">
        <v>211</v>
      </c>
    </row>
    <row r="268" spans="2:51" s="14" customFormat="1" ht="12">
      <c r="B268" s="253"/>
      <c r="C268" s="254"/>
      <c r="D268" s="228" t="s">
        <v>223</v>
      </c>
      <c r="E268" s="255" t="s">
        <v>1</v>
      </c>
      <c r="F268" s="256" t="s">
        <v>227</v>
      </c>
      <c r="G268" s="254"/>
      <c r="H268" s="257">
        <v>1.831</v>
      </c>
      <c r="I268" s="258"/>
      <c r="J268" s="254"/>
      <c r="K268" s="254"/>
      <c r="L268" s="259"/>
      <c r="M268" s="260"/>
      <c r="N268" s="261"/>
      <c r="O268" s="261"/>
      <c r="P268" s="261"/>
      <c r="Q268" s="261"/>
      <c r="R268" s="261"/>
      <c r="S268" s="261"/>
      <c r="T268" s="262"/>
      <c r="AT268" s="263" t="s">
        <v>223</v>
      </c>
      <c r="AU268" s="263" t="s">
        <v>76</v>
      </c>
      <c r="AV268" s="14" t="s">
        <v>218</v>
      </c>
      <c r="AW268" s="14" t="s">
        <v>30</v>
      </c>
      <c r="AX268" s="14" t="s">
        <v>74</v>
      </c>
      <c r="AY268" s="263" t="s">
        <v>211</v>
      </c>
    </row>
    <row r="269" spans="2:63" s="11" customFormat="1" ht="22.8" customHeight="1">
      <c r="B269" s="200"/>
      <c r="C269" s="201"/>
      <c r="D269" s="202" t="s">
        <v>66</v>
      </c>
      <c r="E269" s="214" t="s">
        <v>218</v>
      </c>
      <c r="F269" s="214" t="s">
        <v>427</v>
      </c>
      <c r="G269" s="201"/>
      <c r="H269" s="201"/>
      <c r="I269" s="204"/>
      <c r="J269" s="215">
        <f>BK269</f>
        <v>0</v>
      </c>
      <c r="K269" s="201"/>
      <c r="L269" s="206"/>
      <c r="M269" s="207"/>
      <c r="N269" s="208"/>
      <c r="O269" s="208"/>
      <c r="P269" s="209">
        <f>SUM(P270:P315)</f>
        <v>0</v>
      </c>
      <c r="Q269" s="208"/>
      <c r="R269" s="209">
        <f>SUM(R270:R315)</f>
        <v>9.038811172</v>
      </c>
      <c r="S269" s="208"/>
      <c r="T269" s="210">
        <f>SUM(T270:T315)</f>
        <v>0</v>
      </c>
      <c r="AR269" s="211" t="s">
        <v>74</v>
      </c>
      <c r="AT269" s="212" t="s">
        <v>66</v>
      </c>
      <c r="AU269" s="212" t="s">
        <v>74</v>
      </c>
      <c r="AY269" s="211" t="s">
        <v>211</v>
      </c>
      <c r="BK269" s="213">
        <f>SUM(BK270:BK315)</f>
        <v>0</v>
      </c>
    </row>
    <row r="270" spans="2:65" s="1" customFormat="1" ht="16.5" customHeight="1">
      <c r="B270" s="38"/>
      <c r="C270" s="216" t="s">
        <v>311</v>
      </c>
      <c r="D270" s="216" t="s">
        <v>213</v>
      </c>
      <c r="E270" s="217" t="s">
        <v>428</v>
      </c>
      <c r="F270" s="218" t="s">
        <v>429</v>
      </c>
      <c r="G270" s="219" t="s">
        <v>216</v>
      </c>
      <c r="H270" s="220">
        <v>23.31</v>
      </c>
      <c r="I270" s="221"/>
      <c r="J270" s="222">
        <f>ROUND(I270*H270,2)</f>
        <v>0</v>
      </c>
      <c r="K270" s="218" t="s">
        <v>217</v>
      </c>
      <c r="L270" s="43"/>
      <c r="M270" s="223" t="s">
        <v>1</v>
      </c>
      <c r="N270" s="224" t="s">
        <v>38</v>
      </c>
      <c r="O270" s="79"/>
      <c r="P270" s="225">
        <f>O270*H270</f>
        <v>0</v>
      </c>
      <c r="Q270" s="225">
        <v>0</v>
      </c>
      <c r="R270" s="225">
        <f>Q270*H270</f>
        <v>0</v>
      </c>
      <c r="S270" s="225">
        <v>0</v>
      </c>
      <c r="T270" s="226">
        <f>S270*H270</f>
        <v>0</v>
      </c>
      <c r="AR270" s="17" t="s">
        <v>218</v>
      </c>
      <c r="AT270" s="17" t="s">
        <v>213</v>
      </c>
      <c r="AU270" s="17" t="s">
        <v>76</v>
      </c>
      <c r="AY270" s="17" t="s">
        <v>211</v>
      </c>
      <c r="BE270" s="227">
        <f>IF(N270="základní",J270,0)</f>
        <v>0</v>
      </c>
      <c r="BF270" s="227">
        <f>IF(N270="snížená",J270,0)</f>
        <v>0</v>
      </c>
      <c r="BG270" s="227">
        <f>IF(N270="zákl. přenesená",J270,0)</f>
        <v>0</v>
      </c>
      <c r="BH270" s="227">
        <f>IF(N270="sníž. přenesená",J270,0)</f>
        <v>0</v>
      </c>
      <c r="BI270" s="227">
        <f>IF(N270="nulová",J270,0)</f>
        <v>0</v>
      </c>
      <c r="BJ270" s="17" t="s">
        <v>74</v>
      </c>
      <c r="BK270" s="227">
        <f>ROUND(I270*H270,2)</f>
        <v>0</v>
      </c>
      <c r="BL270" s="17" t="s">
        <v>218</v>
      </c>
      <c r="BM270" s="17" t="s">
        <v>430</v>
      </c>
    </row>
    <row r="271" spans="2:47" s="1" customFormat="1" ht="12">
      <c r="B271" s="38"/>
      <c r="C271" s="39"/>
      <c r="D271" s="228" t="s">
        <v>219</v>
      </c>
      <c r="E271" s="39"/>
      <c r="F271" s="229" t="s">
        <v>431</v>
      </c>
      <c r="G271" s="39"/>
      <c r="H271" s="39"/>
      <c r="I271" s="143"/>
      <c r="J271" s="39"/>
      <c r="K271" s="39"/>
      <c r="L271" s="43"/>
      <c r="M271" s="230"/>
      <c r="N271" s="79"/>
      <c r="O271" s="79"/>
      <c r="P271" s="79"/>
      <c r="Q271" s="79"/>
      <c r="R271" s="79"/>
      <c r="S271" s="79"/>
      <c r="T271" s="80"/>
      <c r="AT271" s="17" t="s">
        <v>219</v>
      </c>
      <c r="AU271" s="17" t="s">
        <v>76</v>
      </c>
    </row>
    <row r="272" spans="2:47" s="1" customFormat="1" ht="12">
      <c r="B272" s="38"/>
      <c r="C272" s="39"/>
      <c r="D272" s="228" t="s">
        <v>221</v>
      </c>
      <c r="E272" s="39"/>
      <c r="F272" s="231" t="s">
        <v>432</v>
      </c>
      <c r="G272" s="39"/>
      <c r="H272" s="39"/>
      <c r="I272" s="143"/>
      <c r="J272" s="39"/>
      <c r="K272" s="39"/>
      <c r="L272" s="43"/>
      <c r="M272" s="230"/>
      <c r="N272" s="79"/>
      <c r="O272" s="79"/>
      <c r="P272" s="79"/>
      <c r="Q272" s="79"/>
      <c r="R272" s="79"/>
      <c r="S272" s="79"/>
      <c r="T272" s="80"/>
      <c r="AT272" s="17" t="s">
        <v>221</v>
      </c>
      <c r="AU272" s="17" t="s">
        <v>76</v>
      </c>
    </row>
    <row r="273" spans="2:51" s="12" customFormat="1" ht="12">
      <c r="B273" s="232"/>
      <c r="C273" s="233"/>
      <c r="D273" s="228" t="s">
        <v>223</v>
      </c>
      <c r="E273" s="234" t="s">
        <v>1</v>
      </c>
      <c r="F273" s="235" t="s">
        <v>433</v>
      </c>
      <c r="G273" s="233"/>
      <c r="H273" s="234" t="s">
        <v>1</v>
      </c>
      <c r="I273" s="236"/>
      <c r="J273" s="233"/>
      <c r="K273" s="233"/>
      <c r="L273" s="237"/>
      <c r="M273" s="238"/>
      <c r="N273" s="239"/>
      <c r="O273" s="239"/>
      <c r="P273" s="239"/>
      <c r="Q273" s="239"/>
      <c r="R273" s="239"/>
      <c r="S273" s="239"/>
      <c r="T273" s="240"/>
      <c r="AT273" s="241" t="s">
        <v>223</v>
      </c>
      <c r="AU273" s="241" t="s">
        <v>76</v>
      </c>
      <c r="AV273" s="12" t="s">
        <v>74</v>
      </c>
      <c r="AW273" s="12" t="s">
        <v>30</v>
      </c>
      <c r="AX273" s="12" t="s">
        <v>67</v>
      </c>
      <c r="AY273" s="241" t="s">
        <v>211</v>
      </c>
    </row>
    <row r="274" spans="2:51" s="13" customFormat="1" ht="12">
      <c r="B274" s="242"/>
      <c r="C274" s="243"/>
      <c r="D274" s="228" t="s">
        <v>223</v>
      </c>
      <c r="E274" s="244" t="s">
        <v>1</v>
      </c>
      <c r="F274" s="245" t="s">
        <v>434</v>
      </c>
      <c r="G274" s="243"/>
      <c r="H274" s="246">
        <v>23.31</v>
      </c>
      <c r="I274" s="247"/>
      <c r="J274" s="243"/>
      <c r="K274" s="243"/>
      <c r="L274" s="248"/>
      <c r="M274" s="249"/>
      <c r="N274" s="250"/>
      <c r="O274" s="250"/>
      <c r="P274" s="250"/>
      <c r="Q274" s="250"/>
      <c r="R274" s="250"/>
      <c r="S274" s="250"/>
      <c r="T274" s="251"/>
      <c r="AT274" s="252" t="s">
        <v>223</v>
      </c>
      <c r="AU274" s="252" t="s">
        <v>76</v>
      </c>
      <c r="AV274" s="13" t="s">
        <v>76</v>
      </c>
      <c r="AW274" s="13" t="s">
        <v>30</v>
      </c>
      <c r="AX274" s="13" t="s">
        <v>67</v>
      </c>
      <c r="AY274" s="252" t="s">
        <v>211</v>
      </c>
    </row>
    <row r="275" spans="2:51" s="14" customFormat="1" ht="12">
      <c r="B275" s="253"/>
      <c r="C275" s="254"/>
      <c r="D275" s="228" t="s">
        <v>223</v>
      </c>
      <c r="E275" s="255" t="s">
        <v>1</v>
      </c>
      <c r="F275" s="256" t="s">
        <v>227</v>
      </c>
      <c r="G275" s="254"/>
      <c r="H275" s="257">
        <v>23.31</v>
      </c>
      <c r="I275" s="258"/>
      <c r="J275" s="254"/>
      <c r="K275" s="254"/>
      <c r="L275" s="259"/>
      <c r="M275" s="260"/>
      <c r="N275" s="261"/>
      <c r="O275" s="261"/>
      <c r="P275" s="261"/>
      <c r="Q275" s="261"/>
      <c r="R275" s="261"/>
      <c r="S275" s="261"/>
      <c r="T275" s="262"/>
      <c r="AT275" s="263" t="s">
        <v>223</v>
      </c>
      <c r="AU275" s="263" t="s">
        <v>76</v>
      </c>
      <c r="AV275" s="14" t="s">
        <v>218</v>
      </c>
      <c r="AW275" s="14" t="s">
        <v>30</v>
      </c>
      <c r="AX275" s="14" t="s">
        <v>74</v>
      </c>
      <c r="AY275" s="263" t="s">
        <v>211</v>
      </c>
    </row>
    <row r="276" spans="2:65" s="1" customFormat="1" ht="16.5" customHeight="1">
      <c r="B276" s="38"/>
      <c r="C276" s="216" t="s">
        <v>435</v>
      </c>
      <c r="D276" s="216" t="s">
        <v>213</v>
      </c>
      <c r="E276" s="217" t="s">
        <v>436</v>
      </c>
      <c r="F276" s="218" t="s">
        <v>437</v>
      </c>
      <c r="G276" s="219" t="s">
        <v>216</v>
      </c>
      <c r="H276" s="220">
        <v>1.152</v>
      </c>
      <c r="I276" s="221"/>
      <c r="J276" s="222">
        <f>ROUND(I276*H276,2)</f>
        <v>0</v>
      </c>
      <c r="K276" s="218" t="s">
        <v>217</v>
      </c>
      <c r="L276" s="43"/>
      <c r="M276" s="223" t="s">
        <v>1</v>
      </c>
      <c r="N276" s="224" t="s">
        <v>38</v>
      </c>
      <c r="O276" s="79"/>
      <c r="P276" s="225">
        <f>O276*H276</f>
        <v>0</v>
      </c>
      <c r="Q276" s="225">
        <v>0.02102</v>
      </c>
      <c r="R276" s="225">
        <f>Q276*H276</f>
        <v>0.02421504</v>
      </c>
      <c r="S276" s="225">
        <v>0</v>
      </c>
      <c r="T276" s="226">
        <f>S276*H276</f>
        <v>0</v>
      </c>
      <c r="AR276" s="17" t="s">
        <v>218</v>
      </c>
      <c r="AT276" s="17" t="s">
        <v>213</v>
      </c>
      <c r="AU276" s="17" t="s">
        <v>76</v>
      </c>
      <c r="AY276" s="17" t="s">
        <v>211</v>
      </c>
      <c r="BE276" s="227">
        <f>IF(N276="základní",J276,0)</f>
        <v>0</v>
      </c>
      <c r="BF276" s="227">
        <f>IF(N276="snížená",J276,0)</f>
        <v>0</v>
      </c>
      <c r="BG276" s="227">
        <f>IF(N276="zákl. přenesená",J276,0)</f>
        <v>0</v>
      </c>
      <c r="BH276" s="227">
        <f>IF(N276="sníž. přenesená",J276,0)</f>
        <v>0</v>
      </c>
      <c r="BI276" s="227">
        <f>IF(N276="nulová",J276,0)</f>
        <v>0</v>
      </c>
      <c r="BJ276" s="17" t="s">
        <v>74</v>
      </c>
      <c r="BK276" s="227">
        <f>ROUND(I276*H276,2)</f>
        <v>0</v>
      </c>
      <c r="BL276" s="17" t="s">
        <v>218</v>
      </c>
      <c r="BM276" s="17" t="s">
        <v>438</v>
      </c>
    </row>
    <row r="277" spans="2:47" s="1" customFormat="1" ht="12">
      <c r="B277" s="38"/>
      <c r="C277" s="39"/>
      <c r="D277" s="228" t="s">
        <v>219</v>
      </c>
      <c r="E277" s="39"/>
      <c r="F277" s="229" t="s">
        <v>439</v>
      </c>
      <c r="G277" s="39"/>
      <c r="H277" s="39"/>
      <c r="I277" s="143"/>
      <c r="J277" s="39"/>
      <c r="K277" s="39"/>
      <c r="L277" s="43"/>
      <c r="M277" s="230"/>
      <c r="N277" s="79"/>
      <c r="O277" s="79"/>
      <c r="P277" s="79"/>
      <c r="Q277" s="79"/>
      <c r="R277" s="79"/>
      <c r="S277" s="79"/>
      <c r="T277" s="80"/>
      <c r="AT277" s="17" t="s">
        <v>219</v>
      </c>
      <c r="AU277" s="17" t="s">
        <v>76</v>
      </c>
    </row>
    <row r="278" spans="2:47" s="1" customFormat="1" ht="12">
      <c r="B278" s="38"/>
      <c r="C278" s="39"/>
      <c r="D278" s="228" t="s">
        <v>221</v>
      </c>
      <c r="E278" s="39"/>
      <c r="F278" s="231" t="s">
        <v>440</v>
      </c>
      <c r="G278" s="39"/>
      <c r="H278" s="39"/>
      <c r="I278" s="143"/>
      <c r="J278" s="39"/>
      <c r="K278" s="39"/>
      <c r="L278" s="43"/>
      <c r="M278" s="230"/>
      <c r="N278" s="79"/>
      <c r="O278" s="79"/>
      <c r="P278" s="79"/>
      <c r="Q278" s="79"/>
      <c r="R278" s="79"/>
      <c r="S278" s="79"/>
      <c r="T278" s="80"/>
      <c r="AT278" s="17" t="s">
        <v>221</v>
      </c>
      <c r="AU278" s="17" t="s">
        <v>76</v>
      </c>
    </row>
    <row r="279" spans="2:51" s="12" customFormat="1" ht="12">
      <c r="B279" s="232"/>
      <c r="C279" s="233"/>
      <c r="D279" s="228" t="s">
        <v>223</v>
      </c>
      <c r="E279" s="234" t="s">
        <v>1</v>
      </c>
      <c r="F279" s="235" t="s">
        <v>441</v>
      </c>
      <c r="G279" s="233"/>
      <c r="H279" s="234" t="s">
        <v>1</v>
      </c>
      <c r="I279" s="236"/>
      <c r="J279" s="233"/>
      <c r="K279" s="233"/>
      <c r="L279" s="237"/>
      <c r="M279" s="238"/>
      <c r="N279" s="239"/>
      <c r="O279" s="239"/>
      <c r="P279" s="239"/>
      <c r="Q279" s="239"/>
      <c r="R279" s="239"/>
      <c r="S279" s="239"/>
      <c r="T279" s="240"/>
      <c r="AT279" s="241" t="s">
        <v>223</v>
      </c>
      <c r="AU279" s="241" t="s">
        <v>76</v>
      </c>
      <c r="AV279" s="12" t="s">
        <v>74</v>
      </c>
      <c r="AW279" s="12" t="s">
        <v>30</v>
      </c>
      <c r="AX279" s="12" t="s">
        <v>67</v>
      </c>
      <c r="AY279" s="241" t="s">
        <v>211</v>
      </c>
    </row>
    <row r="280" spans="2:51" s="13" customFormat="1" ht="12">
      <c r="B280" s="242"/>
      <c r="C280" s="243"/>
      <c r="D280" s="228" t="s">
        <v>223</v>
      </c>
      <c r="E280" s="244" t="s">
        <v>1</v>
      </c>
      <c r="F280" s="245" t="s">
        <v>442</v>
      </c>
      <c r="G280" s="243"/>
      <c r="H280" s="246">
        <v>1.152</v>
      </c>
      <c r="I280" s="247"/>
      <c r="J280" s="243"/>
      <c r="K280" s="243"/>
      <c r="L280" s="248"/>
      <c r="M280" s="249"/>
      <c r="N280" s="250"/>
      <c r="O280" s="250"/>
      <c r="P280" s="250"/>
      <c r="Q280" s="250"/>
      <c r="R280" s="250"/>
      <c r="S280" s="250"/>
      <c r="T280" s="251"/>
      <c r="AT280" s="252" t="s">
        <v>223</v>
      </c>
      <c r="AU280" s="252" t="s">
        <v>76</v>
      </c>
      <c r="AV280" s="13" t="s">
        <v>76</v>
      </c>
      <c r="AW280" s="13" t="s">
        <v>30</v>
      </c>
      <c r="AX280" s="13" t="s">
        <v>67</v>
      </c>
      <c r="AY280" s="252" t="s">
        <v>211</v>
      </c>
    </row>
    <row r="281" spans="2:51" s="14" customFormat="1" ht="12">
      <c r="B281" s="253"/>
      <c r="C281" s="254"/>
      <c r="D281" s="228" t="s">
        <v>223</v>
      </c>
      <c r="E281" s="255" t="s">
        <v>1</v>
      </c>
      <c r="F281" s="256" t="s">
        <v>227</v>
      </c>
      <c r="G281" s="254"/>
      <c r="H281" s="257">
        <v>1.152</v>
      </c>
      <c r="I281" s="258"/>
      <c r="J281" s="254"/>
      <c r="K281" s="254"/>
      <c r="L281" s="259"/>
      <c r="M281" s="260"/>
      <c r="N281" s="261"/>
      <c r="O281" s="261"/>
      <c r="P281" s="261"/>
      <c r="Q281" s="261"/>
      <c r="R281" s="261"/>
      <c r="S281" s="261"/>
      <c r="T281" s="262"/>
      <c r="AT281" s="263" t="s">
        <v>223</v>
      </c>
      <c r="AU281" s="263" t="s">
        <v>76</v>
      </c>
      <c r="AV281" s="14" t="s">
        <v>218</v>
      </c>
      <c r="AW281" s="14" t="s">
        <v>30</v>
      </c>
      <c r="AX281" s="14" t="s">
        <v>74</v>
      </c>
      <c r="AY281" s="263" t="s">
        <v>211</v>
      </c>
    </row>
    <row r="282" spans="2:65" s="1" customFormat="1" ht="16.5" customHeight="1">
      <c r="B282" s="38"/>
      <c r="C282" s="216" t="s">
        <v>317</v>
      </c>
      <c r="D282" s="216" t="s">
        <v>213</v>
      </c>
      <c r="E282" s="217" t="s">
        <v>443</v>
      </c>
      <c r="F282" s="218" t="s">
        <v>444</v>
      </c>
      <c r="G282" s="219" t="s">
        <v>216</v>
      </c>
      <c r="H282" s="220">
        <v>1.152</v>
      </c>
      <c r="I282" s="221"/>
      <c r="J282" s="222">
        <f>ROUND(I282*H282,2)</f>
        <v>0</v>
      </c>
      <c r="K282" s="218" t="s">
        <v>217</v>
      </c>
      <c r="L282" s="43"/>
      <c r="M282" s="223" t="s">
        <v>1</v>
      </c>
      <c r="N282" s="224" t="s">
        <v>38</v>
      </c>
      <c r="O282" s="79"/>
      <c r="P282" s="225">
        <f>O282*H282</f>
        <v>0</v>
      </c>
      <c r="Q282" s="225">
        <v>0.02102</v>
      </c>
      <c r="R282" s="225">
        <f>Q282*H282</f>
        <v>0.02421504</v>
      </c>
      <c r="S282" s="225">
        <v>0</v>
      </c>
      <c r="T282" s="226">
        <f>S282*H282</f>
        <v>0</v>
      </c>
      <c r="AR282" s="17" t="s">
        <v>218</v>
      </c>
      <c r="AT282" s="17" t="s">
        <v>213</v>
      </c>
      <c r="AU282" s="17" t="s">
        <v>76</v>
      </c>
      <c r="AY282" s="17" t="s">
        <v>211</v>
      </c>
      <c r="BE282" s="227">
        <f>IF(N282="základní",J282,0)</f>
        <v>0</v>
      </c>
      <c r="BF282" s="227">
        <f>IF(N282="snížená",J282,0)</f>
        <v>0</v>
      </c>
      <c r="BG282" s="227">
        <f>IF(N282="zákl. přenesená",J282,0)</f>
        <v>0</v>
      </c>
      <c r="BH282" s="227">
        <f>IF(N282="sníž. přenesená",J282,0)</f>
        <v>0</v>
      </c>
      <c r="BI282" s="227">
        <f>IF(N282="nulová",J282,0)</f>
        <v>0</v>
      </c>
      <c r="BJ282" s="17" t="s">
        <v>74</v>
      </c>
      <c r="BK282" s="227">
        <f>ROUND(I282*H282,2)</f>
        <v>0</v>
      </c>
      <c r="BL282" s="17" t="s">
        <v>218</v>
      </c>
      <c r="BM282" s="17" t="s">
        <v>445</v>
      </c>
    </row>
    <row r="283" spans="2:47" s="1" customFormat="1" ht="12">
      <c r="B283" s="38"/>
      <c r="C283" s="39"/>
      <c r="D283" s="228" t="s">
        <v>219</v>
      </c>
      <c r="E283" s="39"/>
      <c r="F283" s="229" t="s">
        <v>446</v>
      </c>
      <c r="G283" s="39"/>
      <c r="H283" s="39"/>
      <c r="I283" s="143"/>
      <c r="J283" s="39"/>
      <c r="K283" s="39"/>
      <c r="L283" s="43"/>
      <c r="M283" s="230"/>
      <c r="N283" s="79"/>
      <c r="O283" s="79"/>
      <c r="P283" s="79"/>
      <c r="Q283" s="79"/>
      <c r="R283" s="79"/>
      <c r="S283" s="79"/>
      <c r="T283" s="80"/>
      <c r="AT283" s="17" t="s">
        <v>219</v>
      </c>
      <c r="AU283" s="17" t="s">
        <v>76</v>
      </c>
    </row>
    <row r="284" spans="2:47" s="1" customFormat="1" ht="12">
      <c r="B284" s="38"/>
      <c r="C284" s="39"/>
      <c r="D284" s="228" t="s">
        <v>221</v>
      </c>
      <c r="E284" s="39"/>
      <c r="F284" s="231" t="s">
        <v>440</v>
      </c>
      <c r="G284" s="39"/>
      <c r="H284" s="39"/>
      <c r="I284" s="143"/>
      <c r="J284" s="39"/>
      <c r="K284" s="39"/>
      <c r="L284" s="43"/>
      <c r="M284" s="230"/>
      <c r="N284" s="79"/>
      <c r="O284" s="79"/>
      <c r="P284" s="79"/>
      <c r="Q284" s="79"/>
      <c r="R284" s="79"/>
      <c r="S284" s="79"/>
      <c r="T284" s="80"/>
      <c r="AT284" s="17" t="s">
        <v>221</v>
      </c>
      <c r="AU284" s="17" t="s">
        <v>76</v>
      </c>
    </row>
    <row r="285" spans="2:51" s="13" customFormat="1" ht="12">
      <c r="B285" s="242"/>
      <c r="C285" s="243"/>
      <c r="D285" s="228" t="s">
        <v>223</v>
      </c>
      <c r="E285" s="244" t="s">
        <v>1</v>
      </c>
      <c r="F285" s="245" t="s">
        <v>447</v>
      </c>
      <c r="G285" s="243"/>
      <c r="H285" s="246">
        <v>1.152</v>
      </c>
      <c r="I285" s="247"/>
      <c r="J285" s="243"/>
      <c r="K285" s="243"/>
      <c r="L285" s="248"/>
      <c r="M285" s="249"/>
      <c r="N285" s="250"/>
      <c r="O285" s="250"/>
      <c r="P285" s="250"/>
      <c r="Q285" s="250"/>
      <c r="R285" s="250"/>
      <c r="S285" s="250"/>
      <c r="T285" s="251"/>
      <c r="AT285" s="252" t="s">
        <v>223</v>
      </c>
      <c r="AU285" s="252" t="s">
        <v>76</v>
      </c>
      <c r="AV285" s="13" t="s">
        <v>76</v>
      </c>
      <c r="AW285" s="13" t="s">
        <v>30</v>
      </c>
      <c r="AX285" s="13" t="s">
        <v>67</v>
      </c>
      <c r="AY285" s="252" t="s">
        <v>211</v>
      </c>
    </row>
    <row r="286" spans="2:51" s="14" customFormat="1" ht="12">
      <c r="B286" s="253"/>
      <c r="C286" s="254"/>
      <c r="D286" s="228" t="s">
        <v>223</v>
      </c>
      <c r="E286" s="255" t="s">
        <v>1</v>
      </c>
      <c r="F286" s="256" t="s">
        <v>227</v>
      </c>
      <c r="G286" s="254"/>
      <c r="H286" s="257">
        <v>1.152</v>
      </c>
      <c r="I286" s="258"/>
      <c r="J286" s="254"/>
      <c r="K286" s="254"/>
      <c r="L286" s="259"/>
      <c r="M286" s="260"/>
      <c r="N286" s="261"/>
      <c r="O286" s="261"/>
      <c r="P286" s="261"/>
      <c r="Q286" s="261"/>
      <c r="R286" s="261"/>
      <c r="S286" s="261"/>
      <c r="T286" s="262"/>
      <c r="AT286" s="263" t="s">
        <v>223</v>
      </c>
      <c r="AU286" s="263" t="s">
        <v>76</v>
      </c>
      <c r="AV286" s="14" t="s">
        <v>218</v>
      </c>
      <c r="AW286" s="14" t="s">
        <v>30</v>
      </c>
      <c r="AX286" s="14" t="s">
        <v>74</v>
      </c>
      <c r="AY286" s="263" t="s">
        <v>211</v>
      </c>
    </row>
    <row r="287" spans="2:65" s="1" customFormat="1" ht="16.5" customHeight="1">
      <c r="B287" s="38"/>
      <c r="C287" s="216" t="s">
        <v>448</v>
      </c>
      <c r="D287" s="216" t="s">
        <v>213</v>
      </c>
      <c r="E287" s="217" t="s">
        <v>449</v>
      </c>
      <c r="F287" s="218" t="s">
        <v>450</v>
      </c>
      <c r="G287" s="219" t="s">
        <v>216</v>
      </c>
      <c r="H287" s="220">
        <v>4</v>
      </c>
      <c r="I287" s="221"/>
      <c r="J287" s="222">
        <f>ROUND(I287*H287,2)</f>
        <v>0</v>
      </c>
      <c r="K287" s="218" t="s">
        <v>217</v>
      </c>
      <c r="L287" s="43"/>
      <c r="M287" s="223" t="s">
        <v>1</v>
      </c>
      <c r="N287" s="224" t="s">
        <v>38</v>
      </c>
      <c r="O287" s="79"/>
      <c r="P287" s="225">
        <f>O287*H287</f>
        <v>0</v>
      </c>
      <c r="Q287" s="225">
        <v>0.16192</v>
      </c>
      <c r="R287" s="225">
        <f>Q287*H287</f>
        <v>0.64768</v>
      </c>
      <c r="S287" s="225">
        <v>0</v>
      </c>
      <c r="T287" s="226">
        <f>S287*H287</f>
        <v>0</v>
      </c>
      <c r="AR287" s="17" t="s">
        <v>218</v>
      </c>
      <c r="AT287" s="17" t="s">
        <v>213</v>
      </c>
      <c r="AU287" s="17" t="s">
        <v>76</v>
      </c>
      <c r="AY287" s="17" t="s">
        <v>211</v>
      </c>
      <c r="BE287" s="227">
        <f>IF(N287="základní",J287,0)</f>
        <v>0</v>
      </c>
      <c r="BF287" s="227">
        <f>IF(N287="snížená",J287,0)</f>
        <v>0</v>
      </c>
      <c r="BG287" s="227">
        <f>IF(N287="zákl. přenesená",J287,0)</f>
        <v>0</v>
      </c>
      <c r="BH287" s="227">
        <f>IF(N287="sníž. přenesená",J287,0)</f>
        <v>0</v>
      </c>
      <c r="BI287" s="227">
        <f>IF(N287="nulová",J287,0)</f>
        <v>0</v>
      </c>
      <c r="BJ287" s="17" t="s">
        <v>74</v>
      </c>
      <c r="BK287" s="227">
        <f>ROUND(I287*H287,2)</f>
        <v>0</v>
      </c>
      <c r="BL287" s="17" t="s">
        <v>218</v>
      </c>
      <c r="BM287" s="17" t="s">
        <v>451</v>
      </c>
    </row>
    <row r="288" spans="2:47" s="1" customFormat="1" ht="12">
      <c r="B288" s="38"/>
      <c r="C288" s="39"/>
      <c r="D288" s="228" t="s">
        <v>219</v>
      </c>
      <c r="E288" s="39"/>
      <c r="F288" s="229" t="s">
        <v>452</v>
      </c>
      <c r="G288" s="39"/>
      <c r="H288" s="39"/>
      <c r="I288" s="143"/>
      <c r="J288" s="39"/>
      <c r="K288" s="39"/>
      <c r="L288" s="43"/>
      <c r="M288" s="230"/>
      <c r="N288" s="79"/>
      <c r="O288" s="79"/>
      <c r="P288" s="79"/>
      <c r="Q288" s="79"/>
      <c r="R288" s="79"/>
      <c r="S288" s="79"/>
      <c r="T288" s="80"/>
      <c r="AT288" s="17" t="s">
        <v>219</v>
      </c>
      <c r="AU288" s="17" t="s">
        <v>76</v>
      </c>
    </row>
    <row r="289" spans="2:47" s="1" customFormat="1" ht="12">
      <c r="B289" s="38"/>
      <c r="C289" s="39"/>
      <c r="D289" s="228" t="s">
        <v>221</v>
      </c>
      <c r="E289" s="39"/>
      <c r="F289" s="231" t="s">
        <v>453</v>
      </c>
      <c r="G289" s="39"/>
      <c r="H289" s="39"/>
      <c r="I289" s="143"/>
      <c r="J289" s="39"/>
      <c r="K289" s="39"/>
      <c r="L289" s="43"/>
      <c r="M289" s="230"/>
      <c r="N289" s="79"/>
      <c r="O289" s="79"/>
      <c r="P289" s="79"/>
      <c r="Q289" s="79"/>
      <c r="R289" s="79"/>
      <c r="S289" s="79"/>
      <c r="T289" s="80"/>
      <c r="AT289" s="17" t="s">
        <v>221</v>
      </c>
      <c r="AU289" s="17" t="s">
        <v>76</v>
      </c>
    </row>
    <row r="290" spans="2:51" s="12" customFormat="1" ht="12">
      <c r="B290" s="232"/>
      <c r="C290" s="233"/>
      <c r="D290" s="228" t="s">
        <v>223</v>
      </c>
      <c r="E290" s="234" t="s">
        <v>1</v>
      </c>
      <c r="F290" s="235" t="s">
        <v>454</v>
      </c>
      <c r="G290" s="233"/>
      <c r="H290" s="234" t="s">
        <v>1</v>
      </c>
      <c r="I290" s="236"/>
      <c r="J290" s="233"/>
      <c r="K290" s="233"/>
      <c r="L290" s="237"/>
      <c r="M290" s="238"/>
      <c r="N290" s="239"/>
      <c r="O290" s="239"/>
      <c r="P290" s="239"/>
      <c r="Q290" s="239"/>
      <c r="R290" s="239"/>
      <c r="S290" s="239"/>
      <c r="T290" s="240"/>
      <c r="AT290" s="241" t="s">
        <v>223</v>
      </c>
      <c r="AU290" s="241" t="s">
        <v>76</v>
      </c>
      <c r="AV290" s="12" t="s">
        <v>74</v>
      </c>
      <c r="AW290" s="12" t="s">
        <v>30</v>
      </c>
      <c r="AX290" s="12" t="s">
        <v>67</v>
      </c>
      <c r="AY290" s="241" t="s">
        <v>211</v>
      </c>
    </row>
    <row r="291" spans="2:51" s="13" customFormat="1" ht="12">
      <c r="B291" s="242"/>
      <c r="C291" s="243"/>
      <c r="D291" s="228" t="s">
        <v>223</v>
      </c>
      <c r="E291" s="244" t="s">
        <v>1</v>
      </c>
      <c r="F291" s="245" t="s">
        <v>320</v>
      </c>
      <c r="G291" s="243"/>
      <c r="H291" s="246">
        <v>4</v>
      </c>
      <c r="I291" s="247"/>
      <c r="J291" s="243"/>
      <c r="K291" s="243"/>
      <c r="L291" s="248"/>
      <c r="M291" s="249"/>
      <c r="N291" s="250"/>
      <c r="O291" s="250"/>
      <c r="P291" s="250"/>
      <c r="Q291" s="250"/>
      <c r="R291" s="250"/>
      <c r="S291" s="250"/>
      <c r="T291" s="251"/>
      <c r="AT291" s="252" t="s">
        <v>223</v>
      </c>
      <c r="AU291" s="252" t="s">
        <v>76</v>
      </c>
      <c r="AV291" s="13" t="s">
        <v>76</v>
      </c>
      <c r="AW291" s="13" t="s">
        <v>30</v>
      </c>
      <c r="AX291" s="13" t="s">
        <v>67</v>
      </c>
      <c r="AY291" s="252" t="s">
        <v>211</v>
      </c>
    </row>
    <row r="292" spans="2:51" s="14" customFormat="1" ht="12">
      <c r="B292" s="253"/>
      <c r="C292" s="254"/>
      <c r="D292" s="228" t="s">
        <v>223</v>
      </c>
      <c r="E292" s="255" t="s">
        <v>1</v>
      </c>
      <c r="F292" s="256" t="s">
        <v>227</v>
      </c>
      <c r="G292" s="254"/>
      <c r="H292" s="257">
        <v>4</v>
      </c>
      <c r="I292" s="258"/>
      <c r="J292" s="254"/>
      <c r="K292" s="254"/>
      <c r="L292" s="259"/>
      <c r="M292" s="260"/>
      <c r="N292" s="261"/>
      <c r="O292" s="261"/>
      <c r="P292" s="261"/>
      <c r="Q292" s="261"/>
      <c r="R292" s="261"/>
      <c r="S292" s="261"/>
      <c r="T292" s="262"/>
      <c r="AT292" s="263" t="s">
        <v>223</v>
      </c>
      <c r="AU292" s="263" t="s">
        <v>76</v>
      </c>
      <c r="AV292" s="14" t="s">
        <v>218</v>
      </c>
      <c r="AW292" s="14" t="s">
        <v>30</v>
      </c>
      <c r="AX292" s="14" t="s">
        <v>74</v>
      </c>
      <c r="AY292" s="263" t="s">
        <v>211</v>
      </c>
    </row>
    <row r="293" spans="2:65" s="1" customFormat="1" ht="16.5" customHeight="1">
      <c r="B293" s="38"/>
      <c r="C293" s="216" t="s">
        <v>324</v>
      </c>
      <c r="D293" s="216" t="s">
        <v>213</v>
      </c>
      <c r="E293" s="217" t="s">
        <v>455</v>
      </c>
      <c r="F293" s="218" t="s">
        <v>456</v>
      </c>
      <c r="G293" s="219" t="s">
        <v>230</v>
      </c>
      <c r="H293" s="220">
        <v>17.2</v>
      </c>
      <c r="I293" s="221"/>
      <c r="J293" s="222">
        <f>ROUND(I293*H293,2)</f>
        <v>0</v>
      </c>
      <c r="K293" s="218" t="s">
        <v>217</v>
      </c>
      <c r="L293" s="43"/>
      <c r="M293" s="223" t="s">
        <v>1</v>
      </c>
      <c r="N293" s="224" t="s">
        <v>38</v>
      </c>
      <c r="O293" s="79"/>
      <c r="P293" s="225">
        <f>O293*H293</f>
        <v>0</v>
      </c>
      <c r="Q293" s="225">
        <v>0</v>
      </c>
      <c r="R293" s="225">
        <f>Q293*H293</f>
        <v>0</v>
      </c>
      <c r="S293" s="225">
        <v>0</v>
      </c>
      <c r="T293" s="226">
        <f>S293*H293</f>
        <v>0</v>
      </c>
      <c r="AR293" s="17" t="s">
        <v>218</v>
      </c>
      <c r="AT293" s="17" t="s">
        <v>213</v>
      </c>
      <c r="AU293" s="17" t="s">
        <v>76</v>
      </c>
      <c r="AY293" s="17" t="s">
        <v>211</v>
      </c>
      <c r="BE293" s="227">
        <f>IF(N293="základní",J293,0)</f>
        <v>0</v>
      </c>
      <c r="BF293" s="227">
        <f>IF(N293="snížená",J293,0)</f>
        <v>0</v>
      </c>
      <c r="BG293" s="227">
        <f>IF(N293="zákl. přenesená",J293,0)</f>
        <v>0</v>
      </c>
      <c r="BH293" s="227">
        <f>IF(N293="sníž. přenesená",J293,0)</f>
        <v>0</v>
      </c>
      <c r="BI293" s="227">
        <f>IF(N293="nulová",J293,0)</f>
        <v>0</v>
      </c>
      <c r="BJ293" s="17" t="s">
        <v>74</v>
      </c>
      <c r="BK293" s="227">
        <f>ROUND(I293*H293,2)</f>
        <v>0</v>
      </c>
      <c r="BL293" s="17" t="s">
        <v>218</v>
      </c>
      <c r="BM293" s="17" t="s">
        <v>457</v>
      </c>
    </row>
    <row r="294" spans="2:47" s="1" customFormat="1" ht="12">
      <c r="B294" s="38"/>
      <c r="C294" s="39"/>
      <c r="D294" s="228" t="s">
        <v>219</v>
      </c>
      <c r="E294" s="39"/>
      <c r="F294" s="229" t="s">
        <v>458</v>
      </c>
      <c r="G294" s="39"/>
      <c r="H294" s="39"/>
      <c r="I294" s="143"/>
      <c r="J294" s="39"/>
      <c r="K294" s="39"/>
      <c r="L294" s="43"/>
      <c r="M294" s="230"/>
      <c r="N294" s="79"/>
      <c r="O294" s="79"/>
      <c r="P294" s="79"/>
      <c r="Q294" s="79"/>
      <c r="R294" s="79"/>
      <c r="S294" s="79"/>
      <c r="T294" s="80"/>
      <c r="AT294" s="17" t="s">
        <v>219</v>
      </c>
      <c r="AU294" s="17" t="s">
        <v>76</v>
      </c>
    </row>
    <row r="295" spans="2:47" s="1" customFormat="1" ht="12">
      <c r="B295" s="38"/>
      <c r="C295" s="39"/>
      <c r="D295" s="228" t="s">
        <v>221</v>
      </c>
      <c r="E295" s="39"/>
      <c r="F295" s="231" t="s">
        <v>459</v>
      </c>
      <c r="G295" s="39"/>
      <c r="H295" s="39"/>
      <c r="I295" s="143"/>
      <c r="J295" s="39"/>
      <c r="K295" s="39"/>
      <c r="L295" s="43"/>
      <c r="M295" s="230"/>
      <c r="N295" s="79"/>
      <c r="O295" s="79"/>
      <c r="P295" s="79"/>
      <c r="Q295" s="79"/>
      <c r="R295" s="79"/>
      <c r="S295" s="79"/>
      <c r="T295" s="80"/>
      <c r="AT295" s="17" t="s">
        <v>221</v>
      </c>
      <c r="AU295" s="17" t="s">
        <v>76</v>
      </c>
    </row>
    <row r="296" spans="2:51" s="12" customFormat="1" ht="12">
      <c r="B296" s="232"/>
      <c r="C296" s="233"/>
      <c r="D296" s="228" t="s">
        <v>223</v>
      </c>
      <c r="E296" s="234" t="s">
        <v>1</v>
      </c>
      <c r="F296" s="235" t="s">
        <v>460</v>
      </c>
      <c r="G296" s="233"/>
      <c r="H296" s="234" t="s">
        <v>1</v>
      </c>
      <c r="I296" s="236"/>
      <c r="J296" s="233"/>
      <c r="K296" s="233"/>
      <c r="L296" s="237"/>
      <c r="M296" s="238"/>
      <c r="N296" s="239"/>
      <c r="O296" s="239"/>
      <c r="P296" s="239"/>
      <c r="Q296" s="239"/>
      <c r="R296" s="239"/>
      <c r="S296" s="239"/>
      <c r="T296" s="240"/>
      <c r="AT296" s="241" t="s">
        <v>223</v>
      </c>
      <c r="AU296" s="241" t="s">
        <v>76</v>
      </c>
      <c r="AV296" s="12" t="s">
        <v>74</v>
      </c>
      <c r="AW296" s="12" t="s">
        <v>30</v>
      </c>
      <c r="AX296" s="12" t="s">
        <v>67</v>
      </c>
      <c r="AY296" s="241" t="s">
        <v>211</v>
      </c>
    </row>
    <row r="297" spans="2:51" s="13" customFormat="1" ht="12">
      <c r="B297" s="242"/>
      <c r="C297" s="243"/>
      <c r="D297" s="228" t="s">
        <v>223</v>
      </c>
      <c r="E297" s="244" t="s">
        <v>1</v>
      </c>
      <c r="F297" s="245" t="s">
        <v>461</v>
      </c>
      <c r="G297" s="243"/>
      <c r="H297" s="246">
        <v>17.2</v>
      </c>
      <c r="I297" s="247"/>
      <c r="J297" s="243"/>
      <c r="K297" s="243"/>
      <c r="L297" s="248"/>
      <c r="M297" s="249"/>
      <c r="N297" s="250"/>
      <c r="O297" s="250"/>
      <c r="P297" s="250"/>
      <c r="Q297" s="250"/>
      <c r="R297" s="250"/>
      <c r="S297" s="250"/>
      <c r="T297" s="251"/>
      <c r="AT297" s="252" t="s">
        <v>223</v>
      </c>
      <c r="AU297" s="252" t="s">
        <v>76</v>
      </c>
      <c r="AV297" s="13" t="s">
        <v>76</v>
      </c>
      <c r="AW297" s="13" t="s">
        <v>30</v>
      </c>
      <c r="AX297" s="13" t="s">
        <v>67</v>
      </c>
      <c r="AY297" s="252" t="s">
        <v>211</v>
      </c>
    </row>
    <row r="298" spans="2:51" s="14" customFormat="1" ht="12">
      <c r="B298" s="253"/>
      <c r="C298" s="254"/>
      <c r="D298" s="228" t="s">
        <v>223</v>
      </c>
      <c r="E298" s="255" t="s">
        <v>1</v>
      </c>
      <c r="F298" s="256" t="s">
        <v>227</v>
      </c>
      <c r="G298" s="254"/>
      <c r="H298" s="257">
        <v>17.2</v>
      </c>
      <c r="I298" s="258"/>
      <c r="J298" s="254"/>
      <c r="K298" s="254"/>
      <c r="L298" s="259"/>
      <c r="M298" s="260"/>
      <c r="N298" s="261"/>
      <c r="O298" s="261"/>
      <c r="P298" s="261"/>
      <c r="Q298" s="261"/>
      <c r="R298" s="261"/>
      <c r="S298" s="261"/>
      <c r="T298" s="262"/>
      <c r="AT298" s="263" t="s">
        <v>223</v>
      </c>
      <c r="AU298" s="263" t="s">
        <v>76</v>
      </c>
      <c r="AV298" s="14" t="s">
        <v>218</v>
      </c>
      <c r="AW298" s="14" t="s">
        <v>30</v>
      </c>
      <c r="AX298" s="14" t="s">
        <v>74</v>
      </c>
      <c r="AY298" s="263" t="s">
        <v>211</v>
      </c>
    </row>
    <row r="299" spans="2:65" s="1" customFormat="1" ht="16.5" customHeight="1">
      <c r="B299" s="38"/>
      <c r="C299" s="216" t="s">
        <v>462</v>
      </c>
      <c r="D299" s="216" t="s">
        <v>213</v>
      </c>
      <c r="E299" s="217" t="s">
        <v>463</v>
      </c>
      <c r="F299" s="218" t="s">
        <v>464</v>
      </c>
      <c r="G299" s="219" t="s">
        <v>216</v>
      </c>
      <c r="H299" s="220">
        <v>6</v>
      </c>
      <c r="I299" s="221"/>
      <c r="J299" s="222">
        <f>ROUND(I299*H299,2)</f>
        <v>0</v>
      </c>
      <c r="K299" s="218" t="s">
        <v>217</v>
      </c>
      <c r="L299" s="43"/>
      <c r="M299" s="223" t="s">
        <v>1</v>
      </c>
      <c r="N299" s="224" t="s">
        <v>38</v>
      </c>
      <c r="O299" s="79"/>
      <c r="P299" s="225">
        <f>O299*H299</f>
        <v>0</v>
      </c>
      <c r="Q299" s="225">
        <v>1.031199</v>
      </c>
      <c r="R299" s="225">
        <f>Q299*H299</f>
        <v>6.187194</v>
      </c>
      <c r="S299" s="225">
        <v>0</v>
      </c>
      <c r="T299" s="226">
        <f>S299*H299</f>
        <v>0</v>
      </c>
      <c r="AR299" s="17" t="s">
        <v>218</v>
      </c>
      <c r="AT299" s="17" t="s">
        <v>213</v>
      </c>
      <c r="AU299" s="17" t="s">
        <v>76</v>
      </c>
      <c r="AY299" s="17" t="s">
        <v>211</v>
      </c>
      <c r="BE299" s="227">
        <f>IF(N299="základní",J299,0)</f>
        <v>0</v>
      </c>
      <c r="BF299" s="227">
        <f>IF(N299="snížená",J299,0)</f>
        <v>0</v>
      </c>
      <c r="BG299" s="227">
        <f>IF(N299="zákl. přenesená",J299,0)</f>
        <v>0</v>
      </c>
      <c r="BH299" s="227">
        <f>IF(N299="sníž. přenesená",J299,0)</f>
        <v>0</v>
      </c>
      <c r="BI299" s="227">
        <f>IF(N299="nulová",J299,0)</f>
        <v>0</v>
      </c>
      <c r="BJ299" s="17" t="s">
        <v>74</v>
      </c>
      <c r="BK299" s="227">
        <f>ROUND(I299*H299,2)</f>
        <v>0</v>
      </c>
      <c r="BL299" s="17" t="s">
        <v>218</v>
      </c>
      <c r="BM299" s="17" t="s">
        <v>465</v>
      </c>
    </row>
    <row r="300" spans="2:47" s="1" customFormat="1" ht="12">
      <c r="B300" s="38"/>
      <c r="C300" s="39"/>
      <c r="D300" s="228" t="s">
        <v>219</v>
      </c>
      <c r="E300" s="39"/>
      <c r="F300" s="229" t="s">
        <v>466</v>
      </c>
      <c r="G300" s="39"/>
      <c r="H300" s="39"/>
      <c r="I300" s="143"/>
      <c r="J300" s="39"/>
      <c r="K300" s="39"/>
      <c r="L300" s="43"/>
      <c r="M300" s="230"/>
      <c r="N300" s="79"/>
      <c r="O300" s="79"/>
      <c r="P300" s="79"/>
      <c r="Q300" s="79"/>
      <c r="R300" s="79"/>
      <c r="S300" s="79"/>
      <c r="T300" s="80"/>
      <c r="AT300" s="17" t="s">
        <v>219</v>
      </c>
      <c r="AU300" s="17" t="s">
        <v>76</v>
      </c>
    </row>
    <row r="301" spans="2:47" s="1" customFormat="1" ht="12">
      <c r="B301" s="38"/>
      <c r="C301" s="39"/>
      <c r="D301" s="228" t="s">
        <v>221</v>
      </c>
      <c r="E301" s="39"/>
      <c r="F301" s="231" t="s">
        <v>467</v>
      </c>
      <c r="G301" s="39"/>
      <c r="H301" s="39"/>
      <c r="I301" s="143"/>
      <c r="J301" s="39"/>
      <c r="K301" s="39"/>
      <c r="L301" s="43"/>
      <c r="M301" s="230"/>
      <c r="N301" s="79"/>
      <c r="O301" s="79"/>
      <c r="P301" s="79"/>
      <c r="Q301" s="79"/>
      <c r="R301" s="79"/>
      <c r="S301" s="79"/>
      <c r="T301" s="80"/>
      <c r="AT301" s="17" t="s">
        <v>221</v>
      </c>
      <c r="AU301" s="17" t="s">
        <v>76</v>
      </c>
    </row>
    <row r="302" spans="2:47" s="1" customFormat="1" ht="12">
      <c r="B302" s="38"/>
      <c r="C302" s="39"/>
      <c r="D302" s="228" t="s">
        <v>250</v>
      </c>
      <c r="E302" s="39"/>
      <c r="F302" s="231" t="s">
        <v>468</v>
      </c>
      <c r="G302" s="39"/>
      <c r="H302" s="39"/>
      <c r="I302" s="143"/>
      <c r="J302" s="39"/>
      <c r="K302" s="39"/>
      <c r="L302" s="43"/>
      <c r="M302" s="230"/>
      <c r="N302" s="79"/>
      <c r="O302" s="79"/>
      <c r="P302" s="79"/>
      <c r="Q302" s="79"/>
      <c r="R302" s="79"/>
      <c r="S302" s="79"/>
      <c r="T302" s="80"/>
      <c r="AT302" s="17" t="s">
        <v>250</v>
      </c>
      <c r="AU302" s="17" t="s">
        <v>76</v>
      </c>
    </row>
    <row r="303" spans="2:51" s="12" customFormat="1" ht="12">
      <c r="B303" s="232"/>
      <c r="C303" s="233"/>
      <c r="D303" s="228" t="s">
        <v>223</v>
      </c>
      <c r="E303" s="234" t="s">
        <v>1</v>
      </c>
      <c r="F303" s="235" t="s">
        <v>454</v>
      </c>
      <c r="G303" s="233"/>
      <c r="H303" s="234" t="s">
        <v>1</v>
      </c>
      <c r="I303" s="236"/>
      <c r="J303" s="233"/>
      <c r="K303" s="233"/>
      <c r="L303" s="237"/>
      <c r="M303" s="238"/>
      <c r="N303" s="239"/>
      <c r="O303" s="239"/>
      <c r="P303" s="239"/>
      <c r="Q303" s="239"/>
      <c r="R303" s="239"/>
      <c r="S303" s="239"/>
      <c r="T303" s="240"/>
      <c r="AT303" s="241" t="s">
        <v>223</v>
      </c>
      <c r="AU303" s="241" t="s">
        <v>76</v>
      </c>
      <c r="AV303" s="12" t="s">
        <v>74</v>
      </c>
      <c r="AW303" s="12" t="s">
        <v>30</v>
      </c>
      <c r="AX303" s="12" t="s">
        <v>67</v>
      </c>
      <c r="AY303" s="241" t="s">
        <v>211</v>
      </c>
    </row>
    <row r="304" spans="2:51" s="13" customFormat="1" ht="12">
      <c r="B304" s="242"/>
      <c r="C304" s="243"/>
      <c r="D304" s="228" t="s">
        <v>223</v>
      </c>
      <c r="E304" s="244" t="s">
        <v>1</v>
      </c>
      <c r="F304" s="245" t="s">
        <v>320</v>
      </c>
      <c r="G304" s="243"/>
      <c r="H304" s="246">
        <v>4</v>
      </c>
      <c r="I304" s="247"/>
      <c r="J304" s="243"/>
      <c r="K304" s="243"/>
      <c r="L304" s="248"/>
      <c r="M304" s="249"/>
      <c r="N304" s="250"/>
      <c r="O304" s="250"/>
      <c r="P304" s="250"/>
      <c r="Q304" s="250"/>
      <c r="R304" s="250"/>
      <c r="S304" s="250"/>
      <c r="T304" s="251"/>
      <c r="AT304" s="252" t="s">
        <v>223</v>
      </c>
      <c r="AU304" s="252" t="s">
        <v>76</v>
      </c>
      <c r="AV304" s="13" t="s">
        <v>76</v>
      </c>
      <c r="AW304" s="13" t="s">
        <v>30</v>
      </c>
      <c r="AX304" s="13" t="s">
        <v>67</v>
      </c>
      <c r="AY304" s="252" t="s">
        <v>211</v>
      </c>
    </row>
    <row r="305" spans="2:51" s="12" customFormat="1" ht="12">
      <c r="B305" s="232"/>
      <c r="C305" s="233"/>
      <c r="D305" s="228" t="s">
        <v>223</v>
      </c>
      <c r="E305" s="234" t="s">
        <v>1</v>
      </c>
      <c r="F305" s="235" t="s">
        <v>469</v>
      </c>
      <c r="G305" s="233"/>
      <c r="H305" s="234" t="s">
        <v>1</v>
      </c>
      <c r="I305" s="236"/>
      <c r="J305" s="233"/>
      <c r="K305" s="233"/>
      <c r="L305" s="237"/>
      <c r="M305" s="238"/>
      <c r="N305" s="239"/>
      <c r="O305" s="239"/>
      <c r="P305" s="239"/>
      <c r="Q305" s="239"/>
      <c r="R305" s="239"/>
      <c r="S305" s="239"/>
      <c r="T305" s="240"/>
      <c r="AT305" s="241" t="s">
        <v>223</v>
      </c>
      <c r="AU305" s="241" t="s">
        <v>76</v>
      </c>
      <c r="AV305" s="12" t="s">
        <v>74</v>
      </c>
      <c r="AW305" s="12" t="s">
        <v>30</v>
      </c>
      <c r="AX305" s="12" t="s">
        <v>67</v>
      </c>
      <c r="AY305" s="241" t="s">
        <v>211</v>
      </c>
    </row>
    <row r="306" spans="2:51" s="13" customFormat="1" ht="12">
      <c r="B306" s="242"/>
      <c r="C306" s="243"/>
      <c r="D306" s="228" t="s">
        <v>223</v>
      </c>
      <c r="E306" s="244" t="s">
        <v>1</v>
      </c>
      <c r="F306" s="245" t="s">
        <v>470</v>
      </c>
      <c r="G306" s="243"/>
      <c r="H306" s="246">
        <v>2</v>
      </c>
      <c r="I306" s="247"/>
      <c r="J306" s="243"/>
      <c r="K306" s="243"/>
      <c r="L306" s="248"/>
      <c r="M306" s="249"/>
      <c r="N306" s="250"/>
      <c r="O306" s="250"/>
      <c r="P306" s="250"/>
      <c r="Q306" s="250"/>
      <c r="R306" s="250"/>
      <c r="S306" s="250"/>
      <c r="T306" s="251"/>
      <c r="AT306" s="252" t="s">
        <v>223</v>
      </c>
      <c r="AU306" s="252" t="s">
        <v>76</v>
      </c>
      <c r="AV306" s="13" t="s">
        <v>76</v>
      </c>
      <c r="AW306" s="13" t="s">
        <v>30</v>
      </c>
      <c r="AX306" s="13" t="s">
        <v>67</v>
      </c>
      <c r="AY306" s="252" t="s">
        <v>211</v>
      </c>
    </row>
    <row r="307" spans="2:51" s="14" customFormat="1" ht="12">
      <c r="B307" s="253"/>
      <c r="C307" s="254"/>
      <c r="D307" s="228" t="s">
        <v>223</v>
      </c>
      <c r="E307" s="255" t="s">
        <v>1</v>
      </c>
      <c r="F307" s="256" t="s">
        <v>227</v>
      </c>
      <c r="G307" s="254"/>
      <c r="H307" s="257">
        <v>6</v>
      </c>
      <c r="I307" s="258"/>
      <c r="J307" s="254"/>
      <c r="K307" s="254"/>
      <c r="L307" s="259"/>
      <c r="M307" s="260"/>
      <c r="N307" s="261"/>
      <c r="O307" s="261"/>
      <c r="P307" s="261"/>
      <c r="Q307" s="261"/>
      <c r="R307" s="261"/>
      <c r="S307" s="261"/>
      <c r="T307" s="262"/>
      <c r="AT307" s="263" t="s">
        <v>223</v>
      </c>
      <c r="AU307" s="263" t="s">
        <v>76</v>
      </c>
      <c r="AV307" s="14" t="s">
        <v>218</v>
      </c>
      <c r="AW307" s="14" t="s">
        <v>30</v>
      </c>
      <c r="AX307" s="14" t="s">
        <v>74</v>
      </c>
      <c r="AY307" s="263" t="s">
        <v>211</v>
      </c>
    </row>
    <row r="308" spans="2:65" s="1" customFormat="1" ht="16.5" customHeight="1">
      <c r="B308" s="38"/>
      <c r="C308" s="216" t="s">
        <v>331</v>
      </c>
      <c r="D308" s="216" t="s">
        <v>213</v>
      </c>
      <c r="E308" s="217" t="s">
        <v>471</v>
      </c>
      <c r="F308" s="218" t="s">
        <v>472</v>
      </c>
      <c r="G308" s="219" t="s">
        <v>323</v>
      </c>
      <c r="H308" s="220">
        <v>2.034</v>
      </c>
      <c r="I308" s="221"/>
      <c r="J308" s="222">
        <f>ROUND(I308*H308,2)</f>
        <v>0</v>
      </c>
      <c r="K308" s="218" t="s">
        <v>217</v>
      </c>
      <c r="L308" s="43"/>
      <c r="M308" s="223" t="s">
        <v>1</v>
      </c>
      <c r="N308" s="224" t="s">
        <v>38</v>
      </c>
      <c r="O308" s="79"/>
      <c r="P308" s="225">
        <f>O308*H308</f>
        <v>0</v>
      </c>
      <c r="Q308" s="225">
        <v>1.059738</v>
      </c>
      <c r="R308" s="225">
        <f>Q308*H308</f>
        <v>2.155507092</v>
      </c>
      <c r="S308" s="225">
        <v>0</v>
      </c>
      <c r="T308" s="226">
        <f>S308*H308</f>
        <v>0</v>
      </c>
      <c r="AR308" s="17" t="s">
        <v>218</v>
      </c>
      <c r="AT308" s="17" t="s">
        <v>213</v>
      </c>
      <c r="AU308" s="17" t="s">
        <v>76</v>
      </c>
      <c r="AY308" s="17" t="s">
        <v>211</v>
      </c>
      <c r="BE308" s="227">
        <f>IF(N308="základní",J308,0)</f>
        <v>0</v>
      </c>
      <c r="BF308" s="227">
        <f>IF(N308="snížená",J308,0)</f>
        <v>0</v>
      </c>
      <c r="BG308" s="227">
        <f>IF(N308="zákl. přenesená",J308,0)</f>
        <v>0</v>
      </c>
      <c r="BH308" s="227">
        <f>IF(N308="sníž. přenesená",J308,0)</f>
        <v>0</v>
      </c>
      <c r="BI308" s="227">
        <f>IF(N308="nulová",J308,0)</f>
        <v>0</v>
      </c>
      <c r="BJ308" s="17" t="s">
        <v>74</v>
      </c>
      <c r="BK308" s="227">
        <f>ROUND(I308*H308,2)</f>
        <v>0</v>
      </c>
      <c r="BL308" s="17" t="s">
        <v>218</v>
      </c>
      <c r="BM308" s="17" t="s">
        <v>473</v>
      </c>
    </row>
    <row r="309" spans="2:47" s="1" customFormat="1" ht="12">
      <c r="B309" s="38"/>
      <c r="C309" s="39"/>
      <c r="D309" s="228" t="s">
        <v>219</v>
      </c>
      <c r="E309" s="39"/>
      <c r="F309" s="229" t="s">
        <v>474</v>
      </c>
      <c r="G309" s="39"/>
      <c r="H309" s="39"/>
      <c r="I309" s="143"/>
      <c r="J309" s="39"/>
      <c r="K309" s="39"/>
      <c r="L309" s="43"/>
      <c r="M309" s="230"/>
      <c r="N309" s="79"/>
      <c r="O309" s="79"/>
      <c r="P309" s="79"/>
      <c r="Q309" s="79"/>
      <c r="R309" s="79"/>
      <c r="S309" s="79"/>
      <c r="T309" s="80"/>
      <c r="AT309" s="17" t="s">
        <v>219</v>
      </c>
      <c r="AU309" s="17" t="s">
        <v>76</v>
      </c>
    </row>
    <row r="310" spans="2:47" s="1" customFormat="1" ht="12">
      <c r="B310" s="38"/>
      <c r="C310" s="39"/>
      <c r="D310" s="228" t="s">
        <v>221</v>
      </c>
      <c r="E310" s="39"/>
      <c r="F310" s="231" t="s">
        <v>475</v>
      </c>
      <c r="G310" s="39"/>
      <c r="H310" s="39"/>
      <c r="I310" s="143"/>
      <c r="J310" s="39"/>
      <c r="K310" s="39"/>
      <c r="L310" s="43"/>
      <c r="M310" s="230"/>
      <c r="N310" s="79"/>
      <c r="O310" s="79"/>
      <c r="P310" s="79"/>
      <c r="Q310" s="79"/>
      <c r="R310" s="79"/>
      <c r="S310" s="79"/>
      <c r="T310" s="80"/>
      <c r="AT310" s="17" t="s">
        <v>221</v>
      </c>
      <c r="AU310" s="17" t="s">
        <v>76</v>
      </c>
    </row>
    <row r="311" spans="2:51" s="12" customFormat="1" ht="12">
      <c r="B311" s="232"/>
      <c r="C311" s="233"/>
      <c r="D311" s="228" t="s">
        <v>223</v>
      </c>
      <c r="E311" s="234" t="s">
        <v>1</v>
      </c>
      <c r="F311" s="235" t="s">
        <v>476</v>
      </c>
      <c r="G311" s="233"/>
      <c r="H311" s="234" t="s">
        <v>1</v>
      </c>
      <c r="I311" s="236"/>
      <c r="J311" s="233"/>
      <c r="K311" s="233"/>
      <c r="L311" s="237"/>
      <c r="M311" s="238"/>
      <c r="N311" s="239"/>
      <c r="O311" s="239"/>
      <c r="P311" s="239"/>
      <c r="Q311" s="239"/>
      <c r="R311" s="239"/>
      <c r="S311" s="239"/>
      <c r="T311" s="240"/>
      <c r="AT311" s="241" t="s">
        <v>223</v>
      </c>
      <c r="AU311" s="241" t="s">
        <v>76</v>
      </c>
      <c r="AV311" s="12" t="s">
        <v>74</v>
      </c>
      <c r="AW311" s="12" t="s">
        <v>30</v>
      </c>
      <c r="AX311" s="12" t="s">
        <v>67</v>
      </c>
      <c r="AY311" s="241" t="s">
        <v>211</v>
      </c>
    </row>
    <row r="312" spans="2:51" s="13" customFormat="1" ht="12">
      <c r="B312" s="242"/>
      <c r="C312" s="243"/>
      <c r="D312" s="228" t="s">
        <v>223</v>
      </c>
      <c r="E312" s="244" t="s">
        <v>1</v>
      </c>
      <c r="F312" s="245" t="s">
        <v>477</v>
      </c>
      <c r="G312" s="243"/>
      <c r="H312" s="246">
        <v>0.053</v>
      </c>
      <c r="I312" s="247"/>
      <c r="J312" s="243"/>
      <c r="K312" s="243"/>
      <c r="L312" s="248"/>
      <c r="M312" s="249"/>
      <c r="N312" s="250"/>
      <c r="O312" s="250"/>
      <c r="P312" s="250"/>
      <c r="Q312" s="250"/>
      <c r="R312" s="250"/>
      <c r="S312" s="250"/>
      <c r="T312" s="251"/>
      <c r="AT312" s="252" t="s">
        <v>223</v>
      </c>
      <c r="AU312" s="252" t="s">
        <v>76</v>
      </c>
      <c r="AV312" s="13" t="s">
        <v>76</v>
      </c>
      <c r="AW312" s="13" t="s">
        <v>30</v>
      </c>
      <c r="AX312" s="13" t="s">
        <v>67</v>
      </c>
      <c r="AY312" s="252" t="s">
        <v>211</v>
      </c>
    </row>
    <row r="313" spans="2:51" s="12" customFormat="1" ht="12">
      <c r="B313" s="232"/>
      <c r="C313" s="233"/>
      <c r="D313" s="228" t="s">
        <v>223</v>
      </c>
      <c r="E313" s="234" t="s">
        <v>1</v>
      </c>
      <c r="F313" s="235" t="s">
        <v>478</v>
      </c>
      <c r="G313" s="233"/>
      <c r="H313" s="234" t="s">
        <v>1</v>
      </c>
      <c r="I313" s="236"/>
      <c r="J313" s="233"/>
      <c r="K313" s="233"/>
      <c r="L313" s="237"/>
      <c r="M313" s="238"/>
      <c r="N313" s="239"/>
      <c r="O313" s="239"/>
      <c r="P313" s="239"/>
      <c r="Q313" s="239"/>
      <c r="R313" s="239"/>
      <c r="S313" s="239"/>
      <c r="T313" s="240"/>
      <c r="AT313" s="241" t="s">
        <v>223</v>
      </c>
      <c r="AU313" s="241" t="s">
        <v>76</v>
      </c>
      <c r="AV313" s="12" t="s">
        <v>74</v>
      </c>
      <c r="AW313" s="12" t="s">
        <v>30</v>
      </c>
      <c r="AX313" s="12" t="s">
        <v>67</v>
      </c>
      <c r="AY313" s="241" t="s">
        <v>211</v>
      </c>
    </row>
    <row r="314" spans="2:51" s="13" customFormat="1" ht="12">
      <c r="B314" s="242"/>
      <c r="C314" s="243"/>
      <c r="D314" s="228" t="s">
        <v>223</v>
      </c>
      <c r="E314" s="244" t="s">
        <v>1</v>
      </c>
      <c r="F314" s="245" t="s">
        <v>479</v>
      </c>
      <c r="G314" s="243"/>
      <c r="H314" s="246">
        <v>1.981</v>
      </c>
      <c r="I314" s="247"/>
      <c r="J314" s="243"/>
      <c r="K314" s="243"/>
      <c r="L314" s="248"/>
      <c r="M314" s="249"/>
      <c r="N314" s="250"/>
      <c r="O314" s="250"/>
      <c r="P314" s="250"/>
      <c r="Q314" s="250"/>
      <c r="R314" s="250"/>
      <c r="S314" s="250"/>
      <c r="T314" s="251"/>
      <c r="AT314" s="252" t="s">
        <v>223</v>
      </c>
      <c r="AU314" s="252" t="s">
        <v>76</v>
      </c>
      <c r="AV314" s="13" t="s">
        <v>76</v>
      </c>
      <c r="AW314" s="13" t="s">
        <v>30</v>
      </c>
      <c r="AX314" s="13" t="s">
        <v>67</v>
      </c>
      <c r="AY314" s="252" t="s">
        <v>211</v>
      </c>
    </row>
    <row r="315" spans="2:51" s="14" customFormat="1" ht="12">
      <c r="B315" s="253"/>
      <c r="C315" s="254"/>
      <c r="D315" s="228" t="s">
        <v>223</v>
      </c>
      <c r="E315" s="255" t="s">
        <v>1</v>
      </c>
      <c r="F315" s="256" t="s">
        <v>227</v>
      </c>
      <c r="G315" s="254"/>
      <c r="H315" s="257">
        <v>2.034</v>
      </c>
      <c r="I315" s="258"/>
      <c r="J315" s="254"/>
      <c r="K315" s="254"/>
      <c r="L315" s="259"/>
      <c r="M315" s="260"/>
      <c r="N315" s="261"/>
      <c r="O315" s="261"/>
      <c r="P315" s="261"/>
      <c r="Q315" s="261"/>
      <c r="R315" s="261"/>
      <c r="S315" s="261"/>
      <c r="T315" s="262"/>
      <c r="AT315" s="263" t="s">
        <v>223</v>
      </c>
      <c r="AU315" s="263" t="s">
        <v>76</v>
      </c>
      <c r="AV315" s="14" t="s">
        <v>218</v>
      </c>
      <c r="AW315" s="14" t="s">
        <v>30</v>
      </c>
      <c r="AX315" s="14" t="s">
        <v>74</v>
      </c>
      <c r="AY315" s="263" t="s">
        <v>211</v>
      </c>
    </row>
    <row r="316" spans="2:63" s="11" customFormat="1" ht="22.8" customHeight="1">
      <c r="B316" s="200"/>
      <c r="C316" s="201"/>
      <c r="D316" s="202" t="s">
        <v>66</v>
      </c>
      <c r="E316" s="214" t="s">
        <v>239</v>
      </c>
      <c r="F316" s="214" t="s">
        <v>480</v>
      </c>
      <c r="G316" s="201"/>
      <c r="H316" s="201"/>
      <c r="I316" s="204"/>
      <c r="J316" s="215">
        <f>BK316</f>
        <v>0</v>
      </c>
      <c r="K316" s="201"/>
      <c r="L316" s="206"/>
      <c r="M316" s="207"/>
      <c r="N316" s="208"/>
      <c r="O316" s="208"/>
      <c r="P316" s="209">
        <f>SUM(P317:P346)</f>
        <v>0</v>
      </c>
      <c r="Q316" s="208"/>
      <c r="R316" s="209">
        <f>SUM(R317:R346)</f>
        <v>2.2147383013999997</v>
      </c>
      <c r="S316" s="208"/>
      <c r="T316" s="210">
        <f>SUM(T317:T346)</f>
        <v>2.4256499999999996</v>
      </c>
      <c r="AR316" s="211" t="s">
        <v>74</v>
      </c>
      <c r="AT316" s="212" t="s">
        <v>66</v>
      </c>
      <c r="AU316" s="212" t="s">
        <v>74</v>
      </c>
      <c r="AY316" s="211" t="s">
        <v>211</v>
      </c>
      <c r="BK316" s="213">
        <f>SUM(BK317:BK346)</f>
        <v>0</v>
      </c>
    </row>
    <row r="317" spans="2:65" s="1" customFormat="1" ht="16.5" customHeight="1">
      <c r="B317" s="38"/>
      <c r="C317" s="216" t="s">
        <v>481</v>
      </c>
      <c r="D317" s="216" t="s">
        <v>213</v>
      </c>
      <c r="E317" s="217" t="s">
        <v>482</v>
      </c>
      <c r="F317" s="218" t="s">
        <v>483</v>
      </c>
      <c r="G317" s="219" t="s">
        <v>216</v>
      </c>
      <c r="H317" s="220">
        <v>32.342</v>
      </c>
      <c r="I317" s="221"/>
      <c r="J317" s="222">
        <f>ROUND(I317*H317,2)</f>
        <v>0</v>
      </c>
      <c r="K317" s="218" t="s">
        <v>217</v>
      </c>
      <c r="L317" s="43"/>
      <c r="M317" s="223" t="s">
        <v>1</v>
      </c>
      <c r="N317" s="224" t="s">
        <v>38</v>
      </c>
      <c r="O317" s="79"/>
      <c r="P317" s="225">
        <f>O317*H317</f>
        <v>0</v>
      </c>
      <c r="Q317" s="225">
        <v>0.0669617</v>
      </c>
      <c r="R317" s="225">
        <f>Q317*H317</f>
        <v>2.1656753014</v>
      </c>
      <c r="S317" s="225">
        <v>0.075</v>
      </c>
      <c r="T317" s="226">
        <f>S317*H317</f>
        <v>2.4256499999999996</v>
      </c>
      <c r="AR317" s="17" t="s">
        <v>218</v>
      </c>
      <c r="AT317" s="17" t="s">
        <v>213</v>
      </c>
      <c r="AU317" s="17" t="s">
        <v>76</v>
      </c>
      <c r="AY317" s="17" t="s">
        <v>211</v>
      </c>
      <c r="BE317" s="227">
        <f>IF(N317="základní",J317,0)</f>
        <v>0</v>
      </c>
      <c r="BF317" s="227">
        <f>IF(N317="snížená",J317,0)</f>
        <v>0</v>
      </c>
      <c r="BG317" s="227">
        <f>IF(N317="zákl. přenesená",J317,0)</f>
        <v>0</v>
      </c>
      <c r="BH317" s="227">
        <f>IF(N317="sníž. přenesená",J317,0)</f>
        <v>0</v>
      </c>
      <c r="BI317" s="227">
        <f>IF(N317="nulová",J317,0)</f>
        <v>0</v>
      </c>
      <c r="BJ317" s="17" t="s">
        <v>74</v>
      </c>
      <c r="BK317" s="227">
        <f>ROUND(I317*H317,2)</f>
        <v>0</v>
      </c>
      <c r="BL317" s="17" t="s">
        <v>218</v>
      </c>
      <c r="BM317" s="17" t="s">
        <v>484</v>
      </c>
    </row>
    <row r="318" spans="2:47" s="1" customFormat="1" ht="12">
      <c r="B318" s="38"/>
      <c r="C318" s="39"/>
      <c r="D318" s="228" t="s">
        <v>219</v>
      </c>
      <c r="E318" s="39"/>
      <c r="F318" s="229" t="s">
        <v>485</v>
      </c>
      <c r="G318" s="39"/>
      <c r="H318" s="39"/>
      <c r="I318" s="143"/>
      <c r="J318" s="39"/>
      <c r="K318" s="39"/>
      <c r="L318" s="43"/>
      <c r="M318" s="230"/>
      <c r="N318" s="79"/>
      <c r="O318" s="79"/>
      <c r="P318" s="79"/>
      <c r="Q318" s="79"/>
      <c r="R318" s="79"/>
      <c r="S318" s="79"/>
      <c r="T318" s="80"/>
      <c r="AT318" s="17" t="s">
        <v>219</v>
      </c>
      <c r="AU318" s="17" t="s">
        <v>76</v>
      </c>
    </row>
    <row r="319" spans="2:47" s="1" customFormat="1" ht="12">
      <c r="B319" s="38"/>
      <c r="C319" s="39"/>
      <c r="D319" s="228" t="s">
        <v>221</v>
      </c>
      <c r="E319" s="39"/>
      <c r="F319" s="231" t="s">
        <v>486</v>
      </c>
      <c r="G319" s="39"/>
      <c r="H319" s="39"/>
      <c r="I319" s="143"/>
      <c r="J319" s="39"/>
      <c r="K319" s="39"/>
      <c r="L319" s="43"/>
      <c r="M319" s="230"/>
      <c r="N319" s="79"/>
      <c r="O319" s="79"/>
      <c r="P319" s="79"/>
      <c r="Q319" s="79"/>
      <c r="R319" s="79"/>
      <c r="S319" s="79"/>
      <c r="T319" s="80"/>
      <c r="AT319" s="17" t="s">
        <v>221</v>
      </c>
      <c r="AU319" s="17" t="s">
        <v>76</v>
      </c>
    </row>
    <row r="320" spans="2:47" s="1" customFormat="1" ht="12">
      <c r="B320" s="38"/>
      <c r="C320" s="39"/>
      <c r="D320" s="228" t="s">
        <v>250</v>
      </c>
      <c r="E320" s="39"/>
      <c r="F320" s="231" t="s">
        <v>487</v>
      </c>
      <c r="G320" s="39"/>
      <c r="H320" s="39"/>
      <c r="I320" s="143"/>
      <c r="J320" s="39"/>
      <c r="K320" s="39"/>
      <c r="L320" s="43"/>
      <c r="M320" s="230"/>
      <c r="N320" s="79"/>
      <c r="O320" s="79"/>
      <c r="P320" s="79"/>
      <c r="Q320" s="79"/>
      <c r="R320" s="79"/>
      <c r="S320" s="79"/>
      <c r="T320" s="80"/>
      <c r="AT320" s="17" t="s">
        <v>250</v>
      </c>
      <c r="AU320" s="17" t="s">
        <v>76</v>
      </c>
    </row>
    <row r="321" spans="2:51" s="12" customFormat="1" ht="12">
      <c r="B321" s="232"/>
      <c r="C321" s="233"/>
      <c r="D321" s="228" t="s">
        <v>223</v>
      </c>
      <c r="E321" s="234" t="s">
        <v>1</v>
      </c>
      <c r="F321" s="235" t="s">
        <v>488</v>
      </c>
      <c r="G321" s="233"/>
      <c r="H321" s="234" t="s">
        <v>1</v>
      </c>
      <c r="I321" s="236"/>
      <c r="J321" s="233"/>
      <c r="K321" s="233"/>
      <c r="L321" s="237"/>
      <c r="M321" s="238"/>
      <c r="N321" s="239"/>
      <c r="O321" s="239"/>
      <c r="P321" s="239"/>
      <c r="Q321" s="239"/>
      <c r="R321" s="239"/>
      <c r="S321" s="239"/>
      <c r="T321" s="240"/>
      <c r="AT321" s="241" t="s">
        <v>223</v>
      </c>
      <c r="AU321" s="241" t="s">
        <v>76</v>
      </c>
      <c r="AV321" s="12" t="s">
        <v>74</v>
      </c>
      <c r="AW321" s="12" t="s">
        <v>30</v>
      </c>
      <c r="AX321" s="12" t="s">
        <v>67</v>
      </c>
      <c r="AY321" s="241" t="s">
        <v>211</v>
      </c>
    </row>
    <row r="322" spans="2:51" s="12" customFormat="1" ht="12">
      <c r="B322" s="232"/>
      <c r="C322" s="233"/>
      <c r="D322" s="228" t="s">
        <v>223</v>
      </c>
      <c r="E322" s="234" t="s">
        <v>1</v>
      </c>
      <c r="F322" s="235" t="s">
        <v>489</v>
      </c>
      <c r="G322" s="233"/>
      <c r="H322" s="234" t="s">
        <v>1</v>
      </c>
      <c r="I322" s="236"/>
      <c r="J322" s="233"/>
      <c r="K322" s="233"/>
      <c r="L322" s="237"/>
      <c r="M322" s="238"/>
      <c r="N322" s="239"/>
      <c r="O322" s="239"/>
      <c r="P322" s="239"/>
      <c r="Q322" s="239"/>
      <c r="R322" s="239"/>
      <c r="S322" s="239"/>
      <c r="T322" s="240"/>
      <c r="AT322" s="241" t="s">
        <v>223</v>
      </c>
      <c r="AU322" s="241" t="s">
        <v>76</v>
      </c>
      <c r="AV322" s="12" t="s">
        <v>74</v>
      </c>
      <c r="AW322" s="12" t="s">
        <v>30</v>
      </c>
      <c r="AX322" s="12" t="s">
        <v>67</v>
      </c>
      <c r="AY322" s="241" t="s">
        <v>211</v>
      </c>
    </row>
    <row r="323" spans="2:51" s="13" customFormat="1" ht="12">
      <c r="B323" s="242"/>
      <c r="C323" s="243"/>
      <c r="D323" s="228" t="s">
        <v>223</v>
      </c>
      <c r="E323" s="244" t="s">
        <v>1</v>
      </c>
      <c r="F323" s="245" t="s">
        <v>490</v>
      </c>
      <c r="G323" s="243"/>
      <c r="H323" s="246">
        <v>9.831</v>
      </c>
      <c r="I323" s="247"/>
      <c r="J323" s="243"/>
      <c r="K323" s="243"/>
      <c r="L323" s="248"/>
      <c r="M323" s="249"/>
      <c r="N323" s="250"/>
      <c r="O323" s="250"/>
      <c r="P323" s="250"/>
      <c r="Q323" s="250"/>
      <c r="R323" s="250"/>
      <c r="S323" s="250"/>
      <c r="T323" s="251"/>
      <c r="AT323" s="252" t="s">
        <v>223</v>
      </c>
      <c r="AU323" s="252" t="s">
        <v>76</v>
      </c>
      <c r="AV323" s="13" t="s">
        <v>76</v>
      </c>
      <c r="AW323" s="13" t="s">
        <v>30</v>
      </c>
      <c r="AX323" s="13" t="s">
        <v>67</v>
      </c>
      <c r="AY323" s="252" t="s">
        <v>211</v>
      </c>
    </row>
    <row r="324" spans="2:51" s="12" customFormat="1" ht="12">
      <c r="B324" s="232"/>
      <c r="C324" s="233"/>
      <c r="D324" s="228" t="s">
        <v>223</v>
      </c>
      <c r="E324" s="234" t="s">
        <v>1</v>
      </c>
      <c r="F324" s="235" t="s">
        <v>491</v>
      </c>
      <c r="G324" s="233"/>
      <c r="H324" s="234" t="s">
        <v>1</v>
      </c>
      <c r="I324" s="236"/>
      <c r="J324" s="233"/>
      <c r="K324" s="233"/>
      <c r="L324" s="237"/>
      <c r="M324" s="238"/>
      <c r="N324" s="239"/>
      <c r="O324" s="239"/>
      <c r="P324" s="239"/>
      <c r="Q324" s="239"/>
      <c r="R324" s="239"/>
      <c r="S324" s="239"/>
      <c r="T324" s="240"/>
      <c r="AT324" s="241" t="s">
        <v>223</v>
      </c>
      <c r="AU324" s="241" t="s">
        <v>76</v>
      </c>
      <c r="AV324" s="12" t="s">
        <v>74</v>
      </c>
      <c r="AW324" s="12" t="s">
        <v>30</v>
      </c>
      <c r="AX324" s="12" t="s">
        <v>67</v>
      </c>
      <c r="AY324" s="241" t="s">
        <v>211</v>
      </c>
    </row>
    <row r="325" spans="2:51" s="13" customFormat="1" ht="12">
      <c r="B325" s="242"/>
      <c r="C325" s="243"/>
      <c r="D325" s="228" t="s">
        <v>223</v>
      </c>
      <c r="E325" s="244" t="s">
        <v>1</v>
      </c>
      <c r="F325" s="245" t="s">
        <v>492</v>
      </c>
      <c r="G325" s="243"/>
      <c r="H325" s="246">
        <v>3.975</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2" customFormat="1" ht="12">
      <c r="B326" s="232"/>
      <c r="C326" s="233"/>
      <c r="D326" s="228" t="s">
        <v>223</v>
      </c>
      <c r="E326" s="234" t="s">
        <v>1</v>
      </c>
      <c r="F326" s="235" t="s">
        <v>493</v>
      </c>
      <c r="G326" s="233"/>
      <c r="H326" s="234" t="s">
        <v>1</v>
      </c>
      <c r="I326" s="236"/>
      <c r="J326" s="233"/>
      <c r="K326" s="233"/>
      <c r="L326" s="237"/>
      <c r="M326" s="238"/>
      <c r="N326" s="239"/>
      <c r="O326" s="239"/>
      <c r="P326" s="239"/>
      <c r="Q326" s="239"/>
      <c r="R326" s="239"/>
      <c r="S326" s="239"/>
      <c r="T326" s="240"/>
      <c r="AT326" s="241" t="s">
        <v>223</v>
      </c>
      <c r="AU326" s="241" t="s">
        <v>76</v>
      </c>
      <c r="AV326" s="12" t="s">
        <v>74</v>
      </c>
      <c r="AW326" s="12" t="s">
        <v>30</v>
      </c>
      <c r="AX326" s="12" t="s">
        <v>67</v>
      </c>
      <c r="AY326" s="241" t="s">
        <v>211</v>
      </c>
    </row>
    <row r="327" spans="2:51" s="13" customFormat="1" ht="12">
      <c r="B327" s="242"/>
      <c r="C327" s="243"/>
      <c r="D327" s="228" t="s">
        <v>223</v>
      </c>
      <c r="E327" s="244" t="s">
        <v>1</v>
      </c>
      <c r="F327" s="245" t="s">
        <v>494</v>
      </c>
      <c r="G327" s="243"/>
      <c r="H327" s="246">
        <v>1.152</v>
      </c>
      <c r="I327" s="247"/>
      <c r="J327" s="243"/>
      <c r="K327" s="243"/>
      <c r="L327" s="248"/>
      <c r="M327" s="249"/>
      <c r="N327" s="250"/>
      <c r="O327" s="250"/>
      <c r="P327" s="250"/>
      <c r="Q327" s="250"/>
      <c r="R327" s="250"/>
      <c r="S327" s="250"/>
      <c r="T327" s="251"/>
      <c r="AT327" s="252" t="s">
        <v>223</v>
      </c>
      <c r="AU327" s="252" t="s">
        <v>76</v>
      </c>
      <c r="AV327" s="13" t="s">
        <v>76</v>
      </c>
      <c r="AW327" s="13" t="s">
        <v>30</v>
      </c>
      <c r="AX327" s="13" t="s">
        <v>67</v>
      </c>
      <c r="AY327" s="252" t="s">
        <v>211</v>
      </c>
    </row>
    <row r="328" spans="2:51" s="12" customFormat="1" ht="12">
      <c r="B328" s="232"/>
      <c r="C328" s="233"/>
      <c r="D328" s="228" t="s">
        <v>223</v>
      </c>
      <c r="E328" s="234" t="s">
        <v>1</v>
      </c>
      <c r="F328" s="235" t="s">
        <v>495</v>
      </c>
      <c r="G328" s="233"/>
      <c r="H328" s="234" t="s">
        <v>1</v>
      </c>
      <c r="I328" s="236"/>
      <c r="J328" s="233"/>
      <c r="K328" s="233"/>
      <c r="L328" s="237"/>
      <c r="M328" s="238"/>
      <c r="N328" s="239"/>
      <c r="O328" s="239"/>
      <c r="P328" s="239"/>
      <c r="Q328" s="239"/>
      <c r="R328" s="239"/>
      <c r="S328" s="239"/>
      <c r="T328" s="240"/>
      <c r="AT328" s="241" t="s">
        <v>223</v>
      </c>
      <c r="AU328" s="241" t="s">
        <v>76</v>
      </c>
      <c r="AV328" s="12" t="s">
        <v>74</v>
      </c>
      <c r="AW328" s="12" t="s">
        <v>30</v>
      </c>
      <c r="AX328" s="12" t="s">
        <v>67</v>
      </c>
      <c r="AY328" s="241" t="s">
        <v>211</v>
      </c>
    </row>
    <row r="329" spans="2:51" s="12" customFormat="1" ht="12">
      <c r="B329" s="232"/>
      <c r="C329" s="233"/>
      <c r="D329" s="228" t="s">
        <v>223</v>
      </c>
      <c r="E329" s="234" t="s">
        <v>1</v>
      </c>
      <c r="F329" s="235" t="s">
        <v>489</v>
      </c>
      <c r="G329" s="233"/>
      <c r="H329" s="234" t="s">
        <v>1</v>
      </c>
      <c r="I329" s="236"/>
      <c r="J329" s="233"/>
      <c r="K329" s="233"/>
      <c r="L329" s="237"/>
      <c r="M329" s="238"/>
      <c r="N329" s="239"/>
      <c r="O329" s="239"/>
      <c r="P329" s="239"/>
      <c r="Q329" s="239"/>
      <c r="R329" s="239"/>
      <c r="S329" s="239"/>
      <c r="T329" s="240"/>
      <c r="AT329" s="241" t="s">
        <v>223</v>
      </c>
      <c r="AU329" s="241" t="s">
        <v>76</v>
      </c>
      <c r="AV329" s="12" t="s">
        <v>74</v>
      </c>
      <c r="AW329" s="12" t="s">
        <v>30</v>
      </c>
      <c r="AX329" s="12" t="s">
        <v>67</v>
      </c>
      <c r="AY329" s="241" t="s">
        <v>211</v>
      </c>
    </row>
    <row r="330" spans="2:51" s="13" customFormat="1" ht="12">
      <c r="B330" s="242"/>
      <c r="C330" s="243"/>
      <c r="D330" s="228" t="s">
        <v>223</v>
      </c>
      <c r="E330" s="244" t="s">
        <v>1</v>
      </c>
      <c r="F330" s="245" t="s">
        <v>496</v>
      </c>
      <c r="G330" s="243"/>
      <c r="H330" s="246">
        <v>6.272</v>
      </c>
      <c r="I330" s="247"/>
      <c r="J330" s="243"/>
      <c r="K330" s="243"/>
      <c r="L330" s="248"/>
      <c r="M330" s="249"/>
      <c r="N330" s="250"/>
      <c r="O330" s="250"/>
      <c r="P330" s="250"/>
      <c r="Q330" s="250"/>
      <c r="R330" s="250"/>
      <c r="S330" s="250"/>
      <c r="T330" s="251"/>
      <c r="AT330" s="252" t="s">
        <v>223</v>
      </c>
      <c r="AU330" s="252" t="s">
        <v>76</v>
      </c>
      <c r="AV330" s="13" t="s">
        <v>76</v>
      </c>
      <c r="AW330" s="13" t="s">
        <v>30</v>
      </c>
      <c r="AX330" s="13" t="s">
        <v>67</v>
      </c>
      <c r="AY330" s="252" t="s">
        <v>211</v>
      </c>
    </row>
    <row r="331" spans="2:51" s="12" customFormat="1" ht="12">
      <c r="B331" s="232"/>
      <c r="C331" s="233"/>
      <c r="D331" s="228" t="s">
        <v>223</v>
      </c>
      <c r="E331" s="234" t="s">
        <v>1</v>
      </c>
      <c r="F331" s="235" t="s">
        <v>491</v>
      </c>
      <c r="G331" s="233"/>
      <c r="H331" s="234" t="s">
        <v>1</v>
      </c>
      <c r="I331" s="236"/>
      <c r="J331" s="233"/>
      <c r="K331" s="233"/>
      <c r="L331" s="237"/>
      <c r="M331" s="238"/>
      <c r="N331" s="239"/>
      <c r="O331" s="239"/>
      <c r="P331" s="239"/>
      <c r="Q331" s="239"/>
      <c r="R331" s="239"/>
      <c r="S331" s="239"/>
      <c r="T331" s="240"/>
      <c r="AT331" s="241" t="s">
        <v>223</v>
      </c>
      <c r="AU331" s="241" t="s">
        <v>76</v>
      </c>
      <c r="AV331" s="12" t="s">
        <v>74</v>
      </c>
      <c r="AW331" s="12" t="s">
        <v>30</v>
      </c>
      <c r="AX331" s="12" t="s">
        <v>67</v>
      </c>
      <c r="AY331" s="241" t="s">
        <v>211</v>
      </c>
    </row>
    <row r="332" spans="2:51" s="13" customFormat="1" ht="12">
      <c r="B332" s="242"/>
      <c r="C332" s="243"/>
      <c r="D332" s="228" t="s">
        <v>223</v>
      </c>
      <c r="E332" s="244" t="s">
        <v>1</v>
      </c>
      <c r="F332" s="245" t="s">
        <v>497</v>
      </c>
      <c r="G332" s="243"/>
      <c r="H332" s="246">
        <v>1.988</v>
      </c>
      <c r="I332" s="247"/>
      <c r="J332" s="243"/>
      <c r="K332" s="243"/>
      <c r="L332" s="248"/>
      <c r="M332" s="249"/>
      <c r="N332" s="250"/>
      <c r="O332" s="250"/>
      <c r="P332" s="250"/>
      <c r="Q332" s="250"/>
      <c r="R332" s="250"/>
      <c r="S332" s="250"/>
      <c r="T332" s="251"/>
      <c r="AT332" s="252" t="s">
        <v>223</v>
      </c>
      <c r="AU332" s="252" t="s">
        <v>76</v>
      </c>
      <c r="AV332" s="13" t="s">
        <v>76</v>
      </c>
      <c r="AW332" s="13" t="s">
        <v>30</v>
      </c>
      <c r="AX332" s="13" t="s">
        <v>67</v>
      </c>
      <c r="AY332" s="252" t="s">
        <v>211</v>
      </c>
    </row>
    <row r="333" spans="2:51" s="12" customFormat="1" ht="12">
      <c r="B333" s="232"/>
      <c r="C333" s="233"/>
      <c r="D333" s="228" t="s">
        <v>223</v>
      </c>
      <c r="E333" s="234" t="s">
        <v>1</v>
      </c>
      <c r="F333" s="235" t="s">
        <v>493</v>
      </c>
      <c r="G333" s="233"/>
      <c r="H333" s="234" t="s">
        <v>1</v>
      </c>
      <c r="I333" s="236"/>
      <c r="J333" s="233"/>
      <c r="K333" s="233"/>
      <c r="L333" s="237"/>
      <c r="M333" s="238"/>
      <c r="N333" s="239"/>
      <c r="O333" s="239"/>
      <c r="P333" s="239"/>
      <c r="Q333" s="239"/>
      <c r="R333" s="239"/>
      <c r="S333" s="239"/>
      <c r="T333" s="240"/>
      <c r="AT333" s="241" t="s">
        <v>223</v>
      </c>
      <c r="AU333" s="241" t="s">
        <v>76</v>
      </c>
      <c r="AV333" s="12" t="s">
        <v>74</v>
      </c>
      <c r="AW333" s="12" t="s">
        <v>30</v>
      </c>
      <c r="AX333" s="12" t="s">
        <v>67</v>
      </c>
      <c r="AY333" s="241" t="s">
        <v>211</v>
      </c>
    </row>
    <row r="334" spans="2:51" s="13" customFormat="1" ht="12">
      <c r="B334" s="242"/>
      <c r="C334" s="243"/>
      <c r="D334" s="228" t="s">
        <v>223</v>
      </c>
      <c r="E334" s="244" t="s">
        <v>1</v>
      </c>
      <c r="F334" s="245" t="s">
        <v>498</v>
      </c>
      <c r="G334" s="243"/>
      <c r="H334" s="246">
        <v>0.576</v>
      </c>
      <c r="I334" s="247"/>
      <c r="J334" s="243"/>
      <c r="K334" s="243"/>
      <c r="L334" s="248"/>
      <c r="M334" s="249"/>
      <c r="N334" s="250"/>
      <c r="O334" s="250"/>
      <c r="P334" s="250"/>
      <c r="Q334" s="250"/>
      <c r="R334" s="250"/>
      <c r="S334" s="250"/>
      <c r="T334" s="251"/>
      <c r="AT334" s="252" t="s">
        <v>223</v>
      </c>
      <c r="AU334" s="252" t="s">
        <v>76</v>
      </c>
      <c r="AV334" s="13" t="s">
        <v>76</v>
      </c>
      <c r="AW334" s="13" t="s">
        <v>30</v>
      </c>
      <c r="AX334" s="13" t="s">
        <v>67</v>
      </c>
      <c r="AY334" s="252" t="s">
        <v>211</v>
      </c>
    </row>
    <row r="335" spans="2:51" s="12" customFormat="1" ht="12">
      <c r="B335" s="232"/>
      <c r="C335" s="233"/>
      <c r="D335" s="228" t="s">
        <v>223</v>
      </c>
      <c r="E335" s="234" t="s">
        <v>1</v>
      </c>
      <c r="F335" s="235" t="s">
        <v>499</v>
      </c>
      <c r="G335" s="233"/>
      <c r="H335" s="234" t="s">
        <v>1</v>
      </c>
      <c r="I335" s="236"/>
      <c r="J335" s="233"/>
      <c r="K335" s="233"/>
      <c r="L335" s="237"/>
      <c r="M335" s="238"/>
      <c r="N335" s="239"/>
      <c r="O335" s="239"/>
      <c r="P335" s="239"/>
      <c r="Q335" s="239"/>
      <c r="R335" s="239"/>
      <c r="S335" s="239"/>
      <c r="T335" s="240"/>
      <c r="AT335" s="241" t="s">
        <v>223</v>
      </c>
      <c r="AU335" s="241" t="s">
        <v>76</v>
      </c>
      <c r="AV335" s="12" t="s">
        <v>74</v>
      </c>
      <c r="AW335" s="12" t="s">
        <v>30</v>
      </c>
      <c r="AX335" s="12" t="s">
        <v>67</v>
      </c>
      <c r="AY335" s="241" t="s">
        <v>211</v>
      </c>
    </row>
    <row r="336" spans="2:51" s="12" customFormat="1" ht="12">
      <c r="B336" s="232"/>
      <c r="C336" s="233"/>
      <c r="D336" s="228" t="s">
        <v>223</v>
      </c>
      <c r="E336" s="234" t="s">
        <v>1</v>
      </c>
      <c r="F336" s="235" t="s">
        <v>489</v>
      </c>
      <c r="G336" s="233"/>
      <c r="H336" s="234" t="s">
        <v>1</v>
      </c>
      <c r="I336" s="236"/>
      <c r="J336" s="233"/>
      <c r="K336" s="233"/>
      <c r="L336" s="237"/>
      <c r="M336" s="238"/>
      <c r="N336" s="239"/>
      <c r="O336" s="239"/>
      <c r="P336" s="239"/>
      <c r="Q336" s="239"/>
      <c r="R336" s="239"/>
      <c r="S336" s="239"/>
      <c r="T336" s="240"/>
      <c r="AT336" s="241" t="s">
        <v>223</v>
      </c>
      <c r="AU336" s="241" t="s">
        <v>76</v>
      </c>
      <c r="AV336" s="12" t="s">
        <v>74</v>
      </c>
      <c r="AW336" s="12" t="s">
        <v>30</v>
      </c>
      <c r="AX336" s="12" t="s">
        <v>67</v>
      </c>
      <c r="AY336" s="241" t="s">
        <v>211</v>
      </c>
    </row>
    <row r="337" spans="2:51" s="13" customFormat="1" ht="12">
      <c r="B337" s="242"/>
      <c r="C337" s="243"/>
      <c r="D337" s="228" t="s">
        <v>223</v>
      </c>
      <c r="E337" s="244" t="s">
        <v>1</v>
      </c>
      <c r="F337" s="245" t="s">
        <v>500</v>
      </c>
      <c r="G337" s="243"/>
      <c r="H337" s="246">
        <v>5.984</v>
      </c>
      <c r="I337" s="247"/>
      <c r="J337" s="243"/>
      <c r="K337" s="243"/>
      <c r="L337" s="248"/>
      <c r="M337" s="249"/>
      <c r="N337" s="250"/>
      <c r="O337" s="250"/>
      <c r="P337" s="250"/>
      <c r="Q337" s="250"/>
      <c r="R337" s="250"/>
      <c r="S337" s="250"/>
      <c r="T337" s="251"/>
      <c r="AT337" s="252" t="s">
        <v>223</v>
      </c>
      <c r="AU337" s="252" t="s">
        <v>76</v>
      </c>
      <c r="AV337" s="13" t="s">
        <v>76</v>
      </c>
      <c r="AW337" s="13" t="s">
        <v>30</v>
      </c>
      <c r="AX337" s="13" t="s">
        <v>67</v>
      </c>
      <c r="AY337" s="252" t="s">
        <v>211</v>
      </c>
    </row>
    <row r="338" spans="2:51" s="12" customFormat="1" ht="12">
      <c r="B338" s="232"/>
      <c r="C338" s="233"/>
      <c r="D338" s="228" t="s">
        <v>223</v>
      </c>
      <c r="E338" s="234" t="s">
        <v>1</v>
      </c>
      <c r="F338" s="235" t="s">
        <v>491</v>
      </c>
      <c r="G338" s="233"/>
      <c r="H338" s="234" t="s">
        <v>1</v>
      </c>
      <c r="I338" s="236"/>
      <c r="J338" s="233"/>
      <c r="K338" s="233"/>
      <c r="L338" s="237"/>
      <c r="M338" s="238"/>
      <c r="N338" s="239"/>
      <c r="O338" s="239"/>
      <c r="P338" s="239"/>
      <c r="Q338" s="239"/>
      <c r="R338" s="239"/>
      <c r="S338" s="239"/>
      <c r="T338" s="240"/>
      <c r="AT338" s="241" t="s">
        <v>223</v>
      </c>
      <c r="AU338" s="241" t="s">
        <v>76</v>
      </c>
      <c r="AV338" s="12" t="s">
        <v>74</v>
      </c>
      <c r="AW338" s="12" t="s">
        <v>30</v>
      </c>
      <c r="AX338" s="12" t="s">
        <v>67</v>
      </c>
      <c r="AY338" s="241" t="s">
        <v>211</v>
      </c>
    </row>
    <row r="339" spans="2:51" s="13" customFormat="1" ht="12">
      <c r="B339" s="242"/>
      <c r="C339" s="243"/>
      <c r="D339" s="228" t="s">
        <v>223</v>
      </c>
      <c r="E339" s="244" t="s">
        <v>1</v>
      </c>
      <c r="F339" s="245" t="s">
        <v>497</v>
      </c>
      <c r="G339" s="243"/>
      <c r="H339" s="246">
        <v>1.988</v>
      </c>
      <c r="I339" s="247"/>
      <c r="J339" s="243"/>
      <c r="K339" s="243"/>
      <c r="L339" s="248"/>
      <c r="M339" s="249"/>
      <c r="N339" s="250"/>
      <c r="O339" s="250"/>
      <c r="P339" s="250"/>
      <c r="Q339" s="250"/>
      <c r="R339" s="250"/>
      <c r="S339" s="250"/>
      <c r="T339" s="251"/>
      <c r="AT339" s="252" t="s">
        <v>223</v>
      </c>
      <c r="AU339" s="252" t="s">
        <v>76</v>
      </c>
      <c r="AV339" s="13" t="s">
        <v>76</v>
      </c>
      <c r="AW339" s="13" t="s">
        <v>30</v>
      </c>
      <c r="AX339" s="13" t="s">
        <v>67</v>
      </c>
      <c r="AY339" s="252" t="s">
        <v>211</v>
      </c>
    </row>
    <row r="340" spans="2:51" s="12" customFormat="1" ht="12">
      <c r="B340" s="232"/>
      <c r="C340" s="233"/>
      <c r="D340" s="228" t="s">
        <v>223</v>
      </c>
      <c r="E340" s="234" t="s">
        <v>1</v>
      </c>
      <c r="F340" s="235" t="s">
        <v>493</v>
      </c>
      <c r="G340" s="233"/>
      <c r="H340" s="234" t="s">
        <v>1</v>
      </c>
      <c r="I340" s="236"/>
      <c r="J340" s="233"/>
      <c r="K340" s="233"/>
      <c r="L340" s="237"/>
      <c r="M340" s="238"/>
      <c r="N340" s="239"/>
      <c r="O340" s="239"/>
      <c r="P340" s="239"/>
      <c r="Q340" s="239"/>
      <c r="R340" s="239"/>
      <c r="S340" s="239"/>
      <c r="T340" s="240"/>
      <c r="AT340" s="241" t="s">
        <v>223</v>
      </c>
      <c r="AU340" s="241" t="s">
        <v>76</v>
      </c>
      <c r="AV340" s="12" t="s">
        <v>74</v>
      </c>
      <c r="AW340" s="12" t="s">
        <v>30</v>
      </c>
      <c r="AX340" s="12" t="s">
        <v>67</v>
      </c>
      <c r="AY340" s="241" t="s">
        <v>211</v>
      </c>
    </row>
    <row r="341" spans="2:51" s="13" customFormat="1" ht="12">
      <c r="B341" s="242"/>
      <c r="C341" s="243"/>
      <c r="D341" s="228" t="s">
        <v>223</v>
      </c>
      <c r="E341" s="244" t="s">
        <v>1</v>
      </c>
      <c r="F341" s="245" t="s">
        <v>498</v>
      </c>
      <c r="G341" s="243"/>
      <c r="H341" s="246">
        <v>0.576</v>
      </c>
      <c r="I341" s="247"/>
      <c r="J341" s="243"/>
      <c r="K341" s="243"/>
      <c r="L341" s="248"/>
      <c r="M341" s="249"/>
      <c r="N341" s="250"/>
      <c r="O341" s="250"/>
      <c r="P341" s="250"/>
      <c r="Q341" s="250"/>
      <c r="R341" s="250"/>
      <c r="S341" s="250"/>
      <c r="T341" s="251"/>
      <c r="AT341" s="252" t="s">
        <v>223</v>
      </c>
      <c r="AU341" s="252" t="s">
        <v>76</v>
      </c>
      <c r="AV341" s="13" t="s">
        <v>76</v>
      </c>
      <c r="AW341" s="13" t="s">
        <v>30</v>
      </c>
      <c r="AX341" s="13" t="s">
        <v>67</v>
      </c>
      <c r="AY341" s="252" t="s">
        <v>211</v>
      </c>
    </row>
    <row r="342" spans="2:51" s="14" customFormat="1" ht="12">
      <c r="B342" s="253"/>
      <c r="C342" s="254"/>
      <c r="D342" s="228" t="s">
        <v>223</v>
      </c>
      <c r="E342" s="255" t="s">
        <v>1</v>
      </c>
      <c r="F342" s="256" t="s">
        <v>227</v>
      </c>
      <c r="G342" s="254"/>
      <c r="H342" s="257">
        <v>32.342</v>
      </c>
      <c r="I342" s="258"/>
      <c r="J342" s="254"/>
      <c r="K342" s="254"/>
      <c r="L342" s="259"/>
      <c r="M342" s="260"/>
      <c r="N342" s="261"/>
      <c r="O342" s="261"/>
      <c r="P342" s="261"/>
      <c r="Q342" s="261"/>
      <c r="R342" s="261"/>
      <c r="S342" s="261"/>
      <c r="T342" s="262"/>
      <c r="AT342" s="263" t="s">
        <v>223</v>
      </c>
      <c r="AU342" s="263" t="s">
        <v>76</v>
      </c>
      <c r="AV342" s="14" t="s">
        <v>218</v>
      </c>
      <c r="AW342" s="14" t="s">
        <v>30</v>
      </c>
      <c r="AX342" s="14" t="s">
        <v>74</v>
      </c>
      <c r="AY342" s="263" t="s">
        <v>211</v>
      </c>
    </row>
    <row r="343" spans="2:65" s="1" customFormat="1" ht="16.5" customHeight="1">
      <c r="B343" s="38"/>
      <c r="C343" s="264" t="s">
        <v>340</v>
      </c>
      <c r="D343" s="264" t="s">
        <v>337</v>
      </c>
      <c r="E343" s="265" t="s">
        <v>501</v>
      </c>
      <c r="F343" s="266" t="s">
        <v>502</v>
      </c>
      <c r="G343" s="267" t="s">
        <v>350</v>
      </c>
      <c r="H343" s="268">
        <v>49.063</v>
      </c>
      <c r="I343" s="269"/>
      <c r="J343" s="270">
        <f>ROUND(I343*H343,2)</f>
        <v>0</v>
      </c>
      <c r="K343" s="266" t="s">
        <v>217</v>
      </c>
      <c r="L343" s="271"/>
      <c r="M343" s="272" t="s">
        <v>1</v>
      </c>
      <c r="N343" s="273" t="s">
        <v>38</v>
      </c>
      <c r="O343" s="79"/>
      <c r="P343" s="225">
        <f>O343*H343</f>
        <v>0</v>
      </c>
      <c r="Q343" s="225">
        <v>0.001</v>
      </c>
      <c r="R343" s="225">
        <f>Q343*H343</f>
        <v>0.049063</v>
      </c>
      <c r="S343" s="225">
        <v>0</v>
      </c>
      <c r="T343" s="226">
        <f>S343*H343</f>
        <v>0</v>
      </c>
      <c r="AR343" s="17" t="s">
        <v>247</v>
      </c>
      <c r="AT343" s="17" t="s">
        <v>337</v>
      </c>
      <c r="AU343" s="17" t="s">
        <v>76</v>
      </c>
      <c r="AY343" s="17" t="s">
        <v>211</v>
      </c>
      <c r="BE343" s="227">
        <f>IF(N343="základní",J343,0)</f>
        <v>0</v>
      </c>
      <c r="BF343" s="227">
        <f>IF(N343="snížená",J343,0)</f>
        <v>0</v>
      </c>
      <c r="BG343" s="227">
        <f>IF(N343="zákl. přenesená",J343,0)</f>
        <v>0</v>
      </c>
      <c r="BH343" s="227">
        <f>IF(N343="sníž. přenesená",J343,0)</f>
        <v>0</v>
      </c>
      <c r="BI343" s="227">
        <f>IF(N343="nulová",J343,0)</f>
        <v>0</v>
      </c>
      <c r="BJ343" s="17" t="s">
        <v>74</v>
      </c>
      <c r="BK343" s="227">
        <f>ROUND(I343*H343,2)</f>
        <v>0</v>
      </c>
      <c r="BL343" s="17" t="s">
        <v>218</v>
      </c>
      <c r="BM343" s="17" t="s">
        <v>503</v>
      </c>
    </row>
    <row r="344" spans="2:47" s="1" customFormat="1" ht="12">
      <c r="B344" s="38"/>
      <c r="C344" s="39"/>
      <c r="D344" s="228" t="s">
        <v>219</v>
      </c>
      <c r="E344" s="39"/>
      <c r="F344" s="229" t="s">
        <v>502</v>
      </c>
      <c r="G344" s="39"/>
      <c r="H344" s="39"/>
      <c r="I344" s="143"/>
      <c r="J344" s="39"/>
      <c r="K344" s="39"/>
      <c r="L344" s="43"/>
      <c r="M344" s="230"/>
      <c r="N344" s="79"/>
      <c r="O344" s="79"/>
      <c r="P344" s="79"/>
      <c r="Q344" s="79"/>
      <c r="R344" s="79"/>
      <c r="S344" s="79"/>
      <c r="T344" s="80"/>
      <c r="AT344" s="17" t="s">
        <v>219</v>
      </c>
      <c r="AU344" s="17" t="s">
        <v>76</v>
      </c>
    </row>
    <row r="345" spans="2:51" s="13" customFormat="1" ht="12">
      <c r="B345" s="242"/>
      <c r="C345" s="243"/>
      <c r="D345" s="228" t="s">
        <v>223</v>
      </c>
      <c r="E345" s="244" t="s">
        <v>1</v>
      </c>
      <c r="F345" s="245" t="s">
        <v>504</v>
      </c>
      <c r="G345" s="243"/>
      <c r="H345" s="246">
        <v>49.063</v>
      </c>
      <c r="I345" s="247"/>
      <c r="J345" s="243"/>
      <c r="K345" s="243"/>
      <c r="L345" s="248"/>
      <c r="M345" s="249"/>
      <c r="N345" s="250"/>
      <c r="O345" s="250"/>
      <c r="P345" s="250"/>
      <c r="Q345" s="250"/>
      <c r="R345" s="250"/>
      <c r="S345" s="250"/>
      <c r="T345" s="251"/>
      <c r="AT345" s="252" t="s">
        <v>223</v>
      </c>
      <c r="AU345" s="252" t="s">
        <v>76</v>
      </c>
      <c r="AV345" s="13" t="s">
        <v>76</v>
      </c>
      <c r="AW345" s="13" t="s">
        <v>30</v>
      </c>
      <c r="AX345" s="13" t="s">
        <v>67</v>
      </c>
      <c r="AY345" s="252" t="s">
        <v>211</v>
      </c>
    </row>
    <row r="346" spans="2:51" s="14" customFormat="1" ht="12">
      <c r="B346" s="253"/>
      <c r="C346" s="254"/>
      <c r="D346" s="228" t="s">
        <v>223</v>
      </c>
      <c r="E346" s="255" t="s">
        <v>1</v>
      </c>
      <c r="F346" s="256" t="s">
        <v>227</v>
      </c>
      <c r="G346" s="254"/>
      <c r="H346" s="257">
        <v>49.063</v>
      </c>
      <c r="I346" s="258"/>
      <c r="J346" s="254"/>
      <c r="K346" s="254"/>
      <c r="L346" s="259"/>
      <c r="M346" s="260"/>
      <c r="N346" s="261"/>
      <c r="O346" s="261"/>
      <c r="P346" s="261"/>
      <c r="Q346" s="261"/>
      <c r="R346" s="261"/>
      <c r="S346" s="261"/>
      <c r="T346" s="262"/>
      <c r="AT346" s="263" t="s">
        <v>223</v>
      </c>
      <c r="AU346" s="263" t="s">
        <v>76</v>
      </c>
      <c r="AV346" s="14" t="s">
        <v>218</v>
      </c>
      <c r="AW346" s="14" t="s">
        <v>30</v>
      </c>
      <c r="AX346" s="14" t="s">
        <v>74</v>
      </c>
      <c r="AY346" s="263" t="s">
        <v>211</v>
      </c>
    </row>
    <row r="347" spans="2:63" s="11" customFormat="1" ht="22.8" customHeight="1">
      <c r="B347" s="200"/>
      <c r="C347" s="201"/>
      <c r="D347" s="202" t="s">
        <v>66</v>
      </c>
      <c r="E347" s="214" t="s">
        <v>282</v>
      </c>
      <c r="F347" s="214" t="s">
        <v>505</v>
      </c>
      <c r="G347" s="201"/>
      <c r="H347" s="201"/>
      <c r="I347" s="204"/>
      <c r="J347" s="215">
        <f>BK347</f>
        <v>0</v>
      </c>
      <c r="K347" s="201"/>
      <c r="L347" s="206"/>
      <c r="M347" s="207"/>
      <c r="N347" s="208"/>
      <c r="O347" s="208"/>
      <c r="P347" s="209">
        <f>SUM(P348:P552)</f>
        <v>0</v>
      </c>
      <c r="Q347" s="208"/>
      <c r="R347" s="209">
        <f>SUM(R348:R552)</f>
        <v>16.065167709999997</v>
      </c>
      <c r="S347" s="208"/>
      <c r="T347" s="210">
        <f>SUM(T348:T552)</f>
        <v>16.727131</v>
      </c>
      <c r="AR347" s="211" t="s">
        <v>74</v>
      </c>
      <c r="AT347" s="212" t="s">
        <v>66</v>
      </c>
      <c r="AU347" s="212" t="s">
        <v>74</v>
      </c>
      <c r="AY347" s="211" t="s">
        <v>211</v>
      </c>
      <c r="BK347" s="213">
        <f>SUM(BK348:BK552)</f>
        <v>0</v>
      </c>
    </row>
    <row r="348" spans="2:65" s="1" customFormat="1" ht="16.5" customHeight="1">
      <c r="B348" s="38"/>
      <c r="C348" s="216" t="s">
        <v>506</v>
      </c>
      <c r="D348" s="216" t="s">
        <v>213</v>
      </c>
      <c r="E348" s="217" t="s">
        <v>507</v>
      </c>
      <c r="F348" s="218" t="s">
        <v>508</v>
      </c>
      <c r="G348" s="219" t="s">
        <v>246</v>
      </c>
      <c r="H348" s="220">
        <v>8.8</v>
      </c>
      <c r="I348" s="221"/>
      <c r="J348" s="222">
        <f>ROUND(I348*H348,2)</f>
        <v>0</v>
      </c>
      <c r="K348" s="218" t="s">
        <v>217</v>
      </c>
      <c r="L348" s="43"/>
      <c r="M348" s="223" t="s">
        <v>1</v>
      </c>
      <c r="N348" s="224" t="s">
        <v>38</v>
      </c>
      <c r="O348" s="79"/>
      <c r="P348" s="225">
        <f>O348*H348</f>
        <v>0</v>
      </c>
      <c r="Q348" s="225">
        <v>0.0001932</v>
      </c>
      <c r="R348" s="225">
        <f>Q348*H348</f>
        <v>0.0017001600000000003</v>
      </c>
      <c r="S348" s="225">
        <v>0</v>
      </c>
      <c r="T348" s="226">
        <f>S348*H348</f>
        <v>0</v>
      </c>
      <c r="AR348" s="17" t="s">
        <v>218</v>
      </c>
      <c r="AT348" s="17" t="s">
        <v>213</v>
      </c>
      <c r="AU348" s="17" t="s">
        <v>76</v>
      </c>
      <c r="AY348" s="17" t="s">
        <v>211</v>
      </c>
      <c r="BE348" s="227">
        <f>IF(N348="základní",J348,0)</f>
        <v>0</v>
      </c>
      <c r="BF348" s="227">
        <f>IF(N348="snížená",J348,0)</f>
        <v>0</v>
      </c>
      <c r="BG348" s="227">
        <f>IF(N348="zákl. přenesená",J348,0)</f>
        <v>0</v>
      </c>
      <c r="BH348" s="227">
        <f>IF(N348="sníž. přenesená",J348,0)</f>
        <v>0</v>
      </c>
      <c r="BI348" s="227">
        <f>IF(N348="nulová",J348,0)</f>
        <v>0</v>
      </c>
      <c r="BJ348" s="17" t="s">
        <v>74</v>
      </c>
      <c r="BK348" s="227">
        <f>ROUND(I348*H348,2)</f>
        <v>0</v>
      </c>
      <c r="BL348" s="17" t="s">
        <v>218</v>
      </c>
      <c r="BM348" s="17" t="s">
        <v>509</v>
      </c>
    </row>
    <row r="349" spans="2:47" s="1" customFormat="1" ht="12">
      <c r="B349" s="38"/>
      <c r="C349" s="39"/>
      <c r="D349" s="228" t="s">
        <v>219</v>
      </c>
      <c r="E349" s="39"/>
      <c r="F349" s="229" t="s">
        <v>510</v>
      </c>
      <c r="G349" s="39"/>
      <c r="H349" s="39"/>
      <c r="I349" s="143"/>
      <c r="J349" s="39"/>
      <c r="K349" s="39"/>
      <c r="L349" s="43"/>
      <c r="M349" s="230"/>
      <c r="N349" s="79"/>
      <c r="O349" s="79"/>
      <c r="P349" s="79"/>
      <c r="Q349" s="79"/>
      <c r="R349" s="79"/>
      <c r="S349" s="79"/>
      <c r="T349" s="80"/>
      <c r="AT349" s="17" t="s">
        <v>219</v>
      </c>
      <c r="AU349" s="17" t="s">
        <v>76</v>
      </c>
    </row>
    <row r="350" spans="2:47" s="1" customFormat="1" ht="12">
      <c r="B350" s="38"/>
      <c r="C350" s="39"/>
      <c r="D350" s="228" t="s">
        <v>221</v>
      </c>
      <c r="E350" s="39"/>
      <c r="F350" s="231" t="s">
        <v>511</v>
      </c>
      <c r="G350" s="39"/>
      <c r="H350" s="39"/>
      <c r="I350" s="143"/>
      <c r="J350" s="39"/>
      <c r="K350" s="39"/>
      <c r="L350" s="43"/>
      <c r="M350" s="230"/>
      <c r="N350" s="79"/>
      <c r="O350" s="79"/>
      <c r="P350" s="79"/>
      <c r="Q350" s="79"/>
      <c r="R350" s="79"/>
      <c r="S350" s="79"/>
      <c r="T350" s="80"/>
      <c r="AT350" s="17" t="s">
        <v>221</v>
      </c>
      <c r="AU350" s="17" t="s">
        <v>76</v>
      </c>
    </row>
    <row r="351" spans="2:51" s="12" customFormat="1" ht="12">
      <c r="B351" s="232"/>
      <c r="C351" s="233"/>
      <c r="D351" s="228" t="s">
        <v>223</v>
      </c>
      <c r="E351" s="234" t="s">
        <v>1</v>
      </c>
      <c r="F351" s="235" t="s">
        <v>512</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3" customFormat="1" ht="12">
      <c r="B352" s="242"/>
      <c r="C352" s="243"/>
      <c r="D352" s="228" t="s">
        <v>223</v>
      </c>
      <c r="E352" s="244" t="s">
        <v>1</v>
      </c>
      <c r="F352" s="245" t="s">
        <v>513</v>
      </c>
      <c r="G352" s="243"/>
      <c r="H352" s="246">
        <v>4</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3" customFormat="1" ht="12">
      <c r="B353" s="242"/>
      <c r="C353" s="243"/>
      <c r="D353" s="228" t="s">
        <v>223</v>
      </c>
      <c r="E353" s="244" t="s">
        <v>1</v>
      </c>
      <c r="F353" s="245" t="s">
        <v>514</v>
      </c>
      <c r="G353" s="243"/>
      <c r="H353" s="246">
        <v>4.8</v>
      </c>
      <c r="I353" s="247"/>
      <c r="J353" s="243"/>
      <c r="K353" s="243"/>
      <c r="L353" s="248"/>
      <c r="M353" s="249"/>
      <c r="N353" s="250"/>
      <c r="O353" s="250"/>
      <c r="P353" s="250"/>
      <c r="Q353" s="250"/>
      <c r="R353" s="250"/>
      <c r="S353" s="250"/>
      <c r="T353" s="251"/>
      <c r="AT353" s="252" t="s">
        <v>223</v>
      </c>
      <c r="AU353" s="252" t="s">
        <v>76</v>
      </c>
      <c r="AV353" s="13" t="s">
        <v>76</v>
      </c>
      <c r="AW353" s="13" t="s">
        <v>30</v>
      </c>
      <c r="AX353" s="13" t="s">
        <v>67</v>
      </c>
      <c r="AY353" s="252" t="s">
        <v>211</v>
      </c>
    </row>
    <row r="354" spans="2:51" s="14" customFormat="1" ht="12">
      <c r="B354" s="253"/>
      <c r="C354" s="254"/>
      <c r="D354" s="228" t="s">
        <v>223</v>
      </c>
      <c r="E354" s="255" t="s">
        <v>1</v>
      </c>
      <c r="F354" s="256" t="s">
        <v>227</v>
      </c>
      <c r="G354" s="254"/>
      <c r="H354" s="257">
        <v>8.8</v>
      </c>
      <c r="I354" s="258"/>
      <c r="J354" s="254"/>
      <c r="K354" s="254"/>
      <c r="L354" s="259"/>
      <c r="M354" s="260"/>
      <c r="N354" s="261"/>
      <c r="O354" s="261"/>
      <c r="P354" s="261"/>
      <c r="Q354" s="261"/>
      <c r="R354" s="261"/>
      <c r="S354" s="261"/>
      <c r="T354" s="262"/>
      <c r="AT354" s="263" t="s">
        <v>223</v>
      </c>
      <c r="AU354" s="263" t="s">
        <v>76</v>
      </c>
      <c r="AV354" s="14" t="s">
        <v>218</v>
      </c>
      <c r="AW354" s="14" t="s">
        <v>30</v>
      </c>
      <c r="AX354" s="14" t="s">
        <v>74</v>
      </c>
      <c r="AY354" s="263" t="s">
        <v>211</v>
      </c>
    </row>
    <row r="355" spans="2:65" s="1" customFormat="1" ht="16.5" customHeight="1">
      <c r="B355" s="38"/>
      <c r="C355" s="216" t="s">
        <v>344</v>
      </c>
      <c r="D355" s="216" t="s">
        <v>213</v>
      </c>
      <c r="E355" s="217" t="s">
        <v>515</v>
      </c>
      <c r="F355" s="218" t="s">
        <v>516</v>
      </c>
      <c r="G355" s="219" t="s">
        <v>246</v>
      </c>
      <c r="H355" s="220">
        <v>26.87</v>
      </c>
      <c r="I355" s="221"/>
      <c r="J355" s="222">
        <f>ROUND(I355*H355,2)</f>
        <v>0</v>
      </c>
      <c r="K355" s="218" t="s">
        <v>217</v>
      </c>
      <c r="L355" s="43"/>
      <c r="M355" s="223" t="s">
        <v>1</v>
      </c>
      <c r="N355" s="224" t="s">
        <v>38</v>
      </c>
      <c r="O355" s="79"/>
      <c r="P355" s="225">
        <f>O355*H355</f>
        <v>0</v>
      </c>
      <c r="Q355" s="225">
        <v>0.00117</v>
      </c>
      <c r="R355" s="225">
        <f>Q355*H355</f>
        <v>0.031437900000000005</v>
      </c>
      <c r="S355" s="225">
        <v>0</v>
      </c>
      <c r="T355" s="226">
        <f>S355*H355</f>
        <v>0</v>
      </c>
      <c r="AR355" s="17" t="s">
        <v>218</v>
      </c>
      <c r="AT355" s="17" t="s">
        <v>213</v>
      </c>
      <c r="AU355" s="17" t="s">
        <v>76</v>
      </c>
      <c r="AY355" s="17" t="s">
        <v>211</v>
      </c>
      <c r="BE355" s="227">
        <f>IF(N355="základní",J355,0)</f>
        <v>0</v>
      </c>
      <c r="BF355" s="227">
        <f>IF(N355="snížená",J355,0)</f>
        <v>0</v>
      </c>
      <c r="BG355" s="227">
        <f>IF(N355="zákl. přenesená",J355,0)</f>
        <v>0</v>
      </c>
      <c r="BH355" s="227">
        <f>IF(N355="sníž. přenesená",J355,0)</f>
        <v>0</v>
      </c>
      <c r="BI355" s="227">
        <f>IF(N355="nulová",J355,0)</f>
        <v>0</v>
      </c>
      <c r="BJ355" s="17" t="s">
        <v>74</v>
      </c>
      <c r="BK355" s="227">
        <f>ROUND(I355*H355,2)</f>
        <v>0</v>
      </c>
      <c r="BL355" s="17" t="s">
        <v>218</v>
      </c>
      <c r="BM355" s="17" t="s">
        <v>517</v>
      </c>
    </row>
    <row r="356" spans="2:47" s="1" customFormat="1" ht="12">
      <c r="B356" s="38"/>
      <c r="C356" s="39"/>
      <c r="D356" s="228" t="s">
        <v>219</v>
      </c>
      <c r="E356" s="39"/>
      <c r="F356" s="229" t="s">
        <v>518</v>
      </c>
      <c r="G356" s="39"/>
      <c r="H356" s="39"/>
      <c r="I356" s="143"/>
      <c r="J356" s="39"/>
      <c r="K356" s="39"/>
      <c r="L356" s="43"/>
      <c r="M356" s="230"/>
      <c r="N356" s="79"/>
      <c r="O356" s="79"/>
      <c r="P356" s="79"/>
      <c r="Q356" s="79"/>
      <c r="R356" s="79"/>
      <c r="S356" s="79"/>
      <c r="T356" s="80"/>
      <c r="AT356" s="17" t="s">
        <v>219</v>
      </c>
      <c r="AU356" s="17" t="s">
        <v>76</v>
      </c>
    </row>
    <row r="357" spans="2:47" s="1" customFormat="1" ht="12">
      <c r="B357" s="38"/>
      <c r="C357" s="39"/>
      <c r="D357" s="228" t="s">
        <v>221</v>
      </c>
      <c r="E357" s="39"/>
      <c r="F357" s="231" t="s">
        <v>519</v>
      </c>
      <c r="G357" s="39"/>
      <c r="H357" s="39"/>
      <c r="I357" s="143"/>
      <c r="J357" s="39"/>
      <c r="K357" s="39"/>
      <c r="L357" s="43"/>
      <c r="M357" s="230"/>
      <c r="N357" s="79"/>
      <c r="O357" s="79"/>
      <c r="P357" s="79"/>
      <c r="Q357" s="79"/>
      <c r="R357" s="79"/>
      <c r="S357" s="79"/>
      <c r="T357" s="80"/>
      <c r="AT357" s="17" t="s">
        <v>221</v>
      </c>
      <c r="AU357" s="17" t="s">
        <v>76</v>
      </c>
    </row>
    <row r="358" spans="2:51" s="12" customFormat="1" ht="12">
      <c r="B358" s="232"/>
      <c r="C358" s="233"/>
      <c r="D358" s="228" t="s">
        <v>223</v>
      </c>
      <c r="E358" s="234" t="s">
        <v>1</v>
      </c>
      <c r="F358" s="235" t="s">
        <v>520</v>
      </c>
      <c r="G358" s="233"/>
      <c r="H358" s="234" t="s">
        <v>1</v>
      </c>
      <c r="I358" s="236"/>
      <c r="J358" s="233"/>
      <c r="K358" s="233"/>
      <c r="L358" s="237"/>
      <c r="M358" s="238"/>
      <c r="N358" s="239"/>
      <c r="O358" s="239"/>
      <c r="P358" s="239"/>
      <c r="Q358" s="239"/>
      <c r="R358" s="239"/>
      <c r="S358" s="239"/>
      <c r="T358" s="240"/>
      <c r="AT358" s="241" t="s">
        <v>223</v>
      </c>
      <c r="AU358" s="241" t="s">
        <v>76</v>
      </c>
      <c r="AV358" s="12" t="s">
        <v>74</v>
      </c>
      <c r="AW358" s="12" t="s">
        <v>30</v>
      </c>
      <c r="AX358" s="12" t="s">
        <v>67</v>
      </c>
      <c r="AY358" s="241" t="s">
        <v>211</v>
      </c>
    </row>
    <row r="359" spans="2:51" s="13" customFormat="1" ht="12">
      <c r="B359" s="242"/>
      <c r="C359" s="243"/>
      <c r="D359" s="228" t="s">
        <v>223</v>
      </c>
      <c r="E359" s="244" t="s">
        <v>1</v>
      </c>
      <c r="F359" s="245" t="s">
        <v>521</v>
      </c>
      <c r="G359" s="243"/>
      <c r="H359" s="246">
        <v>13.61</v>
      </c>
      <c r="I359" s="247"/>
      <c r="J359" s="243"/>
      <c r="K359" s="243"/>
      <c r="L359" s="248"/>
      <c r="M359" s="249"/>
      <c r="N359" s="250"/>
      <c r="O359" s="250"/>
      <c r="P359" s="250"/>
      <c r="Q359" s="250"/>
      <c r="R359" s="250"/>
      <c r="S359" s="250"/>
      <c r="T359" s="251"/>
      <c r="AT359" s="252" t="s">
        <v>223</v>
      </c>
      <c r="AU359" s="252" t="s">
        <v>76</v>
      </c>
      <c r="AV359" s="13" t="s">
        <v>76</v>
      </c>
      <c r="AW359" s="13" t="s">
        <v>30</v>
      </c>
      <c r="AX359" s="13" t="s">
        <v>67</v>
      </c>
      <c r="AY359" s="252" t="s">
        <v>211</v>
      </c>
    </row>
    <row r="360" spans="2:51" s="12" customFormat="1" ht="12">
      <c r="B360" s="232"/>
      <c r="C360" s="233"/>
      <c r="D360" s="228" t="s">
        <v>223</v>
      </c>
      <c r="E360" s="234" t="s">
        <v>1</v>
      </c>
      <c r="F360" s="235" t="s">
        <v>522</v>
      </c>
      <c r="G360" s="233"/>
      <c r="H360" s="234" t="s">
        <v>1</v>
      </c>
      <c r="I360" s="236"/>
      <c r="J360" s="233"/>
      <c r="K360" s="233"/>
      <c r="L360" s="237"/>
      <c r="M360" s="238"/>
      <c r="N360" s="239"/>
      <c r="O360" s="239"/>
      <c r="P360" s="239"/>
      <c r="Q360" s="239"/>
      <c r="R360" s="239"/>
      <c r="S360" s="239"/>
      <c r="T360" s="240"/>
      <c r="AT360" s="241" t="s">
        <v>223</v>
      </c>
      <c r="AU360" s="241" t="s">
        <v>76</v>
      </c>
      <c r="AV360" s="12" t="s">
        <v>74</v>
      </c>
      <c r="AW360" s="12" t="s">
        <v>30</v>
      </c>
      <c r="AX360" s="12" t="s">
        <v>67</v>
      </c>
      <c r="AY360" s="241" t="s">
        <v>211</v>
      </c>
    </row>
    <row r="361" spans="2:51" s="13" customFormat="1" ht="12">
      <c r="B361" s="242"/>
      <c r="C361" s="243"/>
      <c r="D361" s="228" t="s">
        <v>223</v>
      </c>
      <c r="E361" s="244" t="s">
        <v>1</v>
      </c>
      <c r="F361" s="245" t="s">
        <v>523</v>
      </c>
      <c r="G361" s="243"/>
      <c r="H361" s="246">
        <v>13.26</v>
      </c>
      <c r="I361" s="247"/>
      <c r="J361" s="243"/>
      <c r="K361" s="243"/>
      <c r="L361" s="248"/>
      <c r="M361" s="249"/>
      <c r="N361" s="250"/>
      <c r="O361" s="250"/>
      <c r="P361" s="250"/>
      <c r="Q361" s="250"/>
      <c r="R361" s="250"/>
      <c r="S361" s="250"/>
      <c r="T361" s="251"/>
      <c r="AT361" s="252" t="s">
        <v>223</v>
      </c>
      <c r="AU361" s="252" t="s">
        <v>76</v>
      </c>
      <c r="AV361" s="13" t="s">
        <v>76</v>
      </c>
      <c r="AW361" s="13" t="s">
        <v>30</v>
      </c>
      <c r="AX361" s="13" t="s">
        <v>67</v>
      </c>
      <c r="AY361" s="252" t="s">
        <v>211</v>
      </c>
    </row>
    <row r="362" spans="2:51" s="14" customFormat="1" ht="12">
      <c r="B362" s="253"/>
      <c r="C362" s="254"/>
      <c r="D362" s="228" t="s">
        <v>223</v>
      </c>
      <c r="E362" s="255" t="s">
        <v>1</v>
      </c>
      <c r="F362" s="256" t="s">
        <v>227</v>
      </c>
      <c r="G362" s="254"/>
      <c r="H362" s="257">
        <v>26.87</v>
      </c>
      <c r="I362" s="258"/>
      <c r="J362" s="254"/>
      <c r="K362" s="254"/>
      <c r="L362" s="259"/>
      <c r="M362" s="260"/>
      <c r="N362" s="261"/>
      <c r="O362" s="261"/>
      <c r="P362" s="261"/>
      <c r="Q362" s="261"/>
      <c r="R362" s="261"/>
      <c r="S362" s="261"/>
      <c r="T362" s="262"/>
      <c r="AT362" s="263" t="s">
        <v>223</v>
      </c>
      <c r="AU362" s="263" t="s">
        <v>76</v>
      </c>
      <c r="AV362" s="14" t="s">
        <v>218</v>
      </c>
      <c r="AW362" s="14" t="s">
        <v>30</v>
      </c>
      <c r="AX362" s="14" t="s">
        <v>74</v>
      </c>
      <c r="AY362" s="263" t="s">
        <v>211</v>
      </c>
    </row>
    <row r="363" spans="2:65" s="1" customFormat="1" ht="16.5" customHeight="1">
      <c r="B363" s="38"/>
      <c r="C363" s="216" t="s">
        <v>524</v>
      </c>
      <c r="D363" s="216" t="s">
        <v>213</v>
      </c>
      <c r="E363" s="217" t="s">
        <v>525</v>
      </c>
      <c r="F363" s="218" t="s">
        <v>526</v>
      </c>
      <c r="G363" s="219" t="s">
        <v>246</v>
      </c>
      <c r="H363" s="220">
        <v>26.87</v>
      </c>
      <c r="I363" s="221"/>
      <c r="J363" s="222">
        <f>ROUND(I363*H363,2)</f>
        <v>0</v>
      </c>
      <c r="K363" s="218" t="s">
        <v>217</v>
      </c>
      <c r="L363" s="43"/>
      <c r="M363" s="223" t="s">
        <v>1</v>
      </c>
      <c r="N363" s="224" t="s">
        <v>38</v>
      </c>
      <c r="O363" s="79"/>
      <c r="P363" s="225">
        <f>O363*H363</f>
        <v>0</v>
      </c>
      <c r="Q363" s="225">
        <v>0.000664</v>
      </c>
      <c r="R363" s="225">
        <f>Q363*H363</f>
        <v>0.01784168</v>
      </c>
      <c r="S363" s="225">
        <v>0</v>
      </c>
      <c r="T363" s="226">
        <f>S363*H363</f>
        <v>0</v>
      </c>
      <c r="AR363" s="17" t="s">
        <v>218</v>
      </c>
      <c r="AT363" s="17" t="s">
        <v>213</v>
      </c>
      <c r="AU363" s="17" t="s">
        <v>76</v>
      </c>
      <c r="AY363" s="17" t="s">
        <v>211</v>
      </c>
      <c r="BE363" s="227">
        <f>IF(N363="základní",J363,0)</f>
        <v>0</v>
      </c>
      <c r="BF363" s="227">
        <f>IF(N363="snížená",J363,0)</f>
        <v>0</v>
      </c>
      <c r="BG363" s="227">
        <f>IF(N363="zákl. přenesená",J363,0)</f>
        <v>0</v>
      </c>
      <c r="BH363" s="227">
        <f>IF(N363="sníž. přenesená",J363,0)</f>
        <v>0</v>
      </c>
      <c r="BI363" s="227">
        <f>IF(N363="nulová",J363,0)</f>
        <v>0</v>
      </c>
      <c r="BJ363" s="17" t="s">
        <v>74</v>
      </c>
      <c r="BK363" s="227">
        <f>ROUND(I363*H363,2)</f>
        <v>0</v>
      </c>
      <c r="BL363" s="17" t="s">
        <v>218</v>
      </c>
      <c r="BM363" s="17" t="s">
        <v>527</v>
      </c>
    </row>
    <row r="364" spans="2:47" s="1" customFormat="1" ht="12">
      <c r="B364" s="38"/>
      <c r="C364" s="39"/>
      <c r="D364" s="228" t="s">
        <v>219</v>
      </c>
      <c r="E364" s="39"/>
      <c r="F364" s="229" t="s">
        <v>528</v>
      </c>
      <c r="G364" s="39"/>
      <c r="H364" s="39"/>
      <c r="I364" s="143"/>
      <c r="J364" s="39"/>
      <c r="K364" s="39"/>
      <c r="L364" s="43"/>
      <c r="M364" s="230"/>
      <c r="N364" s="79"/>
      <c r="O364" s="79"/>
      <c r="P364" s="79"/>
      <c r="Q364" s="79"/>
      <c r="R364" s="79"/>
      <c r="S364" s="79"/>
      <c r="T364" s="80"/>
      <c r="AT364" s="17" t="s">
        <v>219</v>
      </c>
      <c r="AU364" s="17" t="s">
        <v>76</v>
      </c>
    </row>
    <row r="365" spans="2:47" s="1" customFormat="1" ht="12">
      <c r="B365" s="38"/>
      <c r="C365" s="39"/>
      <c r="D365" s="228" t="s">
        <v>221</v>
      </c>
      <c r="E365" s="39"/>
      <c r="F365" s="231" t="s">
        <v>519</v>
      </c>
      <c r="G365" s="39"/>
      <c r="H365" s="39"/>
      <c r="I365" s="143"/>
      <c r="J365" s="39"/>
      <c r="K365" s="39"/>
      <c r="L365" s="43"/>
      <c r="M365" s="230"/>
      <c r="N365" s="79"/>
      <c r="O365" s="79"/>
      <c r="P365" s="79"/>
      <c r="Q365" s="79"/>
      <c r="R365" s="79"/>
      <c r="S365" s="79"/>
      <c r="T365" s="80"/>
      <c r="AT365" s="17" t="s">
        <v>221</v>
      </c>
      <c r="AU365" s="17" t="s">
        <v>76</v>
      </c>
    </row>
    <row r="366" spans="2:51" s="12" customFormat="1" ht="12">
      <c r="B366" s="232"/>
      <c r="C366" s="233"/>
      <c r="D366" s="228" t="s">
        <v>223</v>
      </c>
      <c r="E366" s="234" t="s">
        <v>1</v>
      </c>
      <c r="F366" s="235" t="s">
        <v>529</v>
      </c>
      <c r="G366" s="233"/>
      <c r="H366" s="234" t="s">
        <v>1</v>
      </c>
      <c r="I366" s="236"/>
      <c r="J366" s="233"/>
      <c r="K366" s="233"/>
      <c r="L366" s="237"/>
      <c r="M366" s="238"/>
      <c r="N366" s="239"/>
      <c r="O366" s="239"/>
      <c r="P366" s="239"/>
      <c r="Q366" s="239"/>
      <c r="R366" s="239"/>
      <c r="S366" s="239"/>
      <c r="T366" s="240"/>
      <c r="AT366" s="241" t="s">
        <v>223</v>
      </c>
      <c r="AU366" s="241" t="s">
        <v>76</v>
      </c>
      <c r="AV366" s="12" t="s">
        <v>74</v>
      </c>
      <c r="AW366" s="12" t="s">
        <v>30</v>
      </c>
      <c r="AX366" s="12" t="s">
        <v>67</v>
      </c>
      <c r="AY366" s="241" t="s">
        <v>211</v>
      </c>
    </row>
    <row r="367" spans="2:51" s="13" customFormat="1" ht="12">
      <c r="B367" s="242"/>
      <c r="C367" s="243"/>
      <c r="D367" s="228" t="s">
        <v>223</v>
      </c>
      <c r="E367" s="244" t="s">
        <v>1</v>
      </c>
      <c r="F367" s="245" t="s">
        <v>530</v>
      </c>
      <c r="G367" s="243"/>
      <c r="H367" s="246">
        <v>26.87</v>
      </c>
      <c r="I367" s="247"/>
      <c r="J367" s="243"/>
      <c r="K367" s="243"/>
      <c r="L367" s="248"/>
      <c r="M367" s="249"/>
      <c r="N367" s="250"/>
      <c r="O367" s="250"/>
      <c r="P367" s="250"/>
      <c r="Q367" s="250"/>
      <c r="R367" s="250"/>
      <c r="S367" s="250"/>
      <c r="T367" s="251"/>
      <c r="AT367" s="252" t="s">
        <v>223</v>
      </c>
      <c r="AU367" s="252" t="s">
        <v>76</v>
      </c>
      <c r="AV367" s="13" t="s">
        <v>76</v>
      </c>
      <c r="AW367" s="13" t="s">
        <v>30</v>
      </c>
      <c r="AX367" s="13" t="s">
        <v>67</v>
      </c>
      <c r="AY367" s="252" t="s">
        <v>211</v>
      </c>
    </row>
    <row r="368" spans="2:51" s="14" customFormat="1" ht="12">
      <c r="B368" s="253"/>
      <c r="C368" s="254"/>
      <c r="D368" s="228" t="s">
        <v>223</v>
      </c>
      <c r="E368" s="255" t="s">
        <v>1</v>
      </c>
      <c r="F368" s="256" t="s">
        <v>227</v>
      </c>
      <c r="G368" s="254"/>
      <c r="H368" s="257">
        <v>26.87</v>
      </c>
      <c r="I368" s="258"/>
      <c r="J368" s="254"/>
      <c r="K368" s="254"/>
      <c r="L368" s="259"/>
      <c r="M368" s="260"/>
      <c r="N368" s="261"/>
      <c r="O368" s="261"/>
      <c r="P368" s="261"/>
      <c r="Q368" s="261"/>
      <c r="R368" s="261"/>
      <c r="S368" s="261"/>
      <c r="T368" s="262"/>
      <c r="AT368" s="263" t="s">
        <v>223</v>
      </c>
      <c r="AU368" s="263" t="s">
        <v>76</v>
      </c>
      <c r="AV368" s="14" t="s">
        <v>218</v>
      </c>
      <c r="AW368" s="14" t="s">
        <v>30</v>
      </c>
      <c r="AX368" s="14" t="s">
        <v>74</v>
      </c>
      <c r="AY368" s="263" t="s">
        <v>211</v>
      </c>
    </row>
    <row r="369" spans="2:65" s="1" customFormat="1" ht="16.5" customHeight="1">
      <c r="B369" s="38"/>
      <c r="C369" s="264" t="s">
        <v>351</v>
      </c>
      <c r="D369" s="264" t="s">
        <v>337</v>
      </c>
      <c r="E369" s="265" t="s">
        <v>531</v>
      </c>
      <c r="F369" s="266" t="s">
        <v>532</v>
      </c>
      <c r="G369" s="267" t="s">
        <v>323</v>
      </c>
      <c r="H369" s="268">
        <v>0.676</v>
      </c>
      <c r="I369" s="269"/>
      <c r="J369" s="270">
        <f>ROUND(I369*H369,2)</f>
        <v>0</v>
      </c>
      <c r="K369" s="266" t="s">
        <v>217</v>
      </c>
      <c r="L369" s="271"/>
      <c r="M369" s="272" t="s">
        <v>1</v>
      </c>
      <c r="N369" s="273" t="s">
        <v>38</v>
      </c>
      <c r="O369" s="79"/>
      <c r="P369" s="225">
        <f>O369*H369</f>
        <v>0</v>
      </c>
      <c r="Q369" s="225">
        <v>1</v>
      </c>
      <c r="R369" s="225">
        <f>Q369*H369</f>
        <v>0.676</v>
      </c>
      <c r="S369" s="225">
        <v>0</v>
      </c>
      <c r="T369" s="226">
        <f>S369*H369</f>
        <v>0</v>
      </c>
      <c r="AR369" s="17" t="s">
        <v>247</v>
      </c>
      <c r="AT369" s="17" t="s">
        <v>337</v>
      </c>
      <c r="AU369" s="17" t="s">
        <v>76</v>
      </c>
      <c r="AY369" s="17" t="s">
        <v>211</v>
      </c>
      <c r="BE369" s="227">
        <f>IF(N369="základní",J369,0)</f>
        <v>0</v>
      </c>
      <c r="BF369" s="227">
        <f>IF(N369="snížená",J369,0)</f>
        <v>0</v>
      </c>
      <c r="BG369" s="227">
        <f>IF(N369="zákl. přenesená",J369,0)</f>
        <v>0</v>
      </c>
      <c r="BH369" s="227">
        <f>IF(N369="sníž. přenesená",J369,0)</f>
        <v>0</v>
      </c>
      <c r="BI369" s="227">
        <f>IF(N369="nulová",J369,0)</f>
        <v>0</v>
      </c>
      <c r="BJ369" s="17" t="s">
        <v>74</v>
      </c>
      <c r="BK369" s="227">
        <f>ROUND(I369*H369,2)</f>
        <v>0</v>
      </c>
      <c r="BL369" s="17" t="s">
        <v>218</v>
      </c>
      <c r="BM369" s="17" t="s">
        <v>533</v>
      </c>
    </row>
    <row r="370" spans="2:47" s="1" customFormat="1" ht="12">
      <c r="B370" s="38"/>
      <c r="C370" s="39"/>
      <c r="D370" s="228" t="s">
        <v>219</v>
      </c>
      <c r="E370" s="39"/>
      <c r="F370" s="229" t="s">
        <v>532</v>
      </c>
      <c r="G370" s="39"/>
      <c r="H370" s="39"/>
      <c r="I370" s="143"/>
      <c r="J370" s="39"/>
      <c r="K370" s="39"/>
      <c r="L370" s="43"/>
      <c r="M370" s="230"/>
      <c r="N370" s="79"/>
      <c r="O370" s="79"/>
      <c r="P370" s="79"/>
      <c r="Q370" s="79"/>
      <c r="R370" s="79"/>
      <c r="S370" s="79"/>
      <c r="T370" s="80"/>
      <c r="AT370" s="17" t="s">
        <v>219</v>
      </c>
      <c r="AU370" s="17" t="s">
        <v>76</v>
      </c>
    </row>
    <row r="371" spans="2:51" s="12" customFormat="1" ht="12">
      <c r="B371" s="232"/>
      <c r="C371" s="233"/>
      <c r="D371" s="228" t="s">
        <v>223</v>
      </c>
      <c r="E371" s="234" t="s">
        <v>1</v>
      </c>
      <c r="F371" s="235" t="s">
        <v>488</v>
      </c>
      <c r="G371" s="233"/>
      <c r="H371" s="234" t="s">
        <v>1</v>
      </c>
      <c r="I371" s="236"/>
      <c r="J371" s="233"/>
      <c r="K371" s="233"/>
      <c r="L371" s="237"/>
      <c r="M371" s="238"/>
      <c r="N371" s="239"/>
      <c r="O371" s="239"/>
      <c r="P371" s="239"/>
      <c r="Q371" s="239"/>
      <c r="R371" s="239"/>
      <c r="S371" s="239"/>
      <c r="T371" s="240"/>
      <c r="AT371" s="241" t="s">
        <v>223</v>
      </c>
      <c r="AU371" s="241" t="s">
        <v>76</v>
      </c>
      <c r="AV371" s="12" t="s">
        <v>74</v>
      </c>
      <c r="AW371" s="12" t="s">
        <v>30</v>
      </c>
      <c r="AX371" s="12" t="s">
        <v>67</v>
      </c>
      <c r="AY371" s="241" t="s">
        <v>211</v>
      </c>
    </row>
    <row r="372" spans="2:51" s="13" customFormat="1" ht="12">
      <c r="B372" s="242"/>
      <c r="C372" s="243"/>
      <c r="D372" s="228" t="s">
        <v>223</v>
      </c>
      <c r="E372" s="244" t="s">
        <v>1</v>
      </c>
      <c r="F372" s="245" t="s">
        <v>534</v>
      </c>
      <c r="G372" s="243"/>
      <c r="H372" s="246">
        <v>0.301</v>
      </c>
      <c r="I372" s="247"/>
      <c r="J372" s="243"/>
      <c r="K372" s="243"/>
      <c r="L372" s="248"/>
      <c r="M372" s="249"/>
      <c r="N372" s="250"/>
      <c r="O372" s="250"/>
      <c r="P372" s="250"/>
      <c r="Q372" s="250"/>
      <c r="R372" s="250"/>
      <c r="S372" s="250"/>
      <c r="T372" s="251"/>
      <c r="AT372" s="252" t="s">
        <v>223</v>
      </c>
      <c r="AU372" s="252" t="s">
        <v>76</v>
      </c>
      <c r="AV372" s="13" t="s">
        <v>76</v>
      </c>
      <c r="AW372" s="13" t="s">
        <v>30</v>
      </c>
      <c r="AX372" s="13" t="s">
        <v>67</v>
      </c>
      <c r="AY372" s="252" t="s">
        <v>211</v>
      </c>
    </row>
    <row r="373" spans="2:51" s="12" customFormat="1" ht="12">
      <c r="B373" s="232"/>
      <c r="C373" s="233"/>
      <c r="D373" s="228" t="s">
        <v>223</v>
      </c>
      <c r="E373" s="234" t="s">
        <v>1</v>
      </c>
      <c r="F373" s="235" t="s">
        <v>495</v>
      </c>
      <c r="G373" s="233"/>
      <c r="H373" s="234" t="s">
        <v>1</v>
      </c>
      <c r="I373" s="236"/>
      <c r="J373" s="233"/>
      <c r="K373" s="233"/>
      <c r="L373" s="237"/>
      <c r="M373" s="238"/>
      <c r="N373" s="239"/>
      <c r="O373" s="239"/>
      <c r="P373" s="239"/>
      <c r="Q373" s="239"/>
      <c r="R373" s="239"/>
      <c r="S373" s="239"/>
      <c r="T373" s="240"/>
      <c r="AT373" s="241" t="s">
        <v>223</v>
      </c>
      <c r="AU373" s="241" t="s">
        <v>76</v>
      </c>
      <c r="AV373" s="12" t="s">
        <v>74</v>
      </c>
      <c r="AW373" s="12" t="s">
        <v>30</v>
      </c>
      <c r="AX373" s="12" t="s">
        <v>67</v>
      </c>
      <c r="AY373" s="241" t="s">
        <v>211</v>
      </c>
    </row>
    <row r="374" spans="2:51" s="13" customFormat="1" ht="12">
      <c r="B374" s="242"/>
      <c r="C374" s="243"/>
      <c r="D374" s="228" t="s">
        <v>223</v>
      </c>
      <c r="E374" s="244" t="s">
        <v>1</v>
      </c>
      <c r="F374" s="245" t="s">
        <v>535</v>
      </c>
      <c r="G374" s="243"/>
      <c r="H374" s="246">
        <v>0.192</v>
      </c>
      <c r="I374" s="247"/>
      <c r="J374" s="243"/>
      <c r="K374" s="243"/>
      <c r="L374" s="248"/>
      <c r="M374" s="249"/>
      <c r="N374" s="250"/>
      <c r="O374" s="250"/>
      <c r="P374" s="250"/>
      <c r="Q374" s="250"/>
      <c r="R374" s="250"/>
      <c r="S374" s="250"/>
      <c r="T374" s="251"/>
      <c r="AT374" s="252" t="s">
        <v>223</v>
      </c>
      <c r="AU374" s="252" t="s">
        <v>76</v>
      </c>
      <c r="AV374" s="13" t="s">
        <v>76</v>
      </c>
      <c r="AW374" s="13" t="s">
        <v>30</v>
      </c>
      <c r="AX374" s="13" t="s">
        <v>67</v>
      </c>
      <c r="AY374" s="252" t="s">
        <v>211</v>
      </c>
    </row>
    <row r="375" spans="2:51" s="12" customFormat="1" ht="12">
      <c r="B375" s="232"/>
      <c r="C375" s="233"/>
      <c r="D375" s="228" t="s">
        <v>223</v>
      </c>
      <c r="E375" s="234" t="s">
        <v>1</v>
      </c>
      <c r="F375" s="235" t="s">
        <v>499</v>
      </c>
      <c r="G375" s="233"/>
      <c r="H375" s="234" t="s">
        <v>1</v>
      </c>
      <c r="I375" s="236"/>
      <c r="J375" s="233"/>
      <c r="K375" s="233"/>
      <c r="L375" s="237"/>
      <c r="M375" s="238"/>
      <c r="N375" s="239"/>
      <c r="O375" s="239"/>
      <c r="P375" s="239"/>
      <c r="Q375" s="239"/>
      <c r="R375" s="239"/>
      <c r="S375" s="239"/>
      <c r="T375" s="240"/>
      <c r="AT375" s="241" t="s">
        <v>223</v>
      </c>
      <c r="AU375" s="241" t="s">
        <v>76</v>
      </c>
      <c r="AV375" s="12" t="s">
        <v>74</v>
      </c>
      <c r="AW375" s="12" t="s">
        <v>30</v>
      </c>
      <c r="AX375" s="12" t="s">
        <v>67</v>
      </c>
      <c r="AY375" s="241" t="s">
        <v>211</v>
      </c>
    </row>
    <row r="376" spans="2:51" s="13" customFormat="1" ht="12">
      <c r="B376" s="242"/>
      <c r="C376" s="243"/>
      <c r="D376" s="228" t="s">
        <v>223</v>
      </c>
      <c r="E376" s="244" t="s">
        <v>1</v>
      </c>
      <c r="F376" s="245" t="s">
        <v>536</v>
      </c>
      <c r="G376" s="243"/>
      <c r="H376" s="246">
        <v>0.183</v>
      </c>
      <c r="I376" s="247"/>
      <c r="J376" s="243"/>
      <c r="K376" s="243"/>
      <c r="L376" s="248"/>
      <c r="M376" s="249"/>
      <c r="N376" s="250"/>
      <c r="O376" s="250"/>
      <c r="P376" s="250"/>
      <c r="Q376" s="250"/>
      <c r="R376" s="250"/>
      <c r="S376" s="250"/>
      <c r="T376" s="251"/>
      <c r="AT376" s="252" t="s">
        <v>223</v>
      </c>
      <c r="AU376" s="252" t="s">
        <v>76</v>
      </c>
      <c r="AV376" s="13" t="s">
        <v>76</v>
      </c>
      <c r="AW376" s="13" t="s">
        <v>30</v>
      </c>
      <c r="AX376" s="13" t="s">
        <v>67</v>
      </c>
      <c r="AY376" s="252" t="s">
        <v>211</v>
      </c>
    </row>
    <row r="377" spans="2:51" s="14" customFormat="1" ht="12">
      <c r="B377" s="253"/>
      <c r="C377" s="254"/>
      <c r="D377" s="228" t="s">
        <v>223</v>
      </c>
      <c r="E377" s="255" t="s">
        <v>1</v>
      </c>
      <c r="F377" s="256" t="s">
        <v>227</v>
      </c>
      <c r="G377" s="254"/>
      <c r="H377" s="257">
        <v>0.676</v>
      </c>
      <c r="I377" s="258"/>
      <c r="J377" s="254"/>
      <c r="K377" s="254"/>
      <c r="L377" s="259"/>
      <c r="M377" s="260"/>
      <c r="N377" s="261"/>
      <c r="O377" s="261"/>
      <c r="P377" s="261"/>
      <c r="Q377" s="261"/>
      <c r="R377" s="261"/>
      <c r="S377" s="261"/>
      <c r="T377" s="262"/>
      <c r="AT377" s="263" t="s">
        <v>223</v>
      </c>
      <c r="AU377" s="263" t="s">
        <v>76</v>
      </c>
      <c r="AV377" s="14" t="s">
        <v>218</v>
      </c>
      <c r="AW377" s="14" t="s">
        <v>30</v>
      </c>
      <c r="AX377" s="14" t="s">
        <v>74</v>
      </c>
      <c r="AY377" s="263" t="s">
        <v>211</v>
      </c>
    </row>
    <row r="378" spans="2:65" s="1" customFormat="1" ht="16.5" customHeight="1">
      <c r="B378" s="38"/>
      <c r="C378" s="264" t="s">
        <v>537</v>
      </c>
      <c r="D378" s="264" t="s">
        <v>337</v>
      </c>
      <c r="E378" s="265" t="s">
        <v>538</v>
      </c>
      <c r="F378" s="266" t="s">
        <v>539</v>
      </c>
      <c r="G378" s="267" t="s">
        <v>323</v>
      </c>
      <c r="H378" s="268">
        <v>0.244</v>
      </c>
      <c r="I378" s="269"/>
      <c r="J378" s="270">
        <f>ROUND(I378*H378,2)</f>
        <v>0</v>
      </c>
      <c r="K378" s="266" t="s">
        <v>217</v>
      </c>
      <c r="L378" s="271"/>
      <c r="M378" s="272" t="s">
        <v>1</v>
      </c>
      <c r="N378" s="273" t="s">
        <v>38</v>
      </c>
      <c r="O378" s="79"/>
      <c r="P378" s="225">
        <f>O378*H378</f>
        <v>0</v>
      </c>
      <c r="Q378" s="225">
        <v>1</v>
      </c>
      <c r="R378" s="225">
        <f>Q378*H378</f>
        <v>0.244</v>
      </c>
      <c r="S378" s="225">
        <v>0</v>
      </c>
      <c r="T378" s="226">
        <f>S378*H378</f>
        <v>0</v>
      </c>
      <c r="AR378" s="17" t="s">
        <v>247</v>
      </c>
      <c r="AT378" s="17" t="s">
        <v>337</v>
      </c>
      <c r="AU378" s="17" t="s">
        <v>76</v>
      </c>
      <c r="AY378" s="17" t="s">
        <v>211</v>
      </c>
      <c r="BE378" s="227">
        <f>IF(N378="základní",J378,0)</f>
        <v>0</v>
      </c>
      <c r="BF378" s="227">
        <f>IF(N378="snížená",J378,0)</f>
        <v>0</v>
      </c>
      <c r="BG378" s="227">
        <f>IF(N378="zákl. přenesená",J378,0)</f>
        <v>0</v>
      </c>
      <c r="BH378" s="227">
        <f>IF(N378="sníž. přenesená",J378,0)</f>
        <v>0</v>
      </c>
      <c r="BI378" s="227">
        <f>IF(N378="nulová",J378,0)</f>
        <v>0</v>
      </c>
      <c r="BJ378" s="17" t="s">
        <v>74</v>
      </c>
      <c r="BK378" s="227">
        <f>ROUND(I378*H378,2)</f>
        <v>0</v>
      </c>
      <c r="BL378" s="17" t="s">
        <v>218</v>
      </c>
      <c r="BM378" s="17" t="s">
        <v>540</v>
      </c>
    </row>
    <row r="379" spans="2:47" s="1" customFormat="1" ht="12">
      <c r="B379" s="38"/>
      <c r="C379" s="39"/>
      <c r="D379" s="228" t="s">
        <v>219</v>
      </c>
      <c r="E379" s="39"/>
      <c r="F379" s="229" t="s">
        <v>539</v>
      </c>
      <c r="G379" s="39"/>
      <c r="H379" s="39"/>
      <c r="I379" s="143"/>
      <c r="J379" s="39"/>
      <c r="K379" s="39"/>
      <c r="L379" s="43"/>
      <c r="M379" s="230"/>
      <c r="N379" s="79"/>
      <c r="O379" s="79"/>
      <c r="P379" s="79"/>
      <c r="Q379" s="79"/>
      <c r="R379" s="79"/>
      <c r="S379" s="79"/>
      <c r="T379" s="80"/>
      <c r="AT379" s="17" t="s">
        <v>219</v>
      </c>
      <c r="AU379" s="17" t="s">
        <v>76</v>
      </c>
    </row>
    <row r="380" spans="2:51" s="12" customFormat="1" ht="12">
      <c r="B380" s="232"/>
      <c r="C380" s="233"/>
      <c r="D380" s="228" t="s">
        <v>223</v>
      </c>
      <c r="E380" s="234" t="s">
        <v>1</v>
      </c>
      <c r="F380" s="235" t="s">
        <v>488</v>
      </c>
      <c r="G380" s="233"/>
      <c r="H380" s="234" t="s">
        <v>1</v>
      </c>
      <c r="I380" s="236"/>
      <c r="J380" s="233"/>
      <c r="K380" s="233"/>
      <c r="L380" s="237"/>
      <c r="M380" s="238"/>
      <c r="N380" s="239"/>
      <c r="O380" s="239"/>
      <c r="P380" s="239"/>
      <c r="Q380" s="239"/>
      <c r="R380" s="239"/>
      <c r="S380" s="239"/>
      <c r="T380" s="240"/>
      <c r="AT380" s="241" t="s">
        <v>223</v>
      </c>
      <c r="AU380" s="241" t="s">
        <v>76</v>
      </c>
      <c r="AV380" s="12" t="s">
        <v>74</v>
      </c>
      <c r="AW380" s="12" t="s">
        <v>30</v>
      </c>
      <c r="AX380" s="12" t="s">
        <v>67</v>
      </c>
      <c r="AY380" s="241" t="s">
        <v>211</v>
      </c>
    </row>
    <row r="381" spans="2:51" s="13" customFormat="1" ht="12">
      <c r="B381" s="242"/>
      <c r="C381" s="243"/>
      <c r="D381" s="228" t="s">
        <v>223</v>
      </c>
      <c r="E381" s="244" t="s">
        <v>1</v>
      </c>
      <c r="F381" s="245" t="s">
        <v>541</v>
      </c>
      <c r="G381" s="243"/>
      <c r="H381" s="246">
        <v>0.122</v>
      </c>
      <c r="I381" s="247"/>
      <c r="J381" s="243"/>
      <c r="K381" s="243"/>
      <c r="L381" s="248"/>
      <c r="M381" s="249"/>
      <c r="N381" s="250"/>
      <c r="O381" s="250"/>
      <c r="P381" s="250"/>
      <c r="Q381" s="250"/>
      <c r="R381" s="250"/>
      <c r="S381" s="250"/>
      <c r="T381" s="251"/>
      <c r="AT381" s="252" t="s">
        <v>223</v>
      </c>
      <c r="AU381" s="252" t="s">
        <v>76</v>
      </c>
      <c r="AV381" s="13" t="s">
        <v>76</v>
      </c>
      <c r="AW381" s="13" t="s">
        <v>30</v>
      </c>
      <c r="AX381" s="13" t="s">
        <v>67</v>
      </c>
      <c r="AY381" s="252" t="s">
        <v>211</v>
      </c>
    </row>
    <row r="382" spans="2:51" s="12" customFormat="1" ht="12">
      <c r="B382" s="232"/>
      <c r="C382" s="233"/>
      <c r="D382" s="228" t="s">
        <v>223</v>
      </c>
      <c r="E382" s="234" t="s">
        <v>1</v>
      </c>
      <c r="F382" s="235" t="s">
        <v>495</v>
      </c>
      <c r="G382" s="233"/>
      <c r="H382" s="234" t="s">
        <v>1</v>
      </c>
      <c r="I382" s="236"/>
      <c r="J382" s="233"/>
      <c r="K382" s="233"/>
      <c r="L382" s="237"/>
      <c r="M382" s="238"/>
      <c r="N382" s="239"/>
      <c r="O382" s="239"/>
      <c r="P382" s="239"/>
      <c r="Q382" s="239"/>
      <c r="R382" s="239"/>
      <c r="S382" s="239"/>
      <c r="T382" s="240"/>
      <c r="AT382" s="241" t="s">
        <v>223</v>
      </c>
      <c r="AU382" s="241" t="s">
        <v>76</v>
      </c>
      <c r="AV382" s="12" t="s">
        <v>74</v>
      </c>
      <c r="AW382" s="12" t="s">
        <v>30</v>
      </c>
      <c r="AX382" s="12" t="s">
        <v>67</v>
      </c>
      <c r="AY382" s="241" t="s">
        <v>211</v>
      </c>
    </row>
    <row r="383" spans="2:51" s="13" customFormat="1" ht="12">
      <c r="B383" s="242"/>
      <c r="C383" s="243"/>
      <c r="D383" s="228" t="s">
        <v>223</v>
      </c>
      <c r="E383" s="244" t="s">
        <v>1</v>
      </c>
      <c r="F383" s="245" t="s">
        <v>542</v>
      </c>
      <c r="G383" s="243"/>
      <c r="H383" s="246">
        <v>0.061</v>
      </c>
      <c r="I383" s="247"/>
      <c r="J383" s="243"/>
      <c r="K383" s="243"/>
      <c r="L383" s="248"/>
      <c r="M383" s="249"/>
      <c r="N383" s="250"/>
      <c r="O383" s="250"/>
      <c r="P383" s="250"/>
      <c r="Q383" s="250"/>
      <c r="R383" s="250"/>
      <c r="S383" s="250"/>
      <c r="T383" s="251"/>
      <c r="AT383" s="252" t="s">
        <v>223</v>
      </c>
      <c r="AU383" s="252" t="s">
        <v>76</v>
      </c>
      <c r="AV383" s="13" t="s">
        <v>76</v>
      </c>
      <c r="AW383" s="13" t="s">
        <v>30</v>
      </c>
      <c r="AX383" s="13" t="s">
        <v>67</v>
      </c>
      <c r="AY383" s="252" t="s">
        <v>211</v>
      </c>
    </row>
    <row r="384" spans="2:51" s="12" customFormat="1" ht="12">
      <c r="B384" s="232"/>
      <c r="C384" s="233"/>
      <c r="D384" s="228" t="s">
        <v>223</v>
      </c>
      <c r="E384" s="234" t="s">
        <v>1</v>
      </c>
      <c r="F384" s="235" t="s">
        <v>499</v>
      </c>
      <c r="G384" s="233"/>
      <c r="H384" s="234" t="s">
        <v>1</v>
      </c>
      <c r="I384" s="236"/>
      <c r="J384" s="233"/>
      <c r="K384" s="233"/>
      <c r="L384" s="237"/>
      <c r="M384" s="238"/>
      <c r="N384" s="239"/>
      <c r="O384" s="239"/>
      <c r="P384" s="239"/>
      <c r="Q384" s="239"/>
      <c r="R384" s="239"/>
      <c r="S384" s="239"/>
      <c r="T384" s="240"/>
      <c r="AT384" s="241" t="s">
        <v>223</v>
      </c>
      <c r="AU384" s="241" t="s">
        <v>76</v>
      </c>
      <c r="AV384" s="12" t="s">
        <v>74</v>
      </c>
      <c r="AW384" s="12" t="s">
        <v>30</v>
      </c>
      <c r="AX384" s="12" t="s">
        <v>67</v>
      </c>
      <c r="AY384" s="241" t="s">
        <v>211</v>
      </c>
    </row>
    <row r="385" spans="2:51" s="13" customFormat="1" ht="12">
      <c r="B385" s="242"/>
      <c r="C385" s="243"/>
      <c r="D385" s="228" t="s">
        <v>223</v>
      </c>
      <c r="E385" s="244" t="s">
        <v>1</v>
      </c>
      <c r="F385" s="245" t="s">
        <v>542</v>
      </c>
      <c r="G385" s="243"/>
      <c r="H385" s="246">
        <v>0.061</v>
      </c>
      <c r="I385" s="247"/>
      <c r="J385" s="243"/>
      <c r="K385" s="243"/>
      <c r="L385" s="248"/>
      <c r="M385" s="249"/>
      <c r="N385" s="250"/>
      <c r="O385" s="250"/>
      <c r="P385" s="250"/>
      <c r="Q385" s="250"/>
      <c r="R385" s="250"/>
      <c r="S385" s="250"/>
      <c r="T385" s="251"/>
      <c r="AT385" s="252" t="s">
        <v>223</v>
      </c>
      <c r="AU385" s="252" t="s">
        <v>76</v>
      </c>
      <c r="AV385" s="13" t="s">
        <v>76</v>
      </c>
      <c r="AW385" s="13" t="s">
        <v>30</v>
      </c>
      <c r="AX385" s="13" t="s">
        <v>67</v>
      </c>
      <c r="AY385" s="252" t="s">
        <v>211</v>
      </c>
    </row>
    <row r="386" spans="2:51" s="14" customFormat="1" ht="12">
      <c r="B386" s="253"/>
      <c r="C386" s="254"/>
      <c r="D386" s="228" t="s">
        <v>223</v>
      </c>
      <c r="E386" s="255" t="s">
        <v>1</v>
      </c>
      <c r="F386" s="256" t="s">
        <v>227</v>
      </c>
      <c r="G386" s="254"/>
      <c r="H386" s="257">
        <v>0.244</v>
      </c>
      <c r="I386" s="258"/>
      <c r="J386" s="254"/>
      <c r="K386" s="254"/>
      <c r="L386" s="259"/>
      <c r="M386" s="260"/>
      <c r="N386" s="261"/>
      <c r="O386" s="261"/>
      <c r="P386" s="261"/>
      <c r="Q386" s="261"/>
      <c r="R386" s="261"/>
      <c r="S386" s="261"/>
      <c r="T386" s="262"/>
      <c r="AT386" s="263" t="s">
        <v>223</v>
      </c>
      <c r="AU386" s="263" t="s">
        <v>76</v>
      </c>
      <c r="AV386" s="14" t="s">
        <v>218</v>
      </c>
      <c r="AW386" s="14" t="s">
        <v>30</v>
      </c>
      <c r="AX386" s="14" t="s">
        <v>74</v>
      </c>
      <c r="AY386" s="263" t="s">
        <v>211</v>
      </c>
    </row>
    <row r="387" spans="2:65" s="1" customFormat="1" ht="16.5" customHeight="1">
      <c r="B387" s="38"/>
      <c r="C387" s="264" t="s">
        <v>356</v>
      </c>
      <c r="D387" s="264" t="s">
        <v>337</v>
      </c>
      <c r="E387" s="265" t="s">
        <v>543</v>
      </c>
      <c r="F387" s="266" t="s">
        <v>544</v>
      </c>
      <c r="G387" s="267" t="s">
        <v>323</v>
      </c>
      <c r="H387" s="268">
        <v>0.144</v>
      </c>
      <c r="I387" s="269"/>
      <c r="J387" s="270">
        <f>ROUND(I387*H387,2)</f>
        <v>0</v>
      </c>
      <c r="K387" s="266" t="s">
        <v>1</v>
      </c>
      <c r="L387" s="271"/>
      <c r="M387" s="272" t="s">
        <v>1</v>
      </c>
      <c r="N387" s="273" t="s">
        <v>38</v>
      </c>
      <c r="O387" s="79"/>
      <c r="P387" s="225">
        <f>O387*H387</f>
        <v>0</v>
      </c>
      <c r="Q387" s="225">
        <v>0</v>
      </c>
      <c r="R387" s="225">
        <f>Q387*H387</f>
        <v>0</v>
      </c>
      <c r="S387" s="225">
        <v>0</v>
      </c>
      <c r="T387" s="226">
        <f>S387*H387</f>
        <v>0</v>
      </c>
      <c r="AR387" s="17" t="s">
        <v>247</v>
      </c>
      <c r="AT387" s="17" t="s">
        <v>337</v>
      </c>
      <c r="AU387" s="17" t="s">
        <v>76</v>
      </c>
      <c r="AY387" s="17" t="s">
        <v>211</v>
      </c>
      <c r="BE387" s="227">
        <f>IF(N387="základní",J387,0)</f>
        <v>0</v>
      </c>
      <c r="BF387" s="227">
        <f>IF(N387="snížená",J387,0)</f>
        <v>0</v>
      </c>
      <c r="BG387" s="227">
        <f>IF(N387="zákl. přenesená",J387,0)</f>
        <v>0</v>
      </c>
      <c r="BH387" s="227">
        <f>IF(N387="sníž. přenesená",J387,0)</f>
        <v>0</v>
      </c>
      <c r="BI387" s="227">
        <f>IF(N387="nulová",J387,0)</f>
        <v>0</v>
      </c>
      <c r="BJ387" s="17" t="s">
        <v>74</v>
      </c>
      <c r="BK387" s="227">
        <f>ROUND(I387*H387,2)</f>
        <v>0</v>
      </c>
      <c r="BL387" s="17" t="s">
        <v>218</v>
      </c>
      <c r="BM387" s="17" t="s">
        <v>545</v>
      </c>
    </row>
    <row r="388" spans="2:47" s="1" customFormat="1" ht="12">
      <c r="B388" s="38"/>
      <c r="C388" s="39"/>
      <c r="D388" s="228" t="s">
        <v>219</v>
      </c>
      <c r="E388" s="39"/>
      <c r="F388" s="229" t="s">
        <v>546</v>
      </c>
      <c r="G388" s="39"/>
      <c r="H388" s="39"/>
      <c r="I388" s="143"/>
      <c r="J388" s="39"/>
      <c r="K388" s="39"/>
      <c r="L388" s="43"/>
      <c r="M388" s="230"/>
      <c r="N388" s="79"/>
      <c r="O388" s="79"/>
      <c r="P388" s="79"/>
      <c r="Q388" s="79"/>
      <c r="R388" s="79"/>
      <c r="S388" s="79"/>
      <c r="T388" s="80"/>
      <c r="AT388" s="17" t="s">
        <v>219</v>
      </c>
      <c r="AU388" s="17" t="s">
        <v>76</v>
      </c>
    </row>
    <row r="389" spans="2:51" s="12" customFormat="1" ht="12">
      <c r="B389" s="232"/>
      <c r="C389" s="233"/>
      <c r="D389" s="228" t="s">
        <v>223</v>
      </c>
      <c r="E389" s="234" t="s">
        <v>1</v>
      </c>
      <c r="F389" s="235" t="s">
        <v>488</v>
      </c>
      <c r="G389" s="233"/>
      <c r="H389" s="234" t="s">
        <v>1</v>
      </c>
      <c r="I389" s="236"/>
      <c r="J389" s="233"/>
      <c r="K389" s="233"/>
      <c r="L389" s="237"/>
      <c r="M389" s="238"/>
      <c r="N389" s="239"/>
      <c r="O389" s="239"/>
      <c r="P389" s="239"/>
      <c r="Q389" s="239"/>
      <c r="R389" s="239"/>
      <c r="S389" s="239"/>
      <c r="T389" s="240"/>
      <c r="AT389" s="241" t="s">
        <v>223</v>
      </c>
      <c r="AU389" s="241" t="s">
        <v>76</v>
      </c>
      <c r="AV389" s="12" t="s">
        <v>74</v>
      </c>
      <c r="AW389" s="12" t="s">
        <v>30</v>
      </c>
      <c r="AX389" s="12" t="s">
        <v>67</v>
      </c>
      <c r="AY389" s="241" t="s">
        <v>211</v>
      </c>
    </row>
    <row r="390" spans="2:51" s="13" customFormat="1" ht="12">
      <c r="B390" s="242"/>
      <c r="C390" s="243"/>
      <c r="D390" s="228" t="s">
        <v>223</v>
      </c>
      <c r="E390" s="244" t="s">
        <v>1</v>
      </c>
      <c r="F390" s="245" t="s">
        <v>547</v>
      </c>
      <c r="G390" s="243"/>
      <c r="H390" s="246">
        <v>0.072</v>
      </c>
      <c r="I390" s="247"/>
      <c r="J390" s="243"/>
      <c r="K390" s="243"/>
      <c r="L390" s="248"/>
      <c r="M390" s="249"/>
      <c r="N390" s="250"/>
      <c r="O390" s="250"/>
      <c r="P390" s="250"/>
      <c r="Q390" s="250"/>
      <c r="R390" s="250"/>
      <c r="S390" s="250"/>
      <c r="T390" s="251"/>
      <c r="AT390" s="252" t="s">
        <v>223</v>
      </c>
      <c r="AU390" s="252" t="s">
        <v>76</v>
      </c>
      <c r="AV390" s="13" t="s">
        <v>76</v>
      </c>
      <c r="AW390" s="13" t="s">
        <v>30</v>
      </c>
      <c r="AX390" s="13" t="s">
        <v>67</v>
      </c>
      <c r="AY390" s="252" t="s">
        <v>211</v>
      </c>
    </row>
    <row r="391" spans="2:51" s="12" customFormat="1" ht="12">
      <c r="B391" s="232"/>
      <c r="C391" s="233"/>
      <c r="D391" s="228" t="s">
        <v>223</v>
      </c>
      <c r="E391" s="234" t="s">
        <v>1</v>
      </c>
      <c r="F391" s="235" t="s">
        <v>495</v>
      </c>
      <c r="G391" s="233"/>
      <c r="H391" s="234" t="s">
        <v>1</v>
      </c>
      <c r="I391" s="236"/>
      <c r="J391" s="233"/>
      <c r="K391" s="233"/>
      <c r="L391" s="237"/>
      <c r="M391" s="238"/>
      <c r="N391" s="239"/>
      <c r="O391" s="239"/>
      <c r="P391" s="239"/>
      <c r="Q391" s="239"/>
      <c r="R391" s="239"/>
      <c r="S391" s="239"/>
      <c r="T391" s="240"/>
      <c r="AT391" s="241" t="s">
        <v>223</v>
      </c>
      <c r="AU391" s="241" t="s">
        <v>76</v>
      </c>
      <c r="AV391" s="12" t="s">
        <v>74</v>
      </c>
      <c r="AW391" s="12" t="s">
        <v>30</v>
      </c>
      <c r="AX391" s="12" t="s">
        <v>67</v>
      </c>
      <c r="AY391" s="241" t="s">
        <v>211</v>
      </c>
    </row>
    <row r="392" spans="2:51" s="13" customFormat="1" ht="12">
      <c r="B392" s="242"/>
      <c r="C392" s="243"/>
      <c r="D392" s="228" t="s">
        <v>223</v>
      </c>
      <c r="E392" s="244" t="s">
        <v>1</v>
      </c>
      <c r="F392" s="245" t="s">
        <v>548</v>
      </c>
      <c r="G392" s="243"/>
      <c r="H392" s="246">
        <v>0.036</v>
      </c>
      <c r="I392" s="247"/>
      <c r="J392" s="243"/>
      <c r="K392" s="243"/>
      <c r="L392" s="248"/>
      <c r="M392" s="249"/>
      <c r="N392" s="250"/>
      <c r="O392" s="250"/>
      <c r="P392" s="250"/>
      <c r="Q392" s="250"/>
      <c r="R392" s="250"/>
      <c r="S392" s="250"/>
      <c r="T392" s="251"/>
      <c r="AT392" s="252" t="s">
        <v>223</v>
      </c>
      <c r="AU392" s="252" t="s">
        <v>76</v>
      </c>
      <c r="AV392" s="13" t="s">
        <v>76</v>
      </c>
      <c r="AW392" s="13" t="s">
        <v>30</v>
      </c>
      <c r="AX392" s="13" t="s">
        <v>67</v>
      </c>
      <c r="AY392" s="252" t="s">
        <v>211</v>
      </c>
    </row>
    <row r="393" spans="2:51" s="12" customFormat="1" ht="12">
      <c r="B393" s="232"/>
      <c r="C393" s="233"/>
      <c r="D393" s="228" t="s">
        <v>223</v>
      </c>
      <c r="E393" s="234" t="s">
        <v>1</v>
      </c>
      <c r="F393" s="235" t="s">
        <v>499</v>
      </c>
      <c r="G393" s="233"/>
      <c r="H393" s="234" t="s">
        <v>1</v>
      </c>
      <c r="I393" s="236"/>
      <c r="J393" s="233"/>
      <c r="K393" s="233"/>
      <c r="L393" s="237"/>
      <c r="M393" s="238"/>
      <c r="N393" s="239"/>
      <c r="O393" s="239"/>
      <c r="P393" s="239"/>
      <c r="Q393" s="239"/>
      <c r="R393" s="239"/>
      <c r="S393" s="239"/>
      <c r="T393" s="240"/>
      <c r="AT393" s="241" t="s">
        <v>223</v>
      </c>
      <c r="AU393" s="241" t="s">
        <v>76</v>
      </c>
      <c r="AV393" s="12" t="s">
        <v>74</v>
      </c>
      <c r="AW393" s="12" t="s">
        <v>30</v>
      </c>
      <c r="AX393" s="12" t="s">
        <v>67</v>
      </c>
      <c r="AY393" s="241" t="s">
        <v>211</v>
      </c>
    </row>
    <row r="394" spans="2:51" s="13" customFormat="1" ht="12">
      <c r="B394" s="242"/>
      <c r="C394" s="243"/>
      <c r="D394" s="228" t="s">
        <v>223</v>
      </c>
      <c r="E394" s="244" t="s">
        <v>1</v>
      </c>
      <c r="F394" s="245" t="s">
        <v>548</v>
      </c>
      <c r="G394" s="243"/>
      <c r="H394" s="246">
        <v>0.036</v>
      </c>
      <c r="I394" s="247"/>
      <c r="J394" s="243"/>
      <c r="K394" s="243"/>
      <c r="L394" s="248"/>
      <c r="M394" s="249"/>
      <c r="N394" s="250"/>
      <c r="O394" s="250"/>
      <c r="P394" s="250"/>
      <c r="Q394" s="250"/>
      <c r="R394" s="250"/>
      <c r="S394" s="250"/>
      <c r="T394" s="251"/>
      <c r="AT394" s="252" t="s">
        <v>223</v>
      </c>
      <c r="AU394" s="252" t="s">
        <v>76</v>
      </c>
      <c r="AV394" s="13" t="s">
        <v>76</v>
      </c>
      <c r="AW394" s="13" t="s">
        <v>30</v>
      </c>
      <c r="AX394" s="13" t="s">
        <v>67</v>
      </c>
      <c r="AY394" s="252" t="s">
        <v>211</v>
      </c>
    </row>
    <row r="395" spans="2:51" s="14" customFormat="1" ht="12">
      <c r="B395" s="253"/>
      <c r="C395" s="254"/>
      <c r="D395" s="228" t="s">
        <v>223</v>
      </c>
      <c r="E395" s="255" t="s">
        <v>1</v>
      </c>
      <c r="F395" s="256" t="s">
        <v>227</v>
      </c>
      <c r="G395" s="254"/>
      <c r="H395" s="257">
        <v>0.144</v>
      </c>
      <c r="I395" s="258"/>
      <c r="J395" s="254"/>
      <c r="K395" s="254"/>
      <c r="L395" s="259"/>
      <c r="M395" s="260"/>
      <c r="N395" s="261"/>
      <c r="O395" s="261"/>
      <c r="P395" s="261"/>
      <c r="Q395" s="261"/>
      <c r="R395" s="261"/>
      <c r="S395" s="261"/>
      <c r="T395" s="262"/>
      <c r="AT395" s="263" t="s">
        <v>223</v>
      </c>
      <c r="AU395" s="263" t="s">
        <v>76</v>
      </c>
      <c r="AV395" s="14" t="s">
        <v>218</v>
      </c>
      <c r="AW395" s="14" t="s">
        <v>30</v>
      </c>
      <c r="AX395" s="14" t="s">
        <v>74</v>
      </c>
      <c r="AY395" s="263" t="s">
        <v>211</v>
      </c>
    </row>
    <row r="396" spans="2:65" s="1" customFormat="1" ht="16.5" customHeight="1">
      <c r="B396" s="38"/>
      <c r="C396" s="216" t="s">
        <v>549</v>
      </c>
      <c r="D396" s="216" t="s">
        <v>213</v>
      </c>
      <c r="E396" s="217" t="s">
        <v>550</v>
      </c>
      <c r="F396" s="218" t="s">
        <v>551</v>
      </c>
      <c r="G396" s="219" t="s">
        <v>216</v>
      </c>
      <c r="H396" s="220">
        <v>2.3</v>
      </c>
      <c r="I396" s="221"/>
      <c r="J396" s="222">
        <f>ROUND(I396*H396,2)</f>
        <v>0</v>
      </c>
      <c r="K396" s="218" t="s">
        <v>217</v>
      </c>
      <c r="L396" s="43"/>
      <c r="M396" s="223" t="s">
        <v>1</v>
      </c>
      <c r="N396" s="224" t="s">
        <v>38</v>
      </c>
      <c r="O396" s="79"/>
      <c r="P396" s="225">
        <f>O396*H396</f>
        <v>0</v>
      </c>
      <c r="Q396" s="225">
        <v>0.00063</v>
      </c>
      <c r="R396" s="225">
        <f>Q396*H396</f>
        <v>0.001449</v>
      </c>
      <c r="S396" s="225">
        <v>0</v>
      </c>
      <c r="T396" s="226">
        <f>S396*H396</f>
        <v>0</v>
      </c>
      <c r="AR396" s="17" t="s">
        <v>218</v>
      </c>
      <c r="AT396" s="17" t="s">
        <v>213</v>
      </c>
      <c r="AU396" s="17" t="s">
        <v>76</v>
      </c>
      <c r="AY396" s="17" t="s">
        <v>211</v>
      </c>
      <c r="BE396" s="227">
        <f>IF(N396="základní",J396,0)</f>
        <v>0</v>
      </c>
      <c r="BF396" s="227">
        <f>IF(N396="snížená",J396,0)</f>
        <v>0</v>
      </c>
      <c r="BG396" s="227">
        <f>IF(N396="zákl. přenesená",J396,0)</f>
        <v>0</v>
      </c>
      <c r="BH396" s="227">
        <f>IF(N396="sníž. přenesená",J396,0)</f>
        <v>0</v>
      </c>
      <c r="BI396" s="227">
        <f>IF(N396="nulová",J396,0)</f>
        <v>0</v>
      </c>
      <c r="BJ396" s="17" t="s">
        <v>74</v>
      </c>
      <c r="BK396" s="227">
        <f>ROUND(I396*H396,2)</f>
        <v>0</v>
      </c>
      <c r="BL396" s="17" t="s">
        <v>218</v>
      </c>
      <c r="BM396" s="17" t="s">
        <v>552</v>
      </c>
    </row>
    <row r="397" spans="2:47" s="1" customFormat="1" ht="12">
      <c r="B397" s="38"/>
      <c r="C397" s="39"/>
      <c r="D397" s="228" t="s">
        <v>219</v>
      </c>
      <c r="E397" s="39"/>
      <c r="F397" s="229" t="s">
        <v>553</v>
      </c>
      <c r="G397" s="39"/>
      <c r="H397" s="39"/>
      <c r="I397" s="143"/>
      <c r="J397" s="39"/>
      <c r="K397" s="39"/>
      <c r="L397" s="43"/>
      <c r="M397" s="230"/>
      <c r="N397" s="79"/>
      <c r="O397" s="79"/>
      <c r="P397" s="79"/>
      <c r="Q397" s="79"/>
      <c r="R397" s="79"/>
      <c r="S397" s="79"/>
      <c r="T397" s="80"/>
      <c r="AT397" s="17" t="s">
        <v>219</v>
      </c>
      <c r="AU397" s="17" t="s">
        <v>76</v>
      </c>
    </row>
    <row r="398" spans="2:47" s="1" customFormat="1" ht="12">
      <c r="B398" s="38"/>
      <c r="C398" s="39"/>
      <c r="D398" s="228" t="s">
        <v>221</v>
      </c>
      <c r="E398" s="39"/>
      <c r="F398" s="231" t="s">
        <v>554</v>
      </c>
      <c r="G398" s="39"/>
      <c r="H398" s="39"/>
      <c r="I398" s="143"/>
      <c r="J398" s="39"/>
      <c r="K398" s="39"/>
      <c r="L398" s="43"/>
      <c r="M398" s="230"/>
      <c r="N398" s="79"/>
      <c r="O398" s="79"/>
      <c r="P398" s="79"/>
      <c r="Q398" s="79"/>
      <c r="R398" s="79"/>
      <c r="S398" s="79"/>
      <c r="T398" s="80"/>
      <c r="AT398" s="17" t="s">
        <v>221</v>
      </c>
      <c r="AU398" s="17" t="s">
        <v>76</v>
      </c>
    </row>
    <row r="399" spans="2:51" s="12" customFormat="1" ht="12">
      <c r="B399" s="232"/>
      <c r="C399" s="233"/>
      <c r="D399" s="228" t="s">
        <v>223</v>
      </c>
      <c r="E399" s="234" t="s">
        <v>1</v>
      </c>
      <c r="F399" s="235" t="s">
        <v>408</v>
      </c>
      <c r="G399" s="233"/>
      <c r="H399" s="234" t="s">
        <v>1</v>
      </c>
      <c r="I399" s="236"/>
      <c r="J399" s="233"/>
      <c r="K399" s="233"/>
      <c r="L399" s="237"/>
      <c r="M399" s="238"/>
      <c r="N399" s="239"/>
      <c r="O399" s="239"/>
      <c r="P399" s="239"/>
      <c r="Q399" s="239"/>
      <c r="R399" s="239"/>
      <c r="S399" s="239"/>
      <c r="T399" s="240"/>
      <c r="AT399" s="241" t="s">
        <v>223</v>
      </c>
      <c r="AU399" s="241" t="s">
        <v>76</v>
      </c>
      <c r="AV399" s="12" t="s">
        <v>74</v>
      </c>
      <c r="AW399" s="12" t="s">
        <v>30</v>
      </c>
      <c r="AX399" s="12" t="s">
        <v>67</v>
      </c>
      <c r="AY399" s="241" t="s">
        <v>211</v>
      </c>
    </row>
    <row r="400" spans="2:51" s="13" customFormat="1" ht="12">
      <c r="B400" s="242"/>
      <c r="C400" s="243"/>
      <c r="D400" s="228" t="s">
        <v>223</v>
      </c>
      <c r="E400" s="244" t="s">
        <v>1</v>
      </c>
      <c r="F400" s="245" t="s">
        <v>555</v>
      </c>
      <c r="G400" s="243"/>
      <c r="H400" s="246">
        <v>1.5</v>
      </c>
      <c r="I400" s="247"/>
      <c r="J400" s="243"/>
      <c r="K400" s="243"/>
      <c r="L400" s="248"/>
      <c r="M400" s="249"/>
      <c r="N400" s="250"/>
      <c r="O400" s="250"/>
      <c r="P400" s="250"/>
      <c r="Q400" s="250"/>
      <c r="R400" s="250"/>
      <c r="S400" s="250"/>
      <c r="T400" s="251"/>
      <c r="AT400" s="252" t="s">
        <v>223</v>
      </c>
      <c r="AU400" s="252" t="s">
        <v>76</v>
      </c>
      <c r="AV400" s="13" t="s">
        <v>76</v>
      </c>
      <c r="AW400" s="13" t="s">
        <v>30</v>
      </c>
      <c r="AX400" s="13" t="s">
        <v>67</v>
      </c>
      <c r="AY400" s="252" t="s">
        <v>211</v>
      </c>
    </row>
    <row r="401" spans="2:51" s="12" customFormat="1" ht="12">
      <c r="B401" s="232"/>
      <c r="C401" s="233"/>
      <c r="D401" s="228" t="s">
        <v>223</v>
      </c>
      <c r="E401" s="234" t="s">
        <v>1</v>
      </c>
      <c r="F401" s="235" t="s">
        <v>411</v>
      </c>
      <c r="G401" s="233"/>
      <c r="H401" s="234" t="s">
        <v>1</v>
      </c>
      <c r="I401" s="236"/>
      <c r="J401" s="233"/>
      <c r="K401" s="233"/>
      <c r="L401" s="237"/>
      <c r="M401" s="238"/>
      <c r="N401" s="239"/>
      <c r="O401" s="239"/>
      <c r="P401" s="239"/>
      <c r="Q401" s="239"/>
      <c r="R401" s="239"/>
      <c r="S401" s="239"/>
      <c r="T401" s="240"/>
      <c r="AT401" s="241" t="s">
        <v>223</v>
      </c>
      <c r="AU401" s="241" t="s">
        <v>76</v>
      </c>
      <c r="AV401" s="12" t="s">
        <v>74</v>
      </c>
      <c r="AW401" s="12" t="s">
        <v>30</v>
      </c>
      <c r="AX401" s="12" t="s">
        <v>67</v>
      </c>
      <c r="AY401" s="241" t="s">
        <v>211</v>
      </c>
    </row>
    <row r="402" spans="2:51" s="13" customFormat="1" ht="12">
      <c r="B402" s="242"/>
      <c r="C402" s="243"/>
      <c r="D402" s="228" t="s">
        <v>223</v>
      </c>
      <c r="E402" s="244" t="s">
        <v>1</v>
      </c>
      <c r="F402" s="245" t="s">
        <v>556</v>
      </c>
      <c r="G402" s="243"/>
      <c r="H402" s="246">
        <v>0.8</v>
      </c>
      <c r="I402" s="247"/>
      <c r="J402" s="243"/>
      <c r="K402" s="243"/>
      <c r="L402" s="248"/>
      <c r="M402" s="249"/>
      <c r="N402" s="250"/>
      <c r="O402" s="250"/>
      <c r="P402" s="250"/>
      <c r="Q402" s="250"/>
      <c r="R402" s="250"/>
      <c r="S402" s="250"/>
      <c r="T402" s="251"/>
      <c r="AT402" s="252" t="s">
        <v>223</v>
      </c>
      <c r="AU402" s="252" t="s">
        <v>76</v>
      </c>
      <c r="AV402" s="13" t="s">
        <v>76</v>
      </c>
      <c r="AW402" s="13" t="s">
        <v>30</v>
      </c>
      <c r="AX402" s="13" t="s">
        <v>67</v>
      </c>
      <c r="AY402" s="252" t="s">
        <v>211</v>
      </c>
    </row>
    <row r="403" spans="2:51" s="14" customFormat="1" ht="12">
      <c r="B403" s="253"/>
      <c r="C403" s="254"/>
      <c r="D403" s="228" t="s">
        <v>223</v>
      </c>
      <c r="E403" s="255" t="s">
        <v>1</v>
      </c>
      <c r="F403" s="256" t="s">
        <v>227</v>
      </c>
      <c r="G403" s="254"/>
      <c r="H403" s="257">
        <v>2.3</v>
      </c>
      <c r="I403" s="258"/>
      <c r="J403" s="254"/>
      <c r="K403" s="254"/>
      <c r="L403" s="259"/>
      <c r="M403" s="260"/>
      <c r="N403" s="261"/>
      <c r="O403" s="261"/>
      <c r="P403" s="261"/>
      <c r="Q403" s="261"/>
      <c r="R403" s="261"/>
      <c r="S403" s="261"/>
      <c r="T403" s="262"/>
      <c r="AT403" s="263" t="s">
        <v>223</v>
      </c>
      <c r="AU403" s="263" t="s">
        <v>76</v>
      </c>
      <c r="AV403" s="14" t="s">
        <v>218</v>
      </c>
      <c r="AW403" s="14" t="s">
        <v>30</v>
      </c>
      <c r="AX403" s="14" t="s">
        <v>74</v>
      </c>
      <c r="AY403" s="263" t="s">
        <v>211</v>
      </c>
    </row>
    <row r="404" spans="2:65" s="1" customFormat="1" ht="16.5" customHeight="1">
      <c r="B404" s="38"/>
      <c r="C404" s="216" t="s">
        <v>361</v>
      </c>
      <c r="D404" s="216" t="s">
        <v>213</v>
      </c>
      <c r="E404" s="217" t="s">
        <v>557</v>
      </c>
      <c r="F404" s="218" t="s">
        <v>558</v>
      </c>
      <c r="G404" s="219" t="s">
        <v>559</v>
      </c>
      <c r="H404" s="220">
        <v>2</v>
      </c>
      <c r="I404" s="221"/>
      <c r="J404" s="222">
        <f>ROUND(I404*H404,2)</f>
        <v>0</v>
      </c>
      <c r="K404" s="218" t="s">
        <v>217</v>
      </c>
      <c r="L404" s="43"/>
      <c r="M404" s="223" t="s">
        <v>1</v>
      </c>
      <c r="N404" s="224" t="s">
        <v>38</v>
      </c>
      <c r="O404" s="79"/>
      <c r="P404" s="225">
        <f>O404*H404</f>
        <v>0</v>
      </c>
      <c r="Q404" s="225">
        <v>0.006485</v>
      </c>
      <c r="R404" s="225">
        <f>Q404*H404</f>
        <v>0.01297</v>
      </c>
      <c r="S404" s="225">
        <v>0</v>
      </c>
      <c r="T404" s="226">
        <f>S404*H404</f>
        <v>0</v>
      </c>
      <c r="AR404" s="17" t="s">
        <v>218</v>
      </c>
      <c r="AT404" s="17" t="s">
        <v>213</v>
      </c>
      <c r="AU404" s="17" t="s">
        <v>76</v>
      </c>
      <c r="AY404" s="17" t="s">
        <v>211</v>
      </c>
      <c r="BE404" s="227">
        <f>IF(N404="základní",J404,0)</f>
        <v>0</v>
      </c>
      <c r="BF404" s="227">
        <f>IF(N404="snížená",J404,0)</f>
        <v>0</v>
      </c>
      <c r="BG404" s="227">
        <f>IF(N404="zákl. přenesená",J404,0)</f>
        <v>0</v>
      </c>
      <c r="BH404" s="227">
        <f>IF(N404="sníž. přenesená",J404,0)</f>
        <v>0</v>
      </c>
      <c r="BI404" s="227">
        <f>IF(N404="nulová",J404,0)</f>
        <v>0</v>
      </c>
      <c r="BJ404" s="17" t="s">
        <v>74</v>
      </c>
      <c r="BK404" s="227">
        <f>ROUND(I404*H404,2)</f>
        <v>0</v>
      </c>
      <c r="BL404" s="17" t="s">
        <v>218</v>
      </c>
      <c r="BM404" s="17" t="s">
        <v>560</v>
      </c>
    </row>
    <row r="405" spans="2:47" s="1" customFormat="1" ht="12">
      <c r="B405" s="38"/>
      <c r="C405" s="39"/>
      <c r="D405" s="228" t="s">
        <v>219</v>
      </c>
      <c r="E405" s="39"/>
      <c r="F405" s="229" t="s">
        <v>561</v>
      </c>
      <c r="G405" s="39"/>
      <c r="H405" s="39"/>
      <c r="I405" s="143"/>
      <c r="J405" s="39"/>
      <c r="K405" s="39"/>
      <c r="L405" s="43"/>
      <c r="M405" s="230"/>
      <c r="N405" s="79"/>
      <c r="O405" s="79"/>
      <c r="P405" s="79"/>
      <c r="Q405" s="79"/>
      <c r="R405" s="79"/>
      <c r="S405" s="79"/>
      <c r="T405" s="80"/>
      <c r="AT405" s="17" t="s">
        <v>219</v>
      </c>
      <c r="AU405" s="17" t="s">
        <v>76</v>
      </c>
    </row>
    <row r="406" spans="2:51" s="12" customFormat="1" ht="12">
      <c r="B406" s="232"/>
      <c r="C406" s="233"/>
      <c r="D406" s="228" t="s">
        <v>223</v>
      </c>
      <c r="E406" s="234" t="s">
        <v>1</v>
      </c>
      <c r="F406" s="235" t="s">
        <v>562</v>
      </c>
      <c r="G406" s="233"/>
      <c r="H406" s="234" t="s">
        <v>1</v>
      </c>
      <c r="I406" s="236"/>
      <c r="J406" s="233"/>
      <c r="K406" s="233"/>
      <c r="L406" s="237"/>
      <c r="M406" s="238"/>
      <c r="N406" s="239"/>
      <c r="O406" s="239"/>
      <c r="P406" s="239"/>
      <c r="Q406" s="239"/>
      <c r="R406" s="239"/>
      <c r="S406" s="239"/>
      <c r="T406" s="240"/>
      <c r="AT406" s="241" t="s">
        <v>223</v>
      </c>
      <c r="AU406" s="241" t="s">
        <v>76</v>
      </c>
      <c r="AV406" s="12" t="s">
        <v>74</v>
      </c>
      <c r="AW406" s="12" t="s">
        <v>30</v>
      </c>
      <c r="AX406" s="12" t="s">
        <v>67</v>
      </c>
      <c r="AY406" s="241" t="s">
        <v>211</v>
      </c>
    </row>
    <row r="407" spans="2:51" s="13" customFormat="1" ht="12">
      <c r="B407" s="242"/>
      <c r="C407" s="243"/>
      <c r="D407" s="228" t="s">
        <v>223</v>
      </c>
      <c r="E407" s="244" t="s">
        <v>1</v>
      </c>
      <c r="F407" s="245" t="s">
        <v>76</v>
      </c>
      <c r="G407" s="243"/>
      <c r="H407" s="246">
        <v>2</v>
      </c>
      <c r="I407" s="247"/>
      <c r="J407" s="243"/>
      <c r="K407" s="243"/>
      <c r="L407" s="248"/>
      <c r="M407" s="249"/>
      <c r="N407" s="250"/>
      <c r="O407" s="250"/>
      <c r="P407" s="250"/>
      <c r="Q407" s="250"/>
      <c r="R407" s="250"/>
      <c r="S407" s="250"/>
      <c r="T407" s="251"/>
      <c r="AT407" s="252" t="s">
        <v>223</v>
      </c>
      <c r="AU407" s="252" t="s">
        <v>76</v>
      </c>
      <c r="AV407" s="13" t="s">
        <v>76</v>
      </c>
      <c r="AW407" s="13" t="s">
        <v>30</v>
      </c>
      <c r="AX407" s="13" t="s">
        <v>67</v>
      </c>
      <c r="AY407" s="252" t="s">
        <v>211</v>
      </c>
    </row>
    <row r="408" spans="2:51" s="14" customFormat="1" ht="12">
      <c r="B408" s="253"/>
      <c r="C408" s="254"/>
      <c r="D408" s="228" t="s">
        <v>223</v>
      </c>
      <c r="E408" s="255" t="s">
        <v>1</v>
      </c>
      <c r="F408" s="256" t="s">
        <v>227</v>
      </c>
      <c r="G408" s="254"/>
      <c r="H408" s="257">
        <v>2</v>
      </c>
      <c r="I408" s="258"/>
      <c r="J408" s="254"/>
      <c r="K408" s="254"/>
      <c r="L408" s="259"/>
      <c r="M408" s="260"/>
      <c r="N408" s="261"/>
      <c r="O408" s="261"/>
      <c r="P408" s="261"/>
      <c r="Q408" s="261"/>
      <c r="R408" s="261"/>
      <c r="S408" s="261"/>
      <c r="T408" s="262"/>
      <c r="AT408" s="263" t="s">
        <v>223</v>
      </c>
      <c r="AU408" s="263" t="s">
        <v>76</v>
      </c>
      <c r="AV408" s="14" t="s">
        <v>218</v>
      </c>
      <c r="AW408" s="14" t="s">
        <v>30</v>
      </c>
      <c r="AX408" s="14" t="s">
        <v>74</v>
      </c>
      <c r="AY408" s="263" t="s">
        <v>211</v>
      </c>
    </row>
    <row r="409" spans="2:65" s="1" customFormat="1" ht="16.5" customHeight="1">
      <c r="B409" s="38"/>
      <c r="C409" s="216" t="s">
        <v>563</v>
      </c>
      <c r="D409" s="216" t="s">
        <v>213</v>
      </c>
      <c r="E409" s="217" t="s">
        <v>564</v>
      </c>
      <c r="F409" s="218" t="s">
        <v>565</v>
      </c>
      <c r="G409" s="219" t="s">
        <v>216</v>
      </c>
      <c r="H409" s="220">
        <v>110</v>
      </c>
      <c r="I409" s="221"/>
      <c r="J409" s="222">
        <f>ROUND(I409*H409,2)</f>
        <v>0</v>
      </c>
      <c r="K409" s="218" t="s">
        <v>217</v>
      </c>
      <c r="L409" s="43"/>
      <c r="M409" s="223" t="s">
        <v>1</v>
      </c>
      <c r="N409" s="224" t="s">
        <v>38</v>
      </c>
      <c r="O409" s="79"/>
      <c r="P409" s="225">
        <f>O409*H409</f>
        <v>0</v>
      </c>
      <c r="Q409" s="225">
        <v>0</v>
      </c>
      <c r="R409" s="225">
        <f>Q409*H409</f>
        <v>0</v>
      </c>
      <c r="S409" s="225">
        <v>0.0005</v>
      </c>
      <c r="T409" s="226">
        <f>S409*H409</f>
        <v>0.055</v>
      </c>
      <c r="AR409" s="17" t="s">
        <v>218</v>
      </c>
      <c r="AT409" s="17" t="s">
        <v>213</v>
      </c>
      <c r="AU409" s="17" t="s">
        <v>76</v>
      </c>
      <c r="AY409" s="17" t="s">
        <v>211</v>
      </c>
      <c r="BE409" s="227">
        <f>IF(N409="základní",J409,0)</f>
        <v>0</v>
      </c>
      <c r="BF409" s="227">
        <f>IF(N409="snížená",J409,0)</f>
        <v>0</v>
      </c>
      <c r="BG409" s="227">
        <f>IF(N409="zákl. přenesená",J409,0)</f>
        <v>0</v>
      </c>
      <c r="BH409" s="227">
        <f>IF(N409="sníž. přenesená",J409,0)</f>
        <v>0</v>
      </c>
      <c r="BI409" s="227">
        <f>IF(N409="nulová",J409,0)</f>
        <v>0</v>
      </c>
      <c r="BJ409" s="17" t="s">
        <v>74</v>
      </c>
      <c r="BK409" s="227">
        <f>ROUND(I409*H409,2)</f>
        <v>0</v>
      </c>
      <c r="BL409" s="17" t="s">
        <v>218</v>
      </c>
      <c r="BM409" s="17" t="s">
        <v>566</v>
      </c>
    </row>
    <row r="410" spans="2:47" s="1" customFormat="1" ht="12">
      <c r="B410" s="38"/>
      <c r="C410" s="39"/>
      <c r="D410" s="228" t="s">
        <v>219</v>
      </c>
      <c r="E410" s="39"/>
      <c r="F410" s="229" t="s">
        <v>567</v>
      </c>
      <c r="G410" s="39"/>
      <c r="H410" s="39"/>
      <c r="I410" s="143"/>
      <c r="J410" s="39"/>
      <c r="K410" s="39"/>
      <c r="L410" s="43"/>
      <c r="M410" s="230"/>
      <c r="N410" s="79"/>
      <c r="O410" s="79"/>
      <c r="P410" s="79"/>
      <c r="Q410" s="79"/>
      <c r="R410" s="79"/>
      <c r="S410" s="79"/>
      <c r="T410" s="80"/>
      <c r="AT410" s="17" t="s">
        <v>219</v>
      </c>
      <c r="AU410" s="17" t="s">
        <v>76</v>
      </c>
    </row>
    <row r="411" spans="2:47" s="1" customFormat="1" ht="12">
      <c r="B411" s="38"/>
      <c r="C411" s="39"/>
      <c r="D411" s="228" t="s">
        <v>250</v>
      </c>
      <c r="E411" s="39"/>
      <c r="F411" s="231" t="s">
        <v>568</v>
      </c>
      <c r="G411" s="39"/>
      <c r="H411" s="39"/>
      <c r="I411" s="143"/>
      <c r="J411" s="39"/>
      <c r="K411" s="39"/>
      <c r="L411" s="43"/>
      <c r="M411" s="230"/>
      <c r="N411" s="79"/>
      <c r="O411" s="79"/>
      <c r="P411" s="79"/>
      <c r="Q411" s="79"/>
      <c r="R411" s="79"/>
      <c r="S411" s="79"/>
      <c r="T411" s="80"/>
      <c r="AT411" s="17" t="s">
        <v>250</v>
      </c>
      <c r="AU411" s="17" t="s">
        <v>76</v>
      </c>
    </row>
    <row r="412" spans="2:51" s="12" customFormat="1" ht="12">
      <c r="B412" s="232"/>
      <c r="C412" s="233"/>
      <c r="D412" s="228" t="s">
        <v>223</v>
      </c>
      <c r="E412" s="234" t="s">
        <v>1</v>
      </c>
      <c r="F412" s="235" t="s">
        <v>233</v>
      </c>
      <c r="G412" s="233"/>
      <c r="H412" s="234" t="s">
        <v>1</v>
      </c>
      <c r="I412" s="236"/>
      <c r="J412" s="233"/>
      <c r="K412" s="233"/>
      <c r="L412" s="237"/>
      <c r="M412" s="238"/>
      <c r="N412" s="239"/>
      <c r="O412" s="239"/>
      <c r="P412" s="239"/>
      <c r="Q412" s="239"/>
      <c r="R412" s="239"/>
      <c r="S412" s="239"/>
      <c r="T412" s="240"/>
      <c r="AT412" s="241" t="s">
        <v>223</v>
      </c>
      <c r="AU412" s="241" t="s">
        <v>76</v>
      </c>
      <c r="AV412" s="12" t="s">
        <v>74</v>
      </c>
      <c r="AW412" s="12" t="s">
        <v>30</v>
      </c>
      <c r="AX412" s="12" t="s">
        <v>67</v>
      </c>
      <c r="AY412" s="241" t="s">
        <v>211</v>
      </c>
    </row>
    <row r="413" spans="2:51" s="13" customFormat="1" ht="12">
      <c r="B413" s="242"/>
      <c r="C413" s="243"/>
      <c r="D413" s="228" t="s">
        <v>223</v>
      </c>
      <c r="E413" s="244" t="s">
        <v>1</v>
      </c>
      <c r="F413" s="245" t="s">
        <v>225</v>
      </c>
      <c r="G413" s="243"/>
      <c r="H413" s="246">
        <v>65</v>
      </c>
      <c r="I413" s="247"/>
      <c r="J413" s="243"/>
      <c r="K413" s="243"/>
      <c r="L413" s="248"/>
      <c r="M413" s="249"/>
      <c r="N413" s="250"/>
      <c r="O413" s="250"/>
      <c r="P413" s="250"/>
      <c r="Q413" s="250"/>
      <c r="R413" s="250"/>
      <c r="S413" s="250"/>
      <c r="T413" s="251"/>
      <c r="AT413" s="252" t="s">
        <v>223</v>
      </c>
      <c r="AU413" s="252" t="s">
        <v>76</v>
      </c>
      <c r="AV413" s="13" t="s">
        <v>76</v>
      </c>
      <c r="AW413" s="13" t="s">
        <v>30</v>
      </c>
      <c r="AX413" s="13" t="s">
        <v>67</v>
      </c>
      <c r="AY413" s="252" t="s">
        <v>211</v>
      </c>
    </row>
    <row r="414" spans="2:51" s="13" customFormat="1" ht="12">
      <c r="B414" s="242"/>
      <c r="C414" s="243"/>
      <c r="D414" s="228" t="s">
        <v>223</v>
      </c>
      <c r="E414" s="244" t="s">
        <v>1</v>
      </c>
      <c r="F414" s="245" t="s">
        <v>226</v>
      </c>
      <c r="G414" s="243"/>
      <c r="H414" s="246">
        <v>45</v>
      </c>
      <c r="I414" s="247"/>
      <c r="J414" s="243"/>
      <c r="K414" s="243"/>
      <c r="L414" s="248"/>
      <c r="M414" s="249"/>
      <c r="N414" s="250"/>
      <c r="O414" s="250"/>
      <c r="P414" s="250"/>
      <c r="Q414" s="250"/>
      <c r="R414" s="250"/>
      <c r="S414" s="250"/>
      <c r="T414" s="251"/>
      <c r="AT414" s="252" t="s">
        <v>223</v>
      </c>
      <c r="AU414" s="252" t="s">
        <v>76</v>
      </c>
      <c r="AV414" s="13" t="s">
        <v>76</v>
      </c>
      <c r="AW414" s="13" t="s">
        <v>30</v>
      </c>
      <c r="AX414" s="13" t="s">
        <v>67</v>
      </c>
      <c r="AY414" s="252" t="s">
        <v>211</v>
      </c>
    </row>
    <row r="415" spans="2:51" s="14" customFormat="1" ht="12">
      <c r="B415" s="253"/>
      <c r="C415" s="254"/>
      <c r="D415" s="228" t="s">
        <v>223</v>
      </c>
      <c r="E415" s="255" t="s">
        <v>1</v>
      </c>
      <c r="F415" s="256" t="s">
        <v>227</v>
      </c>
      <c r="G415" s="254"/>
      <c r="H415" s="257">
        <v>110</v>
      </c>
      <c r="I415" s="258"/>
      <c r="J415" s="254"/>
      <c r="K415" s="254"/>
      <c r="L415" s="259"/>
      <c r="M415" s="260"/>
      <c r="N415" s="261"/>
      <c r="O415" s="261"/>
      <c r="P415" s="261"/>
      <c r="Q415" s="261"/>
      <c r="R415" s="261"/>
      <c r="S415" s="261"/>
      <c r="T415" s="262"/>
      <c r="AT415" s="263" t="s">
        <v>223</v>
      </c>
      <c r="AU415" s="263" t="s">
        <v>76</v>
      </c>
      <c r="AV415" s="14" t="s">
        <v>218</v>
      </c>
      <c r="AW415" s="14" t="s">
        <v>30</v>
      </c>
      <c r="AX415" s="14" t="s">
        <v>74</v>
      </c>
      <c r="AY415" s="263" t="s">
        <v>211</v>
      </c>
    </row>
    <row r="416" spans="2:65" s="1" customFormat="1" ht="16.5" customHeight="1">
      <c r="B416" s="38"/>
      <c r="C416" s="216" t="s">
        <v>376</v>
      </c>
      <c r="D416" s="216" t="s">
        <v>213</v>
      </c>
      <c r="E416" s="217" t="s">
        <v>569</v>
      </c>
      <c r="F416" s="218" t="s">
        <v>570</v>
      </c>
      <c r="G416" s="219" t="s">
        <v>216</v>
      </c>
      <c r="H416" s="220">
        <v>58.08</v>
      </c>
      <c r="I416" s="221"/>
      <c r="J416" s="222">
        <f>ROUND(I416*H416,2)</f>
        <v>0</v>
      </c>
      <c r="K416" s="218" t="s">
        <v>217</v>
      </c>
      <c r="L416" s="43"/>
      <c r="M416" s="223" t="s">
        <v>1</v>
      </c>
      <c r="N416" s="224" t="s">
        <v>38</v>
      </c>
      <c r="O416" s="79"/>
      <c r="P416" s="225">
        <f>O416*H416</f>
        <v>0</v>
      </c>
      <c r="Q416" s="225">
        <v>0</v>
      </c>
      <c r="R416" s="225">
        <f>Q416*H416</f>
        <v>0</v>
      </c>
      <c r="S416" s="225">
        <v>0</v>
      </c>
      <c r="T416" s="226">
        <f>S416*H416</f>
        <v>0</v>
      </c>
      <c r="AR416" s="17" t="s">
        <v>218</v>
      </c>
      <c r="AT416" s="17" t="s">
        <v>213</v>
      </c>
      <c r="AU416" s="17" t="s">
        <v>76</v>
      </c>
      <c r="AY416" s="17" t="s">
        <v>211</v>
      </c>
      <c r="BE416" s="227">
        <f>IF(N416="základní",J416,0)</f>
        <v>0</v>
      </c>
      <c r="BF416" s="227">
        <f>IF(N416="snížená",J416,0)</f>
        <v>0</v>
      </c>
      <c r="BG416" s="227">
        <f>IF(N416="zákl. přenesená",J416,0)</f>
        <v>0</v>
      </c>
      <c r="BH416" s="227">
        <f>IF(N416="sníž. přenesená",J416,0)</f>
        <v>0</v>
      </c>
      <c r="BI416" s="227">
        <f>IF(N416="nulová",J416,0)</f>
        <v>0</v>
      </c>
      <c r="BJ416" s="17" t="s">
        <v>74</v>
      </c>
      <c r="BK416" s="227">
        <f>ROUND(I416*H416,2)</f>
        <v>0</v>
      </c>
      <c r="BL416" s="17" t="s">
        <v>218</v>
      </c>
      <c r="BM416" s="17" t="s">
        <v>571</v>
      </c>
    </row>
    <row r="417" spans="2:47" s="1" customFormat="1" ht="12">
      <c r="B417" s="38"/>
      <c r="C417" s="39"/>
      <c r="D417" s="228" t="s">
        <v>219</v>
      </c>
      <c r="E417" s="39"/>
      <c r="F417" s="229" t="s">
        <v>572</v>
      </c>
      <c r="G417" s="39"/>
      <c r="H417" s="39"/>
      <c r="I417" s="143"/>
      <c r="J417" s="39"/>
      <c r="K417" s="39"/>
      <c r="L417" s="43"/>
      <c r="M417" s="230"/>
      <c r="N417" s="79"/>
      <c r="O417" s="79"/>
      <c r="P417" s="79"/>
      <c r="Q417" s="79"/>
      <c r="R417" s="79"/>
      <c r="S417" s="79"/>
      <c r="T417" s="80"/>
      <c r="AT417" s="17" t="s">
        <v>219</v>
      </c>
      <c r="AU417" s="17" t="s">
        <v>76</v>
      </c>
    </row>
    <row r="418" spans="2:47" s="1" customFormat="1" ht="12">
      <c r="B418" s="38"/>
      <c r="C418" s="39"/>
      <c r="D418" s="228" t="s">
        <v>221</v>
      </c>
      <c r="E418" s="39"/>
      <c r="F418" s="231" t="s">
        <v>573</v>
      </c>
      <c r="G418" s="39"/>
      <c r="H418" s="39"/>
      <c r="I418" s="143"/>
      <c r="J418" s="39"/>
      <c r="K418" s="39"/>
      <c r="L418" s="43"/>
      <c r="M418" s="230"/>
      <c r="N418" s="79"/>
      <c r="O418" s="79"/>
      <c r="P418" s="79"/>
      <c r="Q418" s="79"/>
      <c r="R418" s="79"/>
      <c r="S418" s="79"/>
      <c r="T418" s="80"/>
      <c r="AT418" s="17" t="s">
        <v>221</v>
      </c>
      <c r="AU418" s="17" t="s">
        <v>76</v>
      </c>
    </row>
    <row r="419" spans="2:51" s="12" customFormat="1" ht="12">
      <c r="B419" s="232"/>
      <c r="C419" s="233"/>
      <c r="D419" s="228" t="s">
        <v>223</v>
      </c>
      <c r="E419" s="234" t="s">
        <v>1</v>
      </c>
      <c r="F419" s="235" t="s">
        <v>574</v>
      </c>
      <c r="G419" s="233"/>
      <c r="H419" s="234" t="s">
        <v>1</v>
      </c>
      <c r="I419" s="236"/>
      <c r="J419" s="233"/>
      <c r="K419" s="233"/>
      <c r="L419" s="237"/>
      <c r="M419" s="238"/>
      <c r="N419" s="239"/>
      <c r="O419" s="239"/>
      <c r="P419" s="239"/>
      <c r="Q419" s="239"/>
      <c r="R419" s="239"/>
      <c r="S419" s="239"/>
      <c r="T419" s="240"/>
      <c r="AT419" s="241" t="s">
        <v>223</v>
      </c>
      <c r="AU419" s="241" t="s">
        <v>76</v>
      </c>
      <c r="AV419" s="12" t="s">
        <v>74</v>
      </c>
      <c r="AW419" s="12" t="s">
        <v>30</v>
      </c>
      <c r="AX419" s="12" t="s">
        <v>67</v>
      </c>
      <c r="AY419" s="241" t="s">
        <v>211</v>
      </c>
    </row>
    <row r="420" spans="2:51" s="13" customFormat="1" ht="12">
      <c r="B420" s="242"/>
      <c r="C420" s="243"/>
      <c r="D420" s="228" t="s">
        <v>223</v>
      </c>
      <c r="E420" s="244" t="s">
        <v>1</v>
      </c>
      <c r="F420" s="245" t="s">
        <v>575</v>
      </c>
      <c r="G420" s="243"/>
      <c r="H420" s="246">
        <v>58.08</v>
      </c>
      <c r="I420" s="247"/>
      <c r="J420" s="243"/>
      <c r="K420" s="243"/>
      <c r="L420" s="248"/>
      <c r="M420" s="249"/>
      <c r="N420" s="250"/>
      <c r="O420" s="250"/>
      <c r="P420" s="250"/>
      <c r="Q420" s="250"/>
      <c r="R420" s="250"/>
      <c r="S420" s="250"/>
      <c r="T420" s="251"/>
      <c r="AT420" s="252" t="s">
        <v>223</v>
      </c>
      <c r="AU420" s="252" t="s">
        <v>76</v>
      </c>
      <c r="AV420" s="13" t="s">
        <v>76</v>
      </c>
      <c r="AW420" s="13" t="s">
        <v>30</v>
      </c>
      <c r="AX420" s="13" t="s">
        <v>67</v>
      </c>
      <c r="AY420" s="252" t="s">
        <v>211</v>
      </c>
    </row>
    <row r="421" spans="2:51" s="14" customFormat="1" ht="12">
      <c r="B421" s="253"/>
      <c r="C421" s="254"/>
      <c r="D421" s="228" t="s">
        <v>223</v>
      </c>
      <c r="E421" s="255" t="s">
        <v>1</v>
      </c>
      <c r="F421" s="256" t="s">
        <v>227</v>
      </c>
      <c r="G421" s="254"/>
      <c r="H421" s="257">
        <v>58.08</v>
      </c>
      <c r="I421" s="258"/>
      <c r="J421" s="254"/>
      <c r="K421" s="254"/>
      <c r="L421" s="259"/>
      <c r="M421" s="260"/>
      <c r="N421" s="261"/>
      <c r="O421" s="261"/>
      <c r="P421" s="261"/>
      <c r="Q421" s="261"/>
      <c r="R421" s="261"/>
      <c r="S421" s="261"/>
      <c r="T421" s="262"/>
      <c r="AT421" s="263" t="s">
        <v>223</v>
      </c>
      <c r="AU421" s="263" t="s">
        <v>76</v>
      </c>
      <c r="AV421" s="14" t="s">
        <v>218</v>
      </c>
      <c r="AW421" s="14" t="s">
        <v>30</v>
      </c>
      <c r="AX421" s="14" t="s">
        <v>74</v>
      </c>
      <c r="AY421" s="263" t="s">
        <v>211</v>
      </c>
    </row>
    <row r="422" spans="2:65" s="1" customFormat="1" ht="16.5" customHeight="1">
      <c r="B422" s="38"/>
      <c r="C422" s="216" t="s">
        <v>576</v>
      </c>
      <c r="D422" s="216" t="s">
        <v>213</v>
      </c>
      <c r="E422" s="217" t="s">
        <v>577</v>
      </c>
      <c r="F422" s="218" t="s">
        <v>578</v>
      </c>
      <c r="G422" s="219" t="s">
        <v>216</v>
      </c>
      <c r="H422" s="220">
        <v>1742.4</v>
      </c>
      <c r="I422" s="221"/>
      <c r="J422" s="222">
        <f>ROUND(I422*H422,2)</f>
        <v>0</v>
      </c>
      <c r="K422" s="218" t="s">
        <v>217</v>
      </c>
      <c r="L422" s="43"/>
      <c r="M422" s="223" t="s">
        <v>1</v>
      </c>
      <c r="N422" s="224" t="s">
        <v>38</v>
      </c>
      <c r="O422" s="79"/>
      <c r="P422" s="225">
        <f>O422*H422</f>
        <v>0</v>
      </c>
      <c r="Q422" s="225">
        <v>0</v>
      </c>
      <c r="R422" s="225">
        <f>Q422*H422</f>
        <v>0</v>
      </c>
      <c r="S422" s="225">
        <v>0</v>
      </c>
      <c r="T422" s="226">
        <f>S422*H422</f>
        <v>0</v>
      </c>
      <c r="AR422" s="17" t="s">
        <v>218</v>
      </c>
      <c r="AT422" s="17" t="s">
        <v>213</v>
      </c>
      <c r="AU422" s="17" t="s">
        <v>76</v>
      </c>
      <c r="AY422" s="17" t="s">
        <v>211</v>
      </c>
      <c r="BE422" s="227">
        <f>IF(N422="základní",J422,0)</f>
        <v>0</v>
      </c>
      <c r="BF422" s="227">
        <f>IF(N422="snížená",J422,0)</f>
        <v>0</v>
      </c>
      <c r="BG422" s="227">
        <f>IF(N422="zákl. přenesená",J422,0)</f>
        <v>0</v>
      </c>
      <c r="BH422" s="227">
        <f>IF(N422="sníž. přenesená",J422,0)</f>
        <v>0</v>
      </c>
      <c r="BI422" s="227">
        <f>IF(N422="nulová",J422,0)</f>
        <v>0</v>
      </c>
      <c r="BJ422" s="17" t="s">
        <v>74</v>
      </c>
      <c r="BK422" s="227">
        <f>ROUND(I422*H422,2)</f>
        <v>0</v>
      </c>
      <c r="BL422" s="17" t="s">
        <v>218</v>
      </c>
      <c r="BM422" s="17" t="s">
        <v>579</v>
      </c>
    </row>
    <row r="423" spans="2:47" s="1" customFormat="1" ht="12">
      <c r="B423" s="38"/>
      <c r="C423" s="39"/>
      <c r="D423" s="228" t="s">
        <v>219</v>
      </c>
      <c r="E423" s="39"/>
      <c r="F423" s="229" t="s">
        <v>580</v>
      </c>
      <c r="G423" s="39"/>
      <c r="H423" s="39"/>
      <c r="I423" s="143"/>
      <c r="J423" s="39"/>
      <c r="K423" s="39"/>
      <c r="L423" s="43"/>
      <c r="M423" s="230"/>
      <c r="N423" s="79"/>
      <c r="O423" s="79"/>
      <c r="P423" s="79"/>
      <c r="Q423" s="79"/>
      <c r="R423" s="79"/>
      <c r="S423" s="79"/>
      <c r="T423" s="80"/>
      <c r="AT423" s="17" t="s">
        <v>219</v>
      </c>
      <c r="AU423" s="17" t="s">
        <v>76</v>
      </c>
    </row>
    <row r="424" spans="2:47" s="1" customFormat="1" ht="12">
      <c r="B424" s="38"/>
      <c r="C424" s="39"/>
      <c r="D424" s="228" t="s">
        <v>221</v>
      </c>
      <c r="E424" s="39"/>
      <c r="F424" s="231" t="s">
        <v>573</v>
      </c>
      <c r="G424" s="39"/>
      <c r="H424" s="39"/>
      <c r="I424" s="143"/>
      <c r="J424" s="39"/>
      <c r="K424" s="39"/>
      <c r="L424" s="43"/>
      <c r="M424" s="230"/>
      <c r="N424" s="79"/>
      <c r="O424" s="79"/>
      <c r="P424" s="79"/>
      <c r="Q424" s="79"/>
      <c r="R424" s="79"/>
      <c r="S424" s="79"/>
      <c r="T424" s="80"/>
      <c r="AT424" s="17" t="s">
        <v>221</v>
      </c>
      <c r="AU424" s="17" t="s">
        <v>76</v>
      </c>
    </row>
    <row r="425" spans="2:51" s="13" customFormat="1" ht="12">
      <c r="B425" s="242"/>
      <c r="C425" s="243"/>
      <c r="D425" s="228" t="s">
        <v>223</v>
      </c>
      <c r="E425" s="244" t="s">
        <v>1</v>
      </c>
      <c r="F425" s="245" t="s">
        <v>581</v>
      </c>
      <c r="G425" s="243"/>
      <c r="H425" s="246">
        <v>1742.4</v>
      </c>
      <c r="I425" s="247"/>
      <c r="J425" s="243"/>
      <c r="K425" s="243"/>
      <c r="L425" s="248"/>
      <c r="M425" s="249"/>
      <c r="N425" s="250"/>
      <c r="O425" s="250"/>
      <c r="P425" s="250"/>
      <c r="Q425" s="250"/>
      <c r="R425" s="250"/>
      <c r="S425" s="250"/>
      <c r="T425" s="251"/>
      <c r="AT425" s="252" t="s">
        <v>223</v>
      </c>
      <c r="AU425" s="252" t="s">
        <v>76</v>
      </c>
      <c r="AV425" s="13" t="s">
        <v>76</v>
      </c>
      <c r="AW425" s="13" t="s">
        <v>30</v>
      </c>
      <c r="AX425" s="13" t="s">
        <v>67</v>
      </c>
      <c r="AY425" s="252" t="s">
        <v>211</v>
      </c>
    </row>
    <row r="426" spans="2:51" s="14" customFormat="1" ht="12">
      <c r="B426" s="253"/>
      <c r="C426" s="254"/>
      <c r="D426" s="228" t="s">
        <v>223</v>
      </c>
      <c r="E426" s="255" t="s">
        <v>1</v>
      </c>
      <c r="F426" s="256" t="s">
        <v>227</v>
      </c>
      <c r="G426" s="254"/>
      <c r="H426" s="257">
        <v>1742.4</v>
      </c>
      <c r="I426" s="258"/>
      <c r="J426" s="254"/>
      <c r="K426" s="254"/>
      <c r="L426" s="259"/>
      <c r="M426" s="260"/>
      <c r="N426" s="261"/>
      <c r="O426" s="261"/>
      <c r="P426" s="261"/>
      <c r="Q426" s="261"/>
      <c r="R426" s="261"/>
      <c r="S426" s="261"/>
      <c r="T426" s="262"/>
      <c r="AT426" s="263" t="s">
        <v>223</v>
      </c>
      <c r="AU426" s="263" t="s">
        <v>76</v>
      </c>
      <c r="AV426" s="14" t="s">
        <v>218</v>
      </c>
      <c r="AW426" s="14" t="s">
        <v>30</v>
      </c>
      <c r="AX426" s="14" t="s">
        <v>74</v>
      </c>
      <c r="AY426" s="263" t="s">
        <v>211</v>
      </c>
    </row>
    <row r="427" spans="2:65" s="1" customFormat="1" ht="16.5" customHeight="1">
      <c r="B427" s="38"/>
      <c r="C427" s="216" t="s">
        <v>385</v>
      </c>
      <c r="D427" s="216" t="s">
        <v>213</v>
      </c>
      <c r="E427" s="217" t="s">
        <v>582</v>
      </c>
      <c r="F427" s="218" t="s">
        <v>583</v>
      </c>
      <c r="G427" s="219" t="s">
        <v>216</v>
      </c>
      <c r="H427" s="220">
        <v>58.08</v>
      </c>
      <c r="I427" s="221"/>
      <c r="J427" s="222">
        <f>ROUND(I427*H427,2)</f>
        <v>0</v>
      </c>
      <c r="K427" s="218" t="s">
        <v>217</v>
      </c>
      <c r="L427" s="43"/>
      <c r="M427" s="223" t="s">
        <v>1</v>
      </c>
      <c r="N427" s="224" t="s">
        <v>38</v>
      </c>
      <c r="O427" s="79"/>
      <c r="P427" s="225">
        <f>O427*H427</f>
        <v>0</v>
      </c>
      <c r="Q427" s="225">
        <v>0</v>
      </c>
      <c r="R427" s="225">
        <f>Q427*H427</f>
        <v>0</v>
      </c>
      <c r="S427" s="225">
        <v>0</v>
      </c>
      <c r="T427" s="226">
        <f>S427*H427</f>
        <v>0</v>
      </c>
      <c r="AR427" s="17" t="s">
        <v>218</v>
      </c>
      <c r="AT427" s="17" t="s">
        <v>213</v>
      </c>
      <c r="AU427" s="17" t="s">
        <v>76</v>
      </c>
      <c r="AY427" s="17" t="s">
        <v>211</v>
      </c>
      <c r="BE427" s="227">
        <f>IF(N427="základní",J427,0)</f>
        <v>0</v>
      </c>
      <c r="BF427" s="227">
        <f>IF(N427="snížená",J427,0)</f>
        <v>0</v>
      </c>
      <c r="BG427" s="227">
        <f>IF(N427="zákl. přenesená",J427,0)</f>
        <v>0</v>
      </c>
      <c r="BH427" s="227">
        <f>IF(N427="sníž. přenesená",J427,0)</f>
        <v>0</v>
      </c>
      <c r="BI427" s="227">
        <f>IF(N427="nulová",J427,0)</f>
        <v>0</v>
      </c>
      <c r="BJ427" s="17" t="s">
        <v>74</v>
      </c>
      <c r="BK427" s="227">
        <f>ROUND(I427*H427,2)</f>
        <v>0</v>
      </c>
      <c r="BL427" s="17" t="s">
        <v>218</v>
      </c>
      <c r="BM427" s="17" t="s">
        <v>584</v>
      </c>
    </row>
    <row r="428" spans="2:47" s="1" customFormat="1" ht="12">
      <c r="B428" s="38"/>
      <c r="C428" s="39"/>
      <c r="D428" s="228" t="s">
        <v>219</v>
      </c>
      <c r="E428" s="39"/>
      <c r="F428" s="229" t="s">
        <v>585</v>
      </c>
      <c r="G428" s="39"/>
      <c r="H428" s="39"/>
      <c r="I428" s="143"/>
      <c r="J428" s="39"/>
      <c r="K428" s="39"/>
      <c r="L428" s="43"/>
      <c r="M428" s="230"/>
      <c r="N428" s="79"/>
      <c r="O428" s="79"/>
      <c r="P428" s="79"/>
      <c r="Q428" s="79"/>
      <c r="R428" s="79"/>
      <c r="S428" s="79"/>
      <c r="T428" s="80"/>
      <c r="AT428" s="17" t="s">
        <v>219</v>
      </c>
      <c r="AU428" s="17" t="s">
        <v>76</v>
      </c>
    </row>
    <row r="429" spans="2:47" s="1" customFormat="1" ht="12">
      <c r="B429" s="38"/>
      <c r="C429" s="39"/>
      <c r="D429" s="228" t="s">
        <v>221</v>
      </c>
      <c r="E429" s="39"/>
      <c r="F429" s="231" t="s">
        <v>586</v>
      </c>
      <c r="G429" s="39"/>
      <c r="H429" s="39"/>
      <c r="I429" s="143"/>
      <c r="J429" s="39"/>
      <c r="K429" s="39"/>
      <c r="L429" s="43"/>
      <c r="M429" s="230"/>
      <c r="N429" s="79"/>
      <c r="O429" s="79"/>
      <c r="P429" s="79"/>
      <c r="Q429" s="79"/>
      <c r="R429" s="79"/>
      <c r="S429" s="79"/>
      <c r="T429" s="80"/>
      <c r="AT429" s="17" t="s">
        <v>221</v>
      </c>
      <c r="AU429" s="17" t="s">
        <v>76</v>
      </c>
    </row>
    <row r="430" spans="2:51" s="13" customFormat="1" ht="12">
      <c r="B430" s="242"/>
      <c r="C430" s="243"/>
      <c r="D430" s="228" t="s">
        <v>223</v>
      </c>
      <c r="E430" s="244" t="s">
        <v>1</v>
      </c>
      <c r="F430" s="245" t="s">
        <v>587</v>
      </c>
      <c r="G430" s="243"/>
      <c r="H430" s="246">
        <v>58.08</v>
      </c>
      <c r="I430" s="247"/>
      <c r="J430" s="243"/>
      <c r="K430" s="243"/>
      <c r="L430" s="248"/>
      <c r="M430" s="249"/>
      <c r="N430" s="250"/>
      <c r="O430" s="250"/>
      <c r="P430" s="250"/>
      <c r="Q430" s="250"/>
      <c r="R430" s="250"/>
      <c r="S430" s="250"/>
      <c r="T430" s="251"/>
      <c r="AT430" s="252" t="s">
        <v>223</v>
      </c>
      <c r="AU430" s="252" t="s">
        <v>76</v>
      </c>
      <c r="AV430" s="13" t="s">
        <v>76</v>
      </c>
      <c r="AW430" s="13" t="s">
        <v>30</v>
      </c>
      <c r="AX430" s="13" t="s">
        <v>67</v>
      </c>
      <c r="AY430" s="252" t="s">
        <v>211</v>
      </c>
    </row>
    <row r="431" spans="2:51" s="14" customFormat="1" ht="12">
      <c r="B431" s="253"/>
      <c r="C431" s="254"/>
      <c r="D431" s="228" t="s">
        <v>223</v>
      </c>
      <c r="E431" s="255" t="s">
        <v>1</v>
      </c>
      <c r="F431" s="256" t="s">
        <v>227</v>
      </c>
      <c r="G431" s="254"/>
      <c r="H431" s="257">
        <v>58.08</v>
      </c>
      <c r="I431" s="258"/>
      <c r="J431" s="254"/>
      <c r="K431" s="254"/>
      <c r="L431" s="259"/>
      <c r="M431" s="260"/>
      <c r="N431" s="261"/>
      <c r="O431" s="261"/>
      <c r="P431" s="261"/>
      <c r="Q431" s="261"/>
      <c r="R431" s="261"/>
      <c r="S431" s="261"/>
      <c r="T431" s="262"/>
      <c r="AT431" s="263" t="s">
        <v>223</v>
      </c>
      <c r="AU431" s="263" t="s">
        <v>76</v>
      </c>
      <c r="AV431" s="14" t="s">
        <v>218</v>
      </c>
      <c r="AW431" s="14" t="s">
        <v>30</v>
      </c>
      <c r="AX431" s="14" t="s">
        <v>74</v>
      </c>
      <c r="AY431" s="263" t="s">
        <v>211</v>
      </c>
    </row>
    <row r="432" spans="2:65" s="1" customFormat="1" ht="16.5" customHeight="1">
      <c r="B432" s="38"/>
      <c r="C432" s="216" t="s">
        <v>588</v>
      </c>
      <c r="D432" s="216" t="s">
        <v>213</v>
      </c>
      <c r="E432" s="217" t="s">
        <v>589</v>
      </c>
      <c r="F432" s="218" t="s">
        <v>590</v>
      </c>
      <c r="G432" s="219" t="s">
        <v>230</v>
      </c>
      <c r="H432" s="220">
        <v>62.48</v>
      </c>
      <c r="I432" s="221"/>
      <c r="J432" s="222">
        <f>ROUND(I432*H432,2)</f>
        <v>0</v>
      </c>
      <c r="K432" s="218" t="s">
        <v>217</v>
      </c>
      <c r="L432" s="43"/>
      <c r="M432" s="223" t="s">
        <v>1</v>
      </c>
      <c r="N432" s="224" t="s">
        <v>38</v>
      </c>
      <c r="O432" s="79"/>
      <c r="P432" s="225">
        <f>O432*H432</f>
        <v>0</v>
      </c>
      <c r="Q432" s="225">
        <v>0</v>
      </c>
      <c r="R432" s="225">
        <f>Q432*H432</f>
        <v>0</v>
      </c>
      <c r="S432" s="225">
        <v>0</v>
      </c>
      <c r="T432" s="226">
        <f>S432*H432</f>
        <v>0</v>
      </c>
      <c r="AR432" s="17" t="s">
        <v>218</v>
      </c>
      <c r="AT432" s="17" t="s">
        <v>213</v>
      </c>
      <c r="AU432" s="17" t="s">
        <v>76</v>
      </c>
      <c r="AY432" s="17" t="s">
        <v>211</v>
      </c>
      <c r="BE432" s="227">
        <f>IF(N432="základní",J432,0)</f>
        <v>0</v>
      </c>
      <c r="BF432" s="227">
        <f>IF(N432="snížená",J432,0)</f>
        <v>0</v>
      </c>
      <c r="BG432" s="227">
        <f>IF(N432="zákl. přenesená",J432,0)</f>
        <v>0</v>
      </c>
      <c r="BH432" s="227">
        <f>IF(N432="sníž. přenesená",J432,0)</f>
        <v>0</v>
      </c>
      <c r="BI432" s="227">
        <f>IF(N432="nulová",J432,0)</f>
        <v>0</v>
      </c>
      <c r="BJ432" s="17" t="s">
        <v>74</v>
      </c>
      <c r="BK432" s="227">
        <f>ROUND(I432*H432,2)</f>
        <v>0</v>
      </c>
      <c r="BL432" s="17" t="s">
        <v>218</v>
      </c>
      <c r="BM432" s="17" t="s">
        <v>591</v>
      </c>
    </row>
    <row r="433" spans="2:47" s="1" customFormat="1" ht="12">
      <c r="B433" s="38"/>
      <c r="C433" s="39"/>
      <c r="D433" s="228" t="s">
        <v>219</v>
      </c>
      <c r="E433" s="39"/>
      <c r="F433" s="229" t="s">
        <v>592</v>
      </c>
      <c r="G433" s="39"/>
      <c r="H433" s="39"/>
      <c r="I433" s="143"/>
      <c r="J433" s="39"/>
      <c r="K433" s="39"/>
      <c r="L433" s="43"/>
      <c r="M433" s="230"/>
      <c r="N433" s="79"/>
      <c r="O433" s="79"/>
      <c r="P433" s="79"/>
      <c r="Q433" s="79"/>
      <c r="R433" s="79"/>
      <c r="S433" s="79"/>
      <c r="T433" s="80"/>
      <c r="AT433" s="17" t="s">
        <v>219</v>
      </c>
      <c r="AU433" s="17" t="s">
        <v>76</v>
      </c>
    </row>
    <row r="434" spans="2:47" s="1" customFormat="1" ht="12">
      <c r="B434" s="38"/>
      <c r="C434" s="39"/>
      <c r="D434" s="228" t="s">
        <v>221</v>
      </c>
      <c r="E434" s="39"/>
      <c r="F434" s="231" t="s">
        <v>593</v>
      </c>
      <c r="G434" s="39"/>
      <c r="H434" s="39"/>
      <c r="I434" s="143"/>
      <c r="J434" s="39"/>
      <c r="K434" s="39"/>
      <c r="L434" s="43"/>
      <c r="M434" s="230"/>
      <c r="N434" s="79"/>
      <c r="O434" s="79"/>
      <c r="P434" s="79"/>
      <c r="Q434" s="79"/>
      <c r="R434" s="79"/>
      <c r="S434" s="79"/>
      <c r="T434" s="80"/>
      <c r="AT434" s="17" t="s">
        <v>221</v>
      </c>
      <c r="AU434" s="17" t="s">
        <v>76</v>
      </c>
    </row>
    <row r="435" spans="2:51" s="12" customFormat="1" ht="12">
      <c r="B435" s="232"/>
      <c r="C435" s="233"/>
      <c r="D435" s="228" t="s">
        <v>223</v>
      </c>
      <c r="E435" s="234" t="s">
        <v>1</v>
      </c>
      <c r="F435" s="235" t="s">
        <v>594</v>
      </c>
      <c r="G435" s="233"/>
      <c r="H435" s="234" t="s">
        <v>1</v>
      </c>
      <c r="I435" s="236"/>
      <c r="J435" s="233"/>
      <c r="K435" s="233"/>
      <c r="L435" s="237"/>
      <c r="M435" s="238"/>
      <c r="N435" s="239"/>
      <c r="O435" s="239"/>
      <c r="P435" s="239"/>
      <c r="Q435" s="239"/>
      <c r="R435" s="239"/>
      <c r="S435" s="239"/>
      <c r="T435" s="240"/>
      <c r="AT435" s="241" t="s">
        <v>223</v>
      </c>
      <c r="AU435" s="241" t="s">
        <v>76</v>
      </c>
      <c r="AV435" s="12" t="s">
        <v>74</v>
      </c>
      <c r="AW435" s="12" t="s">
        <v>30</v>
      </c>
      <c r="AX435" s="12" t="s">
        <v>67</v>
      </c>
      <c r="AY435" s="241" t="s">
        <v>211</v>
      </c>
    </row>
    <row r="436" spans="2:51" s="13" customFormat="1" ht="12">
      <c r="B436" s="242"/>
      <c r="C436" s="243"/>
      <c r="D436" s="228" t="s">
        <v>223</v>
      </c>
      <c r="E436" s="244" t="s">
        <v>1</v>
      </c>
      <c r="F436" s="245" t="s">
        <v>595</v>
      </c>
      <c r="G436" s="243"/>
      <c r="H436" s="246">
        <v>62.48</v>
      </c>
      <c r="I436" s="247"/>
      <c r="J436" s="243"/>
      <c r="K436" s="243"/>
      <c r="L436" s="248"/>
      <c r="M436" s="249"/>
      <c r="N436" s="250"/>
      <c r="O436" s="250"/>
      <c r="P436" s="250"/>
      <c r="Q436" s="250"/>
      <c r="R436" s="250"/>
      <c r="S436" s="250"/>
      <c r="T436" s="251"/>
      <c r="AT436" s="252" t="s">
        <v>223</v>
      </c>
      <c r="AU436" s="252" t="s">
        <v>76</v>
      </c>
      <c r="AV436" s="13" t="s">
        <v>76</v>
      </c>
      <c r="AW436" s="13" t="s">
        <v>30</v>
      </c>
      <c r="AX436" s="13" t="s">
        <v>67</v>
      </c>
      <c r="AY436" s="252" t="s">
        <v>211</v>
      </c>
    </row>
    <row r="437" spans="2:51" s="14" customFormat="1" ht="12">
      <c r="B437" s="253"/>
      <c r="C437" s="254"/>
      <c r="D437" s="228" t="s">
        <v>223</v>
      </c>
      <c r="E437" s="255" t="s">
        <v>1</v>
      </c>
      <c r="F437" s="256" t="s">
        <v>227</v>
      </c>
      <c r="G437" s="254"/>
      <c r="H437" s="257">
        <v>62.48</v>
      </c>
      <c r="I437" s="258"/>
      <c r="J437" s="254"/>
      <c r="K437" s="254"/>
      <c r="L437" s="259"/>
      <c r="M437" s="260"/>
      <c r="N437" s="261"/>
      <c r="O437" s="261"/>
      <c r="P437" s="261"/>
      <c r="Q437" s="261"/>
      <c r="R437" s="261"/>
      <c r="S437" s="261"/>
      <c r="T437" s="262"/>
      <c r="AT437" s="263" t="s">
        <v>223</v>
      </c>
      <c r="AU437" s="263" t="s">
        <v>76</v>
      </c>
      <c r="AV437" s="14" t="s">
        <v>218</v>
      </c>
      <c r="AW437" s="14" t="s">
        <v>30</v>
      </c>
      <c r="AX437" s="14" t="s">
        <v>74</v>
      </c>
      <c r="AY437" s="263" t="s">
        <v>211</v>
      </c>
    </row>
    <row r="438" spans="2:65" s="1" customFormat="1" ht="16.5" customHeight="1">
      <c r="B438" s="38"/>
      <c r="C438" s="216" t="s">
        <v>392</v>
      </c>
      <c r="D438" s="216" t="s">
        <v>213</v>
      </c>
      <c r="E438" s="217" t="s">
        <v>596</v>
      </c>
      <c r="F438" s="218" t="s">
        <v>597</v>
      </c>
      <c r="G438" s="219" t="s">
        <v>230</v>
      </c>
      <c r="H438" s="220">
        <v>1874.4</v>
      </c>
      <c r="I438" s="221"/>
      <c r="J438" s="222">
        <f>ROUND(I438*H438,2)</f>
        <v>0</v>
      </c>
      <c r="K438" s="218" t="s">
        <v>217</v>
      </c>
      <c r="L438" s="43"/>
      <c r="M438" s="223" t="s">
        <v>1</v>
      </c>
      <c r="N438" s="224" t="s">
        <v>38</v>
      </c>
      <c r="O438" s="79"/>
      <c r="P438" s="225">
        <f>O438*H438</f>
        <v>0</v>
      </c>
      <c r="Q438" s="225">
        <v>0</v>
      </c>
      <c r="R438" s="225">
        <f>Q438*H438</f>
        <v>0</v>
      </c>
      <c r="S438" s="225">
        <v>0</v>
      </c>
      <c r="T438" s="226">
        <f>S438*H438</f>
        <v>0</v>
      </c>
      <c r="AR438" s="17" t="s">
        <v>218</v>
      </c>
      <c r="AT438" s="17" t="s">
        <v>213</v>
      </c>
      <c r="AU438" s="17" t="s">
        <v>76</v>
      </c>
      <c r="AY438" s="17" t="s">
        <v>211</v>
      </c>
      <c r="BE438" s="227">
        <f>IF(N438="základní",J438,0)</f>
        <v>0</v>
      </c>
      <c r="BF438" s="227">
        <f>IF(N438="snížená",J438,0)</f>
        <v>0</v>
      </c>
      <c r="BG438" s="227">
        <f>IF(N438="zákl. přenesená",J438,0)</f>
        <v>0</v>
      </c>
      <c r="BH438" s="227">
        <f>IF(N438="sníž. přenesená",J438,0)</f>
        <v>0</v>
      </c>
      <c r="BI438" s="227">
        <f>IF(N438="nulová",J438,0)</f>
        <v>0</v>
      </c>
      <c r="BJ438" s="17" t="s">
        <v>74</v>
      </c>
      <c r="BK438" s="227">
        <f>ROUND(I438*H438,2)</f>
        <v>0</v>
      </c>
      <c r="BL438" s="17" t="s">
        <v>218</v>
      </c>
      <c r="BM438" s="17" t="s">
        <v>598</v>
      </c>
    </row>
    <row r="439" spans="2:47" s="1" customFormat="1" ht="12">
      <c r="B439" s="38"/>
      <c r="C439" s="39"/>
      <c r="D439" s="228" t="s">
        <v>219</v>
      </c>
      <c r="E439" s="39"/>
      <c r="F439" s="229" t="s">
        <v>599</v>
      </c>
      <c r="G439" s="39"/>
      <c r="H439" s="39"/>
      <c r="I439" s="143"/>
      <c r="J439" s="39"/>
      <c r="K439" s="39"/>
      <c r="L439" s="43"/>
      <c r="M439" s="230"/>
      <c r="N439" s="79"/>
      <c r="O439" s="79"/>
      <c r="P439" s="79"/>
      <c r="Q439" s="79"/>
      <c r="R439" s="79"/>
      <c r="S439" s="79"/>
      <c r="T439" s="80"/>
      <c r="AT439" s="17" t="s">
        <v>219</v>
      </c>
      <c r="AU439" s="17" t="s">
        <v>76</v>
      </c>
    </row>
    <row r="440" spans="2:47" s="1" customFormat="1" ht="12">
      <c r="B440" s="38"/>
      <c r="C440" s="39"/>
      <c r="D440" s="228" t="s">
        <v>221</v>
      </c>
      <c r="E440" s="39"/>
      <c r="F440" s="231" t="s">
        <v>593</v>
      </c>
      <c r="G440" s="39"/>
      <c r="H440" s="39"/>
      <c r="I440" s="143"/>
      <c r="J440" s="39"/>
      <c r="K440" s="39"/>
      <c r="L440" s="43"/>
      <c r="M440" s="230"/>
      <c r="N440" s="79"/>
      <c r="O440" s="79"/>
      <c r="P440" s="79"/>
      <c r="Q440" s="79"/>
      <c r="R440" s="79"/>
      <c r="S440" s="79"/>
      <c r="T440" s="80"/>
      <c r="AT440" s="17" t="s">
        <v>221</v>
      </c>
      <c r="AU440" s="17" t="s">
        <v>76</v>
      </c>
    </row>
    <row r="441" spans="2:51" s="13" customFormat="1" ht="12">
      <c r="B441" s="242"/>
      <c r="C441" s="243"/>
      <c r="D441" s="228" t="s">
        <v>223</v>
      </c>
      <c r="E441" s="244" t="s">
        <v>1</v>
      </c>
      <c r="F441" s="245" t="s">
        <v>600</v>
      </c>
      <c r="G441" s="243"/>
      <c r="H441" s="246">
        <v>1874.4</v>
      </c>
      <c r="I441" s="247"/>
      <c r="J441" s="243"/>
      <c r="K441" s="243"/>
      <c r="L441" s="248"/>
      <c r="M441" s="249"/>
      <c r="N441" s="250"/>
      <c r="O441" s="250"/>
      <c r="P441" s="250"/>
      <c r="Q441" s="250"/>
      <c r="R441" s="250"/>
      <c r="S441" s="250"/>
      <c r="T441" s="251"/>
      <c r="AT441" s="252" t="s">
        <v>223</v>
      </c>
      <c r="AU441" s="252" t="s">
        <v>76</v>
      </c>
      <c r="AV441" s="13" t="s">
        <v>76</v>
      </c>
      <c r="AW441" s="13" t="s">
        <v>30</v>
      </c>
      <c r="AX441" s="13" t="s">
        <v>67</v>
      </c>
      <c r="AY441" s="252" t="s">
        <v>211</v>
      </c>
    </row>
    <row r="442" spans="2:51" s="14" customFormat="1" ht="12">
      <c r="B442" s="253"/>
      <c r="C442" s="254"/>
      <c r="D442" s="228" t="s">
        <v>223</v>
      </c>
      <c r="E442" s="255" t="s">
        <v>1</v>
      </c>
      <c r="F442" s="256" t="s">
        <v>227</v>
      </c>
      <c r="G442" s="254"/>
      <c r="H442" s="257">
        <v>1874.4</v>
      </c>
      <c r="I442" s="258"/>
      <c r="J442" s="254"/>
      <c r="K442" s="254"/>
      <c r="L442" s="259"/>
      <c r="M442" s="260"/>
      <c r="N442" s="261"/>
      <c r="O442" s="261"/>
      <c r="P442" s="261"/>
      <c r="Q442" s="261"/>
      <c r="R442" s="261"/>
      <c r="S442" s="261"/>
      <c r="T442" s="262"/>
      <c r="AT442" s="263" t="s">
        <v>223</v>
      </c>
      <c r="AU442" s="263" t="s">
        <v>76</v>
      </c>
      <c r="AV442" s="14" t="s">
        <v>218</v>
      </c>
      <c r="AW442" s="14" t="s">
        <v>30</v>
      </c>
      <c r="AX442" s="14" t="s">
        <v>74</v>
      </c>
      <c r="AY442" s="263" t="s">
        <v>211</v>
      </c>
    </row>
    <row r="443" spans="2:65" s="1" customFormat="1" ht="16.5" customHeight="1">
      <c r="B443" s="38"/>
      <c r="C443" s="216" t="s">
        <v>601</v>
      </c>
      <c r="D443" s="216" t="s">
        <v>213</v>
      </c>
      <c r="E443" s="217" t="s">
        <v>602</v>
      </c>
      <c r="F443" s="218" t="s">
        <v>603</v>
      </c>
      <c r="G443" s="219" t="s">
        <v>230</v>
      </c>
      <c r="H443" s="220">
        <v>62.48</v>
      </c>
      <c r="I443" s="221"/>
      <c r="J443" s="222">
        <f>ROUND(I443*H443,2)</f>
        <v>0</v>
      </c>
      <c r="K443" s="218" t="s">
        <v>217</v>
      </c>
      <c r="L443" s="43"/>
      <c r="M443" s="223" t="s">
        <v>1</v>
      </c>
      <c r="N443" s="224" t="s">
        <v>38</v>
      </c>
      <c r="O443" s="79"/>
      <c r="P443" s="225">
        <f>O443*H443</f>
        <v>0</v>
      </c>
      <c r="Q443" s="225">
        <v>0</v>
      </c>
      <c r="R443" s="225">
        <f>Q443*H443</f>
        <v>0</v>
      </c>
      <c r="S443" s="225">
        <v>0</v>
      </c>
      <c r="T443" s="226">
        <f>S443*H443</f>
        <v>0</v>
      </c>
      <c r="AR443" s="17" t="s">
        <v>218</v>
      </c>
      <c r="AT443" s="17" t="s">
        <v>213</v>
      </c>
      <c r="AU443" s="17" t="s">
        <v>76</v>
      </c>
      <c r="AY443" s="17" t="s">
        <v>211</v>
      </c>
      <c r="BE443" s="227">
        <f>IF(N443="základní",J443,0)</f>
        <v>0</v>
      </c>
      <c r="BF443" s="227">
        <f>IF(N443="snížená",J443,0)</f>
        <v>0</v>
      </c>
      <c r="BG443" s="227">
        <f>IF(N443="zákl. přenesená",J443,0)</f>
        <v>0</v>
      </c>
      <c r="BH443" s="227">
        <f>IF(N443="sníž. přenesená",J443,0)</f>
        <v>0</v>
      </c>
      <c r="BI443" s="227">
        <f>IF(N443="nulová",J443,0)</f>
        <v>0</v>
      </c>
      <c r="BJ443" s="17" t="s">
        <v>74</v>
      </c>
      <c r="BK443" s="227">
        <f>ROUND(I443*H443,2)</f>
        <v>0</v>
      </c>
      <c r="BL443" s="17" t="s">
        <v>218</v>
      </c>
      <c r="BM443" s="17" t="s">
        <v>604</v>
      </c>
    </row>
    <row r="444" spans="2:47" s="1" customFormat="1" ht="12">
      <c r="B444" s="38"/>
      <c r="C444" s="39"/>
      <c r="D444" s="228" t="s">
        <v>219</v>
      </c>
      <c r="E444" s="39"/>
      <c r="F444" s="229" t="s">
        <v>605</v>
      </c>
      <c r="G444" s="39"/>
      <c r="H444" s="39"/>
      <c r="I444" s="143"/>
      <c r="J444" s="39"/>
      <c r="K444" s="39"/>
      <c r="L444" s="43"/>
      <c r="M444" s="230"/>
      <c r="N444" s="79"/>
      <c r="O444" s="79"/>
      <c r="P444" s="79"/>
      <c r="Q444" s="79"/>
      <c r="R444" s="79"/>
      <c r="S444" s="79"/>
      <c r="T444" s="80"/>
      <c r="AT444" s="17" t="s">
        <v>219</v>
      </c>
      <c r="AU444" s="17" t="s">
        <v>76</v>
      </c>
    </row>
    <row r="445" spans="2:47" s="1" customFormat="1" ht="12">
      <c r="B445" s="38"/>
      <c r="C445" s="39"/>
      <c r="D445" s="228" t="s">
        <v>221</v>
      </c>
      <c r="E445" s="39"/>
      <c r="F445" s="231" t="s">
        <v>606</v>
      </c>
      <c r="G445" s="39"/>
      <c r="H445" s="39"/>
      <c r="I445" s="143"/>
      <c r="J445" s="39"/>
      <c r="K445" s="39"/>
      <c r="L445" s="43"/>
      <c r="M445" s="230"/>
      <c r="N445" s="79"/>
      <c r="O445" s="79"/>
      <c r="P445" s="79"/>
      <c r="Q445" s="79"/>
      <c r="R445" s="79"/>
      <c r="S445" s="79"/>
      <c r="T445" s="80"/>
      <c r="AT445" s="17" t="s">
        <v>221</v>
      </c>
      <c r="AU445" s="17" t="s">
        <v>76</v>
      </c>
    </row>
    <row r="446" spans="2:65" s="1" customFormat="1" ht="16.5" customHeight="1">
      <c r="B446" s="38"/>
      <c r="C446" s="216" t="s">
        <v>396</v>
      </c>
      <c r="D446" s="216" t="s">
        <v>213</v>
      </c>
      <c r="E446" s="217" t="s">
        <v>607</v>
      </c>
      <c r="F446" s="218" t="s">
        <v>608</v>
      </c>
      <c r="G446" s="219" t="s">
        <v>559</v>
      </c>
      <c r="H446" s="220">
        <v>96</v>
      </c>
      <c r="I446" s="221"/>
      <c r="J446" s="222">
        <f>ROUND(I446*H446,2)</f>
        <v>0</v>
      </c>
      <c r="K446" s="218" t="s">
        <v>217</v>
      </c>
      <c r="L446" s="43"/>
      <c r="M446" s="223" t="s">
        <v>1</v>
      </c>
      <c r="N446" s="224" t="s">
        <v>38</v>
      </c>
      <c r="O446" s="79"/>
      <c r="P446" s="225">
        <f>O446*H446</f>
        <v>0</v>
      </c>
      <c r="Q446" s="225">
        <v>0.00029</v>
      </c>
      <c r="R446" s="225">
        <f>Q446*H446</f>
        <v>0.02784</v>
      </c>
      <c r="S446" s="225">
        <v>0</v>
      </c>
      <c r="T446" s="226">
        <f>S446*H446</f>
        <v>0</v>
      </c>
      <c r="AR446" s="17" t="s">
        <v>218</v>
      </c>
      <c r="AT446" s="17" t="s">
        <v>213</v>
      </c>
      <c r="AU446" s="17" t="s">
        <v>76</v>
      </c>
      <c r="AY446" s="17" t="s">
        <v>211</v>
      </c>
      <c r="BE446" s="227">
        <f>IF(N446="základní",J446,0)</f>
        <v>0</v>
      </c>
      <c r="BF446" s="227">
        <f>IF(N446="snížená",J446,0)</f>
        <v>0</v>
      </c>
      <c r="BG446" s="227">
        <f>IF(N446="zákl. přenesená",J446,0)</f>
        <v>0</v>
      </c>
      <c r="BH446" s="227">
        <f>IF(N446="sníž. přenesená",J446,0)</f>
        <v>0</v>
      </c>
      <c r="BI446" s="227">
        <f>IF(N446="nulová",J446,0)</f>
        <v>0</v>
      </c>
      <c r="BJ446" s="17" t="s">
        <v>74</v>
      </c>
      <c r="BK446" s="227">
        <f>ROUND(I446*H446,2)</f>
        <v>0</v>
      </c>
      <c r="BL446" s="17" t="s">
        <v>218</v>
      </c>
      <c r="BM446" s="17" t="s">
        <v>609</v>
      </c>
    </row>
    <row r="447" spans="2:47" s="1" customFormat="1" ht="12">
      <c r="B447" s="38"/>
      <c r="C447" s="39"/>
      <c r="D447" s="228" t="s">
        <v>219</v>
      </c>
      <c r="E447" s="39"/>
      <c r="F447" s="229" t="s">
        <v>610</v>
      </c>
      <c r="G447" s="39"/>
      <c r="H447" s="39"/>
      <c r="I447" s="143"/>
      <c r="J447" s="39"/>
      <c r="K447" s="39"/>
      <c r="L447" s="43"/>
      <c r="M447" s="230"/>
      <c r="N447" s="79"/>
      <c r="O447" s="79"/>
      <c r="P447" s="79"/>
      <c r="Q447" s="79"/>
      <c r="R447" s="79"/>
      <c r="S447" s="79"/>
      <c r="T447" s="80"/>
      <c r="AT447" s="17" t="s">
        <v>219</v>
      </c>
      <c r="AU447" s="17" t="s">
        <v>76</v>
      </c>
    </row>
    <row r="448" spans="2:47" s="1" customFormat="1" ht="12">
      <c r="B448" s="38"/>
      <c r="C448" s="39"/>
      <c r="D448" s="228" t="s">
        <v>221</v>
      </c>
      <c r="E448" s="39"/>
      <c r="F448" s="231" t="s">
        <v>611</v>
      </c>
      <c r="G448" s="39"/>
      <c r="H448" s="39"/>
      <c r="I448" s="143"/>
      <c r="J448" s="39"/>
      <c r="K448" s="39"/>
      <c r="L448" s="43"/>
      <c r="M448" s="230"/>
      <c r="N448" s="79"/>
      <c r="O448" s="79"/>
      <c r="P448" s="79"/>
      <c r="Q448" s="79"/>
      <c r="R448" s="79"/>
      <c r="S448" s="79"/>
      <c r="T448" s="80"/>
      <c r="AT448" s="17" t="s">
        <v>221</v>
      </c>
      <c r="AU448" s="17" t="s">
        <v>76</v>
      </c>
    </row>
    <row r="449" spans="2:51" s="12" customFormat="1" ht="12">
      <c r="B449" s="232"/>
      <c r="C449" s="233"/>
      <c r="D449" s="228" t="s">
        <v>223</v>
      </c>
      <c r="E449" s="234" t="s">
        <v>1</v>
      </c>
      <c r="F449" s="235" t="s">
        <v>612</v>
      </c>
      <c r="G449" s="233"/>
      <c r="H449" s="234" t="s">
        <v>1</v>
      </c>
      <c r="I449" s="236"/>
      <c r="J449" s="233"/>
      <c r="K449" s="233"/>
      <c r="L449" s="237"/>
      <c r="M449" s="238"/>
      <c r="N449" s="239"/>
      <c r="O449" s="239"/>
      <c r="P449" s="239"/>
      <c r="Q449" s="239"/>
      <c r="R449" s="239"/>
      <c r="S449" s="239"/>
      <c r="T449" s="240"/>
      <c r="AT449" s="241" t="s">
        <v>223</v>
      </c>
      <c r="AU449" s="241" t="s">
        <v>76</v>
      </c>
      <c r="AV449" s="12" t="s">
        <v>74</v>
      </c>
      <c r="AW449" s="12" t="s">
        <v>30</v>
      </c>
      <c r="AX449" s="12" t="s">
        <v>67</v>
      </c>
      <c r="AY449" s="241" t="s">
        <v>211</v>
      </c>
    </row>
    <row r="450" spans="2:51" s="13" customFormat="1" ht="12">
      <c r="B450" s="242"/>
      <c r="C450" s="243"/>
      <c r="D450" s="228" t="s">
        <v>223</v>
      </c>
      <c r="E450" s="244" t="s">
        <v>1</v>
      </c>
      <c r="F450" s="245" t="s">
        <v>613</v>
      </c>
      <c r="G450" s="243"/>
      <c r="H450" s="246">
        <v>96</v>
      </c>
      <c r="I450" s="247"/>
      <c r="J450" s="243"/>
      <c r="K450" s="243"/>
      <c r="L450" s="248"/>
      <c r="M450" s="249"/>
      <c r="N450" s="250"/>
      <c r="O450" s="250"/>
      <c r="P450" s="250"/>
      <c r="Q450" s="250"/>
      <c r="R450" s="250"/>
      <c r="S450" s="250"/>
      <c r="T450" s="251"/>
      <c r="AT450" s="252" t="s">
        <v>223</v>
      </c>
      <c r="AU450" s="252" t="s">
        <v>76</v>
      </c>
      <c r="AV450" s="13" t="s">
        <v>76</v>
      </c>
      <c r="AW450" s="13" t="s">
        <v>30</v>
      </c>
      <c r="AX450" s="13" t="s">
        <v>74</v>
      </c>
      <c r="AY450" s="252" t="s">
        <v>211</v>
      </c>
    </row>
    <row r="451" spans="2:65" s="1" customFormat="1" ht="16.5" customHeight="1">
      <c r="B451" s="38"/>
      <c r="C451" s="216" t="s">
        <v>614</v>
      </c>
      <c r="D451" s="216" t="s">
        <v>213</v>
      </c>
      <c r="E451" s="217" t="s">
        <v>615</v>
      </c>
      <c r="F451" s="218" t="s">
        <v>616</v>
      </c>
      <c r="G451" s="219" t="s">
        <v>246</v>
      </c>
      <c r="H451" s="220">
        <v>14.895</v>
      </c>
      <c r="I451" s="221"/>
      <c r="J451" s="222">
        <f>ROUND(I451*H451,2)</f>
        <v>0</v>
      </c>
      <c r="K451" s="218" t="s">
        <v>217</v>
      </c>
      <c r="L451" s="43"/>
      <c r="M451" s="223" t="s">
        <v>1</v>
      </c>
      <c r="N451" s="224" t="s">
        <v>38</v>
      </c>
      <c r="O451" s="79"/>
      <c r="P451" s="225">
        <f>O451*H451</f>
        <v>0</v>
      </c>
      <c r="Q451" s="225">
        <v>8.36E-05</v>
      </c>
      <c r="R451" s="225">
        <f>Q451*H451</f>
        <v>0.001245222</v>
      </c>
      <c r="S451" s="225">
        <v>0.018</v>
      </c>
      <c r="T451" s="226">
        <f>S451*H451</f>
        <v>0.26810999999999996</v>
      </c>
      <c r="AR451" s="17" t="s">
        <v>218</v>
      </c>
      <c r="AT451" s="17" t="s">
        <v>213</v>
      </c>
      <c r="AU451" s="17" t="s">
        <v>76</v>
      </c>
      <c r="AY451" s="17" t="s">
        <v>211</v>
      </c>
      <c r="BE451" s="227">
        <f>IF(N451="základní",J451,0)</f>
        <v>0</v>
      </c>
      <c r="BF451" s="227">
        <f>IF(N451="snížená",J451,0)</f>
        <v>0</v>
      </c>
      <c r="BG451" s="227">
        <f>IF(N451="zákl. přenesená",J451,0)</f>
        <v>0</v>
      </c>
      <c r="BH451" s="227">
        <f>IF(N451="sníž. přenesená",J451,0)</f>
        <v>0</v>
      </c>
      <c r="BI451" s="227">
        <f>IF(N451="nulová",J451,0)</f>
        <v>0</v>
      </c>
      <c r="BJ451" s="17" t="s">
        <v>74</v>
      </c>
      <c r="BK451" s="227">
        <f>ROUND(I451*H451,2)</f>
        <v>0</v>
      </c>
      <c r="BL451" s="17" t="s">
        <v>218</v>
      </c>
      <c r="BM451" s="17" t="s">
        <v>617</v>
      </c>
    </row>
    <row r="452" spans="2:47" s="1" customFormat="1" ht="12">
      <c r="B452" s="38"/>
      <c r="C452" s="39"/>
      <c r="D452" s="228" t="s">
        <v>219</v>
      </c>
      <c r="E452" s="39"/>
      <c r="F452" s="229" t="s">
        <v>618</v>
      </c>
      <c r="G452" s="39"/>
      <c r="H452" s="39"/>
      <c r="I452" s="143"/>
      <c r="J452" s="39"/>
      <c r="K452" s="39"/>
      <c r="L452" s="43"/>
      <c r="M452" s="230"/>
      <c r="N452" s="79"/>
      <c r="O452" s="79"/>
      <c r="P452" s="79"/>
      <c r="Q452" s="79"/>
      <c r="R452" s="79"/>
      <c r="S452" s="79"/>
      <c r="T452" s="80"/>
      <c r="AT452" s="17" t="s">
        <v>219</v>
      </c>
      <c r="AU452" s="17" t="s">
        <v>76</v>
      </c>
    </row>
    <row r="453" spans="2:47" s="1" customFormat="1" ht="12">
      <c r="B453" s="38"/>
      <c r="C453" s="39"/>
      <c r="D453" s="228" t="s">
        <v>250</v>
      </c>
      <c r="E453" s="39"/>
      <c r="F453" s="231" t="s">
        <v>619</v>
      </c>
      <c r="G453" s="39"/>
      <c r="H453" s="39"/>
      <c r="I453" s="143"/>
      <c r="J453" s="39"/>
      <c r="K453" s="39"/>
      <c r="L453" s="43"/>
      <c r="M453" s="230"/>
      <c r="N453" s="79"/>
      <c r="O453" s="79"/>
      <c r="P453" s="79"/>
      <c r="Q453" s="79"/>
      <c r="R453" s="79"/>
      <c r="S453" s="79"/>
      <c r="T453" s="80"/>
      <c r="AT453" s="17" t="s">
        <v>250</v>
      </c>
      <c r="AU453" s="17" t="s">
        <v>76</v>
      </c>
    </row>
    <row r="454" spans="2:51" s="13" customFormat="1" ht="12">
      <c r="B454" s="242"/>
      <c r="C454" s="243"/>
      <c r="D454" s="228" t="s">
        <v>223</v>
      </c>
      <c r="E454" s="244" t="s">
        <v>1</v>
      </c>
      <c r="F454" s="245" t="s">
        <v>620</v>
      </c>
      <c r="G454" s="243"/>
      <c r="H454" s="246">
        <v>7.235</v>
      </c>
      <c r="I454" s="247"/>
      <c r="J454" s="243"/>
      <c r="K454" s="243"/>
      <c r="L454" s="248"/>
      <c r="M454" s="249"/>
      <c r="N454" s="250"/>
      <c r="O454" s="250"/>
      <c r="P454" s="250"/>
      <c r="Q454" s="250"/>
      <c r="R454" s="250"/>
      <c r="S454" s="250"/>
      <c r="T454" s="251"/>
      <c r="AT454" s="252" t="s">
        <v>223</v>
      </c>
      <c r="AU454" s="252" t="s">
        <v>76</v>
      </c>
      <c r="AV454" s="13" t="s">
        <v>76</v>
      </c>
      <c r="AW454" s="13" t="s">
        <v>30</v>
      </c>
      <c r="AX454" s="13" t="s">
        <v>67</v>
      </c>
      <c r="AY454" s="252" t="s">
        <v>211</v>
      </c>
    </row>
    <row r="455" spans="2:51" s="13" customFormat="1" ht="12">
      <c r="B455" s="242"/>
      <c r="C455" s="243"/>
      <c r="D455" s="228" t="s">
        <v>223</v>
      </c>
      <c r="E455" s="244" t="s">
        <v>1</v>
      </c>
      <c r="F455" s="245" t="s">
        <v>621</v>
      </c>
      <c r="G455" s="243"/>
      <c r="H455" s="246">
        <v>7.66</v>
      </c>
      <c r="I455" s="247"/>
      <c r="J455" s="243"/>
      <c r="K455" s="243"/>
      <c r="L455" s="248"/>
      <c r="M455" s="249"/>
      <c r="N455" s="250"/>
      <c r="O455" s="250"/>
      <c r="P455" s="250"/>
      <c r="Q455" s="250"/>
      <c r="R455" s="250"/>
      <c r="S455" s="250"/>
      <c r="T455" s="251"/>
      <c r="AT455" s="252" t="s">
        <v>223</v>
      </c>
      <c r="AU455" s="252" t="s">
        <v>76</v>
      </c>
      <c r="AV455" s="13" t="s">
        <v>76</v>
      </c>
      <c r="AW455" s="13" t="s">
        <v>30</v>
      </c>
      <c r="AX455" s="13" t="s">
        <v>67</v>
      </c>
      <c r="AY455" s="252" t="s">
        <v>211</v>
      </c>
    </row>
    <row r="456" spans="2:51" s="14" customFormat="1" ht="12">
      <c r="B456" s="253"/>
      <c r="C456" s="254"/>
      <c r="D456" s="228" t="s">
        <v>223</v>
      </c>
      <c r="E456" s="255" t="s">
        <v>1</v>
      </c>
      <c r="F456" s="256" t="s">
        <v>227</v>
      </c>
      <c r="G456" s="254"/>
      <c r="H456" s="257">
        <v>14.895</v>
      </c>
      <c r="I456" s="258"/>
      <c r="J456" s="254"/>
      <c r="K456" s="254"/>
      <c r="L456" s="259"/>
      <c r="M456" s="260"/>
      <c r="N456" s="261"/>
      <c r="O456" s="261"/>
      <c r="P456" s="261"/>
      <c r="Q456" s="261"/>
      <c r="R456" s="261"/>
      <c r="S456" s="261"/>
      <c r="T456" s="262"/>
      <c r="AT456" s="263" t="s">
        <v>223</v>
      </c>
      <c r="AU456" s="263" t="s">
        <v>76</v>
      </c>
      <c r="AV456" s="14" t="s">
        <v>218</v>
      </c>
      <c r="AW456" s="14" t="s">
        <v>30</v>
      </c>
      <c r="AX456" s="14" t="s">
        <v>74</v>
      </c>
      <c r="AY456" s="263" t="s">
        <v>211</v>
      </c>
    </row>
    <row r="457" spans="2:65" s="1" customFormat="1" ht="16.5" customHeight="1">
      <c r="B457" s="38"/>
      <c r="C457" s="216" t="s">
        <v>405</v>
      </c>
      <c r="D457" s="216" t="s">
        <v>213</v>
      </c>
      <c r="E457" s="217" t="s">
        <v>622</v>
      </c>
      <c r="F457" s="218" t="s">
        <v>623</v>
      </c>
      <c r="G457" s="219" t="s">
        <v>216</v>
      </c>
      <c r="H457" s="220">
        <v>84.575</v>
      </c>
      <c r="I457" s="221"/>
      <c r="J457" s="222">
        <f>ROUND(I457*H457,2)</f>
        <v>0</v>
      </c>
      <c r="K457" s="218" t="s">
        <v>217</v>
      </c>
      <c r="L457" s="43"/>
      <c r="M457" s="223" t="s">
        <v>1</v>
      </c>
      <c r="N457" s="224" t="s">
        <v>38</v>
      </c>
      <c r="O457" s="79"/>
      <c r="P457" s="225">
        <f>O457*H457</f>
        <v>0</v>
      </c>
      <c r="Q457" s="225">
        <v>0</v>
      </c>
      <c r="R457" s="225">
        <f>Q457*H457</f>
        <v>0</v>
      </c>
      <c r="S457" s="225">
        <v>0</v>
      </c>
      <c r="T457" s="226">
        <f>S457*H457</f>
        <v>0</v>
      </c>
      <c r="AR457" s="17" t="s">
        <v>218</v>
      </c>
      <c r="AT457" s="17" t="s">
        <v>213</v>
      </c>
      <c r="AU457" s="17" t="s">
        <v>76</v>
      </c>
      <c r="AY457" s="17" t="s">
        <v>211</v>
      </c>
      <c r="BE457" s="227">
        <f>IF(N457="základní",J457,0)</f>
        <v>0</v>
      </c>
      <c r="BF457" s="227">
        <f>IF(N457="snížená",J457,0)</f>
        <v>0</v>
      </c>
      <c r="BG457" s="227">
        <f>IF(N457="zákl. přenesená",J457,0)</f>
        <v>0</v>
      </c>
      <c r="BH457" s="227">
        <f>IF(N457="sníž. přenesená",J457,0)</f>
        <v>0</v>
      </c>
      <c r="BI457" s="227">
        <f>IF(N457="nulová",J457,0)</f>
        <v>0</v>
      </c>
      <c r="BJ457" s="17" t="s">
        <v>74</v>
      </c>
      <c r="BK457" s="227">
        <f>ROUND(I457*H457,2)</f>
        <v>0</v>
      </c>
      <c r="BL457" s="17" t="s">
        <v>218</v>
      </c>
      <c r="BM457" s="17" t="s">
        <v>624</v>
      </c>
    </row>
    <row r="458" spans="2:47" s="1" customFormat="1" ht="12">
      <c r="B458" s="38"/>
      <c r="C458" s="39"/>
      <c r="D458" s="228" t="s">
        <v>219</v>
      </c>
      <c r="E458" s="39"/>
      <c r="F458" s="229" t="s">
        <v>623</v>
      </c>
      <c r="G458" s="39"/>
      <c r="H458" s="39"/>
      <c r="I458" s="143"/>
      <c r="J458" s="39"/>
      <c r="K458" s="39"/>
      <c r="L458" s="43"/>
      <c r="M458" s="230"/>
      <c r="N458" s="79"/>
      <c r="O458" s="79"/>
      <c r="P458" s="79"/>
      <c r="Q458" s="79"/>
      <c r="R458" s="79"/>
      <c r="S458" s="79"/>
      <c r="T458" s="80"/>
      <c r="AT458" s="17" t="s">
        <v>219</v>
      </c>
      <c r="AU458" s="17" t="s">
        <v>76</v>
      </c>
    </row>
    <row r="459" spans="2:47" s="1" customFormat="1" ht="12">
      <c r="B459" s="38"/>
      <c r="C459" s="39"/>
      <c r="D459" s="228" t="s">
        <v>221</v>
      </c>
      <c r="E459" s="39"/>
      <c r="F459" s="231" t="s">
        <v>625</v>
      </c>
      <c r="G459" s="39"/>
      <c r="H459" s="39"/>
      <c r="I459" s="143"/>
      <c r="J459" s="39"/>
      <c r="K459" s="39"/>
      <c r="L459" s="43"/>
      <c r="M459" s="230"/>
      <c r="N459" s="79"/>
      <c r="O459" s="79"/>
      <c r="P459" s="79"/>
      <c r="Q459" s="79"/>
      <c r="R459" s="79"/>
      <c r="S459" s="79"/>
      <c r="T459" s="80"/>
      <c r="AT459" s="17" t="s">
        <v>221</v>
      </c>
      <c r="AU459" s="17" t="s">
        <v>76</v>
      </c>
    </row>
    <row r="460" spans="2:51" s="12" customFormat="1" ht="12">
      <c r="B460" s="232"/>
      <c r="C460" s="233"/>
      <c r="D460" s="228" t="s">
        <v>223</v>
      </c>
      <c r="E460" s="234" t="s">
        <v>1</v>
      </c>
      <c r="F460" s="235" t="s">
        <v>626</v>
      </c>
      <c r="G460" s="233"/>
      <c r="H460" s="234" t="s">
        <v>1</v>
      </c>
      <c r="I460" s="236"/>
      <c r="J460" s="233"/>
      <c r="K460" s="233"/>
      <c r="L460" s="237"/>
      <c r="M460" s="238"/>
      <c r="N460" s="239"/>
      <c r="O460" s="239"/>
      <c r="P460" s="239"/>
      <c r="Q460" s="239"/>
      <c r="R460" s="239"/>
      <c r="S460" s="239"/>
      <c r="T460" s="240"/>
      <c r="AT460" s="241" t="s">
        <v>223</v>
      </c>
      <c r="AU460" s="241" t="s">
        <v>76</v>
      </c>
      <c r="AV460" s="12" t="s">
        <v>74</v>
      </c>
      <c r="AW460" s="12" t="s">
        <v>30</v>
      </c>
      <c r="AX460" s="12" t="s">
        <v>67</v>
      </c>
      <c r="AY460" s="241" t="s">
        <v>211</v>
      </c>
    </row>
    <row r="461" spans="2:51" s="13" customFormat="1" ht="12">
      <c r="B461" s="242"/>
      <c r="C461" s="243"/>
      <c r="D461" s="228" t="s">
        <v>223</v>
      </c>
      <c r="E461" s="244" t="s">
        <v>1</v>
      </c>
      <c r="F461" s="245" t="s">
        <v>627</v>
      </c>
      <c r="G461" s="243"/>
      <c r="H461" s="246">
        <v>31.095</v>
      </c>
      <c r="I461" s="247"/>
      <c r="J461" s="243"/>
      <c r="K461" s="243"/>
      <c r="L461" s="248"/>
      <c r="M461" s="249"/>
      <c r="N461" s="250"/>
      <c r="O461" s="250"/>
      <c r="P461" s="250"/>
      <c r="Q461" s="250"/>
      <c r="R461" s="250"/>
      <c r="S461" s="250"/>
      <c r="T461" s="251"/>
      <c r="AT461" s="252" t="s">
        <v>223</v>
      </c>
      <c r="AU461" s="252" t="s">
        <v>76</v>
      </c>
      <c r="AV461" s="13" t="s">
        <v>76</v>
      </c>
      <c r="AW461" s="13" t="s">
        <v>30</v>
      </c>
      <c r="AX461" s="13" t="s">
        <v>67</v>
      </c>
      <c r="AY461" s="252" t="s">
        <v>211</v>
      </c>
    </row>
    <row r="462" spans="2:51" s="12" customFormat="1" ht="12">
      <c r="B462" s="232"/>
      <c r="C462" s="233"/>
      <c r="D462" s="228" t="s">
        <v>223</v>
      </c>
      <c r="E462" s="234" t="s">
        <v>1</v>
      </c>
      <c r="F462" s="235" t="s">
        <v>628</v>
      </c>
      <c r="G462" s="233"/>
      <c r="H462" s="234" t="s">
        <v>1</v>
      </c>
      <c r="I462" s="236"/>
      <c r="J462" s="233"/>
      <c r="K462" s="233"/>
      <c r="L462" s="237"/>
      <c r="M462" s="238"/>
      <c r="N462" s="239"/>
      <c r="O462" s="239"/>
      <c r="P462" s="239"/>
      <c r="Q462" s="239"/>
      <c r="R462" s="239"/>
      <c r="S462" s="239"/>
      <c r="T462" s="240"/>
      <c r="AT462" s="241" t="s">
        <v>223</v>
      </c>
      <c r="AU462" s="241" t="s">
        <v>76</v>
      </c>
      <c r="AV462" s="12" t="s">
        <v>74</v>
      </c>
      <c r="AW462" s="12" t="s">
        <v>30</v>
      </c>
      <c r="AX462" s="12" t="s">
        <v>67</v>
      </c>
      <c r="AY462" s="241" t="s">
        <v>211</v>
      </c>
    </row>
    <row r="463" spans="2:51" s="13" customFormat="1" ht="12">
      <c r="B463" s="242"/>
      <c r="C463" s="243"/>
      <c r="D463" s="228" t="s">
        <v>223</v>
      </c>
      <c r="E463" s="244" t="s">
        <v>1</v>
      </c>
      <c r="F463" s="245" t="s">
        <v>629</v>
      </c>
      <c r="G463" s="243"/>
      <c r="H463" s="246">
        <v>21</v>
      </c>
      <c r="I463" s="247"/>
      <c r="J463" s="243"/>
      <c r="K463" s="243"/>
      <c r="L463" s="248"/>
      <c r="M463" s="249"/>
      <c r="N463" s="250"/>
      <c r="O463" s="250"/>
      <c r="P463" s="250"/>
      <c r="Q463" s="250"/>
      <c r="R463" s="250"/>
      <c r="S463" s="250"/>
      <c r="T463" s="251"/>
      <c r="AT463" s="252" t="s">
        <v>223</v>
      </c>
      <c r="AU463" s="252" t="s">
        <v>76</v>
      </c>
      <c r="AV463" s="13" t="s">
        <v>76</v>
      </c>
      <c r="AW463" s="13" t="s">
        <v>30</v>
      </c>
      <c r="AX463" s="13" t="s">
        <v>67</v>
      </c>
      <c r="AY463" s="252" t="s">
        <v>211</v>
      </c>
    </row>
    <row r="464" spans="2:51" s="15" customFormat="1" ht="12">
      <c r="B464" s="274"/>
      <c r="C464" s="275"/>
      <c r="D464" s="228" t="s">
        <v>223</v>
      </c>
      <c r="E464" s="276" t="s">
        <v>1</v>
      </c>
      <c r="F464" s="277" t="s">
        <v>630</v>
      </c>
      <c r="G464" s="275"/>
      <c r="H464" s="278">
        <v>52.095</v>
      </c>
      <c r="I464" s="279"/>
      <c r="J464" s="275"/>
      <c r="K464" s="275"/>
      <c r="L464" s="280"/>
      <c r="M464" s="281"/>
      <c r="N464" s="282"/>
      <c r="O464" s="282"/>
      <c r="P464" s="282"/>
      <c r="Q464" s="282"/>
      <c r="R464" s="282"/>
      <c r="S464" s="282"/>
      <c r="T464" s="283"/>
      <c r="AT464" s="284" t="s">
        <v>223</v>
      </c>
      <c r="AU464" s="284" t="s">
        <v>76</v>
      </c>
      <c r="AV464" s="15" t="s">
        <v>236</v>
      </c>
      <c r="AW464" s="15" t="s">
        <v>30</v>
      </c>
      <c r="AX464" s="15" t="s">
        <v>67</v>
      </c>
      <c r="AY464" s="284" t="s">
        <v>211</v>
      </c>
    </row>
    <row r="465" spans="2:51" s="12" customFormat="1" ht="12">
      <c r="B465" s="232"/>
      <c r="C465" s="233"/>
      <c r="D465" s="228" t="s">
        <v>223</v>
      </c>
      <c r="E465" s="234" t="s">
        <v>1</v>
      </c>
      <c r="F465" s="235" t="s">
        <v>631</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3" customFormat="1" ht="12">
      <c r="B466" s="242"/>
      <c r="C466" s="243"/>
      <c r="D466" s="228" t="s">
        <v>223</v>
      </c>
      <c r="E466" s="244" t="s">
        <v>1</v>
      </c>
      <c r="F466" s="245" t="s">
        <v>632</v>
      </c>
      <c r="G466" s="243"/>
      <c r="H466" s="246">
        <v>16.94</v>
      </c>
      <c r="I466" s="247"/>
      <c r="J466" s="243"/>
      <c r="K466" s="243"/>
      <c r="L466" s="248"/>
      <c r="M466" s="249"/>
      <c r="N466" s="250"/>
      <c r="O466" s="250"/>
      <c r="P466" s="250"/>
      <c r="Q466" s="250"/>
      <c r="R466" s="250"/>
      <c r="S466" s="250"/>
      <c r="T466" s="251"/>
      <c r="AT466" s="252" t="s">
        <v>223</v>
      </c>
      <c r="AU466" s="252" t="s">
        <v>76</v>
      </c>
      <c r="AV466" s="13" t="s">
        <v>76</v>
      </c>
      <c r="AW466" s="13" t="s">
        <v>30</v>
      </c>
      <c r="AX466" s="13" t="s">
        <v>67</v>
      </c>
      <c r="AY466" s="252" t="s">
        <v>211</v>
      </c>
    </row>
    <row r="467" spans="2:51" s="13" customFormat="1" ht="12">
      <c r="B467" s="242"/>
      <c r="C467" s="243"/>
      <c r="D467" s="228" t="s">
        <v>223</v>
      </c>
      <c r="E467" s="244" t="s">
        <v>1</v>
      </c>
      <c r="F467" s="245" t="s">
        <v>633</v>
      </c>
      <c r="G467" s="243"/>
      <c r="H467" s="246">
        <v>15.54</v>
      </c>
      <c r="I467" s="247"/>
      <c r="J467" s="243"/>
      <c r="K467" s="243"/>
      <c r="L467" s="248"/>
      <c r="M467" s="249"/>
      <c r="N467" s="250"/>
      <c r="O467" s="250"/>
      <c r="P467" s="250"/>
      <c r="Q467" s="250"/>
      <c r="R467" s="250"/>
      <c r="S467" s="250"/>
      <c r="T467" s="251"/>
      <c r="AT467" s="252" t="s">
        <v>223</v>
      </c>
      <c r="AU467" s="252" t="s">
        <v>76</v>
      </c>
      <c r="AV467" s="13" t="s">
        <v>76</v>
      </c>
      <c r="AW467" s="13" t="s">
        <v>30</v>
      </c>
      <c r="AX467" s="13" t="s">
        <v>67</v>
      </c>
      <c r="AY467" s="252" t="s">
        <v>211</v>
      </c>
    </row>
    <row r="468" spans="2:51" s="15" customFormat="1" ht="12">
      <c r="B468" s="274"/>
      <c r="C468" s="275"/>
      <c r="D468" s="228" t="s">
        <v>223</v>
      </c>
      <c r="E468" s="276" t="s">
        <v>1</v>
      </c>
      <c r="F468" s="277" t="s">
        <v>630</v>
      </c>
      <c r="G468" s="275"/>
      <c r="H468" s="278">
        <v>32.48</v>
      </c>
      <c r="I468" s="279"/>
      <c r="J468" s="275"/>
      <c r="K468" s="275"/>
      <c r="L468" s="280"/>
      <c r="M468" s="281"/>
      <c r="N468" s="282"/>
      <c r="O468" s="282"/>
      <c r="P468" s="282"/>
      <c r="Q468" s="282"/>
      <c r="R468" s="282"/>
      <c r="S468" s="282"/>
      <c r="T468" s="283"/>
      <c r="AT468" s="284" t="s">
        <v>223</v>
      </c>
      <c r="AU468" s="284" t="s">
        <v>76</v>
      </c>
      <c r="AV468" s="15" t="s">
        <v>236</v>
      </c>
      <c r="AW468" s="15" t="s">
        <v>30</v>
      </c>
      <c r="AX468" s="15" t="s">
        <v>67</v>
      </c>
      <c r="AY468" s="284" t="s">
        <v>211</v>
      </c>
    </row>
    <row r="469" spans="2:51" s="14" customFormat="1" ht="12">
      <c r="B469" s="253"/>
      <c r="C469" s="254"/>
      <c r="D469" s="228" t="s">
        <v>223</v>
      </c>
      <c r="E469" s="255" t="s">
        <v>1</v>
      </c>
      <c r="F469" s="256" t="s">
        <v>227</v>
      </c>
      <c r="G469" s="254"/>
      <c r="H469" s="257">
        <v>84.575</v>
      </c>
      <c r="I469" s="258"/>
      <c r="J469" s="254"/>
      <c r="K469" s="254"/>
      <c r="L469" s="259"/>
      <c r="M469" s="260"/>
      <c r="N469" s="261"/>
      <c r="O469" s="261"/>
      <c r="P469" s="261"/>
      <c r="Q469" s="261"/>
      <c r="R469" s="261"/>
      <c r="S469" s="261"/>
      <c r="T469" s="262"/>
      <c r="AT469" s="263" t="s">
        <v>223</v>
      </c>
      <c r="AU469" s="263" t="s">
        <v>76</v>
      </c>
      <c r="AV469" s="14" t="s">
        <v>218</v>
      </c>
      <c r="AW469" s="14" t="s">
        <v>30</v>
      </c>
      <c r="AX469" s="14" t="s">
        <v>74</v>
      </c>
      <c r="AY469" s="263" t="s">
        <v>211</v>
      </c>
    </row>
    <row r="470" spans="2:65" s="1" customFormat="1" ht="16.5" customHeight="1">
      <c r="B470" s="38"/>
      <c r="C470" s="216" t="s">
        <v>634</v>
      </c>
      <c r="D470" s="216" t="s">
        <v>213</v>
      </c>
      <c r="E470" s="217" t="s">
        <v>635</v>
      </c>
      <c r="F470" s="218" t="s">
        <v>636</v>
      </c>
      <c r="G470" s="219" t="s">
        <v>216</v>
      </c>
      <c r="H470" s="220">
        <v>84.575</v>
      </c>
      <c r="I470" s="221"/>
      <c r="J470" s="222">
        <f>ROUND(I470*H470,2)</f>
        <v>0</v>
      </c>
      <c r="K470" s="218" t="s">
        <v>217</v>
      </c>
      <c r="L470" s="43"/>
      <c r="M470" s="223" t="s">
        <v>1</v>
      </c>
      <c r="N470" s="224" t="s">
        <v>38</v>
      </c>
      <c r="O470" s="79"/>
      <c r="P470" s="225">
        <f>O470*H470</f>
        <v>0</v>
      </c>
      <c r="Q470" s="225">
        <v>0.048</v>
      </c>
      <c r="R470" s="225">
        <f>Q470*H470</f>
        <v>4.0596000000000005</v>
      </c>
      <c r="S470" s="225">
        <v>0.048</v>
      </c>
      <c r="T470" s="226">
        <f>S470*H470</f>
        <v>4.0596000000000005</v>
      </c>
      <c r="AR470" s="17" t="s">
        <v>218</v>
      </c>
      <c r="AT470" s="17" t="s">
        <v>213</v>
      </c>
      <c r="AU470" s="17" t="s">
        <v>76</v>
      </c>
      <c r="AY470" s="17" t="s">
        <v>211</v>
      </c>
      <c r="BE470" s="227">
        <f>IF(N470="základní",J470,0)</f>
        <v>0</v>
      </c>
      <c r="BF470" s="227">
        <f>IF(N470="snížená",J470,0)</f>
        <v>0</v>
      </c>
      <c r="BG470" s="227">
        <f>IF(N470="zákl. přenesená",J470,0)</f>
        <v>0</v>
      </c>
      <c r="BH470" s="227">
        <f>IF(N470="sníž. přenesená",J470,0)</f>
        <v>0</v>
      </c>
      <c r="BI470" s="227">
        <f>IF(N470="nulová",J470,0)</f>
        <v>0</v>
      </c>
      <c r="BJ470" s="17" t="s">
        <v>74</v>
      </c>
      <c r="BK470" s="227">
        <f>ROUND(I470*H470,2)</f>
        <v>0</v>
      </c>
      <c r="BL470" s="17" t="s">
        <v>218</v>
      </c>
      <c r="BM470" s="17" t="s">
        <v>637</v>
      </c>
    </row>
    <row r="471" spans="2:47" s="1" customFormat="1" ht="12">
      <c r="B471" s="38"/>
      <c r="C471" s="39"/>
      <c r="D471" s="228" t="s">
        <v>219</v>
      </c>
      <c r="E471" s="39"/>
      <c r="F471" s="229" t="s">
        <v>638</v>
      </c>
      <c r="G471" s="39"/>
      <c r="H471" s="39"/>
      <c r="I471" s="143"/>
      <c r="J471" s="39"/>
      <c r="K471" s="39"/>
      <c r="L471" s="43"/>
      <c r="M471" s="230"/>
      <c r="N471" s="79"/>
      <c r="O471" s="79"/>
      <c r="P471" s="79"/>
      <c r="Q471" s="79"/>
      <c r="R471" s="79"/>
      <c r="S471" s="79"/>
      <c r="T471" s="80"/>
      <c r="AT471" s="17" t="s">
        <v>219</v>
      </c>
      <c r="AU471" s="17" t="s">
        <v>76</v>
      </c>
    </row>
    <row r="472" spans="2:47" s="1" customFormat="1" ht="12">
      <c r="B472" s="38"/>
      <c r="C472" s="39"/>
      <c r="D472" s="228" t="s">
        <v>221</v>
      </c>
      <c r="E472" s="39"/>
      <c r="F472" s="231" t="s">
        <v>625</v>
      </c>
      <c r="G472" s="39"/>
      <c r="H472" s="39"/>
      <c r="I472" s="143"/>
      <c r="J472" s="39"/>
      <c r="K472" s="39"/>
      <c r="L472" s="43"/>
      <c r="M472" s="230"/>
      <c r="N472" s="79"/>
      <c r="O472" s="79"/>
      <c r="P472" s="79"/>
      <c r="Q472" s="79"/>
      <c r="R472" s="79"/>
      <c r="S472" s="79"/>
      <c r="T472" s="80"/>
      <c r="AT472" s="17" t="s">
        <v>221</v>
      </c>
      <c r="AU472" s="17" t="s">
        <v>76</v>
      </c>
    </row>
    <row r="473" spans="2:51" s="12" customFormat="1" ht="12">
      <c r="B473" s="232"/>
      <c r="C473" s="233"/>
      <c r="D473" s="228" t="s">
        <v>223</v>
      </c>
      <c r="E473" s="234" t="s">
        <v>1</v>
      </c>
      <c r="F473" s="235" t="s">
        <v>626</v>
      </c>
      <c r="G473" s="233"/>
      <c r="H473" s="234" t="s">
        <v>1</v>
      </c>
      <c r="I473" s="236"/>
      <c r="J473" s="233"/>
      <c r="K473" s="233"/>
      <c r="L473" s="237"/>
      <c r="M473" s="238"/>
      <c r="N473" s="239"/>
      <c r="O473" s="239"/>
      <c r="P473" s="239"/>
      <c r="Q473" s="239"/>
      <c r="R473" s="239"/>
      <c r="S473" s="239"/>
      <c r="T473" s="240"/>
      <c r="AT473" s="241" t="s">
        <v>223</v>
      </c>
      <c r="AU473" s="241" t="s">
        <v>76</v>
      </c>
      <c r="AV473" s="12" t="s">
        <v>74</v>
      </c>
      <c r="AW473" s="12" t="s">
        <v>30</v>
      </c>
      <c r="AX473" s="12" t="s">
        <v>67</v>
      </c>
      <c r="AY473" s="241" t="s">
        <v>211</v>
      </c>
    </row>
    <row r="474" spans="2:51" s="13" customFormat="1" ht="12">
      <c r="B474" s="242"/>
      <c r="C474" s="243"/>
      <c r="D474" s="228" t="s">
        <v>223</v>
      </c>
      <c r="E474" s="244" t="s">
        <v>1</v>
      </c>
      <c r="F474" s="245" t="s">
        <v>627</v>
      </c>
      <c r="G474" s="243"/>
      <c r="H474" s="246">
        <v>31.095</v>
      </c>
      <c r="I474" s="247"/>
      <c r="J474" s="243"/>
      <c r="K474" s="243"/>
      <c r="L474" s="248"/>
      <c r="M474" s="249"/>
      <c r="N474" s="250"/>
      <c r="O474" s="250"/>
      <c r="P474" s="250"/>
      <c r="Q474" s="250"/>
      <c r="R474" s="250"/>
      <c r="S474" s="250"/>
      <c r="T474" s="251"/>
      <c r="AT474" s="252" t="s">
        <v>223</v>
      </c>
      <c r="AU474" s="252" t="s">
        <v>76</v>
      </c>
      <c r="AV474" s="13" t="s">
        <v>76</v>
      </c>
      <c r="AW474" s="13" t="s">
        <v>30</v>
      </c>
      <c r="AX474" s="13" t="s">
        <v>67</v>
      </c>
      <c r="AY474" s="252" t="s">
        <v>211</v>
      </c>
    </row>
    <row r="475" spans="2:51" s="12" customFormat="1" ht="12">
      <c r="B475" s="232"/>
      <c r="C475" s="233"/>
      <c r="D475" s="228" t="s">
        <v>223</v>
      </c>
      <c r="E475" s="234" t="s">
        <v>1</v>
      </c>
      <c r="F475" s="235" t="s">
        <v>628</v>
      </c>
      <c r="G475" s="233"/>
      <c r="H475" s="234" t="s">
        <v>1</v>
      </c>
      <c r="I475" s="236"/>
      <c r="J475" s="233"/>
      <c r="K475" s="233"/>
      <c r="L475" s="237"/>
      <c r="M475" s="238"/>
      <c r="N475" s="239"/>
      <c r="O475" s="239"/>
      <c r="P475" s="239"/>
      <c r="Q475" s="239"/>
      <c r="R475" s="239"/>
      <c r="S475" s="239"/>
      <c r="T475" s="240"/>
      <c r="AT475" s="241" t="s">
        <v>223</v>
      </c>
      <c r="AU475" s="241" t="s">
        <v>76</v>
      </c>
      <c r="AV475" s="12" t="s">
        <v>74</v>
      </c>
      <c r="AW475" s="12" t="s">
        <v>30</v>
      </c>
      <c r="AX475" s="12" t="s">
        <v>67</v>
      </c>
      <c r="AY475" s="241" t="s">
        <v>211</v>
      </c>
    </row>
    <row r="476" spans="2:51" s="13" customFormat="1" ht="12">
      <c r="B476" s="242"/>
      <c r="C476" s="243"/>
      <c r="D476" s="228" t="s">
        <v>223</v>
      </c>
      <c r="E476" s="244" t="s">
        <v>1</v>
      </c>
      <c r="F476" s="245" t="s">
        <v>629</v>
      </c>
      <c r="G476" s="243"/>
      <c r="H476" s="246">
        <v>21</v>
      </c>
      <c r="I476" s="247"/>
      <c r="J476" s="243"/>
      <c r="K476" s="243"/>
      <c r="L476" s="248"/>
      <c r="M476" s="249"/>
      <c r="N476" s="250"/>
      <c r="O476" s="250"/>
      <c r="P476" s="250"/>
      <c r="Q476" s="250"/>
      <c r="R476" s="250"/>
      <c r="S476" s="250"/>
      <c r="T476" s="251"/>
      <c r="AT476" s="252" t="s">
        <v>223</v>
      </c>
      <c r="AU476" s="252" t="s">
        <v>76</v>
      </c>
      <c r="AV476" s="13" t="s">
        <v>76</v>
      </c>
      <c r="AW476" s="13" t="s">
        <v>30</v>
      </c>
      <c r="AX476" s="13" t="s">
        <v>67</v>
      </c>
      <c r="AY476" s="252" t="s">
        <v>211</v>
      </c>
    </row>
    <row r="477" spans="2:51" s="15" customFormat="1" ht="12">
      <c r="B477" s="274"/>
      <c r="C477" s="275"/>
      <c r="D477" s="228" t="s">
        <v>223</v>
      </c>
      <c r="E477" s="276" t="s">
        <v>1</v>
      </c>
      <c r="F477" s="277" t="s">
        <v>630</v>
      </c>
      <c r="G477" s="275"/>
      <c r="H477" s="278">
        <v>52.095</v>
      </c>
      <c r="I477" s="279"/>
      <c r="J477" s="275"/>
      <c r="K477" s="275"/>
      <c r="L477" s="280"/>
      <c r="M477" s="281"/>
      <c r="N477" s="282"/>
      <c r="O477" s="282"/>
      <c r="P477" s="282"/>
      <c r="Q477" s="282"/>
      <c r="R477" s="282"/>
      <c r="S477" s="282"/>
      <c r="T477" s="283"/>
      <c r="AT477" s="284" t="s">
        <v>223</v>
      </c>
      <c r="AU477" s="284" t="s">
        <v>76</v>
      </c>
      <c r="AV477" s="15" t="s">
        <v>236</v>
      </c>
      <c r="AW477" s="15" t="s">
        <v>30</v>
      </c>
      <c r="AX477" s="15" t="s">
        <v>67</v>
      </c>
      <c r="AY477" s="284" t="s">
        <v>211</v>
      </c>
    </row>
    <row r="478" spans="2:51" s="12" customFormat="1" ht="12">
      <c r="B478" s="232"/>
      <c r="C478" s="233"/>
      <c r="D478" s="228" t="s">
        <v>223</v>
      </c>
      <c r="E478" s="234" t="s">
        <v>1</v>
      </c>
      <c r="F478" s="235" t="s">
        <v>639</v>
      </c>
      <c r="G478" s="233"/>
      <c r="H478" s="234" t="s">
        <v>1</v>
      </c>
      <c r="I478" s="236"/>
      <c r="J478" s="233"/>
      <c r="K478" s="233"/>
      <c r="L478" s="237"/>
      <c r="M478" s="238"/>
      <c r="N478" s="239"/>
      <c r="O478" s="239"/>
      <c r="P478" s="239"/>
      <c r="Q478" s="239"/>
      <c r="R478" s="239"/>
      <c r="S478" s="239"/>
      <c r="T478" s="240"/>
      <c r="AT478" s="241" t="s">
        <v>223</v>
      </c>
      <c r="AU478" s="241" t="s">
        <v>76</v>
      </c>
      <c r="AV478" s="12" t="s">
        <v>74</v>
      </c>
      <c r="AW478" s="12" t="s">
        <v>30</v>
      </c>
      <c r="AX478" s="12" t="s">
        <v>67</v>
      </c>
      <c r="AY478" s="241" t="s">
        <v>211</v>
      </c>
    </row>
    <row r="479" spans="2:51" s="13" customFormat="1" ht="12">
      <c r="B479" s="242"/>
      <c r="C479" s="243"/>
      <c r="D479" s="228" t="s">
        <v>223</v>
      </c>
      <c r="E479" s="244" t="s">
        <v>1</v>
      </c>
      <c r="F479" s="245" t="s">
        <v>632</v>
      </c>
      <c r="G479" s="243"/>
      <c r="H479" s="246">
        <v>16.94</v>
      </c>
      <c r="I479" s="247"/>
      <c r="J479" s="243"/>
      <c r="K479" s="243"/>
      <c r="L479" s="248"/>
      <c r="M479" s="249"/>
      <c r="N479" s="250"/>
      <c r="O479" s="250"/>
      <c r="P479" s="250"/>
      <c r="Q479" s="250"/>
      <c r="R479" s="250"/>
      <c r="S479" s="250"/>
      <c r="T479" s="251"/>
      <c r="AT479" s="252" t="s">
        <v>223</v>
      </c>
      <c r="AU479" s="252" t="s">
        <v>76</v>
      </c>
      <c r="AV479" s="13" t="s">
        <v>76</v>
      </c>
      <c r="AW479" s="13" t="s">
        <v>30</v>
      </c>
      <c r="AX479" s="13" t="s">
        <v>67</v>
      </c>
      <c r="AY479" s="252" t="s">
        <v>211</v>
      </c>
    </row>
    <row r="480" spans="2:51" s="13" customFormat="1" ht="12">
      <c r="B480" s="242"/>
      <c r="C480" s="243"/>
      <c r="D480" s="228" t="s">
        <v>223</v>
      </c>
      <c r="E480" s="244" t="s">
        <v>1</v>
      </c>
      <c r="F480" s="245" t="s">
        <v>633</v>
      </c>
      <c r="G480" s="243"/>
      <c r="H480" s="246">
        <v>15.54</v>
      </c>
      <c r="I480" s="247"/>
      <c r="J480" s="243"/>
      <c r="K480" s="243"/>
      <c r="L480" s="248"/>
      <c r="M480" s="249"/>
      <c r="N480" s="250"/>
      <c r="O480" s="250"/>
      <c r="P480" s="250"/>
      <c r="Q480" s="250"/>
      <c r="R480" s="250"/>
      <c r="S480" s="250"/>
      <c r="T480" s="251"/>
      <c r="AT480" s="252" t="s">
        <v>223</v>
      </c>
      <c r="AU480" s="252" t="s">
        <v>76</v>
      </c>
      <c r="AV480" s="13" t="s">
        <v>76</v>
      </c>
      <c r="AW480" s="13" t="s">
        <v>30</v>
      </c>
      <c r="AX480" s="13" t="s">
        <v>67</v>
      </c>
      <c r="AY480" s="252" t="s">
        <v>211</v>
      </c>
    </row>
    <row r="481" spans="2:51" s="15" customFormat="1" ht="12">
      <c r="B481" s="274"/>
      <c r="C481" s="275"/>
      <c r="D481" s="228" t="s">
        <v>223</v>
      </c>
      <c r="E481" s="276" t="s">
        <v>1</v>
      </c>
      <c r="F481" s="277" t="s">
        <v>630</v>
      </c>
      <c r="G481" s="275"/>
      <c r="H481" s="278">
        <v>32.48</v>
      </c>
      <c r="I481" s="279"/>
      <c r="J481" s="275"/>
      <c r="K481" s="275"/>
      <c r="L481" s="280"/>
      <c r="M481" s="281"/>
      <c r="N481" s="282"/>
      <c r="O481" s="282"/>
      <c r="P481" s="282"/>
      <c r="Q481" s="282"/>
      <c r="R481" s="282"/>
      <c r="S481" s="282"/>
      <c r="T481" s="283"/>
      <c r="AT481" s="284" t="s">
        <v>223</v>
      </c>
      <c r="AU481" s="284" t="s">
        <v>76</v>
      </c>
      <c r="AV481" s="15" t="s">
        <v>236</v>
      </c>
      <c r="AW481" s="15" t="s">
        <v>30</v>
      </c>
      <c r="AX481" s="15" t="s">
        <v>67</v>
      </c>
      <c r="AY481" s="284" t="s">
        <v>211</v>
      </c>
    </row>
    <row r="482" spans="2:51" s="14" customFormat="1" ht="12">
      <c r="B482" s="253"/>
      <c r="C482" s="254"/>
      <c r="D482" s="228" t="s">
        <v>223</v>
      </c>
      <c r="E482" s="255" t="s">
        <v>1</v>
      </c>
      <c r="F482" s="256" t="s">
        <v>227</v>
      </c>
      <c r="G482" s="254"/>
      <c r="H482" s="257">
        <v>84.575</v>
      </c>
      <c r="I482" s="258"/>
      <c r="J482" s="254"/>
      <c r="K482" s="254"/>
      <c r="L482" s="259"/>
      <c r="M482" s="260"/>
      <c r="N482" s="261"/>
      <c r="O482" s="261"/>
      <c r="P482" s="261"/>
      <c r="Q482" s="261"/>
      <c r="R482" s="261"/>
      <c r="S482" s="261"/>
      <c r="T482" s="262"/>
      <c r="AT482" s="263" t="s">
        <v>223</v>
      </c>
      <c r="AU482" s="263" t="s">
        <v>76</v>
      </c>
      <c r="AV482" s="14" t="s">
        <v>218</v>
      </c>
      <c r="AW482" s="14" t="s">
        <v>30</v>
      </c>
      <c r="AX482" s="14" t="s">
        <v>74</v>
      </c>
      <c r="AY482" s="263" t="s">
        <v>211</v>
      </c>
    </row>
    <row r="483" spans="2:65" s="1" customFormat="1" ht="16.5" customHeight="1">
      <c r="B483" s="38"/>
      <c r="C483" s="216" t="s">
        <v>416</v>
      </c>
      <c r="D483" s="216" t="s">
        <v>213</v>
      </c>
      <c r="E483" s="217" t="s">
        <v>640</v>
      </c>
      <c r="F483" s="218" t="s">
        <v>641</v>
      </c>
      <c r="G483" s="219" t="s">
        <v>216</v>
      </c>
      <c r="H483" s="220">
        <v>38.657</v>
      </c>
      <c r="I483" s="221"/>
      <c r="J483" s="222">
        <f>ROUND(I483*H483,2)</f>
        <v>0</v>
      </c>
      <c r="K483" s="218" t="s">
        <v>217</v>
      </c>
      <c r="L483" s="43"/>
      <c r="M483" s="223" t="s">
        <v>1</v>
      </c>
      <c r="N483" s="224" t="s">
        <v>38</v>
      </c>
      <c r="O483" s="79"/>
      <c r="P483" s="225">
        <f>O483*H483</f>
        <v>0</v>
      </c>
      <c r="Q483" s="225">
        <v>0</v>
      </c>
      <c r="R483" s="225">
        <f>Q483*H483</f>
        <v>0</v>
      </c>
      <c r="S483" s="225">
        <v>0</v>
      </c>
      <c r="T483" s="226">
        <f>S483*H483</f>
        <v>0</v>
      </c>
      <c r="AR483" s="17" t="s">
        <v>218</v>
      </c>
      <c r="AT483" s="17" t="s">
        <v>213</v>
      </c>
      <c r="AU483" s="17" t="s">
        <v>76</v>
      </c>
      <c r="AY483" s="17" t="s">
        <v>211</v>
      </c>
      <c r="BE483" s="227">
        <f>IF(N483="základní",J483,0)</f>
        <v>0</v>
      </c>
      <c r="BF483" s="227">
        <f>IF(N483="snížená",J483,0)</f>
        <v>0</v>
      </c>
      <c r="BG483" s="227">
        <f>IF(N483="zákl. přenesená",J483,0)</f>
        <v>0</v>
      </c>
      <c r="BH483" s="227">
        <f>IF(N483="sníž. přenesená",J483,0)</f>
        <v>0</v>
      </c>
      <c r="BI483" s="227">
        <f>IF(N483="nulová",J483,0)</f>
        <v>0</v>
      </c>
      <c r="BJ483" s="17" t="s">
        <v>74</v>
      </c>
      <c r="BK483" s="227">
        <f>ROUND(I483*H483,2)</f>
        <v>0</v>
      </c>
      <c r="BL483" s="17" t="s">
        <v>218</v>
      </c>
      <c r="BM483" s="17" t="s">
        <v>642</v>
      </c>
    </row>
    <row r="484" spans="2:47" s="1" customFormat="1" ht="12">
      <c r="B484" s="38"/>
      <c r="C484" s="39"/>
      <c r="D484" s="228" t="s">
        <v>219</v>
      </c>
      <c r="E484" s="39"/>
      <c r="F484" s="229" t="s">
        <v>641</v>
      </c>
      <c r="G484" s="39"/>
      <c r="H484" s="39"/>
      <c r="I484" s="143"/>
      <c r="J484" s="39"/>
      <c r="K484" s="39"/>
      <c r="L484" s="43"/>
      <c r="M484" s="230"/>
      <c r="N484" s="79"/>
      <c r="O484" s="79"/>
      <c r="P484" s="79"/>
      <c r="Q484" s="79"/>
      <c r="R484" s="79"/>
      <c r="S484" s="79"/>
      <c r="T484" s="80"/>
      <c r="AT484" s="17" t="s">
        <v>219</v>
      </c>
      <c r="AU484" s="17" t="s">
        <v>76</v>
      </c>
    </row>
    <row r="485" spans="2:47" s="1" customFormat="1" ht="12">
      <c r="B485" s="38"/>
      <c r="C485" s="39"/>
      <c r="D485" s="228" t="s">
        <v>221</v>
      </c>
      <c r="E485" s="39"/>
      <c r="F485" s="231" t="s">
        <v>625</v>
      </c>
      <c r="G485" s="39"/>
      <c r="H485" s="39"/>
      <c r="I485" s="143"/>
      <c r="J485" s="39"/>
      <c r="K485" s="39"/>
      <c r="L485" s="43"/>
      <c r="M485" s="230"/>
      <c r="N485" s="79"/>
      <c r="O485" s="79"/>
      <c r="P485" s="79"/>
      <c r="Q485" s="79"/>
      <c r="R485" s="79"/>
      <c r="S485" s="79"/>
      <c r="T485" s="80"/>
      <c r="AT485" s="17" t="s">
        <v>221</v>
      </c>
      <c r="AU485" s="17" t="s">
        <v>76</v>
      </c>
    </row>
    <row r="486" spans="2:51" s="12" customFormat="1" ht="12">
      <c r="B486" s="232"/>
      <c r="C486" s="233"/>
      <c r="D486" s="228" t="s">
        <v>223</v>
      </c>
      <c r="E486" s="234" t="s">
        <v>1</v>
      </c>
      <c r="F486" s="235" t="s">
        <v>594</v>
      </c>
      <c r="G486" s="233"/>
      <c r="H486" s="234" t="s">
        <v>1</v>
      </c>
      <c r="I486" s="236"/>
      <c r="J486" s="233"/>
      <c r="K486" s="233"/>
      <c r="L486" s="237"/>
      <c r="M486" s="238"/>
      <c r="N486" s="239"/>
      <c r="O486" s="239"/>
      <c r="P486" s="239"/>
      <c r="Q486" s="239"/>
      <c r="R486" s="239"/>
      <c r="S486" s="239"/>
      <c r="T486" s="240"/>
      <c r="AT486" s="241" t="s">
        <v>223</v>
      </c>
      <c r="AU486" s="241" t="s">
        <v>76</v>
      </c>
      <c r="AV486" s="12" t="s">
        <v>74</v>
      </c>
      <c r="AW486" s="12" t="s">
        <v>30</v>
      </c>
      <c r="AX486" s="12" t="s">
        <v>67</v>
      </c>
      <c r="AY486" s="241" t="s">
        <v>211</v>
      </c>
    </row>
    <row r="487" spans="2:51" s="13" customFormat="1" ht="12">
      <c r="B487" s="242"/>
      <c r="C487" s="243"/>
      <c r="D487" s="228" t="s">
        <v>223</v>
      </c>
      <c r="E487" s="244" t="s">
        <v>1</v>
      </c>
      <c r="F487" s="245" t="s">
        <v>643</v>
      </c>
      <c r="G487" s="243"/>
      <c r="H487" s="246">
        <v>38.657</v>
      </c>
      <c r="I487" s="247"/>
      <c r="J487" s="243"/>
      <c r="K487" s="243"/>
      <c r="L487" s="248"/>
      <c r="M487" s="249"/>
      <c r="N487" s="250"/>
      <c r="O487" s="250"/>
      <c r="P487" s="250"/>
      <c r="Q487" s="250"/>
      <c r="R487" s="250"/>
      <c r="S487" s="250"/>
      <c r="T487" s="251"/>
      <c r="AT487" s="252" t="s">
        <v>223</v>
      </c>
      <c r="AU487" s="252" t="s">
        <v>76</v>
      </c>
      <c r="AV487" s="13" t="s">
        <v>76</v>
      </c>
      <c r="AW487" s="13" t="s">
        <v>30</v>
      </c>
      <c r="AX487" s="13" t="s">
        <v>67</v>
      </c>
      <c r="AY487" s="252" t="s">
        <v>211</v>
      </c>
    </row>
    <row r="488" spans="2:51" s="14" customFormat="1" ht="12">
      <c r="B488" s="253"/>
      <c r="C488" s="254"/>
      <c r="D488" s="228" t="s">
        <v>223</v>
      </c>
      <c r="E488" s="255" t="s">
        <v>1</v>
      </c>
      <c r="F488" s="256" t="s">
        <v>227</v>
      </c>
      <c r="G488" s="254"/>
      <c r="H488" s="257">
        <v>38.657</v>
      </c>
      <c r="I488" s="258"/>
      <c r="J488" s="254"/>
      <c r="K488" s="254"/>
      <c r="L488" s="259"/>
      <c r="M488" s="260"/>
      <c r="N488" s="261"/>
      <c r="O488" s="261"/>
      <c r="P488" s="261"/>
      <c r="Q488" s="261"/>
      <c r="R488" s="261"/>
      <c r="S488" s="261"/>
      <c r="T488" s="262"/>
      <c r="AT488" s="263" t="s">
        <v>223</v>
      </c>
      <c r="AU488" s="263" t="s">
        <v>76</v>
      </c>
      <c r="AV488" s="14" t="s">
        <v>218</v>
      </c>
      <c r="AW488" s="14" t="s">
        <v>30</v>
      </c>
      <c r="AX488" s="14" t="s">
        <v>74</v>
      </c>
      <c r="AY488" s="263" t="s">
        <v>211</v>
      </c>
    </row>
    <row r="489" spans="2:65" s="1" customFormat="1" ht="16.5" customHeight="1">
      <c r="B489" s="38"/>
      <c r="C489" s="216" t="s">
        <v>644</v>
      </c>
      <c r="D489" s="216" t="s">
        <v>213</v>
      </c>
      <c r="E489" s="217" t="s">
        <v>645</v>
      </c>
      <c r="F489" s="218" t="s">
        <v>646</v>
      </c>
      <c r="G489" s="219" t="s">
        <v>216</v>
      </c>
      <c r="H489" s="220">
        <v>38.657</v>
      </c>
      <c r="I489" s="221"/>
      <c r="J489" s="222">
        <f>ROUND(I489*H489,2)</f>
        <v>0</v>
      </c>
      <c r="K489" s="218" t="s">
        <v>217</v>
      </c>
      <c r="L489" s="43"/>
      <c r="M489" s="223" t="s">
        <v>1</v>
      </c>
      <c r="N489" s="224" t="s">
        <v>38</v>
      </c>
      <c r="O489" s="79"/>
      <c r="P489" s="225">
        <f>O489*H489</f>
        <v>0</v>
      </c>
      <c r="Q489" s="225">
        <v>0.048</v>
      </c>
      <c r="R489" s="225">
        <f>Q489*H489</f>
        <v>1.8555359999999999</v>
      </c>
      <c r="S489" s="225">
        <v>0.048</v>
      </c>
      <c r="T489" s="226">
        <f>S489*H489</f>
        <v>1.8555359999999999</v>
      </c>
      <c r="AR489" s="17" t="s">
        <v>218</v>
      </c>
      <c r="AT489" s="17" t="s">
        <v>213</v>
      </c>
      <c r="AU489" s="17" t="s">
        <v>76</v>
      </c>
      <c r="AY489" s="17" t="s">
        <v>211</v>
      </c>
      <c r="BE489" s="227">
        <f>IF(N489="základní",J489,0)</f>
        <v>0</v>
      </c>
      <c r="BF489" s="227">
        <f>IF(N489="snížená",J489,0)</f>
        <v>0</v>
      </c>
      <c r="BG489" s="227">
        <f>IF(N489="zákl. přenesená",J489,0)</f>
        <v>0</v>
      </c>
      <c r="BH489" s="227">
        <f>IF(N489="sníž. přenesená",J489,0)</f>
        <v>0</v>
      </c>
      <c r="BI489" s="227">
        <f>IF(N489="nulová",J489,0)</f>
        <v>0</v>
      </c>
      <c r="BJ489" s="17" t="s">
        <v>74</v>
      </c>
      <c r="BK489" s="227">
        <f>ROUND(I489*H489,2)</f>
        <v>0</v>
      </c>
      <c r="BL489" s="17" t="s">
        <v>218</v>
      </c>
      <c r="BM489" s="17" t="s">
        <v>647</v>
      </c>
    </row>
    <row r="490" spans="2:47" s="1" customFormat="1" ht="12">
      <c r="B490" s="38"/>
      <c r="C490" s="39"/>
      <c r="D490" s="228" t="s">
        <v>219</v>
      </c>
      <c r="E490" s="39"/>
      <c r="F490" s="229" t="s">
        <v>648</v>
      </c>
      <c r="G490" s="39"/>
      <c r="H490" s="39"/>
      <c r="I490" s="143"/>
      <c r="J490" s="39"/>
      <c r="K490" s="39"/>
      <c r="L490" s="43"/>
      <c r="M490" s="230"/>
      <c r="N490" s="79"/>
      <c r="O490" s="79"/>
      <c r="P490" s="79"/>
      <c r="Q490" s="79"/>
      <c r="R490" s="79"/>
      <c r="S490" s="79"/>
      <c r="T490" s="80"/>
      <c r="AT490" s="17" t="s">
        <v>219</v>
      </c>
      <c r="AU490" s="17" t="s">
        <v>76</v>
      </c>
    </row>
    <row r="491" spans="2:47" s="1" customFormat="1" ht="12">
      <c r="B491" s="38"/>
      <c r="C491" s="39"/>
      <c r="D491" s="228" t="s">
        <v>221</v>
      </c>
      <c r="E491" s="39"/>
      <c r="F491" s="231" t="s">
        <v>625</v>
      </c>
      <c r="G491" s="39"/>
      <c r="H491" s="39"/>
      <c r="I491" s="143"/>
      <c r="J491" s="39"/>
      <c r="K491" s="39"/>
      <c r="L491" s="43"/>
      <c r="M491" s="230"/>
      <c r="N491" s="79"/>
      <c r="O491" s="79"/>
      <c r="P491" s="79"/>
      <c r="Q491" s="79"/>
      <c r="R491" s="79"/>
      <c r="S491" s="79"/>
      <c r="T491" s="80"/>
      <c r="AT491" s="17" t="s">
        <v>221</v>
      </c>
      <c r="AU491" s="17" t="s">
        <v>76</v>
      </c>
    </row>
    <row r="492" spans="2:51" s="12" customFormat="1" ht="12">
      <c r="B492" s="232"/>
      <c r="C492" s="233"/>
      <c r="D492" s="228" t="s">
        <v>223</v>
      </c>
      <c r="E492" s="234" t="s">
        <v>1</v>
      </c>
      <c r="F492" s="235" t="s">
        <v>594</v>
      </c>
      <c r="G492" s="233"/>
      <c r="H492" s="234" t="s">
        <v>1</v>
      </c>
      <c r="I492" s="236"/>
      <c r="J492" s="233"/>
      <c r="K492" s="233"/>
      <c r="L492" s="237"/>
      <c r="M492" s="238"/>
      <c r="N492" s="239"/>
      <c r="O492" s="239"/>
      <c r="P492" s="239"/>
      <c r="Q492" s="239"/>
      <c r="R492" s="239"/>
      <c r="S492" s="239"/>
      <c r="T492" s="240"/>
      <c r="AT492" s="241" t="s">
        <v>223</v>
      </c>
      <c r="AU492" s="241" t="s">
        <v>76</v>
      </c>
      <c r="AV492" s="12" t="s">
        <v>74</v>
      </c>
      <c r="AW492" s="12" t="s">
        <v>30</v>
      </c>
      <c r="AX492" s="12" t="s">
        <v>67</v>
      </c>
      <c r="AY492" s="241" t="s">
        <v>211</v>
      </c>
    </row>
    <row r="493" spans="2:51" s="13" customFormat="1" ht="12">
      <c r="B493" s="242"/>
      <c r="C493" s="243"/>
      <c r="D493" s="228" t="s">
        <v>223</v>
      </c>
      <c r="E493" s="244" t="s">
        <v>1</v>
      </c>
      <c r="F493" s="245" t="s">
        <v>643</v>
      </c>
      <c r="G493" s="243"/>
      <c r="H493" s="246">
        <v>38.657</v>
      </c>
      <c r="I493" s="247"/>
      <c r="J493" s="243"/>
      <c r="K493" s="243"/>
      <c r="L493" s="248"/>
      <c r="M493" s="249"/>
      <c r="N493" s="250"/>
      <c r="O493" s="250"/>
      <c r="P493" s="250"/>
      <c r="Q493" s="250"/>
      <c r="R493" s="250"/>
      <c r="S493" s="250"/>
      <c r="T493" s="251"/>
      <c r="AT493" s="252" t="s">
        <v>223</v>
      </c>
      <c r="AU493" s="252" t="s">
        <v>76</v>
      </c>
      <c r="AV493" s="13" t="s">
        <v>76</v>
      </c>
      <c r="AW493" s="13" t="s">
        <v>30</v>
      </c>
      <c r="AX493" s="13" t="s">
        <v>67</v>
      </c>
      <c r="AY493" s="252" t="s">
        <v>211</v>
      </c>
    </row>
    <row r="494" spans="2:51" s="14" customFormat="1" ht="12">
      <c r="B494" s="253"/>
      <c r="C494" s="254"/>
      <c r="D494" s="228" t="s">
        <v>223</v>
      </c>
      <c r="E494" s="255" t="s">
        <v>1</v>
      </c>
      <c r="F494" s="256" t="s">
        <v>227</v>
      </c>
      <c r="G494" s="254"/>
      <c r="H494" s="257">
        <v>38.657</v>
      </c>
      <c r="I494" s="258"/>
      <c r="J494" s="254"/>
      <c r="K494" s="254"/>
      <c r="L494" s="259"/>
      <c r="M494" s="260"/>
      <c r="N494" s="261"/>
      <c r="O494" s="261"/>
      <c r="P494" s="261"/>
      <c r="Q494" s="261"/>
      <c r="R494" s="261"/>
      <c r="S494" s="261"/>
      <c r="T494" s="262"/>
      <c r="AT494" s="263" t="s">
        <v>223</v>
      </c>
      <c r="AU494" s="263" t="s">
        <v>76</v>
      </c>
      <c r="AV494" s="14" t="s">
        <v>218</v>
      </c>
      <c r="AW494" s="14" t="s">
        <v>30</v>
      </c>
      <c r="AX494" s="14" t="s">
        <v>74</v>
      </c>
      <c r="AY494" s="263" t="s">
        <v>211</v>
      </c>
    </row>
    <row r="495" spans="2:65" s="1" customFormat="1" ht="16.5" customHeight="1">
      <c r="B495" s="38"/>
      <c r="C495" s="216" t="s">
        <v>421</v>
      </c>
      <c r="D495" s="216" t="s">
        <v>213</v>
      </c>
      <c r="E495" s="217" t="s">
        <v>649</v>
      </c>
      <c r="F495" s="218" t="s">
        <v>650</v>
      </c>
      <c r="G495" s="219" t="s">
        <v>216</v>
      </c>
      <c r="H495" s="220">
        <v>18.15</v>
      </c>
      <c r="I495" s="221"/>
      <c r="J495" s="222">
        <f>ROUND(I495*H495,2)</f>
        <v>0</v>
      </c>
      <c r="K495" s="218" t="s">
        <v>217</v>
      </c>
      <c r="L495" s="43"/>
      <c r="M495" s="223" t="s">
        <v>1</v>
      </c>
      <c r="N495" s="224" t="s">
        <v>38</v>
      </c>
      <c r="O495" s="79"/>
      <c r="P495" s="225">
        <f>O495*H495</f>
        <v>0</v>
      </c>
      <c r="Q495" s="225">
        <v>0</v>
      </c>
      <c r="R495" s="225">
        <f>Q495*H495</f>
        <v>0</v>
      </c>
      <c r="S495" s="225">
        <v>0.0779</v>
      </c>
      <c r="T495" s="226">
        <f>S495*H495</f>
        <v>1.4138849999999998</v>
      </c>
      <c r="AR495" s="17" t="s">
        <v>218</v>
      </c>
      <c r="AT495" s="17" t="s">
        <v>213</v>
      </c>
      <c r="AU495" s="17" t="s">
        <v>76</v>
      </c>
      <c r="AY495" s="17" t="s">
        <v>211</v>
      </c>
      <c r="BE495" s="227">
        <f>IF(N495="základní",J495,0)</f>
        <v>0</v>
      </c>
      <c r="BF495" s="227">
        <f>IF(N495="snížená",J495,0)</f>
        <v>0</v>
      </c>
      <c r="BG495" s="227">
        <f>IF(N495="zákl. přenesená",J495,0)</f>
        <v>0</v>
      </c>
      <c r="BH495" s="227">
        <f>IF(N495="sníž. přenesená",J495,0)</f>
        <v>0</v>
      </c>
      <c r="BI495" s="227">
        <f>IF(N495="nulová",J495,0)</f>
        <v>0</v>
      </c>
      <c r="BJ495" s="17" t="s">
        <v>74</v>
      </c>
      <c r="BK495" s="227">
        <f>ROUND(I495*H495,2)</f>
        <v>0</v>
      </c>
      <c r="BL495" s="17" t="s">
        <v>218</v>
      </c>
      <c r="BM495" s="17" t="s">
        <v>651</v>
      </c>
    </row>
    <row r="496" spans="2:47" s="1" customFormat="1" ht="12">
      <c r="B496" s="38"/>
      <c r="C496" s="39"/>
      <c r="D496" s="228" t="s">
        <v>219</v>
      </c>
      <c r="E496" s="39"/>
      <c r="F496" s="229" t="s">
        <v>652</v>
      </c>
      <c r="G496" s="39"/>
      <c r="H496" s="39"/>
      <c r="I496" s="143"/>
      <c r="J496" s="39"/>
      <c r="K496" s="39"/>
      <c r="L496" s="43"/>
      <c r="M496" s="230"/>
      <c r="N496" s="79"/>
      <c r="O496" s="79"/>
      <c r="P496" s="79"/>
      <c r="Q496" s="79"/>
      <c r="R496" s="79"/>
      <c r="S496" s="79"/>
      <c r="T496" s="80"/>
      <c r="AT496" s="17" t="s">
        <v>219</v>
      </c>
      <c r="AU496" s="17" t="s">
        <v>76</v>
      </c>
    </row>
    <row r="497" spans="2:47" s="1" customFormat="1" ht="12">
      <c r="B497" s="38"/>
      <c r="C497" s="39"/>
      <c r="D497" s="228" t="s">
        <v>221</v>
      </c>
      <c r="E497" s="39"/>
      <c r="F497" s="231" t="s">
        <v>653</v>
      </c>
      <c r="G497" s="39"/>
      <c r="H497" s="39"/>
      <c r="I497" s="143"/>
      <c r="J497" s="39"/>
      <c r="K497" s="39"/>
      <c r="L497" s="43"/>
      <c r="M497" s="230"/>
      <c r="N497" s="79"/>
      <c r="O497" s="79"/>
      <c r="P497" s="79"/>
      <c r="Q497" s="79"/>
      <c r="R497" s="79"/>
      <c r="S497" s="79"/>
      <c r="T497" s="80"/>
      <c r="AT497" s="17" t="s">
        <v>221</v>
      </c>
      <c r="AU497" s="17" t="s">
        <v>76</v>
      </c>
    </row>
    <row r="498" spans="2:51" s="12" customFormat="1" ht="12">
      <c r="B498" s="232"/>
      <c r="C498" s="233"/>
      <c r="D498" s="228" t="s">
        <v>223</v>
      </c>
      <c r="E498" s="234" t="s">
        <v>1</v>
      </c>
      <c r="F498" s="235" t="s">
        <v>654</v>
      </c>
      <c r="G498" s="233"/>
      <c r="H498" s="234" t="s">
        <v>1</v>
      </c>
      <c r="I498" s="236"/>
      <c r="J498" s="233"/>
      <c r="K498" s="233"/>
      <c r="L498" s="237"/>
      <c r="M498" s="238"/>
      <c r="N498" s="239"/>
      <c r="O498" s="239"/>
      <c r="P498" s="239"/>
      <c r="Q498" s="239"/>
      <c r="R498" s="239"/>
      <c r="S498" s="239"/>
      <c r="T498" s="240"/>
      <c r="AT498" s="241" t="s">
        <v>223</v>
      </c>
      <c r="AU498" s="241" t="s">
        <v>76</v>
      </c>
      <c r="AV498" s="12" t="s">
        <v>74</v>
      </c>
      <c r="AW498" s="12" t="s">
        <v>30</v>
      </c>
      <c r="AX498" s="12" t="s">
        <v>67</v>
      </c>
      <c r="AY498" s="241" t="s">
        <v>211</v>
      </c>
    </row>
    <row r="499" spans="2:51" s="13" customFormat="1" ht="12">
      <c r="B499" s="242"/>
      <c r="C499" s="243"/>
      <c r="D499" s="228" t="s">
        <v>223</v>
      </c>
      <c r="E499" s="244" t="s">
        <v>1</v>
      </c>
      <c r="F499" s="245" t="s">
        <v>655</v>
      </c>
      <c r="G499" s="243"/>
      <c r="H499" s="246">
        <v>6.219</v>
      </c>
      <c r="I499" s="247"/>
      <c r="J499" s="243"/>
      <c r="K499" s="243"/>
      <c r="L499" s="248"/>
      <c r="M499" s="249"/>
      <c r="N499" s="250"/>
      <c r="O499" s="250"/>
      <c r="P499" s="250"/>
      <c r="Q499" s="250"/>
      <c r="R499" s="250"/>
      <c r="S499" s="250"/>
      <c r="T499" s="251"/>
      <c r="AT499" s="252" t="s">
        <v>223</v>
      </c>
      <c r="AU499" s="252" t="s">
        <v>76</v>
      </c>
      <c r="AV499" s="13" t="s">
        <v>76</v>
      </c>
      <c r="AW499" s="13" t="s">
        <v>30</v>
      </c>
      <c r="AX499" s="13" t="s">
        <v>67</v>
      </c>
      <c r="AY499" s="252" t="s">
        <v>211</v>
      </c>
    </row>
    <row r="500" spans="2:51" s="12" customFormat="1" ht="12">
      <c r="B500" s="232"/>
      <c r="C500" s="233"/>
      <c r="D500" s="228" t="s">
        <v>223</v>
      </c>
      <c r="E500" s="234" t="s">
        <v>1</v>
      </c>
      <c r="F500" s="235" t="s">
        <v>656</v>
      </c>
      <c r="G500" s="233"/>
      <c r="H500" s="234" t="s">
        <v>1</v>
      </c>
      <c r="I500" s="236"/>
      <c r="J500" s="233"/>
      <c r="K500" s="233"/>
      <c r="L500" s="237"/>
      <c r="M500" s="238"/>
      <c r="N500" s="239"/>
      <c r="O500" s="239"/>
      <c r="P500" s="239"/>
      <c r="Q500" s="239"/>
      <c r="R500" s="239"/>
      <c r="S500" s="239"/>
      <c r="T500" s="240"/>
      <c r="AT500" s="241" t="s">
        <v>223</v>
      </c>
      <c r="AU500" s="241" t="s">
        <v>76</v>
      </c>
      <c r="AV500" s="12" t="s">
        <v>74</v>
      </c>
      <c r="AW500" s="12" t="s">
        <v>30</v>
      </c>
      <c r="AX500" s="12" t="s">
        <v>67</v>
      </c>
      <c r="AY500" s="241" t="s">
        <v>211</v>
      </c>
    </row>
    <row r="501" spans="2:51" s="13" customFormat="1" ht="12">
      <c r="B501" s="242"/>
      <c r="C501" s="243"/>
      <c r="D501" s="228" t="s">
        <v>223</v>
      </c>
      <c r="E501" s="244" t="s">
        <v>1</v>
      </c>
      <c r="F501" s="245" t="s">
        <v>657</v>
      </c>
      <c r="G501" s="243"/>
      <c r="H501" s="246">
        <v>4.2</v>
      </c>
      <c r="I501" s="247"/>
      <c r="J501" s="243"/>
      <c r="K501" s="243"/>
      <c r="L501" s="248"/>
      <c r="M501" s="249"/>
      <c r="N501" s="250"/>
      <c r="O501" s="250"/>
      <c r="P501" s="250"/>
      <c r="Q501" s="250"/>
      <c r="R501" s="250"/>
      <c r="S501" s="250"/>
      <c r="T501" s="251"/>
      <c r="AT501" s="252" t="s">
        <v>223</v>
      </c>
      <c r="AU501" s="252" t="s">
        <v>76</v>
      </c>
      <c r="AV501" s="13" t="s">
        <v>76</v>
      </c>
      <c r="AW501" s="13" t="s">
        <v>30</v>
      </c>
      <c r="AX501" s="13" t="s">
        <v>67</v>
      </c>
      <c r="AY501" s="252" t="s">
        <v>211</v>
      </c>
    </row>
    <row r="502" spans="2:51" s="15" customFormat="1" ht="12">
      <c r="B502" s="274"/>
      <c r="C502" s="275"/>
      <c r="D502" s="228" t="s">
        <v>223</v>
      </c>
      <c r="E502" s="276" t="s">
        <v>1</v>
      </c>
      <c r="F502" s="277" t="s">
        <v>630</v>
      </c>
      <c r="G502" s="275"/>
      <c r="H502" s="278">
        <v>10.419</v>
      </c>
      <c r="I502" s="279"/>
      <c r="J502" s="275"/>
      <c r="K502" s="275"/>
      <c r="L502" s="280"/>
      <c r="M502" s="281"/>
      <c r="N502" s="282"/>
      <c r="O502" s="282"/>
      <c r="P502" s="282"/>
      <c r="Q502" s="282"/>
      <c r="R502" s="282"/>
      <c r="S502" s="282"/>
      <c r="T502" s="283"/>
      <c r="AT502" s="284" t="s">
        <v>223</v>
      </c>
      <c r="AU502" s="284" t="s">
        <v>76</v>
      </c>
      <c r="AV502" s="15" t="s">
        <v>236</v>
      </c>
      <c r="AW502" s="15" t="s">
        <v>30</v>
      </c>
      <c r="AX502" s="15" t="s">
        <v>67</v>
      </c>
      <c r="AY502" s="284" t="s">
        <v>211</v>
      </c>
    </row>
    <row r="503" spans="2:51" s="12" customFormat="1" ht="12">
      <c r="B503" s="232"/>
      <c r="C503" s="233"/>
      <c r="D503" s="228" t="s">
        <v>223</v>
      </c>
      <c r="E503" s="234" t="s">
        <v>1</v>
      </c>
      <c r="F503" s="235" t="s">
        <v>658</v>
      </c>
      <c r="G503" s="233"/>
      <c r="H503" s="234" t="s">
        <v>1</v>
      </c>
      <c r="I503" s="236"/>
      <c r="J503" s="233"/>
      <c r="K503" s="233"/>
      <c r="L503" s="237"/>
      <c r="M503" s="238"/>
      <c r="N503" s="239"/>
      <c r="O503" s="239"/>
      <c r="P503" s="239"/>
      <c r="Q503" s="239"/>
      <c r="R503" s="239"/>
      <c r="S503" s="239"/>
      <c r="T503" s="240"/>
      <c r="AT503" s="241" t="s">
        <v>223</v>
      </c>
      <c r="AU503" s="241" t="s">
        <v>76</v>
      </c>
      <c r="AV503" s="12" t="s">
        <v>74</v>
      </c>
      <c r="AW503" s="12" t="s">
        <v>30</v>
      </c>
      <c r="AX503" s="12" t="s">
        <v>67</v>
      </c>
      <c r="AY503" s="241" t="s">
        <v>211</v>
      </c>
    </row>
    <row r="504" spans="2:51" s="13" customFormat="1" ht="12">
      <c r="B504" s="242"/>
      <c r="C504" s="243"/>
      <c r="D504" s="228" t="s">
        <v>223</v>
      </c>
      <c r="E504" s="244" t="s">
        <v>1</v>
      </c>
      <c r="F504" s="245" t="s">
        <v>659</v>
      </c>
      <c r="G504" s="243"/>
      <c r="H504" s="246">
        <v>7.731</v>
      </c>
      <c r="I504" s="247"/>
      <c r="J504" s="243"/>
      <c r="K504" s="243"/>
      <c r="L504" s="248"/>
      <c r="M504" s="249"/>
      <c r="N504" s="250"/>
      <c r="O504" s="250"/>
      <c r="P504" s="250"/>
      <c r="Q504" s="250"/>
      <c r="R504" s="250"/>
      <c r="S504" s="250"/>
      <c r="T504" s="251"/>
      <c r="AT504" s="252" t="s">
        <v>223</v>
      </c>
      <c r="AU504" s="252" t="s">
        <v>76</v>
      </c>
      <c r="AV504" s="13" t="s">
        <v>76</v>
      </c>
      <c r="AW504" s="13" t="s">
        <v>30</v>
      </c>
      <c r="AX504" s="13" t="s">
        <v>67</v>
      </c>
      <c r="AY504" s="252" t="s">
        <v>211</v>
      </c>
    </row>
    <row r="505" spans="2:51" s="15" customFormat="1" ht="12">
      <c r="B505" s="274"/>
      <c r="C505" s="275"/>
      <c r="D505" s="228" t="s">
        <v>223</v>
      </c>
      <c r="E505" s="276" t="s">
        <v>1</v>
      </c>
      <c r="F505" s="277" t="s">
        <v>630</v>
      </c>
      <c r="G505" s="275"/>
      <c r="H505" s="278">
        <v>7.731</v>
      </c>
      <c r="I505" s="279"/>
      <c r="J505" s="275"/>
      <c r="K505" s="275"/>
      <c r="L505" s="280"/>
      <c r="M505" s="281"/>
      <c r="N505" s="282"/>
      <c r="O505" s="282"/>
      <c r="P505" s="282"/>
      <c r="Q505" s="282"/>
      <c r="R505" s="282"/>
      <c r="S505" s="282"/>
      <c r="T505" s="283"/>
      <c r="AT505" s="284" t="s">
        <v>223</v>
      </c>
      <c r="AU505" s="284" t="s">
        <v>76</v>
      </c>
      <c r="AV505" s="15" t="s">
        <v>236</v>
      </c>
      <c r="AW505" s="15" t="s">
        <v>30</v>
      </c>
      <c r="AX505" s="15" t="s">
        <v>67</v>
      </c>
      <c r="AY505" s="284" t="s">
        <v>211</v>
      </c>
    </row>
    <row r="506" spans="2:51" s="14" customFormat="1" ht="12">
      <c r="B506" s="253"/>
      <c r="C506" s="254"/>
      <c r="D506" s="228" t="s">
        <v>223</v>
      </c>
      <c r="E506" s="255" t="s">
        <v>1</v>
      </c>
      <c r="F506" s="256" t="s">
        <v>227</v>
      </c>
      <c r="G506" s="254"/>
      <c r="H506" s="257">
        <v>18.15</v>
      </c>
      <c r="I506" s="258"/>
      <c r="J506" s="254"/>
      <c r="K506" s="254"/>
      <c r="L506" s="259"/>
      <c r="M506" s="260"/>
      <c r="N506" s="261"/>
      <c r="O506" s="261"/>
      <c r="P506" s="261"/>
      <c r="Q506" s="261"/>
      <c r="R506" s="261"/>
      <c r="S506" s="261"/>
      <c r="T506" s="262"/>
      <c r="AT506" s="263" t="s">
        <v>223</v>
      </c>
      <c r="AU506" s="263" t="s">
        <v>76</v>
      </c>
      <c r="AV506" s="14" t="s">
        <v>218</v>
      </c>
      <c r="AW506" s="14" t="s">
        <v>30</v>
      </c>
      <c r="AX506" s="14" t="s">
        <v>74</v>
      </c>
      <c r="AY506" s="263" t="s">
        <v>211</v>
      </c>
    </row>
    <row r="507" spans="2:65" s="1" customFormat="1" ht="16.5" customHeight="1">
      <c r="B507" s="38"/>
      <c r="C507" s="216" t="s">
        <v>660</v>
      </c>
      <c r="D507" s="216" t="s">
        <v>213</v>
      </c>
      <c r="E507" s="217" t="s">
        <v>661</v>
      </c>
      <c r="F507" s="218" t="s">
        <v>662</v>
      </c>
      <c r="G507" s="219" t="s">
        <v>230</v>
      </c>
      <c r="H507" s="220">
        <v>3.63</v>
      </c>
      <c r="I507" s="221"/>
      <c r="J507" s="222">
        <f>ROUND(I507*H507,2)</f>
        <v>0</v>
      </c>
      <c r="K507" s="218" t="s">
        <v>217</v>
      </c>
      <c r="L507" s="43"/>
      <c r="M507" s="223" t="s">
        <v>1</v>
      </c>
      <c r="N507" s="224" t="s">
        <v>38</v>
      </c>
      <c r="O507" s="79"/>
      <c r="P507" s="225">
        <f>O507*H507</f>
        <v>0</v>
      </c>
      <c r="Q507" s="225">
        <v>0.50375</v>
      </c>
      <c r="R507" s="225">
        <f>Q507*H507</f>
        <v>1.8286125</v>
      </c>
      <c r="S507" s="225">
        <v>2.5</v>
      </c>
      <c r="T507" s="226">
        <f>S507*H507</f>
        <v>9.075</v>
      </c>
      <c r="AR507" s="17" t="s">
        <v>218</v>
      </c>
      <c r="AT507" s="17" t="s">
        <v>213</v>
      </c>
      <c r="AU507" s="17" t="s">
        <v>76</v>
      </c>
      <c r="AY507" s="17" t="s">
        <v>211</v>
      </c>
      <c r="BE507" s="227">
        <f>IF(N507="základní",J507,0)</f>
        <v>0</v>
      </c>
      <c r="BF507" s="227">
        <f>IF(N507="snížená",J507,0)</f>
        <v>0</v>
      </c>
      <c r="BG507" s="227">
        <f>IF(N507="zákl. přenesená",J507,0)</f>
        <v>0</v>
      </c>
      <c r="BH507" s="227">
        <f>IF(N507="sníž. přenesená",J507,0)</f>
        <v>0</v>
      </c>
      <c r="BI507" s="227">
        <f>IF(N507="nulová",J507,0)</f>
        <v>0</v>
      </c>
      <c r="BJ507" s="17" t="s">
        <v>74</v>
      </c>
      <c r="BK507" s="227">
        <f>ROUND(I507*H507,2)</f>
        <v>0</v>
      </c>
      <c r="BL507" s="17" t="s">
        <v>218</v>
      </c>
      <c r="BM507" s="17" t="s">
        <v>663</v>
      </c>
    </row>
    <row r="508" spans="2:47" s="1" customFormat="1" ht="12">
      <c r="B508" s="38"/>
      <c r="C508" s="39"/>
      <c r="D508" s="228" t="s">
        <v>219</v>
      </c>
      <c r="E508" s="39"/>
      <c r="F508" s="229" t="s">
        <v>664</v>
      </c>
      <c r="G508" s="39"/>
      <c r="H508" s="39"/>
      <c r="I508" s="143"/>
      <c r="J508" s="39"/>
      <c r="K508" s="39"/>
      <c r="L508" s="43"/>
      <c r="M508" s="230"/>
      <c r="N508" s="79"/>
      <c r="O508" s="79"/>
      <c r="P508" s="79"/>
      <c r="Q508" s="79"/>
      <c r="R508" s="79"/>
      <c r="S508" s="79"/>
      <c r="T508" s="80"/>
      <c r="AT508" s="17" t="s">
        <v>219</v>
      </c>
      <c r="AU508" s="17" t="s">
        <v>76</v>
      </c>
    </row>
    <row r="509" spans="2:47" s="1" customFormat="1" ht="12">
      <c r="B509" s="38"/>
      <c r="C509" s="39"/>
      <c r="D509" s="228" t="s">
        <v>221</v>
      </c>
      <c r="E509" s="39"/>
      <c r="F509" s="231" t="s">
        <v>665</v>
      </c>
      <c r="G509" s="39"/>
      <c r="H509" s="39"/>
      <c r="I509" s="143"/>
      <c r="J509" s="39"/>
      <c r="K509" s="39"/>
      <c r="L509" s="43"/>
      <c r="M509" s="230"/>
      <c r="N509" s="79"/>
      <c r="O509" s="79"/>
      <c r="P509" s="79"/>
      <c r="Q509" s="79"/>
      <c r="R509" s="79"/>
      <c r="S509" s="79"/>
      <c r="T509" s="80"/>
      <c r="AT509" s="17" t="s">
        <v>221</v>
      </c>
      <c r="AU509" s="17" t="s">
        <v>76</v>
      </c>
    </row>
    <row r="510" spans="2:51" s="12" customFormat="1" ht="12">
      <c r="B510" s="232"/>
      <c r="C510" s="233"/>
      <c r="D510" s="228" t="s">
        <v>223</v>
      </c>
      <c r="E510" s="234" t="s">
        <v>1</v>
      </c>
      <c r="F510" s="235" t="s">
        <v>666</v>
      </c>
      <c r="G510" s="233"/>
      <c r="H510" s="234" t="s">
        <v>1</v>
      </c>
      <c r="I510" s="236"/>
      <c r="J510" s="233"/>
      <c r="K510" s="233"/>
      <c r="L510" s="237"/>
      <c r="M510" s="238"/>
      <c r="N510" s="239"/>
      <c r="O510" s="239"/>
      <c r="P510" s="239"/>
      <c r="Q510" s="239"/>
      <c r="R510" s="239"/>
      <c r="S510" s="239"/>
      <c r="T510" s="240"/>
      <c r="AT510" s="241" t="s">
        <v>223</v>
      </c>
      <c r="AU510" s="241" t="s">
        <v>76</v>
      </c>
      <c r="AV510" s="12" t="s">
        <v>74</v>
      </c>
      <c r="AW510" s="12" t="s">
        <v>30</v>
      </c>
      <c r="AX510" s="12" t="s">
        <v>67</v>
      </c>
      <c r="AY510" s="241" t="s">
        <v>211</v>
      </c>
    </row>
    <row r="511" spans="2:51" s="12" customFormat="1" ht="12">
      <c r="B511" s="232"/>
      <c r="C511" s="233"/>
      <c r="D511" s="228" t="s">
        <v>223</v>
      </c>
      <c r="E511" s="234" t="s">
        <v>1</v>
      </c>
      <c r="F511" s="235" t="s">
        <v>667</v>
      </c>
      <c r="G511" s="233"/>
      <c r="H511" s="234" t="s">
        <v>1</v>
      </c>
      <c r="I511" s="236"/>
      <c r="J511" s="233"/>
      <c r="K511" s="233"/>
      <c r="L511" s="237"/>
      <c r="M511" s="238"/>
      <c r="N511" s="239"/>
      <c r="O511" s="239"/>
      <c r="P511" s="239"/>
      <c r="Q511" s="239"/>
      <c r="R511" s="239"/>
      <c r="S511" s="239"/>
      <c r="T511" s="240"/>
      <c r="AT511" s="241" t="s">
        <v>223</v>
      </c>
      <c r="AU511" s="241" t="s">
        <v>76</v>
      </c>
      <c r="AV511" s="12" t="s">
        <v>74</v>
      </c>
      <c r="AW511" s="12" t="s">
        <v>30</v>
      </c>
      <c r="AX511" s="12" t="s">
        <v>67</v>
      </c>
      <c r="AY511" s="241" t="s">
        <v>211</v>
      </c>
    </row>
    <row r="512" spans="2:51" s="13" customFormat="1" ht="12">
      <c r="B512" s="242"/>
      <c r="C512" s="243"/>
      <c r="D512" s="228" t="s">
        <v>223</v>
      </c>
      <c r="E512" s="244" t="s">
        <v>1</v>
      </c>
      <c r="F512" s="245" t="s">
        <v>668</v>
      </c>
      <c r="G512" s="243"/>
      <c r="H512" s="246">
        <v>3.63</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4" customFormat="1" ht="12">
      <c r="B513" s="253"/>
      <c r="C513" s="254"/>
      <c r="D513" s="228" t="s">
        <v>223</v>
      </c>
      <c r="E513" s="255" t="s">
        <v>1</v>
      </c>
      <c r="F513" s="256" t="s">
        <v>227</v>
      </c>
      <c r="G513" s="254"/>
      <c r="H513" s="257">
        <v>3.63</v>
      </c>
      <c r="I513" s="258"/>
      <c r="J513" s="254"/>
      <c r="K513" s="254"/>
      <c r="L513" s="259"/>
      <c r="M513" s="260"/>
      <c r="N513" s="261"/>
      <c r="O513" s="261"/>
      <c r="P513" s="261"/>
      <c r="Q513" s="261"/>
      <c r="R513" s="261"/>
      <c r="S513" s="261"/>
      <c r="T513" s="262"/>
      <c r="AT513" s="263" t="s">
        <v>223</v>
      </c>
      <c r="AU513" s="263" t="s">
        <v>76</v>
      </c>
      <c r="AV513" s="14" t="s">
        <v>218</v>
      </c>
      <c r="AW513" s="14" t="s">
        <v>30</v>
      </c>
      <c r="AX513" s="14" t="s">
        <v>74</v>
      </c>
      <c r="AY513" s="263" t="s">
        <v>211</v>
      </c>
    </row>
    <row r="514" spans="2:65" s="1" customFormat="1" ht="16.5" customHeight="1">
      <c r="B514" s="38"/>
      <c r="C514" s="264" t="s">
        <v>430</v>
      </c>
      <c r="D514" s="264" t="s">
        <v>337</v>
      </c>
      <c r="E514" s="265" t="s">
        <v>669</v>
      </c>
      <c r="F514" s="266" t="s">
        <v>670</v>
      </c>
      <c r="G514" s="267" t="s">
        <v>323</v>
      </c>
      <c r="H514" s="268">
        <v>4.901</v>
      </c>
      <c r="I514" s="269"/>
      <c r="J514" s="270">
        <f>ROUND(I514*H514,2)</f>
        <v>0</v>
      </c>
      <c r="K514" s="266" t="s">
        <v>217</v>
      </c>
      <c r="L514" s="271"/>
      <c r="M514" s="272" t="s">
        <v>1</v>
      </c>
      <c r="N514" s="273" t="s">
        <v>38</v>
      </c>
      <c r="O514" s="79"/>
      <c r="P514" s="225">
        <f>O514*H514</f>
        <v>0</v>
      </c>
      <c r="Q514" s="225">
        <v>1</v>
      </c>
      <c r="R514" s="225">
        <f>Q514*H514</f>
        <v>4.901</v>
      </c>
      <c r="S514" s="225">
        <v>0</v>
      </c>
      <c r="T514" s="226">
        <f>S514*H514</f>
        <v>0</v>
      </c>
      <c r="AR514" s="17" t="s">
        <v>247</v>
      </c>
      <c r="AT514" s="17" t="s">
        <v>337</v>
      </c>
      <c r="AU514" s="17" t="s">
        <v>76</v>
      </c>
      <c r="AY514" s="17" t="s">
        <v>211</v>
      </c>
      <c r="BE514" s="227">
        <f>IF(N514="základní",J514,0)</f>
        <v>0</v>
      </c>
      <c r="BF514" s="227">
        <f>IF(N514="snížená",J514,0)</f>
        <v>0</v>
      </c>
      <c r="BG514" s="227">
        <f>IF(N514="zákl. přenesená",J514,0)</f>
        <v>0</v>
      </c>
      <c r="BH514" s="227">
        <f>IF(N514="sníž. přenesená",J514,0)</f>
        <v>0</v>
      </c>
      <c r="BI514" s="227">
        <f>IF(N514="nulová",J514,0)</f>
        <v>0</v>
      </c>
      <c r="BJ514" s="17" t="s">
        <v>74</v>
      </c>
      <c r="BK514" s="227">
        <f>ROUND(I514*H514,2)</f>
        <v>0</v>
      </c>
      <c r="BL514" s="17" t="s">
        <v>218</v>
      </c>
      <c r="BM514" s="17" t="s">
        <v>671</v>
      </c>
    </row>
    <row r="515" spans="2:47" s="1" customFormat="1" ht="12">
      <c r="B515" s="38"/>
      <c r="C515" s="39"/>
      <c r="D515" s="228" t="s">
        <v>219</v>
      </c>
      <c r="E515" s="39"/>
      <c r="F515" s="229" t="s">
        <v>670</v>
      </c>
      <c r="G515" s="39"/>
      <c r="H515" s="39"/>
      <c r="I515" s="143"/>
      <c r="J515" s="39"/>
      <c r="K515" s="39"/>
      <c r="L515" s="43"/>
      <c r="M515" s="230"/>
      <c r="N515" s="79"/>
      <c r="O515" s="79"/>
      <c r="P515" s="79"/>
      <c r="Q515" s="79"/>
      <c r="R515" s="79"/>
      <c r="S515" s="79"/>
      <c r="T515" s="80"/>
      <c r="AT515" s="17" t="s">
        <v>219</v>
      </c>
      <c r="AU515" s="17" t="s">
        <v>76</v>
      </c>
    </row>
    <row r="516" spans="2:51" s="12" customFormat="1" ht="12">
      <c r="B516" s="232"/>
      <c r="C516" s="233"/>
      <c r="D516" s="228" t="s">
        <v>223</v>
      </c>
      <c r="E516" s="234" t="s">
        <v>1</v>
      </c>
      <c r="F516" s="235" t="s">
        <v>672</v>
      </c>
      <c r="G516" s="233"/>
      <c r="H516" s="234" t="s">
        <v>1</v>
      </c>
      <c r="I516" s="236"/>
      <c r="J516" s="233"/>
      <c r="K516" s="233"/>
      <c r="L516" s="237"/>
      <c r="M516" s="238"/>
      <c r="N516" s="239"/>
      <c r="O516" s="239"/>
      <c r="P516" s="239"/>
      <c r="Q516" s="239"/>
      <c r="R516" s="239"/>
      <c r="S516" s="239"/>
      <c r="T516" s="240"/>
      <c r="AT516" s="241" t="s">
        <v>223</v>
      </c>
      <c r="AU516" s="241" t="s">
        <v>76</v>
      </c>
      <c r="AV516" s="12" t="s">
        <v>74</v>
      </c>
      <c r="AW516" s="12" t="s">
        <v>30</v>
      </c>
      <c r="AX516" s="12" t="s">
        <v>67</v>
      </c>
      <c r="AY516" s="241" t="s">
        <v>211</v>
      </c>
    </row>
    <row r="517" spans="2:51" s="13" customFormat="1" ht="12">
      <c r="B517" s="242"/>
      <c r="C517" s="243"/>
      <c r="D517" s="228" t="s">
        <v>223</v>
      </c>
      <c r="E517" s="244" t="s">
        <v>1</v>
      </c>
      <c r="F517" s="245" t="s">
        <v>673</v>
      </c>
      <c r="G517" s="243"/>
      <c r="H517" s="246">
        <v>4.901</v>
      </c>
      <c r="I517" s="247"/>
      <c r="J517" s="243"/>
      <c r="K517" s="243"/>
      <c r="L517" s="248"/>
      <c r="M517" s="249"/>
      <c r="N517" s="250"/>
      <c r="O517" s="250"/>
      <c r="P517" s="250"/>
      <c r="Q517" s="250"/>
      <c r="R517" s="250"/>
      <c r="S517" s="250"/>
      <c r="T517" s="251"/>
      <c r="AT517" s="252" t="s">
        <v>223</v>
      </c>
      <c r="AU517" s="252" t="s">
        <v>76</v>
      </c>
      <c r="AV517" s="13" t="s">
        <v>76</v>
      </c>
      <c r="AW517" s="13" t="s">
        <v>30</v>
      </c>
      <c r="AX517" s="13" t="s">
        <v>67</v>
      </c>
      <c r="AY517" s="252" t="s">
        <v>211</v>
      </c>
    </row>
    <row r="518" spans="2:51" s="14" customFormat="1" ht="12">
      <c r="B518" s="253"/>
      <c r="C518" s="254"/>
      <c r="D518" s="228" t="s">
        <v>223</v>
      </c>
      <c r="E518" s="255" t="s">
        <v>1</v>
      </c>
      <c r="F518" s="256" t="s">
        <v>227</v>
      </c>
      <c r="G518" s="254"/>
      <c r="H518" s="257">
        <v>4.901</v>
      </c>
      <c r="I518" s="258"/>
      <c r="J518" s="254"/>
      <c r="K518" s="254"/>
      <c r="L518" s="259"/>
      <c r="M518" s="260"/>
      <c r="N518" s="261"/>
      <c r="O518" s="261"/>
      <c r="P518" s="261"/>
      <c r="Q518" s="261"/>
      <c r="R518" s="261"/>
      <c r="S518" s="261"/>
      <c r="T518" s="262"/>
      <c r="AT518" s="263" t="s">
        <v>223</v>
      </c>
      <c r="AU518" s="263" t="s">
        <v>76</v>
      </c>
      <c r="AV518" s="14" t="s">
        <v>218</v>
      </c>
      <c r="AW518" s="14" t="s">
        <v>30</v>
      </c>
      <c r="AX518" s="14" t="s">
        <v>74</v>
      </c>
      <c r="AY518" s="263" t="s">
        <v>211</v>
      </c>
    </row>
    <row r="519" spans="2:65" s="1" customFormat="1" ht="16.5" customHeight="1">
      <c r="B519" s="38"/>
      <c r="C519" s="216" t="s">
        <v>674</v>
      </c>
      <c r="D519" s="216" t="s">
        <v>213</v>
      </c>
      <c r="E519" s="217" t="s">
        <v>675</v>
      </c>
      <c r="F519" s="218" t="s">
        <v>676</v>
      </c>
      <c r="G519" s="219" t="s">
        <v>216</v>
      </c>
      <c r="H519" s="220">
        <v>18.15</v>
      </c>
      <c r="I519" s="221"/>
      <c r="J519" s="222">
        <f>ROUND(I519*H519,2)</f>
        <v>0</v>
      </c>
      <c r="K519" s="218" t="s">
        <v>217</v>
      </c>
      <c r="L519" s="43"/>
      <c r="M519" s="223" t="s">
        <v>1</v>
      </c>
      <c r="N519" s="224" t="s">
        <v>38</v>
      </c>
      <c r="O519" s="79"/>
      <c r="P519" s="225">
        <f>O519*H519</f>
        <v>0</v>
      </c>
      <c r="Q519" s="225">
        <v>0.078164</v>
      </c>
      <c r="R519" s="225">
        <f>Q519*H519</f>
        <v>1.4186765999999997</v>
      </c>
      <c r="S519" s="225">
        <v>0</v>
      </c>
      <c r="T519" s="226">
        <f>S519*H519</f>
        <v>0</v>
      </c>
      <c r="AR519" s="17" t="s">
        <v>218</v>
      </c>
      <c r="AT519" s="17" t="s">
        <v>213</v>
      </c>
      <c r="AU519" s="17" t="s">
        <v>76</v>
      </c>
      <c r="AY519" s="17" t="s">
        <v>211</v>
      </c>
      <c r="BE519" s="227">
        <f>IF(N519="základní",J519,0)</f>
        <v>0</v>
      </c>
      <c r="BF519" s="227">
        <f>IF(N519="snížená",J519,0)</f>
        <v>0</v>
      </c>
      <c r="BG519" s="227">
        <f>IF(N519="zákl. přenesená",J519,0)</f>
        <v>0</v>
      </c>
      <c r="BH519" s="227">
        <f>IF(N519="sníž. přenesená",J519,0)</f>
        <v>0</v>
      </c>
      <c r="BI519" s="227">
        <f>IF(N519="nulová",J519,0)</f>
        <v>0</v>
      </c>
      <c r="BJ519" s="17" t="s">
        <v>74</v>
      </c>
      <c r="BK519" s="227">
        <f>ROUND(I519*H519,2)</f>
        <v>0</v>
      </c>
      <c r="BL519" s="17" t="s">
        <v>218</v>
      </c>
      <c r="BM519" s="17" t="s">
        <v>677</v>
      </c>
    </row>
    <row r="520" spans="2:47" s="1" customFormat="1" ht="12">
      <c r="B520" s="38"/>
      <c r="C520" s="39"/>
      <c r="D520" s="228" t="s">
        <v>219</v>
      </c>
      <c r="E520" s="39"/>
      <c r="F520" s="229" t="s">
        <v>678</v>
      </c>
      <c r="G520" s="39"/>
      <c r="H520" s="39"/>
      <c r="I520" s="143"/>
      <c r="J520" s="39"/>
      <c r="K520" s="39"/>
      <c r="L520" s="43"/>
      <c r="M520" s="230"/>
      <c r="N520" s="79"/>
      <c r="O520" s="79"/>
      <c r="P520" s="79"/>
      <c r="Q520" s="79"/>
      <c r="R520" s="79"/>
      <c r="S520" s="79"/>
      <c r="T520" s="80"/>
      <c r="AT520" s="17" t="s">
        <v>219</v>
      </c>
      <c r="AU520" s="17" t="s">
        <v>76</v>
      </c>
    </row>
    <row r="521" spans="2:47" s="1" customFormat="1" ht="12">
      <c r="B521" s="38"/>
      <c r="C521" s="39"/>
      <c r="D521" s="228" t="s">
        <v>221</v>
      </c>
      <c r="E521" s="39"/>
      <c r="F521" s="231" t="s">
        <v>679</v>
      </c>
      <c r="G521" s="39"/>
      <c r="H521" s="39"/>
      <c r="I521" s="143"/>
      <c r="J521" s="39"/>
      <c r="K521" s="39"/>
      <c r="L521" s="43"/>
      <c r="M521" s="230"/>
      <c r="N521" s="79"/>
      <c r="O521" s="79"/>
      <c r="P521" s="79"/>
      <c r="Q521" s="79"/>
      <c r="R521" s="79"/>
      <c r="S521" s="79"/>
      <c r="T521" s="80"/>
      <c r="AT521" s="17" t="s">
        <v>221</v>
      </c>
      <c r="AU521" s="17" t="s">
        <v>76</v>
      </c>
    </row>
    <row r="522" spans="2:65" s="1" customFormat="1" ht="16.5" customHeight="1">
      <c r="B522" s="38"/>
      <c r="C522" s="216" t="s">
        <v>438</v>
      </c>
      <c r="D522" s="216" t="s">
        <v>213</v>
      </c>
      <c r="E522" s="217" t="s">
        <v>680</v>
      </c>
      <c r="F522" s="218" t="s">
        <v>681</v>
      </c>
      <c r="G522" s="219" t="s">
        <v>216</v>
      </c>
      <c r="H522" s="220">
        <v>18.15</v>
      </c>
      <c r="I522" s="221"/>
      <c r="J522" s="222">
        <f>ROUND(I522*H522,2)</f>
        <v>0</v>
      </c>
      <c r="K522" s="218" t="s">
        <v>217</v>
      </c>
      <c r="L522" s="43"/>
      <c r="M522" s="223" t="s">
        <v>1</v>
      </c>
      <c r="N522" s="224" t="s">
        <v>38</v>
      </c>
      <c r="O522" s="79"/>
      <c r="P522" s="225">
        <f>O522*H522</f>
        <v>0</v>
      </c>
      <c r="Q522" s="225">
        <v>0</v>
      </c>
      <c r="R522" s="225">
        <f>Q522*H522</f>
        <v>0</v>
      </c>
      <c r="S522" s="225">
        <v>0</v>
      </c>
      <c r="T522" s="226">
        <f>S522*H522</f>
        <v>0</v>
      </c>
      <c r="AR522" s="17" t="s">
        <v>218</v>
      </c>
      <c r="AT522" s="17" t="s">
        <v>213</v>
      </c>
      <c r="AU522" s="17" t="s">
        <v>76</v>
      </c>
      <c r="AY522" s="17" t="s">
        <v>211</v>
      </c>
      <c r="BE522" s="227">
        <f>IF(N522="základní",J522,0)</f>
        <v>0</v>
      </c>
      <c r="BF522" s="227">
        <f>IF(N522="snížená",J522,0)</f>
        <v>0</v>
      </c>
      <c r="BG522" s="227">
        <f>IF(N522="zákl. přenesená",J522,0)</f>
        <v>0</v>
      </c>
      <c r="BH522" s="227">
        <f>IF(N522="sníž. přenesená",J522,0)</f>
        <v>0</v>
      </c>
      <c r="BI522" s="227">
        <f>IF(N522="nulová",J522,0)</f>
        <v>0</v>
      </c>
      <c r="BJ522" s="17" t="s">
        <v>74</v>
      </c>
      <c r="BK522" s="227">
        <f>ROUND(I522*H522,2)</f>
        <v>0</v>
      </c>
      <c r="BL522" s="17" t="s">
        <v>218</v>
      </c>
      <c r="BM522" s="17" t="s">
        <v>682</v>
      </c>
    </row>
    <row r="523" spans="2:47" s="1" customFormat="1" ht="12">
      <c r="B523" s="38"/>
      <c r="C523" s="39"/>
      <c r="D523" s="228" t="s">
        <v>219</v>
      </c>
      <c r="E523" s="39"/>
      <c r="F523" s="229" t="s">
        <v>683</v>
      </c>
      <c r="G523" s="39"/>
      <c r="H523" s="39"/>
      <c r="I523" s="143"/>
      <c r="J523" s="39"/>
      <c r="K523" s="39"/>
      <c r="L523" s="43"/>
      <c r="M523" s="230"/>
      <c r="N523" s="79"/>
      <c r="O523" s="79"/>
      <c r="P523" s="79"/>
      <c r="Q523" s="79"/>
      <c r="R523" s="79"/>
      <c r="S523" s="79"/>
      <c r="T523" s="80"/>
      <c r="AT523" s="17" t="s">
        <v>219</v>
      </c>
      <c r="AU523" s="17" t="s">
        <v>76</v>
      </c>
    </row>
    <row r="524" spans="2:47" s="1" customFormat="1" ht="12">
      <c r="B524" s="38"/>
      <c r="C524" s="39"/>
      <c r="D524" s="228" t="s">
        <v>221</v>
      </c>
      <c r="E524" s="39"/>
      <c r="F524" s="231" t="s">
        <v>684</v>
      </c>
      <c r="G524" s="39"/>
      <c r="H524" s="39"/>
      <c r="I524" s="143"/>
      <c r="J524" s="39"/>
      <c r="K524" s="39"/>
      <c r="L524" s="43"/>
      <c r="M524" s="230"/>
      <c r="N524" s="79"/>
      <c r="O524" s="79"/>
      <c r="P524" s="79"/>
      <c r="Q524" s="79"/>
      <c r="R524" s="79"/>
      <c r="S524" s="79"/>
      <c r="T524" s="80"/>
      <c r="AT524" s="17" t="s">
        <v>221</v>
      </c>
      <c r="AU524" s="17" t="s">
        <v>76</v>
      </c>
    </row>
    <row r="525" spans="2:65" s="1" customFormat="1" ht="16.5" customHeight="1">
      <c r="B525" s="38"/>
      <c r="C525" s="216" t="s">
        <v>685</v>
      </c>
      <c r="D525" s="216" t="s">
        <v>213</v>
      </c>
      <c r="E525" s="217" t="s">
        <v>686</v>
      </c>
      <c r="F525" s="218" t="s">
        <v>687</v>
      </c>
      <c r="G525" s="219" t="s">
        <v>216</v>
      </c>
      <c r="H525" s="220">
        <v>32.48</v>
      </c>
      <c r="I525" s="221"/>
      <c r="J525" s="222">
        <f>ROUND(I525*H525,2)</f>
        <v>0</v>
      </c>
      <c r="K525" s="218" t="s">
        <v>217</v>
      </c>
      <c r="L525" s="43"/>
      <c r="M525" s="223" t="s">
        <v>1</v>
      </c>
      <c r="N525" s="224" t="s">
        <v>38</v>
      </c>
      <c r="O525" s="79"/>
      <c r="P525" s="225">
        <f>O525*H525</f>
        <v>0</v>
      </c>
      <c r="Q525" s="225">
        <v>0.01995</v>
      </c>
      <c r="R525" s="225">
        <f>Q525*H525</f>
        <v>0.6479759999999999</v>
      </c>
      <c r="S525" s="225">
        <v>0</v>
      </c>
      <c r="T525" s="226">
        <f>S525*H525</f>
        <v>0</v>
      </c>
      <c r="AR525" s="17" t="s">
        <v>218</v>
      </c>
      <c r="AT525" s="17" t="s">
        <v>213</v>
      </c>
      <c r="AU525" s="17" t="s">
        <v>76</v>
      </c>
      <c r="AY525" s="17" t="s">
        <v>211</v>
      </c>
      <c r="BE525" s="227">
        <f>IF(N525="základní",J525,0)</f>
        <v>0</v>
      </c>
      <c r="BF525" s="227">
        <f>IF(N525="snížená",J525,0)</f>
        <v>0</v>
      </c>
      <c r="BG525" s="227">
        <f>IF(N525="zákl. přenesená",J525,0)</f>
        <v>0</v>
      </c>
      <c r="BH525" s="227">
        <f>IF(N525="sníž. přenesená",J525,0)</f>
        <v>0</v>
      </c>
      <c r="BI525" s="227">
        <f>IF(N525="nulová",J525,0)</f>
        <v>0</v>
      </c>
      <c r="BJ525" s="17" t="s">
        <v>74</v>
      </c>
      <c r="BK525" s="227">
        <f>ROUND(I525*H525,2)</f>
        <v>0</v>
      </c>
      <c r="BL525" s="17" t="s">
        <v>218</v>
      </c>
      <c r="BM525" s="17" t="s">
        <v>688</v>
      </c>
    </row>
    <row r="526" spans="2:47" s="1" customFormat="1" ht="12">
      <c r="B526" s="38"/>
      <c r="C526" s="39"/>
      <c r="D526" s="228" t="s">
        <v>219</v>
      </c>
      <c r="E526" s="39"/>
      <c r="F526" s="229" t="s">
        <v>689</v>
      </c>
      <c r="G526" s="39"/>
      <c r="H526" s="39"/>
      <c r="I526" s="143"/>
      <c r="J526" s="39"/>
      <c r="K526" s="39"/>
      <c r="L526" s="43"/>
      <c r="M526" s="230"/>
      <c r="N526" s="79"/>
      <c r="O526" s="79"/>
      <c r="P526" s="79"/>
      <c r="Q526" s="79"/>
      <c r="R526" s="79"/>
      <c r="S526" s="79"/>
      <c r="T526" s="80"/>
      <c r="AT526" s="17" t="s">
        <v>219</v>
      </c>
      <c r="AU526" s="17" t="s">
        <v>76</v>
      </c>
    </row>
    <row r="527" spans="2:47" s="1" customFormat="1" ht="12">
      <c r="B527" s="38"/>
      <c r="C527" s="39"/>
      <c r="D527" s="228" t="s">
        <v>221</v>
      </c>
      <c r="E527" s="39"/>
      <c r="F527" s="231" t="s">
        <v>690</v>
      </c>
      <c r="G527" s="39"/>
      <c r="H527" s="39"/>
      <c r="I527" s="143"/>
      <c r="J527" s="39"/>
      <c r="K527" s="39"/>
      <c r="L527" s="43"/>
      <c r="M527" s="230"/>
      <c r="N527" s="79"/>
      <c r="O527" s="79"/>
      <c r="P527" s="79"/>
      <c r="Q527" s="79"/>
      <c r="R527" s="79"/>
      <c r="S527" s="79"/>
      <c r="T527" s="80"/>
      <c r="AT527" s="17" t="s">
        <v>221</v>
      </c>
      <c r="AU527" s="17" t="s">
        <v>76</v>
      </c>
    </row>
    <row r="528" spans="2:51" s="12" customFormat="1" ht="12">
      <c r="B528" s="232"/>
      <c r="C528" s="233"/>
      <c r="D528" s="228" t="s">
        <v>223</v>
      </c>
      <c r="E528" s="234" t="s">
        <v>1</v>
      </c>
      <c r="F528" s="235" t="s">
        <v>691</v>
      </c>
      <c r="G528" s="233"/>
      <c r="H528" s="234" t="s">
        <v>1</v>
      </c>
      <c r="I528" s="236"/>
      <c r="J528" s="233"/>
      <c r="K528" s="233"/>
      <c r="L528" s="237"/>
      <c r="M528" s="238"/>
      <c r="N528" s="239"/>
      <c r="O528" s="239"/>
      <c r="P528" s="239"/>
      <c r="Q528" s="239"/>
      <c r="R528" s="239"/>
      <c r="S528" s="239"/>
      <c r="T528" s="240"/>
      <c r="AT528" s="241" t="s">
        <v>223</v>
      </c>
      <c r="AU528" s="241" t="s">
        <v>76</v>
      </c>
      <c r="AV528" s="12" t="s">
        <v>74</v>
      </c>
      <c r="AW528" s="12" t="s">
        <v>30</v>
      </c>
      <c r="AX528" s="12" t="s">
        <v>67</v>
      </c>
      <c r="AY528" s="241" t="s">
        <v>211</v>
      </c>
    </row>
    <row r="529" spans="2:51" s="13" customFormat="1" ht="12">
      <c r="B529" s="242"/>
      <c r="C529" s="243"/>
      <c r="D529" s="228" t="s">
        <v>223</v>
      </c>
      <c r="E529" s="244" t="s">
        <v>1</v>
      </c>
      <c r="F529" s="245" t="s">
        <v>632</v>
      </c>
      <c r="G529" s="243"/>
      <c r="H529" s="246">
        <v>16.94</v>
      </c>
      <c r="I529" s="247"/>
      <c r="J529" s="243"/>
      <c r="K529" s="243"/>
      <c r="L529" s="248"/>
      <c r="M529" s="249"/>
      <c r="N529" s="250"/>
      <c r="O529" s="250"/>
      <c r="P529" s="250"/>
      <c r="Q529" s="250"/>
      <c r="R529" s="250"/>
      <c r="S529" s="250"/>
      <c r="T529" s="251"/>
      <c r="AT529" s="252" t="s">
        <v>223</v>
      </c>
      <c r="AU529" s="252" t="s">
        <v>76</v>
      </c>
      <c r="AV529" s="13" t="s">
        <v>76</v>
      </c>
      <c r="AW529" s="13" t="s">
        <v>30</v>
      </c>
      <c r="AX529" s="13" t="s">
        <v>67</v>
      </c>
      <c r="AY529" s="252" t="s">
        <v>211</v>
      </c>
    </row>
    <row r="530" spans="2:51" s="13" customFormat="1" ht="12">
      <c r="B530" s="242"/>
      <c r="C530" s="243"/>
      <c r="D530" s="228" t="s">
        <v>223</v>
      </c>
      <c r="E530" s="244" t="s">
        <v>1</v>
      </c>
      <c r="F530" s="245" t="s">
        <v>633</v>
      </c>
      <c r="G530" s="243"/>
      <c r="H530" s="246">
        <v>15.54</v>
      </c>
      <c r="I530" s="247"/>
      <c r="J530" s="243"/>
      <c r="K530" s="243"/>
      <c r="L530" s="248"/>
      <c r="M530" s="249"/>
      <c r="N530" s="250"/>
      <c r="O530" s="250"/>
      <c r="P530" s="250"/>
      <c r="Q530" s="250"/>
      <c r="R530" s="250"/>
      <c r="S530" s="250"/>
      <c r="T530" s="251"/>
      <c r="AT530" s="252" t="s">
        <v>223</v>
      </c>
      <c r="AU530" s="252" t="s">
        <v>76</v>
      </c>
      <c r="AV530" s="13" t="s">
        <v>76</v>
      </c>
      <c r="AW530" s="13" t="s">
        <v>30</v>
      </c>
      <c r="AX530" s="13" t="s">
        <v>67</v>
      </c>
      <c r="AY530" s="252" t="s">
        <v>211</v>
      </c>
    </row>
    <row r="531" spans="2:51" s="14" customFormat="1" ht="12">
      <c r="B531" s="253"/>
      <c r="C531" s="254"/>
      <c r="D531" s="228" t="s">
        <v>223</v>
      </c>
      <c r="E531" s="255" t="s">
        <v>1</v>
      </c>
      <c r="F531" s="256" t="s">
        <v>227</v>
      </c>
      <c r="G531" s="254"/>
      <c r="H531" s="257">
        <v>32.48</v>
      </c>
      <c r="I531" s="258"/>
      <c r="J531" s="254"/>
      <c r="K531" s="254"/>
      <c r="L531" s="259"/>
      <c r="M531" s="260"/>
      <c r="N531" s="261"/>
      <c r="O531" s="261"/>
      <c r="P531" s="261"/>
      <c r="Q531" s="261"/>
      <c r="R531" s="261"/>
      <c r="S531" s="261"/>
      <c r="T531" s="262"/>
      <c r="AT531" s="263" t="s">
        <v>223</v>
      </c>
      <c r="AU531" s="263" t="s">
        <v>76</v>
      </c>
      <c r="AV531" s="14" t="s">
        <v>218</v>
      </c>
      <c r="AW531" s="14" t="s">
        <v>30</v>
      </c>
      <c r="AX531" s="14" t="s">
        <v>74</v>
      </c>
      <c r="AY531" s="263" t="s">
        <v>211</v>
      </c>
    </row>
    <row r="532" spans="2:65" s="1" customFormat="1" ht="16.5" customHeight="1">
      <c r="B532" s="38"/>
      <c r="C532" s="216" t="s">
        <v>445</v>
      </c>
      <c r="D532" s="216" t="s">
        <v>213</v>
      </c>
      <c r="E532" s="217" t="s">
        <v>692</v>
      </c>
      <c r="F532" s="218" t="s">
        <v>693</v>
      </c>
      <c r="G532" s="219" t="s">
        <v>216</v>
      </c>
      <c r="H532" s="220">
        <v>32.48</v>
      </c>
      <c r="I532" s="221"/>
      <c r="J532" s="222">
        <f>ROUND(I532*H532,2)</f>
        <v>0</v>
      </c>
      <c r="K532" s="218" t="s">
        <v>217</v>
      </c>
      <c r="L532" s="43"/>
      <c r="M532" s="223" t="s">
        <v>1</v>
      </c>
      <c r="N532" s="224" t="s">
        <v>38</v>
      </c>
      <c r="O532" s="79"/>
      <c r="P532" s="225">
        <f>O532*H532</f>
        <v>0</v>
      </c>
      <c r="Q532" s="225">
        <v>0.00158</v>
      </c>
      <c r="R532" s="225">
        <f>Q532*H532</f>
        <v>0.05131839999999999</v>
      </c>
      <c r="S532" s="225">
        <v>0</v>
      </c>
      <c r="T532" s="226">
        <f>S532*H532</f>
        <v>0</v>
      </c>
      <c r="AR532" s="17" t="s">
        <v>218</v>
      </c>
      <c r="AT532" s="17" t="s">
        <v>213</v>
      </c>
      <c r="AU532" s="17" t="s">
        <v>76</v>
      </c>
      <c r="AY532" s="17" t="s">
        <v>211</v>
      </c>
      <c r="BE532" s="227">
        <f>IF(N532="základní",J532,0)</f>
        <v>0</v>
      </c>
      <c r="BF532" s="227">
        <f>IF(N532="snížená",J532,0)</f>
        <v>0</v>
      </c>
      <c r="BG532" s="227">
        <f>IF(N532="zákl. přenesená",J532,0)</f>
        <v>0</v>
      </c>
      <c r="BH532" s="227">
        <f>IF(N532="sníž. přenesená",J532,0)</f>
        <v>0</v>
      </c>
      <c r="BI532" s="227">
        <f>IF(N532="nulová",J532,0)</f>
        <v>0</v>
      </c>
      <c r="BJ532" s="17" t="s">
        <v>74</v>
      </c>
      <c r="BK532" s="227">
        <f>ROUND(I532*H532,2)</f>
        <v>0</v>
      </c>
      <c r="BL532" s="17" t="s">
        <v>218</v>
      </c>
      <c r="BM532" s="17" t="s">
        <v>694</v>
      </c>
    </row>
    <row r="533" spans="2:47" s="1" customFormat="1" ht="12">
      <c r="B533" s="38"/>
      <c r="C533" s="39"/>
      <c r="D533" s="228" t="s">
        <v>219</v>
      </c>
      <c r="E533" s="39"/>
      <c r="F533" s="229" t="s">
        <v>695</v>
      </c>
      <c r="G533" s="39"/>
      <c r="H533" s="39"/>
      <c r="I533" s="143"/>
      <c r="J533" s="39"/>
      <c r="K533" s="39"/>
      <c r="L533" s="43"/>
      <c r="M533" s="230"/>
      <c r="N533" s="79"/>
      <c r="O533" s="79"/>
      <c r="P533" s="79"/>
      <c r="Q533" s="79"/>
      <c r="R533" s="79"/>
      <c r="S533" s="79"/>
      <c r="T533" s="80"/>
      <c r="AT533" s="17" t="s">
        <v>219</v>
      </c>
      <c r="AU533" s="17" t="s">
        <v>76</v>
      </c>
    </row>
    <row r="534" spans="2:51" s="12" customFormat="1" ht="12">
      <c r="B534" s="232"/>
      <c r="C534" s="233"/>
      <c r="D534" s="228" t="s">
        <v>223</v>
      </c>
      <c r="E534" s="234" t="s">
        <v>1</v>
      </c>
      <c r="F534" s="235" t="s">
        <v>691</v>
      </c>
      <c r="G534" s="233"/>
      <c r="H534" s="234" t="s">
        <v>1</v>
      </c>
      <c r="I534" s="236"/>
      <c r="J534" s="233"/>
      <c r="K534" s="233"/>
      <c r="L534" s="237"/>
      <c r="M534" s="238"/>
      <c r="N534" s="239"/>
      <c r="O534" s="239"/>
      <c r="P534" s="239"/>
      <c r="Q534" s="239"/>
      <c r="R534" s="239"/>
      <c r="S534" s="239"/>
      <c r="T534" s="240"/>
      <c r="AT534" s="241" t="s">
        <v>223</v>
      </c>
      <c r="AU534" s="241" t="s">
        <v>76</v>
      </c>
      <c r="AV534" s="12" t="s">
        <v>74</v>
      </c>
      <c r="AW534" s="12" t="s">
        <v>30</v>
      </c>
      <c r="AX534" s="12" t="s">
        <v>67</v>
      </c>
      <c r="AY534" s="241" t="s">
        <v>211</v>
      </c>
    </row>
    <row r="535" spans="2:51" s="13" customFormat="1" ht="12">
      <c r="B535" s="242"/>
      <c r="C535" s="243"/>
      <c r="D535" s="228" t="s">
        <v>223</v>
      </c>
      <c r="E535" s="244" t="s">
        <v>1</v>
      </c>
      <c r="F535" s="245" t="s">
        <v>632</v>
      </c>
      <c r="G535" s="243"/>
      <c r="H535" s="246">
        <v>16.94</v>
      </c>
      <c r="I535" s="247"/>
      <c r="J535" s="243"/>
      <c r="K535" s="243"/>
      <c r="L535" s="248"/>
      <c r="M535" s="249"/>
      <c r="N535" s="250"/>
      <c r="O535" s="250"/>
      <c r="P535" s="250"/>
      <c r="Q535" s="250"/>
      <c r="R535" s="250"/>
      <c r="S535" s="250"/>
      <c r="T535" s="251"/>
      <c r="AT535" s="252" t="s">
        <v>223</v>
      </c>
      <c r="AU535" s="252" t="s">
        <v>76</v>
      </c>
      <c r="AV535" s="13" t="s">
        <v>76</v>
      </c>
      <c r="AW535" s="13" t="s">
        <v>30</v>
      </c>
      <c r="AX535" s="13" t="s">
        <v>67</v>
      </c>
      <c r="AY535" s="252" t="s">
        <v>211</v>
      </c>
    </row>
    <row r="536" spans="2:51" s="13" customFormat="1" ht="12">
      <c r="B536" s="242"/>
      <c r="C536" s="243"/>
      <c r="D536" s="228" t="s">
        <v>223</v>
      </c>
      <c r="E536" s="244" t="s">
        <v>1</v>
      </c>
      <c r="F536" s="245" t="s">
        <v>633</v>
      </c>
      <c r="G536" s="243"/>
      <c r="H536" s="246">
        <v>15.54</v>
      </c>
      <c r="I536" s="247"/>
      <c r="J536" s="243"/>
      <c r="K536" s="243"/>
      <c r="L536" s="248"/>
      <c r="M536" s="249"/>
      <c r="N536" s="250"/>
      <c r="O536" s="250"/>
      <c r="P536" s="250"/>
      <c r="Q536" s="250"/>
      <c r="R536" s="250"/>
      <c r="S536" s="250"/>
      <c r="T536" s="251"/>
      <c r="AT536" s="252" t="s">
        <v>223</v>
      </c>
      <c r="AU536" s="252" t="s">
        <v>76</v>
      </c>
      <c r="AV536" s="13" t="s">
        <v>76</v>
      </c>
      <c r="AW536" s="13" t="s">
        <v>30</v>
      </c>
      <c r="AX536" s="13" t="s">
        <v>67</v>
      </c>
      <c r="AY536" s="252" t="s">
        <v>211</v>
      </c>
    </row>
    <row r="537" spans="2:51" s="14" customFormat="1" ht="12">
      <c r="B537" s="253"/>
      <c r="C537" s="254"/>
      <c r="D537" s="228" t="s">
        <v>223</v>
      </c>
      <c r="E537" s="255" t="s">
        <v>1</v>
      </c>
      <c r="F537" s="256" t="s">
        <v>227</v>
      </c>
      <c r="G537" s="254"/>
      <c r="H537" s="257">
        <v>32.48</v>
      </c>
      <c r="I537" s="258"/>
      <c r="J537" s="254"/>
      <c r="K537" s="254"/>
      <c r="L537" s="259"/>
      <c r="M537" s="260"/>
      <c r="N537" s="261"/>
      <c r="O537" s="261"/>
      <c r="P537" s="261"/>
      <c r="Q537" s="261"/>
      <c r="R537" s="261"/>
      <c r="S537" s="261"/>
      <c r="T537" s="262"/>
      <c r="AT537" s="263" t="s">
        <v>223</v>
      </c>
      <c r="AU537" s="263" t="s">
        <v>76</v>
      </c>
      <c r="AV537" s="14" t="s">
        <v>218</v>
      </c>
      <c r="AW537" s="14" t="s">
        <v>30</v>
      </c>
      <c r="AX537" s="14" t="s">
        <v>74</v>
      </c>
      <c r="AY537" s="263" t="s">
        <v>211</v>
      </c>
    </row>
    <row r="538" spans="2:65" s="1" customFormat="1" ht="16.5" customHeight="1">
      <c r="B538" s="38"/>
      <c r="C538" s="216" t="s">
        <v>696</v>
      </c>
      <c r="D538" s="216" t="s">
        <v>213</v>
      </c>
      <c r="E538" s="217" t="s">
        <v>697</v>
      </c>
      <c r="F538" s="218" t="s">
        <v>698</v>
      </c>
      <c r="G538" s="219" t="s">
        <v>216</v>
      </c>
      <c r="H538" s="220">
        <v>32.48</v>
      </c>
      <c r="I538" s="221"/>
      <c r="J538" s="222">
        <f>ROUND(I538*H538,2)</f>
        <v>0</v>
      </c>
      <c r="K538" s="218" t="s">
        <v>217</v>
      </c>
      <c r="L538" s="43"/>
      <c r="M538" s="223" t="s">
        <v>1</v>
      </c>
      <c r="N538" s="224" t="s">
        <v>38</v>
      </c>
      <c r="O538" s="79"/>
      <c r="P538" s="225">
        <f>O538*H538</f>
        <v>0</v>
      </c>
      <c r="Q538" s="225">
        <v>0.00302945</v>
      </c>
      <c r="R538" s="225">
        <f>Q538*H538</f>
        <v>0.09839653599999999</v>
      </c>
      <c r="S538" s="225">
        <v>0</v>
      </c>
      <c r="T538" s="226">
        <f>S538*H538</f>
        <v>0</v>
      </c>
      <c r="AR538" s="17" t="s">
        <v>218</v>
      </c>
      <c r="AT538" s="17" t="s">
        <v>213</v>
      </c>
      <c r="AU538" s="17" t="s">
        <v>76</v>
      </c>
      <c r="AY538" s="17" t="s">
        <v>211</v>
      </c>
      <c r="BE538" s="227">
        <f>IF(N538="základní",J538,0)</f>
        <v>0</v>
      </c>
      <c r="BF538" s="227">
        <f>IF(N538="snížená",J538,0)</f>
        <v>0</v>
      </c>
      <c r="BG538" s="227">
        <f>IF(N538="zákl. přenesená",J538,0)</f>
        <v>0</v>
      </c>
      <c r="BH538" s="227">
        <f>IF(N538="sníž. přenesená",J538,0)</f>
        <v>0</v>
      </c>
      <c r="BI538" s="227">
        <f>IF(N538="nulová",J538,0)</f>
        <v>0</v>
      </c>
      <c r="BJ538" s="17" t="s">
        <v>74</v>
      </c>
      <c r="BK538" s="227">
        <f>ROUND(I538*H538,2)</f>
        <v>0</v>
      </c>
      <c r="BL538" s="17" t="s">
        <v>218</v>
      </c>
      <c r="BM538" s="17" t="s">
        <v>699</v>
      </c>
    </row>
    <row r="539" spans="2:47" s="1" customFormat="1" ht="12">
      <c r="B539" s="38"/>
      <c r="C539" s="39"/>
      <c r="D539" s="228" t="s">
        <v>219</v>
      </c>
      <c r="E539" s="39"/>
      <c r="F539" s="229" t="s">
        <v>700</v>
      </c>
      <c r="G539" s="39"/>
      <c r="H539" s="39"/>
      <c r="I539" s="143"/>
      <c r="J539" s="39"/>
      <c r="K539" s="39"/>
      <c r="L539" s="43"/>
      <c r="M539" s="230"/>
      <c r="N539" s="79"/>
      <c r="O539" s="79"/>
      <c r="P539" s="79"/>
      <c r="Q539" s="79"/>
      <c r="R539" s="79"/>
      <c r="S539" s="79"/>
      <c r="T539" s="80"/>
      <c r="AT539" s="17" t="s">
        <v>219</v>
      </c>
      <c r="AU539" s="17" t="s">
        <v>76</v>
      </c>
    </row>
    <row r="540" spans="2:51" s="12" customFormat="1" ht="12">
      <c r="B540" s="232"/>
      <c r="C540" s="233"/>
      <c r="D540" s="228" t="s">
        <v>223</v>
      </c>
      <c r="E540" s="234" t="s">
        <v>1</v>
      </c>
      <c r="F540" s="235" t="s">
        <v>701</v>
      </c>
      <c r="G540" s="233"/>
      <c r="H540" s="234" t="s">
        <v>1</v>
      </c>
      <c r="I540" s="236"/>
      <c r="J540" s="233"/>
      <c r="K540" s="233"/>
      <c r="L540" s="237"/>
      <c r="M540" s="238"/>
      <c r="N540" s="239"/>
      <c r="O540" s="239"/>
      <c r="P540" s="239"/>
      <c r="Q540" s="239"/>
      <c r="R540" s="239"/>
      <c r="S540" s="239"/>
      <c r="T540" s="240"/>
      <c r="AT540" s="241" t="s">
        <v>223</v>
      </c>
      <c r="AU540" s="241" t="s">
        <v>76</v>
      </c>
      <c r="AV540" s="12" t="s">
        <v>74</v>
      </c>
      <c r="AW540" s="12" t="s">
        <v>30</v>
      </c>
      <c r="AX540" s="12" t="s">
        <v>67</v>
      </c>
      <c r="AY540" s="241" t="s">
        <v>211</v>
      </c>
    </row>
    <row r="541" spans="2:51" s="13" customFormat="1" ht="12">
      <c r="B541" s="242"/>
      <c r="C541" s="243"/>
      <c r="D541" s="228" t="s">
        <v>223</v>
      </c>
      <c r="E541" s="244" t="s">
        <v>1</v>
      </c>
      <c r="F541" s="245" t="s">
        <v>632</v>
      </c>
      <c r="G541" s="243"/>
      <c r="H541" s="246">
        <v>16.94</v>
      </c>
      <c r="I541" s="247"/>
      <c r="J541" s="243"/>
      <c r="K541" s="243"/>
      <c r="L541" s="248"/>
      <c r="M541" s="249"/>
      <c r="N541" s="250"/>
      <c r="O541" s="250"/>
      <c r="P541" s="250"/>
      <c r="Q541" s="250"/>
      <c r="R541" s="250"/>
      <c r="S541" s="250"/>
      <c r="T541" s="251"/>
      <c r="AT541" s="252" t="s">
        <v>223</v>
      </c>
      <c r="AU541" s="252" t="s">
        <v>76</v>
      </c>
      <c r="AV541" s="13" t="s">
        <v>76</v>
      </c>
      <c r="AW541" s="13" t="s">
        <v>30</v>
      </c>
      <c r="AX541" s="13" t="s">
        <v>67</v>
      </c>
      <c r="AY541" s="252" t="s">
        <v>211</v>
      </c>
    </row>
    <row r="542" spans="2:51" s="13" customFormat="1" ht="12">
      <c r="B542" s="242"/>
      <c r="C542" s="243"/>
      <c r="D542" s="228" t="s">
        <v>223</v>
      </c>
      <c r="E542" s="244" t="s">
        <v>1</v>
      </c>
      <c r="F542" s="245" t="s">
        <v>633</v>
      </c>
      <c r="G542" s="243"/>
      <c r="H542" s="246">
        <v>15.54</v>
      </c>
      <c r="I542" s="247"/>
      <c r="J542" s="243"/>
      <c r="K542" s="243"/>
      <c r="L542" s="248"/>
      <c r="M542" s="249"/>
      <c r="N542" s="250"/>
      <c r="O542" s="250"/>
      <c r="P542" s="250"/>
      <c r="Q542" s="250"/>
      <c r="R542" s="250"/>
      <c r="S542" s="250"/>
      <c r="T542" s="251"/>
      <c r="AT542" s="252" t="s">
        <v>223</v>
      </c>
      <c r="AU542" s="252" t="s">
        <v>76</v>
      </c>
      <c r="AV542" s="13" t="s">
        <v>76</v>
      </c>
      <c r="AW542" s="13" t="s">
        <v>30</v>
      </c>
      <c r="AX542" s="13" t="s">
        <v>67</v>
      </c>
      <c r="AY542" s="252" t="s">
        <v>211</v>
      </c>
    </row>
    <row r="543" spans="2:51" s="14" customFormat="1" ht="12">
      <c r="B543" s="253"/>
      <c r="C543" s="254"/>
      <c r="D543" s="228" t="s">
        <v>223</v>
      </c>
      <c r="E543" s="255" t="s">
        <v>1</v>
      </c>
      <c r="F543" s="256" t="s">
        <v>227</v>
      </c>
      <c r="G543" s="254"/>
      <c r="H543" s="257">
        <v>32.48</v>
      </c>
      <c r="I543" s="258"/>
      <c r="J543" s="254"/>
      <c r="K543" s="254"/>
      <c r="L543" s="259"/>
      <c r="M543" s="260"/>
      <c r="N543" s="261"/>
      <c r="O543" s="261"/>
      <c r="P543" s="261"/>
      <c r="Q543" s="261"/>
      <c r="R543" s="261"/>
      <c r="S543" s="261"/>
      <c r="T543" s="262"/>
      <c r="AT543" s="263" t="s">
        <v>223</v>
      </c>
      <c r="AU543" s="263" t="s">
        <v>76</v>
      </c>
      <c r="AV543" s="14" t="s">
        <v>218</v>
      </c>
      <c r="AW543" s="14" t="s">
        <v>30</v>
      </c>
      <c r="AX543" s="14" t="s">
        <v>74</v>
      </c>
      <c r="AY543" s="263" t="s">
        <v>211</v>
      </c>
    </row>
    <row r="544" spans="2:65" s="1" customFormat="1" ht="16.5" customHeight="1">
      <c r="B544" s="38"/>
      <c r="C544" s="216" t="s">
        <v>451</v>
      </c>
      <c r="D544" s="216" t="s">
        <v>213</v>
      </c>
      <c r="E544" s="217" t="s">
        <v>702</v>
      </c>
      <c r="F544" s="218" t="s">
        <v>703</v>
      </c>
      <c r="G544" s="219" t="s">
        <v>246</v>
      </c>
      <c r="H544" s="220">
        <v>30.4</v>
      </c>
      <c r="I544" s="221"/>
      <c r="J544" s="222">
        <f>ROUND(I544*H544,2)</f>
        <v>0</v>
      </c>
      <c r="K544" s="218" t="s">
        <v>217</v>
      </c>
      <c r="L544" s="43"/>
      <c r="M544" s="223" t="s">
        <v>1</v>
      </c>
      <c r="N544" s="224" t="s">
        <v>38</v>
      </c>
      <c r="O544" s="79"/>
      <c r="P544" s="225">
        <f>O544*H544</f>
        <v>0</v>
      </c>
      <c r="Q544" s="225">
        <v>0.00623578</v>
      </c>
      <c r="R544" s="225">
        <f>Q544*H544</f>
        <v>0.18956771199999997</v>
      </c>
      <c r="S544" s="225">
        <v>0</v>
      </c>
      <c r="T544" s="226">
        <f>S544*H544</f>
        <v>0</v>
      </c>
      <c r="AR544" s="17" t="s">
        <v>218</v>
      </c>
      <c r="AT544" s="17" t="s">
        <v>213</v>
      </c>
      <c r="AU544" s="17" t="s">
        <v>76</v>
      </c>
      <c r="AY544" s="17" t="s">
        <v>211</v>
      </c>
      <c r="BE544" s="227">
        <f>IF(N544="základní",J544,0)</f>
        <v>0</v>
      </c>
      <c r="BF544" s="227">
        <f>IF(N544="snížená",J544,0)</f>
        <v>0</v>
      </c>
      <c r="BG544" s="227">
        <f>IF(N544="zákl. přenesená",J544,0)</f>
        <v>0</v>
      </c>
      <c r="BH544" s="227">
        <f>IF(N544="sníž. přenesená",J544,0)</f>
        <v>0</v>
      </c>
      <c r="BI544" s="227">
        <f>IF(N544="nulová",J544,0)</f>
        <v>0</v>
      </c>
      <c r="BJ544" s="17" t="s">
        <v>74</v>
      </c>
      <c r="BK544" s="227">
        <f>ROUND(I544*H544,2)</f>
        <v>0</v>
      </c>
      <c r="BL544" s="17" t="s">
        <v>218</v>
      </c>
      <c r="BM544" s="17" t="s">
        <v>704</v>
      </c>
    </row>
    <row r="545" spans="2:47" s="1" customFormat="1" ht="12">
      <c r="B545" s="38"/>
      <c r="C545" s="39"/>
      <c r="D545" s="228" t="s">
        <v>219</v>
      </c>
      <c r="E545" s="39"/>
      <c r="F545" s="229" t="s">
        <v>705</v>
      </c>
      <c r="G545" s="39"/>
      <c r="H545" s="39"/>
      <c r="I545" s="143"/>
      <c r="J545" s="39"/>
      <c r="K545" s="39"/>
      <c r="L545" s="43"/>
      <c r="M545" s="230"/>
      <c r="N545" s="79"/>
      <c r="O545" s="79"/>
      <c r="P545" s="79"/>
      <c r="Q545" s="79"/>
      <c r="R545" s="79"/>
      <c r="S545" s="79"/>
      <c r="T545" s="80"/>
      <c r="AT545" s="17" t="s">
        <v>219</v>
      </c>
      <c r="AU545" s="17" t="s">
        <v>76</v>
      </c>
    </row>
    <row r="546" spans="2:47" s="1" customFormat="1" ht="12">
      <c r="B546" s="38"/>
      <c r="C546" s="39"/>
      <c r="D546" s="228" t="s">
        <v>221</v>
      </c>
      <c r="E546" s="39"/>
      <c r="F546" s="231" t="s">
        <v>706</v>
      </c>
      <c r="G546" s="39"/>
      <c r="H546" s="39"/>
      <c r="I546" s="143"/>
      <c r="J546" s="39"/>
      <c r="K546" s="39"/>
      <c r="L546" s="43"/>
      <c r="M546" s="230"/>
      <c r="N546" s="79"/>
      <c r="O546" s="79"/>
      <c r="P546" s="79"/>
      <c r="Q546" s="79"/>
      <c r="R546" s="79"/>
      <c r="S546" s="79"/>
      <c r="T546" s="80"/>
      <c r="AT546" s="17" t="s">
        <v>221</v>
      </c>
      <c r="AU546" s="17" t="s">
        <v>76</v>
      </c>
    </row>
    <row r="547" spans="2:51" s="12" customFormat="1" ht="12">
      <c r="B547" s="232"/>
      <c r="C547" s="233"/>
      <c r="D547" s="228" t="s">
        <v>223</v>
      </c>
      <c r="E547" s="234" t="s">
        <v>1</v>
      </c>
      <c r="F547" s="235" t="s">
        <v>707</v>
      </c>
      <c r="G547" s="233"/>
      <c r="H547" s="234" t="s">
        <v>1</v>
      </c>
      <c r="I547" s="236"/>
      <c r="J547" s="233"/>
      <c r="K547" s="233"/>
      <c r="L547" s="237"/>
      <c r="M547" s="238"/>
      <c r="N547" s="239"/>
      <c r="O547" s="239"/>
      <c r="P547" s="239"/>
      <c r="Q547" s="239"/>
      <c r="R547" s="239"/>
      <c r="S547" s="239"/>
      <c r="T547" s="240"/>
      <c r="AT547" s="241" t="s">
        <v>223</v>
      </c>
      <c r="AU547" s="241" t="s">
        <v>76</v>
      </c>
      <c r="AV547" s="12" t="s">
        <v>74</v>
      </c>
      <c r="AW547" s="12" t="s">
        <v>30</v>
      </c>
      <c r="AX547" s="12" t="s">
        <v>67</v>
      </c>
      <c r="AY547" s="241" t="s">
        <v>211</v>
      </c>
    </row>
    <row r="548" spans="2:51" s="12" customFormat="1" ht="12">
      <c r="B548" s="232"/>
      <c r="C548" s="233"/>
      <c r="D548" s="228" t="s">
        <v>223</v>
      </c>
      <c r="E548" s="234" t="s">
        <v>1</v>
      </c>
      <c r="F548" s="235" t="s">
        <v>708</v>
      </c>
      <c r="G548" s="233"/>
      <c r="H548" s="234" t="s">
        <v>1</v>
      </c>
      <c r="I548" s="236"/>
      <c r="J548" s="233"/>
      <c r="K548" s="233"/>
      <c r="L548" s="237"/>
      <c r="M548" s="238"/>
      <c r="N548" s="239"/>
      <c r="O548" s="239"/>
      <c r="P548" s="239"/>
      <c r="Q548" s="239"/>
      <c r="R548" s="239"/>
      <c r="S548" s="239"/>
      <c r="T548" s="240"/>
      <c r="AT548" s="241" t="s">
        <v>223</v>
      </c>
      <c r="AU548" s="241" t="s">
        <v>76</v>
      </c>
      <c r="AV548" s="12" t="s">
        <v>74</v>
      </c>
      <c r="AW548" s="12" t="s">
        <v>30</v>
      </c>
      <c r="AX548" s="12" t="s">
        <v>67</v>
      </c>
      <c r="AY548" s="241" t="s">
        <v>211</v>
      </c>
    </row>
    <row r="549" spans="2:51" s="13" customFormat="1" ht="12">
      <c r="B549" s="242"/>
      <c r="C549" s="243"/>
      <c r="D549" s="228" t="s">
        <v>223</v>
      </c>
      <c r="E549" s="244" t="s">
        <v>1</v>
      </c>
      <c r="F549" s="245" t="s">
        <v>709</v>
      </c>
      <c r="G549" s="243"/>
      <c r="H549" s="246">
        <v>15.2</v>
      </c>
      <c r="I549" s="247"/>
      <c r="J549" s="243"/>
      <c r="K549" s="243"/>
      <c r="L549" s="248"/>
      <c r="M549" s="249"/>
      <c r="N549" s="250"/>
      <c r="O549" s="250"/>
      <c r="P549" s="250"/>
      <c r="Q549" s="250"/>
      <c r="R549" s="250"/>
      <c r="S549" s="250"/>
      <c r="T549" s="251"/>
      <c r="AT549" s="252" t="s">
        <v>223</v>
      </c>
      <c r="AU549" s="252" t="s">
        <v>76</v>
      </c>
      <c r="AV549" s="13" t="s">
        <v>76</v>
      </c>
      <c r="AW549" s="13" t="s">
        <v>30</v>
      </c>
      <c r="AX549" s="13" t="s">
        <v>67</v>
      </c>
      <c r="AY549" s="252" t="s">
        <v>211</v>
      </c>
    </row>
    <row r="550" spans="2:51" s="12" customFormat="1" ht="12">
      <c r="B550" s="232"/>
      <c r="C550" s="233"/>
      <c r="D550" s="228" t="s">
        <v>223</v>
      </c>
      <c r="E550" s="234" t="s">
        <v>1</v>
      </c>
      <c r="F550" s="235" t="s">
        <v>710</v>
      </c>
      <c r="G550" s="233"/>
      <c r="H550" s="234" t="s">
        <v>1</v>
      </c>
      <c r="I550" s="236"/>
      <c r="J550" s="233"/>
      <c r="K550" s="233"/>
      <c r="L550" s="237"/>
      <c r="M550" s="238"/>
      <c r="N550" s="239"/>
      <c r="O550" s="239"/>
      <c r="P550" s="239"/>
      <c r="Q550" s="239"/>
      <c r="R550" s="239"/>
      <c r="S550" s="239"/>
      <c r="T550" s="240"/>
      <c r="AT550" s="241" t="s">
        <v>223</v>
      </c>
      <c r="AU550" s="241" t="s">
        <v>76</v>
      </c>
      <c r="AV550" s="12" t="s">
        <v>74</v>
      </c>
      <c r="AW550" s="12" t="s">
        <v>30</v>
      </c>
      <c r="AX550" s="12" t="s">
        <v>67</v>
      </c>
      <c r="AY550" s="241" t="s">
        <v>211</v>
      </c>
    </row>
    <row r="551" spans="2:51" s="13" customFormat="1" ht="12">
      <c r="B551" s="242"/>
      <c r="C551" s="243"/>
      <c r="D551" s="228" t="s">
        <v>223</v>
      </c>
      <c r="E551" s="244" t="s">
        <v>1</v>
      </c>
      <c r="F551" s="245" t="s">
        <v>709</v>
      </c>
      <c r="G551" s="243"/>
      <c r="H551" s="246">
        <v>15.2</v>
      </c>
      <c r="I551" s="247"/>
      <c r="J551" s="243"/>
      <c r="K551" s="243"/>
      <c r="L551" s="248"/>
      <c r="M551" s="249"/>
      <c r="N551" s="250"/>
      <c r="O551" s="250"/>
      <c r="P551" s="250"/>
      <c r="Q551" s="250"/>
      <c r="R551" s="250"/>
      <c r="S551" s="250"/>
      <c r="T551" s="251"/>
      <c r="AT551" s="252" t="s">
        <v>223</v>
      </c>
      <c r="AU551" s="252" t="s">
        <v>76</v>
      </c>
      <c r="AV551" s="13" t="s">
        <v>76</v>
      </c>
      <c r="AW551" s="13" t="s">
        <v>30</v>
      </c>
      <c r="AX551" s="13" t="s">
        <v>67</v>
      </c>
      <c r="AY551" s="252" t="s">
        <v>211</v>
      </c>
    </row>
    <row r="552" spans="2:51" s="14" customFormat="1" ht="12">
      <c r="B552" s="253"/>
      <c r="C552" s="254"/>
      <c r="D552" s="228" t="s">
        <v>223</v>
      </c>
      <c r="E552" s="255" t="s">
        <v>1</v>
      </c>
      <c r="F552" s="256" t="s">
        <v>227</v>
      </c>
      <c r="G552" s="254"/>
      <c r="H552" s="257">
        <v>30.4</v>
      </c>
      <c r="I552" s="258"/>
      <c r="J552" s="254"/>
      <c r="K552" s="254"/>
      <c r="L552" s="259"/>
      <c r="M552" s="260"/>
      <c r="N552" s="261"/>
      <c r="O552" s="261"/>
      <c r="P552" s="261"/>
      <c r="Q552" s="261"/>
      <c r="R552" s="261"/>
      <c r="S552" s="261"/>
      <c r="T552" s="262"/>
      <c r="AT552" s="263" t="s">
        <v>223</v>
      </c>
      <c r="AU552" s="263" t="s">
        <v>76</v>
      </c>
      <c r="AV552" s="14" t="s">
        <v>218</v>
      </c>
      <c r="AW552" s="14" t="s">
        <v>30</v>
      </c>
      <c r="AX552" s="14" t="s">
        <v>74</v>
      </c>
      <c r="AY552" s="263" t="s">
        <v>211</v>
      </c>
    </row>
    <row r="553" spans="2:63" s="11" customFormat="1" ht="22.8" customHeight="1">
      <c r="B553" s="200"/>
      <c r="C553" s="201"/>
      <c r="D553" s="202" t="s">
        <v>66</v>
      </c>
      <c r="E553" s="214" t="s">
        <v>711</v>
      </c>
      <c r="F553" s="214" t="s">
        <v>712</v>
      </c>
      <c r="G553" s="201"/>
      <c r="H553" s="201"/>
      <c r="I553" s="204"/>
      <c r="J553" s="215">
        <f>BK553</f>
        <v>0</v>
      </c>
      <c r="K553" s="201"/>
      <c r="L553" s="206"/>
      <c r="M553" s="207"/>
      <c r="N553" s="208"/>
      <c r="O553" s="208"/>
      <c r="P553" s="209">
        <f>SUM(P554:P569)</f>
        <v>0</v>
      </c>
      <c r="Q553" s="208"/>
      <c r="R553" s="209">
        <f>SUM(R554:R569)</f>
        <v>0</v>
      </c>
      <c r="S553" s="208"/>
      <c r="T553" s="210">
        <f>SUM(T554:T569)</f>
        <v>0</v>
      </c>
      <c r="AR553" s="211" t="s">
        <v>74</v>
      </c>
      <c r="AT553" s="212" t="s">
        <v>66</v>
      </c>
      <c r="AU553" s="212" t="s">
        <v>74</v>
      </c>
      <c r="AY553" s="211" t="s">
        <v>211</v>
      </c>
      <c r="BK553" s="213">
        <f>SUM(BK554:BK569)</f>
        <v>0</v>
      </c>
    </row>
    <row r="554" spans="2:65" s="1" customFormat="1" ht="16.5" customHeight="1">
      <c r="B554" s="38"/>
      <c r="C554" s="216" t="s">
        <v>713</v>
      </c>
      <c r="D554" s="216" t="s">
        <v>213</v>
      </c>
      <c r="E554" s="217" t="s">
        <v>714</v>
      </c>
      <c r="F554" s="218" t="s">
        <v>715</v>
      </c>
      <c r="G554" s="219" t="s">
        <v>323</v>
      </c>
      <c r="H554" s="220">
        <v>15.384</v>
      </c>
      <c r="I554" s="221"/>
      <c r="J554" s="222">
        <f>ROUND(I554*H554,2)</f>
        <v>0</v>
      </c>
      <c r="K554" s="218" t="s">
        <v>217</v>
      </c>
      <c r="L554" s="43"/>
      <c r="M554" s="223" t="s">
        <v>1</v>
      </c>
      <c r="N554" s="224" t="s">
        <v>38</v>
      </c>
      <c r="O554" s="79"/>
      <c r="P554" s="225">
        <f>O554*H554</f>
        <v>0</v>
      </c>
      <c r="Q554" s="225">
        <v>0</v>
      </c>
      <c r="R554" s="225">
        <f>Q554*H554</f>
        <v>0</v>
      </c>
      <c r="S554" s="225">
        <v>0</v>
      </c>
      <c r="T554" s="226">
        <f>S554*H554</f>
        <v>0</v>
      </c>
      <c r="AR554" s="17" t="s">
        <v>218</v>
      </c>
      <c r="AT554" s="17" t="s">
        <v>213</v>
      </c>
      <c r="AU554" s="17" t="s">
        <v>76</v>
      </c>
      <c r="AY554" s="17" t="s">
        <v>211</v>
      </c>
      <c r="BE554" s="227">
        <f>IF(N554="základní",J554,0)</f>
        <v>0</v>
      </c>
      <c r="BF554" s="227">
        <f>IF(N554="snížená",J554,0)</f>
        <v>0</v>
      </c>
      <c r="BG554" s="227">
        <f>IF(N554="zákl. přenesená",J554,0)</f>
        <v>0</v>
      </c>
      <c r="BH554" s="227">
        <f>IF(N554="sníž. přenesená",J554,0)</f>
        <v>0</v>
      </c>
      <c r="BI554" s="227">
        <f>IF(N554="nulová",J554,0)</f>
        <v>0</v>
      </c>
      <c r="BJ554" s="17" t="s">
        <v>74</v>
      </c>
      <c r="BK554" s="227">
        <f>ROUND(I554*H554,2)</f>
        <v>0</v>
      </c>
      <c r="BL554" s="17" t="s">
        <v>218</v>
      </c>
      <c r="BM554" s="17" t="s">
        <v>716</v>
      </c>
    </row>
    <row r="555" spans="2:47" s="1" customFormat="1" ht="12">
      <c r="B555" s="38"/>
      <c r="C555" s="39"/>
      <c r="D555" s="228" t="s">
        <v>219</v>
      </c>
      <c r="E555" s="39"/>
      <c r="F555" s="229" t="s">
        <v>717</v>
      </c>
      <c r="G555" s="39"/>
      <c r="H555" s="39"/>
      <c r="I555" s="143"/>
      <c r="J555" s="39"/>
      <c r="K555" s="39"/>
      <c r="L555" s="43"/>
      <c r="M555" s="230"/>
      <c r="N555" s="79"/>
      <c r="O555" s="79"/>
      <c r="P555" s="79"/>
      <c r="Q555" s="79"/>
      <c r="R555" s="79"/>
      <c r="S555" s="79"/>
      <c r="T555" s="80"/>
      <c r="AT555" s="17" t="s">
        <v>219</v>
      </c>
      <c r="AU555" s="17" t="s">
        <v>76</v>
      </c>
    </row>
    <row r="556" spans="2:47" s="1" customFormat="1" ht="12">
      <c r="B556" s="38"/>
      <c r="C556" s="39"/>
      <c r="D556" s="228" t="s">
        <v>221</v>
      </c>
      <c r="E556" s="39"/>
      <c r="F556" s="231" t="s">
        <v>718</v>
      </c>
      <c r="G556" s="39"/>
      <c r="H556" s="39"/>
      <c r="I556" s="143"/>
      <c r="J556" s="39"/>
      <c r="K556" s="39"/>
      <c r="L556" s="43"/>
      <c r="M556" s="230"/>
      <c r="N556" s="79"/>
      <c r="O556" s="79"/>
      <c r="P556" s="79"/>
      <c r="Q556" s="79"/>
      <c r="R556" s="79"/>
      <c r="S556" s="79"/>
      <c r="T556" s="80"/>
      <c r="AT556" s="17" t="s">
        <v>221</v>
      </c>
      <c r="AU556" s="17" t="s">
        <v>76</v>
      </c>
    </row>
    <row r="557" spans="2:65" s="1" customFormat="1" ht="16.5" customHeight="1">
      <c r="B557" s="38"/>
      <c r="C557" s="216" t="s">
        <v>457</v>
      </c>
      <c r="D557" s="216" t="s">
        <v>213</v>
      </c>
      <c r="E557" s="217" t="s">
        <v>719</v>
      </c>
      <c r="F557" s="218" t="s">
        <v>720</v>
      </c>
      <c r="G557" s="219" t="s">
        <v>323</v>
      </c>
      <c r="H557" s="220">
        <v>369.216</v>
      </c>
      <c r="I557" s="221"/>
      <c r="J557" s="222">
        <f>ROUND(I557*H557,2)</f>
        <v>0</v>
      </c>
      <c r="K557" s="218" t="s">
        <v>217</v>
      </c>
      <c r="L557" s="43"/>
      <c r="M557" s="223" t="s">
        <v>1</v>
      </c>
      <c r="N557" s="224" t="s">
        <v>38</v>
      </c>
      <c r="O557" s="79"/>
      <c r="P557" s="225">
        <f>O557*H557</f>
        <v>0</v>
      </c>
      <c r="Q557" s="225">
        <v>0</v>
      </c>
      <c r="R557" s="225">
        <f>Q557*H557</f>
        <v>0</v>
      </c>
      <c r="S557" s="225">
        <v>0</v>
      </c>
      <c r="T557" s="226">
        <f>S557*H557</f>
        <v>0</v>
      </c>
      <c r="AR557" s="17" t="s">
        <v>218</v>
      </c>
      <c r="AT557" s="17" t="s">
        <v>213</v>
      </c>
      <c r="AU557" s="17" t="s">
        <v>76</v>
      </c>
      <c r="AY557" s="17" t="s">
        <v>211</v>
      </c>
      <c r="BE557" s="227">
        <f>IF(N557="základní",J557,0)</f>
        <v>0</v>
      </c>
      <c r="BF557" s="227">
        <f>IF(N557="snížená",J557,0)</f>
        <v>0</v>
      </c>
      <c r="BG557" s="227">
        <f>IF(N557="zákl. přenesená",J557,0)</f>
        <v>0</v>
      </c>
      <c r="BH557" s="227">
        <f>IF(N557="sníž. přenesená",J557,0)</f>
        <v>0</v>
      </c>
      <c r="BI557" s="227">
        <f>IF(N557="nulová",J557,0)</f>
        <v>0</v>
      </c>
      <c r="BJ557" s="17" t="s">
        <v>74</v>
      </c>
      <c r="BK557" s="227">
        <f>ROUND(I557*H557,2)</f>
        <v>0</v>
      </c>
      <c r="BL557" s="17" t="s">
        <v>218</v>
      </c>
      <c r="BM557" s="17" t="s">
        <v>721</v>
      </c>
    </row>
    <row r="558" spans="2:47" s="1" customFormat="1" ht="12">
      <c r="B558" s="38"/>
      <c r="C558" s="39"/>
      <c r="D558" s="228" t="s">
        <v>219</v>
      </c>
      <c r="E558" s="39"/>
      <c r="F558" s="229" t="s">
        <v>722</v>
      </c>
      <c r="G558" s="39"/>
      <c r="H558" s="39"/>
      <c r="I558" s="143"/>
      <c r="J558" s="39"/>
      <c r="K558" s="39"/>
      <c r="L558" s="43"/>
      <c r="M558" s="230"/>
      <c r="N558" s="79"/>
      <c r="O558" s="79"/>
      <c r="P558" s="79"/>
      <c r="Q558" s="79"/>
      <c r="R558" s="79"/>
      <c r="S558" s="79"/>
      <c r="T558" s="80"/>
      <c r="AT558" s="17" t="s">
        <v>219</v>
      </c>
      <c r="AU558" s="17" t="s">
        <v>76</v>
      </c>
    </row>
    <row r="559" spans="2:47" s="1" customFormat="1" ht="12">
      <c r="B559" s="38"/>
      <c r="C559" s="39"/>
      <c r="D559" s="228" t="s">
        <v>221</v>
      </c>
      <c r="E559" s="39"/>
      <c r="F559" s="231" t="s">
        <v>718</v>
      </c>
      <c r="G559" s="39"/>
      <c r="H559" s="39"/>
      <c r="I559" s="143"/>
      <c r="J559" s="39"/>
      <c r="K559" s="39"/>
      <c r="L559" s="43"/>
      <c r="M559" s="230"/>
      <c r="N559" s="79"/>
      <c r="O559" s="79"/>
      <c r="P559" s="79"/>
      <c r="Q559" s="79"/>
      <c r="R559" s="79"/>
      <c r="S559" s="79"/>
      <c r="T559" s="80"/>
      <c r="AT559" s="17" t="s">
        <v>221</v>
      </c>
      <c r="AU559" s="17" t="s">
        <v>76</v>
      </c>
    </row>
    <row r="560" spans="2:47" s="1" customFormat="1" ht="12">
      <c r="B560" s="38"/>
      <c r="C560" s="39"/>
      <c r="D560" s="228" t="s">
        <v>250</v>
      </c>
      <c r="E560" s="39"/>
      <c r="F560" s="231" t="s">
        <v>723</v>
      </c>
      <c r="G560" s="39"/>
      <c r="H560" s="39"/>
      <c r="I560" s="143"/>
      <c r="J560" s="39"/>
      <c r="K560" s="39"/>
      <c r="L560" s="43"/>
      <c r="M560" s="230"/>
      <c r="N560" s="79"/>
      <c r="O560" s="79"/>
      <c r="P560" s="79"/>
      <c r="Q560" s="79"/>
      <c r="R560" s="79"/>
      <c r="S560" s="79"/>
      <c r="T560" s="80"/>
      <c r="AT560" s="17" t="s">
        <v>250</v>
      </c>
      <c r="AU560" s="17" t="s">
        <v>76</v>
      </c>
    </row>
    <row r="561" spans="2:51" s="13" customFormat="1" ht="12">
      <c r="B561" s="242"/>
      <c r="C561" s="243"/>
      <c r="D561" s="228" t="s">
        <v>223</v>
      </c>
      <c r="E561" s="244" t="s">
        <v>1</v>
      </c>
      <c r="F561" s="245" t="s">
        <v>724</v>
      </c>
      <c r="G561" s="243"/>
      <c r="H561" s="246">
        <v>369.216</v>
      </c>
      <c r="I561" s="247"/>
      <c r="J561" s="243"/>
      <c r="K561" s="243"/>
      <c r="L561" s="248"/>
      <c r="M561" s="249"/>
      <c r="N561" s="250"/>
      <c r="O561" s="250"/>
      <c r="P561" s="250"/>
      <c r="Q561" s="250"/>
      <c r="R561" s="250"/>
      <c r="S561" s="250"/>
      <c r="T561" s="251"/>
      <c r="AT561" s="252" t="s">
        <v>223</v>
      </c>
      <c r="AU561" s="252" t="s">
        <v>76</v>
      </c>
      <c r="AV561" s="13" t="s">
        <v>76</v>
      </c>
      <c r="AW561" s="13" t="s">
        <v>30</v>
      </c>
      <c r="AX561" s="13" t="s">
        <v>67</v>
      </c>
      <c r="AY561" s="252" t="s">
        <v>211</v>
      </c>
    </row>
    <row r="562" spans="2:51" s="14" customFormat="1" ht="12">
      <c r="B562" s="253"/>
      <c r="C562" s="254"/>
      <c r="D562" s="228" t="s">
        <v>223</v>
      </c>
      <c r="E562" s="255" t="s">
        <v>1</v>
      </c>
      <c r="F562" s="256" t="s">
        <v>227</v>
      </c>
      <c r="G562" s="254"/>
      <c r="H562" s="257">
        <v>369.216</v>
      </c>
      <c r="I562" s="258"/>
      <c r="J562" s="254"/>
      <c r="K562" s="254"/>
      <c r="L562" s="259"/>
      <c r="M562" s="260"/>
      <c r="N562" s="261"/>
      <c r="O562" s="261"/>
      <c r="P562" s="261"/>
      <c r="Q562" s="261"/>
      <c r="R562" s="261"/>
      <c r="S562" s="261"/>
      <c r="T562" s="262"/>
      <c r="AT562" s="263" t="s">
        <v>223</v>
      </c>
      <c r="AU562" s="263" t="s">
        <v>76</v>
      </c>
      <c r="AV562" s="14" t="s">
        <v>218</v>
      </c>
      <c r="AW562" s="14" t="s">
        <v>30</v>
      </c>
      <c r="AX562" s="14" t="s">
        <v>74</v>
      </c>
      <c r="AY562" s="263" t="s">
        <v>211</v>
      </c>
    </row>
    <row r="563" spans="2:65" s="1" customFormat="1" ht="16.5" customHeight="1">
      <c r="B563" s="38"/>
      <c r="C563" s="216" t="s">
        <v>725</v>
      </c>
      <c r="D563" s="216" t="s">
        <v>213</v>
      </c>
      <c r="E563" s="217" t="s">
        <v>726</v>
      </c>
      <c r="F563" s="218" t="s">
        <v>727</v>
      </c>
      <c r="G563" s="219" t="s">
        <v>323</v>
      </c>
      <c r="H563" s="220">
        <v>15.384</v>
      </c>
      <c r="I563" s="221"/>
      <c r="J563" s="222">
        <f>ROUND(I563*H563,2)</f>
        <v>0</v>
      </c>
      <c r="K563" s="218" t="s">
        <v>217</v>
      </c>
      <c r="L563" s="43"/>
      <c r="M563" s="223" t="s">
        <v>1</v>
      </c>
      <c r="N563" s="224" t="s">
        <v>38</v>
      </c>
      <c r="O563" s="79"/>
      <c r="P563" s="225">
        <f>O563*H563</f>
        <v>0</v>
      </c>
      <c r="Q563" s="225">
        <v>0</v>
      </c>
      <c r="R563" s="225">
        <f>Q563*H563</f>
        <v>0</v>
      </c>
      <c r="S563" s="225">
        <v>0</v>
      </c>
      <c r="T563" s="226">
        <f>S563*H563</f>
        <v>0</v>
      </c>
      <c r="AR563" s="17" t="s">
        <v>218</v>
      </c>
      <c r="AT563" s="17" t="s">
        <v>213</v>
      </c>
      <c r="AU563" s="17" t="s">
        <v>76</v>
      </c>
      <c r="AY563" s="17" t="s">
        <v>211</v>
      </c>
      <c r="BE563" s="227">
        <f>IF(N563="základní",J563,0)</f>
        <v>0</v>
      </c>
      <c r="BF563" s="227">
        <f>IF(N563="snížená",J563,0)</f>
        <v>0</v>
      </c>
      <c r="BG563" s="227">
        <f>IF(N563="zákl. přenesená",J563,0)</f>
        <v>0</v>
      </c>
      <c r="BH563" s="227">
        <f>IF(N563="sníž. přenesená",J563,0)</f>
        <v>0</v>
      </c>
      <c r="BI563" s="227">
        <f>IF(N563="nulová",J563,0)</f>
        <v>0</v>
      </c>
      <c r="BJ563" s="17" t="s">
        <v>74</v>
      </c>
      <c r="BK563" s="227">
        <f>ROUND(I563*H563,2)</f>
        <v>0</v>
      </c>
      <c r="BL563" s="17" t="s">
        <v>218</v>
      </c>
      <c r="BM563" s="17" t="s">
        <v>728</v>
      </c>
    </row>
    <row r="564" spans="2:47" s="1" customFormat="1" ht="12">
      <c r="B564" s="38"/>
      <c r="C564" s="39"/>
      <c r="D564" s="228" t="s">
        <v>219</v>
      </c>
      <c r="E564" s="39"/>
      <c r="F564" s="229" t="s">
        <v>729</v>
      </c>
      <c r="G564" s="39"/>
      <c r="H564" s="39"/>
      <c r="I564" s="143"/>
      <c r="J564" s="39"/>
      <c r="K564" s="39"/>
      <c r="L564" s="43"/>
      <c r="M564" s="230"/>
      <c r="N564" s="79"/>
      <c r="O564" s="79"/>
      <c r="P564" s="79"/>
      <c r="Q564" s="79"/>
      <c r="R564" s="79"/>
      <c r="S564" s="79"/>
      <c r="T564" s="80"/>
      <c r="AT564" s="17" t="s">
        <v>219</v>
      </c>
      <c r="AU564" s="17" t="s">
        <v>76</v>
      </c>
    </row>
    <row r="565" spans="2:65" s="1" customFormat="1" ht="16.5" customHeight="1">
      <c r="B565" s="38"/>
      <c r="C565" s="216" t="s">
        <v>465</v>
      </c>
      <c r="D565" s="216" t="s">
        <v>213</v>
      </c>
      <c r="E565" s="217" t="s">
        <v>730</v>
      </c>
      <c r="F565" s="218" t="s">
        <v>731</v>
      </c>
      <c r="G565" s="219" t="s">
        <v>323</v>
      </c>
      <c r="H565" s="220">
        <v>15.384</v>
      </c>
      <c r="I565" s="221"/>
      <c r="J565" s="222">
        <f>ROUND(I565*H565,2)</f>
        <v>0</v>
      </c>
      <c r="K565" s="218" t="s">
        <v>217</v>
      </c>
      <c r="L565" s="43"/>
      <c r="M565" s="223" t="s">
        <v>1</v>
      </c>
      <c r="N565" s="224" t="s">
        <v>38</v>
      </c>
      <c r="O565" s="79"/>
      <c r="P565" s="225">
        <f>O565*H565</f>
        <v>0</v>
      </c>
      <c r="Q565" s="225">
        <v>0</v>
      </c>
      <c r="R565" s="225">
        <f>Q565*H565</f>
        <v>0</v>
      </c>
      <c r="S565" s="225">
        <v>0</v>
      </c>
      <c r="T565" s="226">
        <f>S565*H565</f>
        <v>0</v>
      </c>
      <c r="AR565" s="17" t="s">
        <v>218</v>
      </c>
      <c r="AT565" s="17" t="s">
        <v>213</v>
      </c>
      <c r="AU565" s="17" t="s">
        <v>76</v>
      </c>
      <c r="AY565" s="17" t="s">
        <v>211</v>
      </c>
      <c r="BE565" s="227">
        <f>IF(N565="základní",J565,0)</f>
        <v>0</v>
      </c>
      <c r="BF565" s="227">
        <f>IF(N565="snížená",J565,0)</f>
        <v>0</v>
      </c>
      <c r="BG565" s="227">
        <f>IF(N565="zákl. přenesená",J565,0)</f>
        <v>0</v>
      </c>
      <c r="BH565" s="227">
        <f>IF(N565="sníž. přenesená",J565,0)</f>
        <v>0</v>
      </c>
      <c r="BI565" s="227">
        <f>IF(N565="nulová",J565,0)</f>
        <v>0</v>
      </c>
      <c r="BJ565" s="17" t="s">
        <v>74</v>
      </c>
      <c r="BK565" s="227">
        <f>ROUND(I565*H565,2)</f>
        <v>0</v>
      </c>
      <c r="BL565" s="17" t="s">
        <v>218</v>
      </c>
      <c r="BM565" s="17" t="s">
        <v>732</v>
      </c>
    </row>
    <row r="566" spans="2:47" s="1" customFormat="1" ht="12">
      <c r="B566" s="38"/>
      <c r="C566" s="39"/>
      <c r="D566" s="228" t="s">
        <v>219</v>
      </c>
      <c r="E566" s="39"/>
      <c r="F566" s="229" t="s">
        <v>325</v>
      </c>
      <c r="G566" s="39"/>
      <c r="H566" s="39"/>
      <c r="I566" s="143"/>
      <c r="J566" s="39"/>
      <c r="K566" s="39"/>
      <c r="L566" s="43"/>
      <c r="M566" s="230"/>
      <c r="N566" s="79"/>
      <c r="O566" s="79"/>
      <c r="P566" s="79"/>
      <c r="Q566" s="79"/>
      <c r="R566" s="79"/>
      <c r="S566" s="79"/>
      <c r="T566" s="80"/>
      <c r="AT566" s="17" t="s">
        <v>219</v>
      </c>
      <c r="AU566" s="17" t="s">
        <v>76</v>
      </c>
    </row>
    <row r="567" spans="2:47" s="1" customFormat="1" ht="12">
      <c r="B567" s="38"/>
      <c r="C567" s="39"/>
      <c r="D567" s="228" t="s">
        <v>221</v>
      </c>
      <c r="E567" s="39"/>
      <c r="F567" s="231" t="s">
        <v>733</v>
      </c>
      <c r="G567" s="39"/>
      <c r="H567" s="39"/>
      <c r="I567" s="143"/>
      <c r="J567" s="39"/>
      <c r="K567" s="39"/>
      <c r="L567" s="43"/>
      <c r="M567" s="230"/>
      <c r="N567" s="79"/>
      <c r="O567" s="79"/>
      <c r="P567" s="79"/>
      <c r="Q567" s="79"/>
      <c r="R567" s="79"/>
      <c r="S567" s="79"/>
      <c r="T567" s="80"/>
      <c r="AT567" s="17" t="s">
        <v>221</v>
      </c>
      <c r="AU567" s="17" t="s">
        <v>76</v>
      </c>
    </row>
    <row r="568" spans="2:47" s="1" customFormat="1" ht="12">
      <c r="B568" s="38"/>
      <c r="C568" s="39"/>
      <c r="D568" s="228" t="s">
        <v>250</v>
      </c>
      <c r="E568" s="39"/>
      <c r="F568" s="231" t="s">
        <v>327</v>
      </c>
      <c r="G568" s="39"/>
      <c r="H568" s="39"/>
      <c r="I568" s="143"/>
      <c r="J568" s="39"/>
      <c r="K568" s="39"/>
      <c r="L568" s="43"/>
      <c r="M568" s="230"/>
      <c r="N568" s="79"/>
      <c r="O568" s="79"/>
      <c r="P568" s="79"/>
      <c r="Q568" s="79"/>
      <c r="R568" s="79"/>
      <c r="S568" s="79"/>
      <c r="T568" s="80"/>
      <c r="AT568" s="17" t="s">
        <v>250</v>
      </c>
      <c r="AU568" s="17" t="s">
        <v>76</v>
      </c>
    </row>
    <row r="569" spans="2:51" s="13" customFormat="1" ht="12">
      <c r="B569" s="242"/>
      <c r="C569" s="243"/>
      <c r="D569" s="228" t="s">
        <v>223</v>
      </c>
      <c r="E569" s="244" t="s">
        <v>1</v>
      </c>
      <c r="F569" s="245" t="s">
        <v>734</v>
      </c>
      <c r="G569" s="243"/>
      <c r="H569" s="246">
        <v>15.384</v>
      </c>
      <c r="I569" s="247"/>
      <c r="J569" s="243"/>
      <c r="K569" s="243"/>
      <c r="L569" s="248"/>
      <c r="M569" s="249"/>
      <c r="N569" s="250"/>
      <c r="O569" s="250"/>
      <c r="P569" s="250"/>
      <c r="Q569" s="250"/>
      <c r="R569" s="250"/>
      <c r="S569" s="250"/>
      <c r="T569" s="251"/>
      <c r="AT569" s="252" t="s">
        <v>223</v>
      </c>
      <c r="AU569" s="252" t="s">
        <v>76</v>
      </c>
      <c r="AV569" s="13" t="s">
        <v>76</v>
      </c>
      <c r="AW569" s="13" t="s">
        <v>30</v>
      </c>
      <c r="AX569" s="13" t="s">
        <v>74</v>
      </c>
      <c r="AY569" s="252" t="s">
        <v>211</v>
      </c>
    </row>
    <row r="570" spans="2:63" s="11" customFormat="1" ht="22.8" customHeight="1">
      <c r="B570" s="200"/>
      <c r="C570" s="201"/>
      <c r="D570" s="202" t="s">
        <v>66</v>
      </c>
      <c r="E570" s="214" t="s">
        <v>735</v>
      </c>
      <c r="F570" s="214" t="s">
        <v>736</v>
      </c>
      <c r="G570" s="201"/>
      <c r="H570" s="201"/>
      <c r="I570" s="204"/>
      <c r="J570" s="215">
        <f>BK570</f>
        <v>0</v>
      </c>
      <c r="K570" s="201"/>
      <c r="L570" s="206"/>
      <c r="M570" s="207"/>
      <c r="N570" s="208"/>
      <c r="O570" s="208"/>
      <c r="P570" s="209">
        <f>SUM(P571:P574)</f>
        <v>0</v>
      </c>
      <c r="Q570" s="208"/>
      <c r="R570" s="209">
        <f>SUM(R571:R574)</f>
        <v>0</v>
      </c>
      <c r="S570" s="208"/>
      <c r="T570" s="210">
        <f>SUM(T571:T574)</f>
        <v>0</v>
      </c>
      <c r="AR570" s="211" t="s">
        <v>74</v>
      </c>
      <c r="AT570" s="212" t="s">
        <v>66</v>
      </c>
      <c r="AU570" s="212" t="s">
        <v>74</v>
      </c>
      <c r="AY570" s="211" t="s">
        <v>211</v>
      </c>
      <c r="BK570" s="213">
        <f>SUM(BK571:BK574)</f>
        <v>0</v>
      </c>
    </row>
    <row r="571" spans="2:65" s="1" customFormat="1" ht="16.5" customHeight="1">
      <c r="B571" s="38"/>
      <c r="C571" s="216" t="s">
        <v>737</v>
      </c>
      <c r="D571" s="216" t="s">
        <v>213</v>
      </c>
      <c r="E571" s="217" t="s">
        <v>738</v>
      </c>
      <c r="F571" s="218" t="s">
        <v>739</v>
      </c>
      <c r="G571" s="219" t="s">
        <v>323</v>
      </c>
      <c r="H571" s="220">
        <v>382.529</v>
      </c>
      <c r="I571" s="221"/>
      <c r="J571" s="222">
        <f>ROUND(I571*H571,2)</f>
        <v>0</v>
      </c>
      <c r="K571" s="218" t="s">
        <v>217</v>
      </c>
      <c r="L571" s="43"/>
      <c r="M571" s="223" t="s">
        <v>1</v>
      </c>
      <c r="N571" s="224" t="s">
        <v>38</v>
      </c>
      <c r="O571" s="79"/>
      <c r="P571" s="225">
        <f>O571*H571</f>
        <v>0</v>
      </c>
      <c r="Q571" s="225">
        <v>0</v>
      </c>
      <c r="R571" s="225">
        <f>Q571*H571</f>
        <v>0</v>
      </c>
      <c r="S571" s="225">
        <v>0</v>
      </c>
      <c r="T571" s="226">
        <f>S571*H571</f>
        <v>0</v>
      </c>
      <c r="AR571" s="17" t="s">
        <v>218</v>
      </c>
      <c r="AT571" s="17" t="s">
        <v>213</v>
      </c>
      <c r="AU571" s="17" t="s">
        <v>76</v>
      </c>
      <c r="AY571" s="17" t="s">
        <v>211</v>
      </c>
      <c r="BE571" s="227">
        <f>IF(N571="základní",J571,0)</f>
        <v>0</v>
      </c>
      <c r="BF571" s="227">
        <f>IF(N571="snížená",J571,0)</f>
        <v>0</v>
      </c>
      <c r="BG571" s="227">
        <f>IF(N571="zákl. přenesená",J571,0)</f>
        <v>0</v>
      </c>
      <c r="BH571" s="227">
        <f>IF(N571="sníž. přenesená",J571,0)</f>
        <v>0</v>
      </c>
      <c r="BI571" s="227">
        <f>IF(N571="nulová",J571,0)</f>
        <v>0</v>
      </c>
      <c r="BJ571" s="17" t="s">
        <v>74</v>
      </c>
      <c r="BK571" s="227">
        <f>ROUND(I571*H571,2)</f>
        <v>0</v>
      </c>
      <c r="BL571" s="17" t="s">
        <v>218</v>
      </c>
      <c r="BM571" s="17" t="s">
        <v>740</v>
      </c>
    </row>
    <row r="572" spans="2:47" s="1" customFormat="1" ht="12">
      <c r="B572" s="38"/>
      <c r="C572" s="39"/>
      <c r="D572" s="228" t="s">
        <v>219</v>
      </c>
      <c r="E572" s="39"/>
      <c r="F572" s="229" t="s">
        <v>741</v>
      </c>
      <c r="G572" s="39"/>
      <c r="H572" s="39"/>
      <c r="I572" s="143"/>
      <c r="J572" s="39"/>
      <c r="K572" s="39"/>
      <c r="L572" s="43"/>
      <c r="M572" s="230"/>
      <c r="N572" s="79"/>
      <c r="O572" s="79"/>
      <c r="P572" s="79"/>
      <c r="Q572" s="79"/>
      <c r="R572" s="79"/>
      <c r="S572" s="79"/>
      <c r="T572" s="80"/>
      <c r="AT572" s="17" t="s">
        <v>219</v>
      </c>
      <c r="AU572" s="17" t="s">
        <v>76</v>
      </c>
    </row>
    <row r="573" spans="2:47" s="1" customFormat="1" ht="12">
      <c r="B573" s="38"/>
      <c r="C573" s="39"/>
      <c r="D573" s="228" t="s">
        <v>221</v>
      </c>
      <c r="E573" s="39"/>
      <c r="F573" s="231" t="s">
        <v>742</v>
      </c>
      <c r="G573" s="39"/>
      <c r="H573" s="39"/>
      <c r="I573" s="143"/>
      <c r="J573" s="39"/>
      <c r="K573" s="39"/>
      <c r="L573" s="43"/>
      <c r="M573" s="230"/>
      <c r="N573" s="79"/>
      <c r="O573" s="79"/>
      <c r="P573" s="79"/>
      <c r="Q573" s="79"/>
      <c r="R573" s="79"/>
      <c r="S573" s="79"/>
      <c r="T573" s="80"/>
      <c r="AT573" s="17" t="s">
        <v>221</v>
      </c>
      <c r="AU573" s="17" t="s">
        <v>76</v>
      </c>
    </row>
    <row r="574" spans="2:47" s="1" customFormat="1" ht="12">
      <c r="B574" s="38"/>
      <c r="C574" s="39"/>
      <c r="D574" s="228" t="s">
        <v>250</v>
      </c>
      <c r="E574" s="39"/>
      <c r="F574" s="231" t="s">
        <v>743</v>
      </c>
      <c r="G574" s="39"/>
      <c r="H574" s="39"/>
      <c r="I574" s="143"/>
      <c r="J574" s="39"/>
      <c r="K574" s="39"/>
      <c r="L574" s="43"/>
      <c r="M574" s="230"/>
      <c r="N574" s="79"/>
      <c r="O574" s="79"/>
      <c r="P574" s="79"/>
      <c r="Q574" s="79"/>
      <c r="R574" s="79"/>
      <c r="S574" s="79"/>
      <c r="T574" s="80"/>
      <c r="AT574" s="17" t="s">
        <v>250</v>
      </c>
      <c r="AU574" s="17" t="s">
        <v>76</v>
      </c>
    </row>
    <row r="575" spans="2:63" s="11" customFormat="1" ht="25.9" customHeight="1">
      <c r="B575" s="200"/>
      <c r="C575" s="201"/>
      <c r="D575" s="202" t="s">
        <v>66</v>
      </c>
      <c r="E575" s="203" t="s">
        <v>744</v>
      </c>
      <c r="F575" s="203" t="s">
        <v>745</v>
      </c>
      <c r="G575" s="201"/>
      <c r="H575" s="201"/>
      <c r="I575" s="204"/>
      <c r="J575" s="205">
        <f>BK575</f>
        <v>0</v>
      </c>
      <c r="K575" s="201"/>
      <c r="L575" s="206"/>
      <c r="M575" s="207"/>
      <c r="N575" s="208"/>
      <c r="O575" s="208"/>
      <c r="P575" s="209">
        <f>P576+P620</f>
        <v>0</v>
      </c>
      <c r="Q575" s="208"/>
      <c r="R575" s="209">
        <f>R576+R620</f>
        <v>0.07411584</v>
      </c>
      <c r="S575" s="208"/>
      <c r="T575" s="210">
        <f>T576+T620</f>
        <v>0</v>
      </c>
      <c r="AR575" s="211" t="s">
        <v>76</v>
      </c>
      <c r="AT575" s="212" t="s">
        <v>66</v>
      </c>
      <c r="AU575" s="212" t="s">
        <v>67</v>
      </c>
      <c r="AY575" s="211" t="s">
        <v>211</v>
      </c>
      <c r="BK575" s="213">
        <f>BK576+BK620</f>
        <v>0</v>
      </c>
    </row>
    <row r="576" spans="2:63" s="11" customFormat="1" ht="22.8" customHeight="1">
      <c r="B576" s="200"/>
      <c r="C576" s="201"/>
      <c r="D576" s="202" t="s">
        <v>66</v>
      </c>
      <c r="E576" s="214" t="s">
        <v>746</v>
      </c>
      <c r="F576" s="214" t="s">
        <v>747</v>
      </c>
      <c r="G576" s="201"/>
      <c r="H576" s="201"/>
      <c r="I576" s="204"/>
      <c r="J576" s="215">
        <f>BK576</f>
        <v>0</v>
      </c>
      <c r="K576" s="201"/>
      <c r="L576" s="206"/>
      <c r="M576" s="207"/>
      <c r="N576" s="208"/>
      <c r="O576" s="208"/>
      <c r="P576" s="209">
        <f>SUM(P577:P619)</f>
        <v>0</v>
      </c>
      <c r="Q576" s="208"/>
      <c r="R576" s="209">
        <f>SUM(R577:R619)</f>
        <v>0.036000000000000004</v>
      </c>
      <c r="S576" s="208"/>
      <c r="T576" s="210">
        <f>SUM(T577:T619)</f>
        <v>0</v>
      </c>
      <c r="AR576" s="211" t="s">
        <v>76</v>
      </c>
      <c r="AT576" s="212" t="s">
        <v>66</v>
      </c>
      <c r="AU576" s="212" t="s">
        <v>74</v>
      </c>
      <c r="AY576" s="211" t="s">
        <v>211</v>
      </c>
      <c r="BK576" s="213">
        <f>SUM(BK577:BK619)</f>
        <v>0</v>
      </c>
    </row>
    <row r="577" spans="2:65" s="1" customFormat="1" ht="16.5" customHeight="1">
      <c r="B577" s="38"/>
      <c r="C577" s="216" t="s">
        <v>473</v>
      </c>
      <c r="D577" s="216" t="s">
        <v>213</v>
      </c>
      <c r="E577" s="217" t="s">
        <v>748</v>
      </c>
      <c r="F577" s="218" t="s">
        <v>749</v>
      </c>
      <c r="G577" s="219" t="s">
        <v>216</v>
      </c>
      <c r="H577" s="220">
        <v>31.8</v>
      </c>
      <c r="I577" s="221"/>
      <c r="J577" s="222">
        <f>ROUND(I577*H577,2)</f>
        <v>0</v>
      </c>
      <c r="K577" s="218" t="s">
        <v>217</v>
      </c>
      <c r="L577" s="43"/>
      <c r="M577" s="223" t="s">
        <v>1</v>
      </c>
      <c r="N577" s="224" t="s">
        <v>38</v>
      </c>
      <c r="O577" s="79"/>
      <c r="P577" s="225">
        <f>O577*H577</f>
        <v>0</v>
      </c>
      <c r="Q577" s="225">
        <v>0</v>
      </c>
      <c r="R577" s="225">
        <f>Q577*H577</f>
        <v>0</v>
      </c>
      <c r="S577" s="225">
        <v>0</v>
      </c>
      <c r="T577" s="226">
        <f>S577*H577</f>
        <v>0</v>
      </c>
      <c r="AR577" s="17" t="s">
        <v>273</v>
      </c>
      <c r="AT577" s="17" t="s">
        <v>213</v>
      </c>
      <c r="AU577" s="17" t="s">
        <v>76</v>
      </c>
      <c r="AY577" s="17" t="s">
        <v>211</v>
      </c>
      <c r="BE577" s="227">
        <f>IF(N577="základní",J577,0)</f>
        <v>0</v>
      </c>
      <c r="BF577" s="227">
        <f>IF(N577="snížená",J577,0)</f>
        <v>0</v>
      </c>
      <c r="BG577" s="227">
        <f>IF(N577="zákl. přenesená",J577,0)</f>
        <v>0</v>
      </c>
      <c r="BH577" s="227">
        <f>IF(N577="sníž. přenesená",J577,0)</f>
        <v>0</v>
      </c>
      <c r="BI577" s="227">
        <f>IF(N577="nulová",J577,0)</f>
        <v>0</v>
      </c>
      <c r="BJ577" s="17" t="s">
        <v>74</v>
      </c>
      <c r="BK577" s="227">
        <f>ROUND(I577*H577,2)</f>
        <v>0</v>
      </c>
      <c r="BL577" s="17" t="s">
        <v>273</v>
      </c>
      <c r="BM577" s="17" t="s">
        <v>750</v>
      </c>
    </row>
    <row r="578" spans="2:47" s="1" customFormat="1" ht="12">
      <c r="B578" s="38"/>
      <c r="C578" s="39"/>
      <c r="D578" s="228" t="s">
        <v>219</v>
      </c>
      <c r="E578" s="39"/>
      <c r="F578" s="229" t="s">
        <v>751</v>
      </c>
      <c r="G578" s="39"/>
      <c r="H578" s="39"/>
      <c r="I578" s="143"/>
      <c r="J578" s="39"/>
      <c r="K578" s="39"/>
      <c r="L578" s="43"/>
      <c r="M578" s="230"/>
      <c r="N578" s="79"/>
      <c r="O578" s="79"/>
      <c r="P578" s="79"/>
      <c r="Q578" s="79"/>
      <c r="R578" s="79"/>
      <c r="S578" s="79"/>
      <c r="T578" s="80"/>
      <c r="AT578" s="17" t="s">
        <v>219</v>
      </c>
      <c r="AU578" s="17" t="s">
        <v>76</v>
      </c>
    </row>
    <row r="579" spans="2:47" s="1" customFormat="1" ht="12">
      <c r="B579" s="38"/>
      <c r="C579" s="39"/>
      <c r="D579" s="228" t="s">
        <v>221</v>
      </c>
      <c r="E579" s="39"/>
      <c r="F579" s="231" t="s">
        <v>752</v>
      </c>
      <c r="G579" s="39"/>
      <c r="H579" s="39"/>
      <c r="I579" s="143"/>
      <c r="J579" s="39"/>
      <c r="K579" s="39"/>
      <c r="L579" s="43"/>
      <c r="M579" s="230"/>
      <c r="N579" s="79"/>
      <c r="O579" s="79"/>
      <c r="P579" s="79"/>
      <c r="Q579" s="79"/>
      <c r="R579" s="79"/>
      <c r="S579" s="79"/>
      <c r="T579" s="80"/>
      <c r="AT579" s="17" t="s">
        <v>221</v>
      </c>
      <c r="AU579" s="17" t="s">
        <v>76</v>
      </c>
    </row>
    <row r="580" spans="2:47" s="1" customFormat="1" ht="12">
      <c r="B580" s="38"/>
      <c r="C580" s="39"/>
      <c r="D580" s="228" t="s">
        <v>250</v>
      </c>
      <c r="E580" s="39"/>
      <c r="F580" s="231" t="s">
        <v>753</v>
      </c>
      <c r="G580" s="39"/>
      <c r="H580" s="39"/>
      <c r="I580" s="143"/>
      <c r="J580" s="39"/>
      <c r="K580" s="39"/>
      <c r="L580" s="43"/>
      <c r="M580" s="230"/>
      <c r="N580" s="79"/>
      <c r="O580" s="79"/>
      <c r="P580" s="79"/>
      <c r="Q580" s="79"/>
      <c r="R580" s="79"/>
      <c r="S580" s="79"/>
      <c r="T580" s="80"/>
      <c r="AT580" s="17" t="s">
        <v>250</v>
      </c>
      <c r="AU580" s="17" t="s">
        <v>76</v>
      </c>
    </row>
    <row r="581" spans="2:51" s="15" customFormat="1" ht="12">
      <c r="B581" s="274"/>
      <c r="C581" s="275"/>
      <c r="D581" s="228" t="s">
        <v>223</v>
      </c>
      <c r="E581" s="276" t="s">
        <v>1</v>
      </c>
      <c r="F581" s="277" t="s">
        <v>630</v>
      </c>
      <c r="G581" s="275"/>
      <c r="H581" s="278">
        <v>0</v>
      </c>
      <c r="I581" s="279"/>
      <c r="J581" s="275"/>
      <c r="K581" s="275"/>
      <c r="L581" s="280"/>
      <c r="M581" s="281"/>
      <c r="N581" s="282"/>
      <c r="O581" s="282"/>
      <c r="P581" s="282"/>
      <c r="Q581" s="282"/>
      <c r="R581" s="282"/>
      <c r="S581" s="282"/>
      <c r="T581" s="283"/>
      <c r="AT581" s="284" t="s">
        <v>223</v>
      </c>
      <c r="AU581" s="284" t="s">
        <v>76</v>
      </c>
      <c r="AV581" s="15" t="s">
        <v>236</v>
      </c>
      <c r="AW581" s="15" t="s">
        <v>30</v>
      </c>
      <c r="AX581" s="15" t="s">
        <v>67</v>
      </c>
      <c r="AY581" s="284" t="s">
        <v>211</v>
      </c>
    </row>
    <row r="582" spans="2:51" s="12" customFormat="1" ht="12">
      <c r="B582" s="232"/>
      <c r="C582" s="233"/>
      <c r="D582" s="228" t="s">
        <v>223</v>
      </c>
      <c r="E582" s="234" t="s">
        <v>1</v>
      </c>
      <c r="F582" s="235" t="s">
        <v>754</v>
      </c>
      <c r="G582" s="233"/>
      <c r="H582" s="234" t="s">
        <v>1</v>
      </c>
      <c r="I582" s="236"/>
      <c r="J582" s="233"/>
      <c r="K582" s="233"/>
      <c r="L582" s="237"/>
      <c r="M582" s="238"/>
      <c r="N582" s="239"/>
      <c r="O582" s="239"/>
      <c r="P582" s="239"/>
      <c r="Q582" s="239"/>
      <c r="R582" s="239"/>
      <c r="S582" s="239"/>
      <c r="T582" s="240"/>
      <c r="AT582" s="241" t="s">
        <v>223</v>
      </c>
      <c r="AU582" s="241" t="s">
        <v>76</v>
      </c>
      <c r="AV582" s="12" t="s">
        <v>74</v>
      </c>
      <c r="AW582" s="12" t="s">
        <v>30</v>
      </c>
      <c r="AX582" s="12" t="s">
        <v>67</v>
      </c>
      <c r="AY582" s="241" t="s">
        <v>211</v>
      </c>
    </row>
    <row r="583" spans="2:51" s="13" customFormat="1" ht="12">
      <c r="B583" s="242"/>
      <c r="C583" s="243"/>
      <c r="D583" s="228" t="s">
        <v>223</v>
      </c>
      <c r="E583" s="244" t="s">
        <v>1</v>
      </c>
      <c r="F583" s="245" t="s">
        <v>755</v>
      </c>
      <c r="G583" s="243"/>
      <c r="H583" s="246">
        <v>16.8</v>
      </c>
      <c r="I583" s="247"/>
      <c r="J583" s="243"/>
      <c r="K583" s="243"/>
      <c r="L583" s="248"/>
      <c r="M583" s="249"/>
      <c r="N583" s="250"/>
      <c r="O583" s="250"/>
      <c r="P583" s="250"/>
      <c r="Q583" s="250"/>
      <c r="R583" s="250"/>
      <c r="S583" s="250"/>
      <c r="T583" s="251"/>
      <c r="AT583" s="252" t="s">
        <v>223</v>
      </c>
      <c r="AU583" s="252" t="s">
        <v>76</v>
      </c>
      <c r="AV583" s="13" t="s">
        <v>76</v>
      </c>
      <c r="AW583" s="13" t="s">
        <v>30</v>
      </c>
      <c r="AX583" s="13" t="s">
        <v>67</v>
      </c>
      <c r="AY583" s="252" t="s">
        <v>211</v>
      </c>
    </row>
    <row r="584" spans="2:51" s="13" customFormat="1" ht="12">
      <c r="B584" s="242"/>
      <c r="C584" s="243"/>
      <c r="D584" s="228" t="s">
        <v>223</v>
      </c>
      <c r="E584" s="244" t="s">
        <v>1</v>
      </c>
      <c r="F584" s="245" t="s">
        <v>756</v>
      </c>
      <c r="G584" s="243"/>
      <c r="H584" s="246">
        <v>15</v>
      </c>
      <c r="I584" s="247"/>
      <c r="J584" s="243"/>
      <c r="K584" s="243"/>
      <c r="L584" s="248"/>
      <c r="M584" s="249"/>
      <c r="N584" s="250"/>
      <c r="O584" s="250"/>
      <c r="P584" s="250"/>
      <c r="Q584" s="250"/>
      <c r="R584" s="250"/>
      <c r="S584" s="250"/>
      <c r="T584" s="251"/>
      <c r="AT584" s="252" t="s">
        <v>223</v>
      </c>
      <c r="AU584" s="252" t="s">
        <v>76</v>
      </c>
      <c r="AV584" s="13" t="s">
        <v>76</v>
      </c>
      <c r="AW584" s="13" t="s">
        <v>30</v>
      </c>
      <c r="AX584" s="13" t="s">
        <v>67</v>
      </c>
      <c r="AY584" s="252" t="s">
        <v>211</v>
      </c>
    </row>
    <row r="585" spans="2:51" s="14" customFormat="1" ht="12">
      <c r="B585" s="253"/>
      <c r="C585" s="254"/>
      <c r="D585" s="228" t="s">
        <v>223</v>
      </c>
      <c r="E585" s="255" t="s">
        <v>1</v>
      </c>
      <c r="F585" s="256" t="s">
        <v>227</v>
      </c>
      <c r="G585" s="254"/>
      <c r="H585" s="257">
        <v>31.8</v>
      </c>
      <c r="I585" s="258"/>
      <c r="J585" s="254"/>
      <c r="K585" s="254"/>
      <c r="L585" s="259"/>
      <c r="M585" s="260"/>
      <c r="N585" s="261"/>
      <c r="O585" s="261"/>
      <c r="P585" s="261"/>
      <c r="Q585" s="261"/>
      <c r="R585" s="261"/>
      <c r="S585" s="261"/>
      <c r="T585" s="262"/>
      <c r="AT585" s="263" t="s">
        <v>223</v>
      </c>
      <c r="AU585" s="263" t="s">
        <v>76</v>
      </c>
      <c r="AV585" s="14" t="s">
        <v>218</v>
      </c>
      <c r="AW585" s="14" t="s">
        <v>30</v>
      </c>
      <c r="AX585" s="14" t="s">
        <v>74</v>
      </c>
      <c r="AY585" s="263" t="s">
        <v>211</v>
      </c>
    </row>
    <row r="586" spans="2:65" s="1" customFormat="1" ht="16.5" customHeight="1">
      <c r="B586" s="38"/>
      <c r="C586" s="264" t="s">
        <v>757</v>
      </c>
      <c r="D586" s="264" t="s">
        <v>337</v>
      </c>
      <c r="E586" s="265" t="s">
        <v>758</v>
      </c>
      <c r="F586" s="266" t="s">
        <v>759</v>
      </c>
      <c r="G586" s="267" t="s">
        <v>323</v>
      </c>
      <c r="H586" s="268">
        <v>0.011</v>
      </c>
      <c r="I586" s="269"/>
      <c r="J586" s="270">
        <f>ROUND(I586*H586,2)</f>
        <v>0</v>
      </c>
      <c r="K586" s="266" t="s">
        <v>217</v>
      </c>
      <c r="L586" s="271"/>
      <c r="M586" s="272" t="s">
        <v>1</v>
      </c>
      <c r="N586" s="273" t="s">
        <v>38</v>
      </c>
      <c r="O586" s="79"/>
      <c r="P586" s="225">
        <f>O586*H586</f>
        <v>0</v>
      </c>
      <c r="Q586" s="225">
        <v>1</v>
      </c>
      <c r="R586" s="225">
        <f>Q586*H586</f>
        <v>0.011</v>
      </c>
      <c r="S586" s="225">
        <v>0</v>
      </c>
      <c r="T586" s="226">
        <f>S586*H586</f>
        <v>0</v>
      </c>
      <c r="AR586" s="17" t="s">
        <v>317</v>
      </c>
      <c r="AT586" s="17" t="s">
        <v>337</v>
      </c>
      <c r="AU586" s="17" t="s">
        <v>76</v>
      </c>
      <c r="AY586" s="17" t="s">
        <v>211</v>
      </c>
      <c r="BE586" s="227">
        <f>IF(N586="základní",J586,0)</f>
        <v>0</v>
      </c>
      <c r="BF586" s="227">
        <f>IF(N586="snížená",J586,0)</f>
        <v>0</v>
      </c>
      <c r="BG586" s="227">
        <f>IF(N586="zákl. přenesená",J586,0)</f>
        <v>0</v>
      </c>
      <c r="BH586" s="227">
        <f>IF(N586="sníž. přenesená",J586,0)</f>
        <v>0</v>
      </c>
      <c r="BI586" s="227">
        <f>IF(N586="nulová",J586,0)</f>
        <v>0</v>
      </c>
      <c r="BJ586" s="17" t="s">
        <v>74</v>
      </c>
      <c r="BK586" s="227">
        <f>ROUND(I586*H586,2)</f>
        <v>0</v>
      </c>
      <c r="BL586" s="17" t="s">
        <v>273</v>
      </c>
      <c r="BM586" s="17" t="s">
        <v>760</v>
      </c>
    </row>
    <row r="587" spans="2:47" s="1" customFormat="1" ht="12">
      <c r="B587" s="38"/>
      <c r="C587" s="39"/>
      <c r="D587" s="228" t="s">
        <v>219</v>
      </c>
      <c r="E587" s="39"/>
      <c r="F587" s="229" t="s">
        <v>759</v>
      </c>
      <c r="G587" s="39"/>
      <c r="H587" s="39"/>
      <c r="I587" s="143"/>
      <c r="J587" s="39"/>
      <c r="K587" s="39"/>
      <c r="L587" s="43"/>
      <c r="M587" s="230"/>
      <c r="N587" s="79"/>
      <c r="O587" s="79"/>
      <c r="P587" s="79"/>
      <c r="Q587" s="79"/>
      <c r="R587" s="79"/>
      <c r="S587" s="79"/>
      <c r="T587" s="80"/>
      <c r="AT587" s="17" t="s">
        <v>219</v>
      </c>
      <c r="AU587" s="17" t="s">
        <v>76</v>
      </c>
    </row>
    <row r="588" spans="2:47" s="1" customFormat="1" ht="12">
      <c r="B588" s="38"/>
      <c r="C588" s="39"/>
      <c r="D588" s="228" t="s">
        <v>250</v>
      </c>
      <c r="E588" s="39"/>
      <c r="F588" s="231" t="s">
        <v>761</v>
      </c>
      <c r="G588" s="39"/>
      <c r="H588" s="39"/>
      <c r="I588" s="143"/>
      <c r="J588" s="39"/>
      <c r="K588" s="39"/>
      <c r="L588" s="43"/>
      <c r="M588" s="230"/>
      <c r="N588" s="79"/>
      <c r="O588" s="79"/>
      <c r="P588" s="79"/>
      <c r="Q588" s="79"/>
      <c r="R588" s="79"/>
      <c r="S588" s="79"/>
      <c r="T588" s="80"/>
      <c r="AT588" s="17" t="s">
        <v>250</v>
      </c>
      <c r="AU588" s="17" t="s">
        <v>76</v>
      </c>
    </row>
    <row r="589" spans="2:51" s="13" customFormat="1" ht="12">
      <c r="B589" s="242"/>
      <c r="C589" s="243"/>
      <c r="D589" s="228" t="s">
        <v>223</v>
      </c>
      <c r="E589" s="244" t="s">
        <v>1</v>
      </c>
      <c r="F589" s="245" t="s">
        <v>762</v>
      </c>
      <c r="G589" s="243"/>
      <c r="H589" s="246">
        <v>0.011</v>
      </c>
      <c r="I589" s="247"/>
      <c r="J589" s="243"/>
      <c r="K589" s="243"/>
      <c r="L589" s="248"/>
      <c r="M589" s="249"/>
      <c r="N589" s="250"/>
      <c r="O589" s="250"/>
      <c r="P589" s="250"/>
      <c r="Q589" s="250"/>
      <c r="R589" s="250"/>
      <c r="S589" s="250"/>
      <c r="T589" s="251"/>
      <c r="AT589" s="252" t="s">
        <v>223</v>
      </c>
      <c r="AU589" s="252" t="s">
        <v>76</v>
      </c>
      <c r="AV589" s="13" t="s">
        <v>76</v>
      </c>
      <c r="AW589" s="13" t="s">
        <v>30</v>
      </c>
      <c r="AX589" s="13" t="s">
        <v>67</v>
      </c>
      <c r="AY589" s="252" t="s">
        <v>211</v>
      </c>
    </row>
    <row r="590" spans="2:51" s="14" customFormat="1" ht="12">
      <c r="B590" s="253"/>
      <c r="C590" s="254"/>
      <c r="D590" s="228" t="s">
        <v>223</v>
      </c>
      <c r="E590" s="255" t="s">
        <v>1</v>
      </c>
      <c r="F590" s="256" t="s">
        <v>227</v>
      </c>
      <c r="G590" s="254"/>
      <c r="H590" s="257">
        <v>0.011</v>
      </c>
      <c r="I590" s="258"/>
      <c r="J590" s="254"/>
      <c r="K590" s="254"/>
      <c r="L590" s="259"/>
      <c r="M590" s="260"/>
      <c r="N590" s="261"/>
      <c r="O590" s="261"/>
      <c r="P590" s="261"/>
      <c r="Q590" s="261"/>
      <c r="R590" s="261"/>
      <c r="S590" s="261"/>
      <c r="T590" s="262"/>
      <c r="AT590" s="263" t="s">
        <v>223</v>
      </c>
      <c r="AU590" s="263" t="s">
        <v>76</v>
      </c>
      <c r="AV590" s="14" t="s">
        <v>218</v>
      </c>
      <c r="AW590" s="14" t="s">
        <v>30</v>
      </c>
      <c r="AX590" s="14" t="s">
        <v>74</v>
      </c>
      <c r="AY590" s="263" t="s">
        <v>211</v>
      </c>
    </row>
    <row r="591" spans="2:65" s="1" customFormat="1" ht="16.5" customHeight="1">
      <c r="B591" s="38"/>
      <c r="C591" s="216" t="s">
        <v>484</v>
      </c>
      <c r="D591" s="216" t="s">
        <v>213</v>
      </c>
      <c r="E591" s="217" t="s">
        <v>763</v>
      </c>
      <c r="F591" s="218" t="s">
        <v>764</v>
      </c>
      <c r="G591" s="219" t="s">
        <v>216</v>
      </c>
      <c r="H591" s="220">
        <v>63.6</v>
      </c>
      <c r="I591" s="221"/>
      <c r="J591" s="222">
        <f>ROUND(I591*H591,2)</f>
        <v>0</v>
      </c>
      <c r="K591" s="218" t="s">
        <v>217</v>
      </c>
      <c r="L591" s="43"/>
      <c r="M591" s="223" t="s">
        <v>1</v>
      </c>
      <c r="N591" s="224" t="s">
        <v>38</v>
      </c>
      <c r="O591" s="79"/>
      <c r="P591" s="225">
        <f>O591*H591</f>
        <v>0</v>
      </c>
      <c r="Q591" s="225">
        <v>0</v>
      </c>
      <c r="R591" s="225">
        <f>Q591*H591</f>
        <v>0</v>
      </c>
      <c r="S591" s="225">
        <v>0</v>
      </c>
      <c r="T591" s="226">
        <f>S591*H591</f>
        <v>0</v>
      </c>
      <c r="AR591" s="17" t="s">
        <v>273</v>
      </c>
      <c r="AT591" s="17" t="s">
        <v>213</v>
      </c>
      <c r="AU591" s="17" t="s">
        <v>76</v>
      </c>
      <c r="AY591" s="17" t="s">
        <v>211</v>
      </c>
      <c r="BE591" s="227">
        <f>IF(N591="základní",J591,0)</f>
        <v>0</v>
      </c>
      <c r="BF591" s="227">
        <f>IF(N591="snížená",J591,0)</f>
        <v>0</v>
      </c>
      <c r="BG591" s="227">
        <f>IF(N591="zákl. přenesená",J591,0)</f>
        <v>0</v>
      </c>
      <c r="BH591" s="227">
        <f>IF(N591="sníž. přenesená",J591,0)</f>
        <v>0</v>
      </c>
      <c r="BI591" s="227">
        <f>IF(N591="nulová",J591,0)</f>
        <v>0</v>
      </c>
      <c r="BJ591" s="17" t="s">
        <v>74</v>
      </c>
      <c r="BK591" s="227">
        <f>ROUND(I591*H591,2)</f>
        <v>0</v>
      </c>
      <c r="BL591" s="17" t="s">
        <v>273</v>
      </c>
      <c r="BM591" s="17" t="s">
        <v>765</v>
      </c>
    </row>
    <row r="592" spans="2:47" s="1" customFormat="1" ht="12">
      <c r="B592" s="38"/>
      <c r="C592" s="39"/>
      <c r="D592" s="228" t="s">
        <v>219</v>
      </c>
      <c r="E592" s="39"/>
      <c r="F592" s="229" t="s">
        <v>766</v>
      </c>
      <c r="G592" s="39"/>
      <c r="H592" s="39"/>
      <c r="I592" s="143"/>
      <c r="J592" s="39"/>
      <c r="K592" s="39"/>
      <c r="L592" s="43"/>
      <c r="M592" s="230"/>
      <c r="N592" s="79"/>
      <c r="O592" s="79"/>
      <c r="P592" s="79"/>
      <c r="Q592" s="79"/>
      <c r="R592" s="79"/>
      <c r="S592" s="79"/>
      <c r="T592" s="80"/>
      <c r="AT592" s="17" t="s">
        <v>219</v>
      </c>
      <c r="AU592" s="17" t="s">
        <v>76</v>
      </c>
    </row>
    <row r="593" spans="2:47" s="1" customFormat="1" ht="12">
      <c r="B593" s="38"/>
      <c r="C593" s="39"/>
      <c r="D593" s="228" t="s">
        <v>221</v>
      </c>
      <c r="E593" s="39"/>
      <c r="F593" s="231" t="s">
        <v>752</v>
      </c>
      <c r="G593" s="39"/>
      <c r="H593" s="39"/>
      <c r="I593" s="143"/>
      <c r="J593" s="39"/>
      <c r="K593" s="39"/>
      <c r="L593" s="43"/>
      <c r="M593" s="230"/>
      <c r="N593" s="79"/>
      <c r="O593" s="79"/>
      <c r="P593" s="79"/>
      <c r="Q593" s="79"/>
      <c r="R593" s="79"/>
      <c r="S593" s="79"/>
      <c r="T593" s="80"/>
      <c r="AT593" s="17" t="s">
        <v>221</v>
      </c>
      <c r="AU593" s="17" t="s">
        <v>76</v>
      </c>
    </row>
    <row r="594" spans="2:47" s="1" customFormat="1" ht="12">
      <c r="B594" s="38"/>
      <c r="C594" s="39"/>
      <c r="D594" s="228" t="s">
        <v>250</v>
      </c>
      <c r="E594" s="39"/>
      <c r="F594" s="231" t="s">
        <v>767</v>
      </c>
      <c r="G594" s="39"/>
      <c r="H594" s="39"/>
      <c r="I594" s="143"/>
      <c r="J594" s="39"/>
      <c r="K594" s="39"/>
      <c r="L594" s="43"/>
      <c r="M594" s="230"/>
      <c r="N594" s="79"/>
      <c r="O594" s="79"/>
      <c r="P594" s="79"/>
      <c r="Q594" s="79"/>
      <c r="R594" s="79"/>
      <c r="S594" s="79"/>
      <c r="T594" s="80"/>
      <c r="AT594" s="17" t="s">
        <v>250</v>
      </c>
      <c r="AU594" s="17" t="s">
        <v>76</v>
      </c>
    </row>
    <row r="595" spans="2:51" s="13" customFormat="1" ht="12">
      <c r="B595" s="242"/>
      <c r="C595" s="243"/>
      <c r="D595" s="228" t="s">
        <v>223</v>
      </c>
      <c r="E595" s="244" t="s">
        <v>1</v>
      </c>
      <c r="F595" s="245" t="s">
        <v>768</v>
      </c>
      <c r="G595" s="243"/>
      <c r="H595" s="246">
        <v>63.6</v>
      </c>
      <c r="I595" s="247"/>
      <c r="J595" s="243"/>
      <c r="K595" s="243"/>
      <c r="L595" s="248"/>
      <c r="M595" s="249"/>
      <c r="N595" s="250"/>
      <c r="O595" s="250"/>
      <c r="P595" s="250"/>
      <c r="Q595" s="250"/>
      <c r="R595" s="250"/>
      <c r="S595" s="250"/>
      <c r="T595" s="251"/>
      <c r="AT595" s="252" t="s">
        <v>223</v>
      </c>
      <c r="AU595" s="252" t="s">
        <v>76</v>
      </c>
      <c r="AV595" s="13" t="s">
        <v>76</v>
      </c>
      <c r="AW595" s="13" t="s">
        <v>30</v>
      </c>
      <c r="AX595" s="13" t="s">
        <v>67</v>
      </c>
      <c r="AY595" s="252" t="s">
        <v>211</v>
      </c>
    </row>
    <row r="596" spans="2:51" s="14" customFormat="1" ht="12">
      <c r="B596" s="253"/>
      <c r="C596" s="254"/>
      <c r="D596" s="228" t="s">
        <v>223</v>
      </c>
      <c r="E596" s="255" t="s">
        <v>1</v>
      </c>
      <c r="F596" s="256" t="s">
        <v>227</v>
      </c>
      <c r="G596" s="254"/>
      <c r="H596" s="257">
        <v>63.6</v>
      </c>
      <c r="I596" s="258"/>
      <c r="J596" s="254"/>
      <c r="K596" s="254"/>
      <c r="L596" s="259"/>
      <c r="M596" s="260"/>
      <c r="N596" s="261"/>
      <c r="O596" s="261"/>
      <c r="P596" s="261"/>
      <c r="Q596" s="261"/>
      <c r="R596" s="261"/>
      <c r="S596" s="261"/>
      <c r="T596" s="262"/>
      <c r="AT596" s="263" t="s">
        <v>223</v>
      </c>
      <c r="AU596" s="263" t="s">
        <v>76</v>
      </c>
      <c r="AV596" s="14" t="s">
        <v>218</v>
      </c>
      <c r="AW596" s="14" t="s">
        <v>30</v>
      </c>
      <c r="AX596" s="14" t="s">
        <v>74</v>
      </c>
      <c r="AY596" s="263" t="s">
        <v>211</v>
      </c>
    </row>
    <row r="597" spans="2:65" s="1" customFormat="1" ht="16.5" customHeight="1">
      <c r="B597" s="38"/>
      <c r="C597" s="264" t="s">
        <v>769</v>
      </c>
      <c r="D597" s="264" t="s">
        <v>337</v>
      </c>
      <c r="E597" s="265" t="s">
        <v>770</v>
      </c>
      <c r="F597" s="266" t="s">
        <v>771</v>
      </c>
      <c r="G597" s="267" t="s">
        <v>323</v>
      </c>
      <c r="H597" s="268">
        <v>0.025</v>
      </c>
      <c r="I597" s="269"/>
      <c r="J597" s="270">
        <f>ROUND(I597*H597,2)</f>
        <v>0</v>
      </c>
      <c r="K597" s="266" t="s">
        <v>217</v>
      </c>
      <c r="L597" s="271"/>
      <c r="M597" s="272" t="s">
        <v>1</v>
      </c>
      <c r="N597" s="273" t="s">
        <v>38</v>
      </c>
      <c r="O597" s="79"/>
      <c r="P597" s="225">
        <f>O597*H597</f>
        <v>0</v>
      </c>
      <c r="Q597" s="225">
        <v>1</v>
      </c>
      <c r="R597" s="225">
        <f>Q597*H597</f>
        <v>0.025</v>
      </c>
      <c r="S597" s="225">
        <v>0</v>
      </c>
      <c r="T597" s="226">
        <f>S597*H597</f>
        <v>0</v>
      </c>
      <c r="AR597" s="17" t="s">
        <v>317</v>
      </c>
      <c r="AT597" s="17" t="s">
        <v>337</v>
      </c>
      <c r="AU597" s="17" t="s">
        <v>76</v>
      </c>
      <c r="AY597" s="17" t="s">
        <v>211</v>
      </c>
      <c r="BE597" s="227">
        <f>IF(N597="základní",J597,0)</f>
        <v>0</v>
      </c>
      <c r="BF597" s="227">
        <f>IF(N597="snížená",J597,0)</f>
        <v>0</v>
      </c>
      <c r="BG597" s="227">
        <f>IF(N597="zákl. přenesená",J597,0)</f>
        <v>0</v>
      </c>
      <c r="BH597" s="227">
        <f>IF(N597="sníž. přenesená",J597,0)</f>
        <v>0</v>
      </c>
      <c r="BI597" s="227">
        <f>IF(N597="nulová",J597,0)</f>
        <v>0</v>
      </c>
      <c r="BJ597" s="17" t="s">
        <v>74</v>
      </c>
      <c r="BK597" s="227">
        <f>ROUND(I597*H597,2)</f>
        <v>0</v>
      </c>
      <c r="BL597" s="17" t="s">
        <v>273</v>
      </c>
      <c r="BM597" s="17" t="s">
        <v>772</v>
      </c>
    </row>
    <row r="598" spans="2:47" s="1" customFormat="1" ht="12">
      <c r="B598" s="38"/>
      <c r="C598" s="39"/>
      <c r="D598" s="228" t="s">
        <v>219</v>
      </c>
      <c r="E598" s="39"/>
      <c r="F598" s="229" t="s">
        <v>771</v>
      </c>
      <c r="G598" s="39"/>
      <c r="H598" s="39"/>
      <c r="I598" s="143"/>
      <c r="J598" s="39"/>
      <c r="K598" s="39"/>
      <c r="L598" s="43"/>
      <c r="M598" s="230"/>
      <c r="N598" s="79"/>
      <c r="O598" s="79"/>
      <c r="P598" s="79"/>
      <c r="Q598" s="79"/>
      <c r="R598" s="79"/>
      <c r="S598" s="79"/>
      <c r="T598" s="80"/>
      <c r="AT598" s="17" t="s">
        <v>219</v>
      </c>
      <c r="AU598" s="17" t="s">
        <v>76</v>
      </c>
    </row>
    <row r="599" spans="2:47" s="1" customFormat="1" ht="12">
      <c r="B599" s="38"/>
      <c r="C599" s="39"/>
      <c r="D599" s="228" t="s">
        <v>250</v>
      </c>
      <c r="E599" s="39"/>
      <c r="F599" s="231" t="s">
        <v>773</v>
      </c>
      <c r="G599" s="39"/>
      <c r="H599" s="39"/>
      <c r="I599" s="143"/>
      <c r="J599" s="39"/>
      <c r="K599" s="39"/>
      <c r="L599" s="43"/>
      <c r="M599" s="230"/>
      <c r="N599" s="79"/>
      <c r="O599" s="79"/>
      <c r="P599" s="79"/>
      <c r="Q599" s="79"/>
      <c r="R599" s="79"/>
      <c r="S599" s="79"/>
      <c r="T599" s="80"/>
      <c r="AT599" s="17" t="s">
        <v>250</v>
      </c>
      <c r="AU599" s="17" t="s">
        <v>76</v>
      </c>
    </row>
    <row r="600" spans="2:51" s="13" customFormat="1" ht="12">
      <c r="B600" s="242"/>
      <c r="C600" s="243"/>
      <c r="D600" s="228" t="s">
        <v>223</v>
      </c>
      <c r="E600" s="244" t="s">
        <v>1</v>
      </c>
      <c r="F600" s="245" t="s">
        <v>774</v>
      </c>
      <c r="G600" s="243"/>
      <c r="H600" s="246">
        <v>0.025</v>
      </c>
      <c r="I600" s="247"/>
      <c r="J600" s="243"/>
      <c r="K600" s="243"/>
      <c r="L600" s="248"/>
      <c r="M600" s="249"/>
      <c r="N600" s="250"/>
      <c r="O600" s="250"/>
      <c r="P600" s="250"/>
      <c r="Q600" s="250"/>
      <c r="R600" s="250"/>
      <c r="S600" s="250"/>
      <c r="T600" s="251"/>
      <c r="AT600" s="252" t="s">
        <v>223</v>
      </c>
      <c r="AU600" s="252" t="s">
        <v>76</v>
      </c>
      <c r="AV600" s="13" t="s">
        <v>76</v>
      </c>
      <c r="AW600" s="13" t="s">
        <v>30</v>
      </c>
      <c r="AX600" s="13" t="s">
        <v>67</v>
      </c>
      <c r="AY600" s="252" t="s">
        <v>211</v>
      </c>
    </row>
    <row r="601" spans="2:51" s="14" customFormat="1" ht="12">
      <c r="B601" s="253"/>
      <c r="C601" s="254"/>
      <c r="D601" s="228" t="s">
        <v>223</v>
      </c>
      <c r="E601" s="255" t="s">
        <v>1</v>
      </c>
      <c r="F601" s="256" t="s">
        <v>227</v>
      </c>
      <c r="G601" s="254"/>
      <c r="H601" s="257">
        <v>0.025</v>
      </c>
      <c r="I601" s="258"/>
      <c r="J601" s="254"/>
      <c r="K601" s="254"/>
      <c r="L601" s="259"/>
      <c r="M601" s="260"/>
      <c r="N601" s="261"/>
      <c r="O601" s="261"/>
      <c r="P601" s="261"/>
      <c r="Q601" s="261"/>
      <c r="R601" s="261"/>
      <c r="S601" s="261"/>
      <c r="T601" s="262"/>
      <c r="AT601" s="263" t="s">
        <v>223</v>
      </c>
      <c r="AU601" s="263" t="s">
        <v>76</v>
      </c>
      <c r="AV601" s="14" t="s">
        <v>218</v>
      </c>
      <c r="AW601" s="14" t="s">
        <v>30</v>
      </c>
      <c r="AX601" s="14" t="s">
        <v>74</v>
      </c>
      <c r="AY601" s="263" t="s">
        <v>211</v>
      </c>
    </row>
    <row r="602" spans="2:65" s="1" customFormat="1" ht="16.5" customHeight="1">
      <c r="B602" s="38"/>
      <c r="C602" s="216" t="s">
        <v>503</v>
      </c>
      <c r="D602" s="216" t="s">
        <v>213</v>
      </c>
      <c r="E602" s="217" t="s">
        <v>775</v>
      </c>
      <c r="F602" s="218" t="s">
        <v>776</v>
      </c>
      <c r="G602" s="219" t="s">
        <v>216</v>
      </c>
      <c r="H602" s="220">
        <v>197.498</v>
      </c>
      <c r="I602" s="221"/>
      <c r="J602" s="222">
        <f>ROUND(I602*H602,2)</f>
        <v>0</v>
      </c>
      <c r="K602" s="218" t="s">
        <v>1</v>
      </c>
      <c r="L602" s="43"/>
      <c r="M602" s="223" t="s">
        <v>1</v>
      </c>
      <c r="N602" s="224" t="s">
        <v>38</v>
      </c>
      <c r="O602" s="79"/>
      <c r="P602" s="225">
        <f>O602*H602</f>
        <v>0</v>
      </c>
      <c r="Q602" s="225">
        <v>0</v>
      </c>
      <c r="R602" s="225">
        <f>Q602*H602</f>
        <v>0</v>
      </c>
      <c r="S602" s="225">
        <v>0</v>
      </c>
      <c r="T602" s="226">
        <f>S602*H602</f>
        <v>0</v>
      </c>
      <c r="AR602" s="17" t="s">
        <v>273</v>
      </c>
      <c r="AT602" s="17" t="s">
        <v>213</v>
      </c>
      <c r="AU602" s="17" t="s">
        <v>76</v>
      </c>
      <c r="AY602" s="17" t="s">
        <v>211</v>
      </c>
      <c r="BE602" s="227">
        <f>IF(N602="základní",J602,0)</f>
        <v>0</v>
      </c>
      <c r="BF602" s="227">
        <f>IF(N602="snížená",J602,0)</f>
        <v>0</v>
      </c>
      <c r="BG602" s="227">
        <f>IF(N602="zákl. přenesená",J602,0)</f>
        <v>0</v>
      </c>
      <c r="BH602" s="227">
        <f>IF(N602="sníž. přenesená",J602,0)</f>
        <v>0</v>
      </c>
      <c r="BI602" s="227">
        <f>IF(N602="nulová",J602,0)</f>
        <v>0</v>
      </c>
      <c r="BJ602" s="17" t="s">
        <v>74</v>
      </c>
      <c r="BK602" s="227">
        <f>ROUND(I602*H602,2)</f>
        <v>0</v>
      </c>
      <c r="BL602" s="17" t="s">
        <v>273</v>
      </c>
      <c r="BM602" s="17" t="s">
        <v>777</v>
      </c>
    </row>
    <row r="603" spans="2:47" s="1" customFormat="1" ht="12">
      <c r="B603" s="38"/>
      <c r="C603" s="39"/>
      <c r="D603" s="228" t="s">
        <v>219</v>
      </c>
      <c r="E603" s="39"/>
      <c r="F603" s="229" t="s">
        <v>776</v>
      </c>
      <c r="G603" s="39"/>
      <c r="H603" s="39"/>
      <c r="I603" s="143"/>
      <c r="J603" s="39"/>
      <c r="K603" s="39"/>
      <c r="L603" s="43"/>
      <c r="M603" s="230"/>
      <c r="N603" s="79"/>
      <c r="O603" s="79"/>
      <c r="P603" s="79"/>
      <c r="Q603" s="79"/>
      <c r="R603" s="79"/>
      <c r="S603" s="79"/>
      <c r="T603" s="80"/>
      <c r="AT603" s="17" t="s">
        <v>219</v>
      </c>
      <c r="AU603" s="17" t="s">
        <v>76</v>
      </c>
    </row>
    <row r="604" spans="2:51" s="12" customFormat="1" ht="12">
      <c r="B604" s="232"/>
      <c r="C604" s="233"/>
      <c r="D604" s="228" t="s">
        <v>223</v>
      </c>
      <c r="E604" s="234" t="s">
        <v>1</v>
      </c>
      <c r="F604" s="235" t="s">
        <v>778</v>
      </c>
      <c r="G604" s="233"/>
      <c r="H604" s="234" t="s">
        <v>1</v>
      </c>
      <c r="I604" s="236"/>
      <c r="J604" s="233"/>
      <c r="K604" s="233"/>
      <c r="L604" s="237"/>
      <c r="M604" s="238"/>
      <c r="N604" s="239"/>
      <c r="O604" s="239"/>
      <c r="P604" s="239"/>
      <c r="Q604" s="239"/>
      <c r="R604" s="239"/>
      <c r="S604" s="239"/>
      <c r="T604" s="240"/>
      <c r="AT604" s="241" t="s">
        <v>223</v>
      </c>
      <c r="AU604" s="241" t="s">
        <v>76</v>
      </c>
      <c r="AV604" s="12" t="s">
        <v>74</v>
      </c>
      <c r="AW604" s="12" t="s">
        <v>30</v>
      </c>
      <c r="AX604" s="12" t="s">
        <v>67</v>
      </c>
      <c r="AY604" s="241" t="s">
        <v>211</v>
      </c>
    </row>
    <row r="605" spans="2:51" s="12" customFormat="1" ht="12">
      <c r="B605" s="232"/>
      <c r="C605" s="233"/>
      <c r="D605" s="228" t="s">
        <v>223</v>
      </c>
      <c r="E605" s="234" t="s">
        <v>1</v>
      </c>
      <c r="F605" s="235" t="s">
        <v>779</v>
      </c>
      <c r="G605" s="233"/>
      <c r="H605" s="234" t="s">
        <v>1</v>
      </c>
      <c r="I605" s="236"/>
      <c r="J605" s="233"/>
      <c r="K605" s="233"/>
      <c r="L605" s="237"/>
      <c r="M605" s="238"/>
      <c r="N605" s="239"/>
      <c r="O605" s="239"/>
      <c r="P605" s="239"/>
      <c r="Q605" s="239"/>
      <c r="R605" s="239"/>
      <c r="S605" s="239"/>
      <c r="T605" s="240"/>
      <c r="AT605" s="241" t="s">
        <v>223</v>
      </c>
      <c r="AU605" s="241" t="s">
        <v>76</v>
      </c>
      <c r="AV605" s="12" t="s">
        <v>74</v>
      </c>
      <c r="AW605" s="12" t="s">
        <v>30</v>
      </c>
      <c r="AX605" s="12" t="s">
        <v>67</v>
      </c>
      <c r="AY605" s="241" t="s">
        <v>211</v>
      </c>
    </row>
    <row r="606" spans="2:51" s="13" customFormat="1" ht="12">
      <c r="B606" s="242"/>
      <c r="C606" s="243"/>
      <c r="D606" s="228" t="s">
        <v>223</v>
      </c>
      <c r="E606" s="244" t="s">
        <v>1</v>
      </c>
      <c r="F606" s="245" t="s">
        <v>780</v>
      </c>
      <c r="G606" s="243"/>
      <c r="H606" s="246">
        <v>57.55</v>
      </c>
      <c r="I606" s="247"/>
      <c r="J606" s="243"/>
      <c r="K606" s="243"/>
      <c r="L606" s="248"/>
      <c r="M606" s="249"/>
      <c r="N606" s="250"/>
      <c r="O606" s="250"/>
      <c r="P606" s="250"/>
      <c r="Q606" s="250"/>
      <c r="R606" s="250"/>
      <c r="S606" s="250"/>
      <c r="T606" s="251"/>
      <c r="AT606" s="252" t="s">
        <v>223</v>
      </c>
      <c r="AU606" s="252" t="s">
        <v>76</v>
      </c>
      <c r="AV606" s="13" t="s">
        <v>76</v>
      </c>
      <c r="AW606" s="13" t="s">
        <v>30</v>
      </c>
      <c r="AX606" s="13" t="s">
        <v>67</v>
      </c>
      <c r="AY606" s="252" t="s">
        <v>211</v>
      </c>
    </row>
    <row r="607" spans="2:51" s="12" customFormat="1" ht="12">
      <c r="B607" s="232"/>
      <c r="C607" s="233"/>
      <c r="D607" s="228" t="s">
        <v>223</v>
      </c>
      <c r="E607" s="234" t="s">
        <v>1</v>
      </c>
      <c r="F607" s="235" t="s">
        <v>781</v>
      </c>
      <c r="G607" s="233"/>
      <c r="H607" s="234" t="s">
        <v>1</v>
      </c>
      <c r="I607" s="236"/>
      <c r="J607" s="233"/>
      <c r="K607" s="233"/>
      <c r="L607" s="237"/>
      <c r="M607" s="238"/>
      <c r="N607" s="239"/>
      <c r="O607" s="239"/>
      <c r="P607" s="239"/>
      <c r="Q607" s="239"/>
      <c r="R607" s="239"/>
      <c r="S607" s="239"/>
      <c r="T607" s="240"/>
      <c r="AT607" s="241" t="s">
        <v>223</v>
      </c>
      <c r="AU607" s="241" t="s">
        <v>76</v>
      </c>
      <c r="AV607" s="12" t="s">
        <v>74</v>
      </c>
      <c r="AW607" s="12" t="s">
        <v>30</v>
      </c>
      <c r="AX607" s="12" t="s">
        <v>67</v>
      </c>
      <c r="AY607" s="241" t="s">
        <v>211</v>
      </c>
    </row>
    <row r="608" spans="2:51" s="13" customFormat="1" ht="12">
      <c r="B608" s="242"/>
      <c r="C608" s="243"/>
      <c r="D608" s="228" t="s">
        <v>223</v>
      </c>
      <c r="E608" s="244" t="s">
        <v>1</v>
      </c>
      <c r="F608" s="245" t="s">
        <v>782</v>
      </c>
      <c r="G608" s="243"/>
      <c r="H608" s="246">
        <v>139.948</v>
      </c>
      <c r="I608" s="247"/>
      <c r="J608" s="243"/>
      <c r="K608" s="243"/>
      <c r="L608" s="248"/>
      <c r="M608" s="249"/>
      <c r="N608" s="250"/>
      <c r="O608" s="250"/>
      <c r="P608" s="250"/>
      <c r="Q608" s="250"/>
      <c r="R608" s="250"/>
      <c r="S608" s="250"/>
      <c r="T608" s="251"/>
      <c r="AT608" s="252" t="s">
        <v>223</v>
      </c>
      <c r="AU608" s="252" t="s">
        <v>76</v>
      </c>
      <c r="AV608" s="13" t="s">
        <v>76</v>
      </c>
      <c r="AW608" s="13" t="s">
        <v>30</v>
      </c>
      <c r="AX608" s="13" t="s">
        <v>67</v>
      </c>
      <c r="AY608" s="252" t="s">
        <v>211</v>
      </c>
    </row>
    <row r="609" spans="2:51" s="14" customFormat="1" ht="12">
      <c r="B609" s="253"/>
      <c r="C609" s="254"/>
      <c r="D609" s="228" t="s">
        <v>223</v>
      </c>
      <c r="E609" s="255" t="s">
        <v>1</v>
      </c>
      <c r="F609" s="256" t="s">
        <v>227</v>
      </c>
      <c r="G609" s="254"/>
      <c r="H609" s="257">
        <v>197.498</v>
      </c>
      <c r="I609" s="258"/>
      <c r="J609" s="254"/>
      <c r="K609" s="254"/>
      <c r="L609" s="259"/>
      <c r="M609" s="260"/>
      <c r="N609" s="261"/>
      <c r="O609" s="261"/>
      <c r="P609" s="261"/>
      <c r="Q609" s="261"/>
      <c r="R609" s="261"/>
      <c r="S609" s="261"/>
      <c r="T609" s="262"/>
      <c r="AT609" s="263" t="s">
        <v>223</v>
      </c>
      <c r="AU609" s="263" t="s">
        <v>76</v>
      </c>
      <c r="AV609" s="14" t="s">
        <v>218</v>
      </c>
      <c r="AW609" s="14" t="s">
        <v>30</v>
      </c>
      <c r="AX609" s="14" t="s">
        <v>74</v>
      </c>
      <c r="AY609" s="263" t="s">
        <v>211</v>
      </c>
    </row>
    <row r="610" spans="2:65" s="1" customFormat="1" ht="16.5" customHeight="1">
      <c r="B610" s="38"/>
      <c r="C610" s="216" t="s">
        <v>783</v>
      </c>
      <c r="D610" s="216" t="s">
        <v>213</v>
      </c>
      <c r="E610" s="217" t="s">
        <v>784</v>
      </c>
      <c r="F610" s="218" t="s">
        <v>785</v>
      </c>
      <c r="G610" s="219" t="s">
        <v>246</v>
      </c>
      <c r="H610" s="220">
        <v>26.895</v>
      </c>
      <c r="I610" s="221"/>
      <c r="J610" s="222">
        <f>ROUND(I610*H610,2)</f>
        <v>0</v>
      </c>
      <c r="K610" s="218" t="s">
        <v>1</v>
      </c>
      <c r="L610" s="43"/>
      <c r="M610" s="223" t="s">
        <v>1</v>
      </c>
      <c r="N610" s="224" t="s">
        <v>38</v>
      </c>
      <c r="O610" s="79"/>
      <c r="P610" s="225">
        <f>O610*H610</f>
        <v>0</v>
      </c>
      <c r="Q610" s="225">
        <v>0</v>
      </c>
      <c r="R610" s="225">
        <f>Q610*H610</f>
        <v>0</v>
      </c>
      <c r="S610" s="225">
        <v>0</v>
      </c>
      <c r="T610" s="226">
        <f>S610*H610</f>
        <v>0</v>
      </c>
      <c r="AR610" s="17" t="s">
        <v>273</v>
      </c>
      <c r="AT610" s="17" t="s">
        <v>213</v>
      </c>
      <c r="AU610" s="17" t="s">
        <v>76</v>
      </c>
      <c r="AY610" s="17" t="s">
        <v>211</v>
      </c>
      <c r="BE610" s="227">
        <f>IF(N610="základní",J610,0)</f>
        <v>0</v>
      </c>
      <c r="BF610" s="227">
        <f>IF(N610="snížená",J610,0)</f>
        <v>0</v>
      </c>
      <c r="BG610" s="227">
        <f>IF(N610="zákl. přenesená",J610,0)</f>
        <v>0</v>
      </c>
      <c r="BH610" s="227">
        <f>IF(N610="sníž. přenesená",J610,0)</f>
        <v>0</v>
      </c>
      <c r="BI610" s="227">
        <f>IF(N610="nulová",J610,0)</f>
        <v>0</v>
      </c>
      <c r="BJ610" s="17" t="s">
        <v>74</v>
      </c>
      <c r="BK610" s="227">
        <f>ROUND(I610*H610,2)</f>
        <v>0</v>
      </c>
      <c r="BL610" s="17" t="s">
        <v>273</v>
      </c>
      <c r="BM610" s="17" t="s">
        <v>786</v>
      </c>
    </row>
    <row r="611" spans="2:47" s="1" customFormat="1" ht="12">
      <c r="B611" s="38"/>
      <c r="C611" s="39"/>
      <c r="D611" s="228" t="s">
        <v>219</v>
      </c>
      <c r="E611" s="39"/>
      <c r="F611" s="229" t="s">
        <v>785</v>
      </c>
      <c r="G611" s="39"/>
      <c r="H611" s="39"/>
      <c r="I611" s="143"/>
      <c r="J611" s="39"/>
      <c r="K611" s="39"/>
      <c r="L611" s="43"/>
      <c r="M611" s="230"/>
      <c r="N611" s="79"/>
      <c r="O611" s="79"/>
      <c r="P611" s="79"/>
      <c r="Q611" s="79"/>
      <c r="R611" s="79"/>
      <c r="S611" s="79"/>
      <c r="T611" s="80"/>
      <c r="AT611" s="17" t="s">
        <v>219</v>
      </c>
      <c r="AU611" s="17" t="s">
        <v>76</v>
      </c>
    </row>
    <row r="612" spans="2:47" s="1" customFormat="1" ht="12">
      <c r="B612" s="38"/>
      <c r="C612" s="39"/>
      <c r="D612" s="228" t="s">
        <v>250</v>
      </c>
      <c r="E612" s="39"/>
      <c r="F612" s="231" t="s">
        <v>787</v>
      </c>
      <c r="G612" s="39"/>
      <c r="H612" s="39"/>
      <c r="I612" s="143"/>
      <c r="J612" s="39"/>
      <c r="K612" s="39"/>
      <c r="L612" s="43"/>
      <c r="M612" s="230"/>
      <c r="N612" s="79"/>
      <c r="O612" s="79"/>
      <c r="P612" s="79"/>
      <c r="Q612" s="79"/>
      <c r="R612" s="79"/>
      <c r="S612" s="79"/>
      <c r="T612" s="80"/>
      <c r="AT612" s="17" t="s">
        <v>250</v>
      </c>
      <c r="AU612" s="17" t="s">
        <v>76</v>
      </c>
    </row>
    <row r="613" spans="2:51" s="13" customFormat="1" ht="12">
      <c r="B613" s="242"/>
      <c r="C613" s="243"/>
      <c r="D613" s="228" t="s">
        <v>223</v>
      </c>
      <c r="E613" s="244" t="s">
        <v>1</v>
      </c>
      <c r="F613" s="245" t="s">
        <v>621</v>
      </c>
      <c r="G613" s="243"/>
      <c r="H613" s="246">
        <v>7.66</v>
      </c>
      <c r="I613" s="247"/>
      <c r="J613" s="243"/>
      <c r="K613" s="243"/>
      <c r="L613" s="248"/>
      <c r="M613" s="249"/>
      <c r="N613" s="250"/>
      <c r="O613" s="250"/>
      <c r="P613" s="250"/>
      <c r="Q613" s="250"/>
      <c r="R613" s="250"/>
      <c r="S613" s="250"/>
      <c r="T613" s="251"/>
      <c r="AT613" s="252" t="s">
        <v>223</v>
      </c>
      <c r="AU613" s="252" t="s">
        <v>76</v>
      </c>
      <c r="AV613" s="13" t="s">
        <v>76</v>
      </c>
      <c r="AW613" s="13" t="s">
        <v>30</v>
      </c>
      <c r="AX613" s="13" t="s">
        <v>67</v>
      </c>
      <c r="AY613" s="252" t="s">
        <v>211</v>
      </c>
    </row>
    <row r="614" spans="2:51" s="13" customFormat="1" ht="12">
      <c r="B614" s="242"/>
      <c r="C614" s="243"/>
      <c r="D614" s="228" t="s">
        <v>223</v>
      </c>
      <c r="E614" s="244" t="s">
        <v>1</v>
      </c>
      <c r="F614" s="245" t="s">
        <v>620</v>
      </c>
      <c r="G614" s="243"/>
      <c r="H614" s="246">
        <v>7.235</v>
      </c>
      <c r="I614" s="247"/>
      <c r="J614" s="243"/>
      <c r="K614" s="243"/>
      <c r="L614" s="248"/>
      <c r="M614" s="249"/>
      <c r="N614" s="250"/>
      <c r="O614" s="250"/>
      <c r="P614" s="250"/>
      <c r="Q614" s="250"/>
      <c r="R614" s="250"/>
      <c r="S614" s="250"/>
      <c r="T614" s="251"/>
      <c r="AT614" s="252" t="s">
        <v>223</v>
      </c>
      <c r="AU614" s="252" t="s">
        <v>76</v>
      </c>
      <c r="AV614" s="13" t="s">
        <v>76</v>
      </c>
      <c r="AW614" s="13" t="s">
        <v>30</v>
      </c>
      <c r="AX614" s="13" t="s">
        <v>67</v>
      </c>
      <c r="AY614" s="252" t="s">
        <v>211</v>
      </c>
    </row>
    <row r="615" spans="2:51" s="13" customFormat="1" ht="12">
      <c r="B615" s="242"/>
      <c r="C615" s="243"/>
      <c r="D615" s="228" t="s">
        <v>223</v>
      </c>
      <c r="E615" s="244" t="s">
        <v>1</v>
      </c>
      <c r="F615" s="245" t="s">
        <v>788</v>
      </c>
      <c r="G615" s="243"/>
      <c r="H615" s="246">
        <v>12</v>
      </c>
      <c r="I615" s="247"/>
      <c r="J615" s="243"/>
      <c r="K615" s="243"/>
      <c r="L615" s="248"/>
      <c r="M615" s="249"/>
      <c r="N615" s="250"/>
      <c r="O615" s="250"/>
      <c r="P615" s="250"/>
      <c r="Q615" s="250"/>
      <c r="R615" s="250"/>
      <c r="S615" s="250"/>
      <c r="T615" s="251"/>
      <c r="AT615" s="252" t="s">
        <v>223</v>
      </c>
      <c r="AU615" s="252" t="s">
        <v>76</v>
      </c>
      <c r="AV615" s="13" t="s">
        <v>76</v>
      </c>
      <c r="AW615" s="13" t="s">
        <v>30</v>
      </c>
      <c r="AX615" s="13" t="s">
        <v>67</v>
      </c>
      <c r="AY615" s="252" t="s">
        <v>211</v>
      </c>
    </row>
    <row r="616" spans="2:51" s="14" customFormat="1" ht="12">
      <c r="B616" s="253"/>
      <c r="C616" s="254"/>
      <c r="D616" s="228" t="s">
        <v>223</v>
      </c>
      <c r="E616" s="255" t="s">
        <v>1</v>
      </c>
      <c r="F616" s="256" t="s">
        <v>227</v>
      </c>
      <c r="G616" s="254"/>
      <c r="H616" s="257">
        <v>26.895</v>
      </c>
      <c r="I616" s="258"/>
      <c r="J616" s="254"/>
      <c r="K616" s="254"/>
      <c r="L616" s="259"/>
      <c r="M616" s="260"/>
      <c r="N616" s="261"/>
      <c r="O616" s="261"/>
      <c r="P616" s="261"/>
      <c r="Q616" s="261"/>
      <c r="R616" s="261"/>
      <c r="S616" s="261"/>
      <c r="T616" s="262"/>
      <c r="AT616" s="263" t="s">
        <v>223</v>
      </c>
      <c r="AU616" s="263" t="s">
        <v>76</v>
      </c>
      <c r="AV616" s="14" t="s">
        <v>218</v>
      </c>
      <c r="AW616" s="14" t="s">
        <v>30</v>
      </c>
      <c r="AX616" s="14" t="s">
        <v>74</v>
      </c>
      <c r="AY616" s="263" t="s">
        <v>211</v>
      </c>
    </row>
    <row r="617" spans="2:65" s="1" customFormat="1" ht="16.5" customHeight="1">
      <c r="B617" s="38"/>
      <c r="C617" s="216" t="s">
        <v>509</v>
      </c>
      <c r="D617" s="216" t="s">
        <v>213</v>
      </c>
      <c r="E617" s="217" t="s">
        <v>789</v>
      </c>
      <c r="F617" s="218" t="s">
        <v>790</v>
      </c>
      <c r="G617" s="219" t="s">
        <v>791</v>
      </c>
      <c r="H617" s="285"/>
      <c r="I617" s="221"/>
      <c r="J617" s="222">
        <f>ROUND(I617*H617,2)</f>
        <v>0</v>
      </c>
      <c r="K617" s="218" t="s">
        <v>217</v>
      </c>
      <c r="L617" s="43"/>
      <c r="M617" s="223" t="s">
        <v>1</v>
      </c>
      <c r="N617" s="224" t="s">
        <v>38</v>
      </c>
      <c r="O617" s="79"/>
      <c r="P617" s="225">
        <f>O617*H617</f>
        <v>0</v>
      </c>
      <c r="Q617" s="225">
        <v>0</v>
      </c>
      <c r="R617" s="225">
        <f>Q617*H617</f>
        <v>0</v>
      </c>
      <c r="S617" s="225">
        <v>0</v>
      </c>
      <c r="T617" s="226">
        <f>S617*H617</f>
        <v>0</v>
      </c>
      <c r="AR617" s="17" t="s">
        <v>273</v>
      </c>
      <c r="AT617" s="17" t="s">
        <v>213</v>
      </c>
      <c r="AU617" s="17" t="s">
        <v>76</v>
      </c>
      <c r="AY617" s="17" t="s">
        <v>211</v>
      </c>
      <c r="BE617" s="227">
        <f>IF(N617="základní",J617,0)</f>
        <v>0</v>
      </c>
      <c r="BF617" s="227">
        <f>IF(N617="snížená",J617,0)</f>
        <v>0</v>
      </c>
      <c r="BG617" s="227">
        <f>IF(N617="zákl. přenesená",J617,0)</f>
        <v>0</v>
      </c>
      <c r="BH617" s="227">
        <f>IF(N617="sníž. přenesená",J617,0)</f>
        <v>0</v>
      </c>
      <c r="BI617" s="227">
        <f>IF(N617="nulová",J617,0)</f>
        <v>0</v>
      </c>
      <c r="BJ617" s="17" t="s">
        <v>74</v>
      </c>
      <c r="BK617" s="227">
        <f>ROUND(I617*H617,2)</f>
        <v>0</v>
      </c>
      <c r="BL617" s="17" t="s">
        <v>273</v>
      </c>
      <c r="BM617" s="17" t="s">
        <v>792</v>
      </c>
    </row>
    <row r="618" spans="2:47" s="1" customFormat="1" ht="12">
      <c r="B618" s="38"/>
      <c r="C618" s="39"/>
      <c r="D618" s="228" t="s">
        <v>219</v>
      </c>
      <c r="E618" s="39"/>
      <c r="F618" s="229" t="s">
        <v>793</v>
      </c>
      <c r="G618" s="39"/>
      <c r="H618" s="39"/>
      <c r="I618" s="143"/>
      <c r="J618" s="39"/>
      <c r="K618" s="39"/>
      <c r="L618" s="43"/>
      <c r="M618" s="230"/>
      <c r="N618" s="79"/>
      <c r="O618" s="79"/>
      <c r="P618" s="79"/>
      <c r="Q618" s="79"/>
      <c r="R618" s="79"/>
      <c r="S618" s="79"/>
      <c r="T618" s="80"/>
      <c r="AT618" s="17" t="s">
        <v>219</v>
      </c>
      <c r="AU618" s="17" t="s">
        <v>76</v>
      </c>
    </row>
    <row r="619" spans="2:47" s="1" customFormat="1" ht="12">
      <c r="B619" s="38"/>
      <c r="C619" s="39"/>
      <c r="D619" s="228" t="s">
        <v>221</v>
      </c>
      <c r="E619" s="39"/>
      <c r="F619" s="231" t="s">
        <v>794</v>
      </c>
      <c r="G619" s="39"/>
      <c r="H619" s="39"/>
      <c r="I619" s="143"/>
      <c r="J619" s="39"/>
      <c r="K619" s="39"/>
      <c r="L619" s="43"/>
      <c r="M619" s="230"/>
      <c r="N619" s="79"/>
      <c r="O619" s="79"/>
      <c r="P619" s="79"/>
      <c r="Q619" s="79"/>
      <c r="R619" s="79"/>
      <c r="S619" s="79"/>
      <c r="T619" s="80"/>
      <c r="AT619" s="17" t="s">
        <v>221</v>
      </c>
      <c r="AU619" s="17" t="s">
        <v>76</v>
      </c>
    </row>
    <row r="620" spans="2:63" s="11" customFormat="1" ht="22.8" customHeight="1">
      <c r="B620" s="200"/>
      <c r="C620" s="201"/>
      <c r="D620" s="202" t="s">
        <v>66</v>
      </c>
      <c r="E620" s="214" t="s">
        <v>795</v>
      </c>
      <c r="F620" s="214" t="s">
        <v>796</v>
      </c>
      <c r="G620" s="201"/>
      <c r="H620" s="201"/>
      <c r="I620" s="204"/>
      <c r="J620" s="215">
        <f>BK620</f>
        <v>0</v>
      </c>
      <c r="K620" s="201"/>
      <c r="L620" s="206"/>
      <c r="M620" s="207"/>
      <c r="N620" s="208"/>
      <c r="O620" s="208"/>
      <c r="P620" s="209">
        <f>SUM(P621:P633)</f>
        <v>0</v>
      </c>
      <c r="Q620" s="208"/>
      <c r="R620" s="209">
        <f>SUM(R621:R633)</f>
        <v>0.03811584</v>
      </c>
      <c r="S620" s="208"/>
      <c r="T620" s="210">
        <f>SUM(T621:T633)</f>
        <v>0</v>
      </c>
      <c r="AR620" s="211" t="s">
        <v>76</v>
      </c>
      <c r="AT620" s="212" t="s">
        <v>66</v>
      </c>
      <c r="AU620" s="212" t="s">
        <v>74</v>
      </c>
      <c r="AY620" s="211" t="s">
        <v>211</v>
      </c>
      <c r="BK620" s="213">
        <f>SUM(BK621:BK633)</f>
        <v>0</v>
      </c>
    </row>
    <row r="621" spans="2:65" s="1" customFormat="1" ht="16.5" customHeight="1">
      <c r="B621" s="38"/>
      <c r="C621" s="216" t="s">
        <v>797</v>
      </c>
      <c r="D621" s="216" t="s">
        <v>213</v>
      </c>
      <c r="E621" s="217" t="s">
        <v>798</v>
      </c>
      <c r="F621" s="218" t="s">
        <v>799</v>
      </c>
      <c r="G621" s="219" t="s">
        <v>216</v>
      </c>
      <c r="H621" s="220">
        <v>181.504</v>
      </c>
      <c r="I621" s="221"/>
      <c r="J621" s="222">
        <f>ROUND(I621*H621,2)</f>
        <v>0</v>
      </c>
      <c r="K621" s="218" t="s">
        <v>217</v>
      </c>
      <c r="L621" s="43"/>
      <c r="M621" s="223" t="s">
        <v>1</v>
      </c>
      <c r="N621" s="224" t="s">
        <v>38</v>
      </c>
      <c r="O621" s="79"/>
      <c r="P621" s="225">
        <f>O621*H621</f>
        <v>0</v>
      </c>
      <c r="Q621" s="225">
        <v>0.00021</v>
      </c>
      <c r="R621" s="225">
        <f>Q621*H621</f>
        <v>0.03811584</v>
      </c>
      <c r="S621" s="225">
        <v>0</v>
      </c>
      <c r="T621" s="226">
        <f>S621*H621</f>
        <v>0</v>
      </c>
      <c r="AR621" s="17" t="s">
        <v>273</v>
      </c>
      <c r="AT621" s="17" t="s">
        <v>213</v>
      </c>
      <c r="AU621" s="17" t="s">
        <v>76</v>
      </c>
      <c r="AY621" s="17" t="s">
        <v>211</v>
      </c>
      <c r="BE621" s="227">
        <f>IF(N621="základní",J621,0)</f>
        <v>0</v>
      </c>
      <c r="BF621" s="227">
        <f>IF(N621="snížená",J621,0)</f>
        <v>0</v>
      </c>
      <c r="BG621" s="227">
        <f>IF(N621="zákl. přenesená",J621,0)</f>
        <v>0</v>
      </c>
      <c r="BH621" s="227">
        <f>IF(N621="sníž. přenesená",J621,0)</f>
        <v>0</v>
      </c>
      <c r="BI621" s="227">
        <f>IF(N621="nulová",J621,0)</f>
        <v>0</v>
      </c>
      <c r="BJ621" s="17" t="s">
        <v>74</v>
      </c>
      <c r="BK621" s="227">
        <f>ROUND(I621*H621,2)</f>
        <v>0</v>
      </c>
      <c r="BL621" s="17" t="s">
        <v>273</v>
      </c>
      <c r="BM621" s="17" t="s">
        <v>800</v>
      </c>
    </row>
    <row r="622" spans="2:47" s="1" customFormat="1" ht="12">
      <c r="B622" s="38"/>
      <c r="C622" s="39"/>
      <c r="D622" s="228" t="s">
        <v>219</v>
      </c>
      <c r="E622" s="39"/>
      <c r="F622" s="229" t="s">
        <v>801</v>
      </c>
      <c r="G622" s="39"/>
      <c r="H622" s="39"/>
      <c r="I622" s="143"/>
      <c r="J622" s="39"/>
      <c r="K622" s="39"/>
      <c r="L622" s="43"/>
      <c r="M622" s="230"/>
      <c r="N622" s="79"/>
      <c r="O622" s="79"/>
      <c r="P622" s="79"/>
      <c r="Q622" s="79"/>
      <c r="R622" s="79"/>
      <c r="S622" s="79"/>
      <c r="T622" s="80"/>
      <c r="AT622" s="17" t="s">
        <v>219</v>
      </c>
      <c r="AU622" s="17" t="s">
        <v>76</v>
      </c>
    </row>
    <row r="623" spans="2:47" s="1" customFormat="1" ht="12">
      <c r="B623" s="38"/>
      <c r="C623" s="39"/>
      <c r="D623" s="228" t="s">
        <v>250</v>
      </c>
      <c r="E623" s="39"/>
      <c r="F623" s="231" t="s">
        <v>802</v>
      </c>
      <c r="G623" s="39"/>
      <c r="H623" s="39"/>
      <c r="I623" s="143"/>
      <c r="J623" s="39"/>
      <c r="K623" s="39"/>
      <c r="L623" s="43"/>
      <c r="M623" s="230"/>
      <c r="N623" s="79"/>
      <c r="O623" s="79"/>
      <c r="P623" s="79"/>
      <c r="Q623" s="79"/>
      <c r="R623" s="79"/>
      <c r="S623" s="79"/>
      <c r="T623" s="80"/>
      <c r="AT623" s="17" t="s">
        <v>250</v>
      </c>
      <c r="AU623" s="17" t="s">
        <v>76</v>
      </c>
    </row>
    <row r="624" spans="2:51" s="12" customFormat="1" ht="12">
      <c r="B624" s="232"/>
      <c r="C624" s="233"/>
      <c r="D624" s="228" t="s">
        <v>223</v>
      </c>
      <c r="E624" s="234" t="s">
        <v>1</v>
      </c>
      <c r="F624" s="235" t="s">
        <v>626</v>
      </c>
      <c r="G624" s="233"/>
      <c r="H624" s="234" t="s">
        <v>1</v>
      </c>
      <c r="I624" s="236"/>
      <c r="J624" s="233"/>
      <c r="K624" s="233"/>
      <c r="L624" s="237"/>
      <c r="M624" s="238"/>
      <c r="N624" s="239"/>
      <c r="O624" s="239"/>
      <c r="P624" s="239"/>
      <c r="Q624" s="239"/>
      <c r="R624" s="239"/>
      <c r="S624" s="239"/>
      <c r="T624" s="240"/>
      <c r="AT624" s="241" t="s">
        <v>223</v>
      </c>
      <c r="AU624" s="241" t="s">
        <v>76</v>
      </c>
      <c r="AV624" s="12" t="s">
        <v>74</v>
      </c>
      <c r="AW624" s="12" t="s">
        <v>30</v>
      </c>
      <c r="AX624" s="12" t="s">
        <v>67</v>
      </c>
      <c r="AY624" s="241" t="s">
        <v>211</v>
      </c>
    </row>
    <row r="625" spans="2:51" s="13" customFormat="1" ht="12">
      <c r="B625" s="242"/>
      <c r="C625" s="243"/>
      <c r="D625" s="228" t="s">
        <v>223</v>
      </c>
      <c r="E625" s="244" t="s">
        <v>1</v>
      </c>
      <c r="F625" s="245" t="s">
        <v>627</v>
      </c>
      <c r="G625" s="243"/>
      <c r="H625" s="246">
        <v>31.095</v>
      </c>
      <c r="I625" s="247"/>
      <c r="J625" s="243"/>
      <c r="K625" s="243"/>
      <c r="L625" s="248"/>
      <c r="M625" s="249"/>
      <c r="N625" s="250"/>
      <c r="O625" s="250"/>
      <c r="P625" s="250"/>
      <c r="Q625" s="250"/>
      <c r="R625" s="250"/>
      <c r="S625" s="250"/>
      <c r="T625" s="251"/>
      <c r="AT625" s="252" t="s">
        <v>223</v>
      </c>
      <c r="AU625" s="252" t="s">
        <v>76</v>
      </c>
      <c r="AV625" s="13" t="s">
        <v>76</v>
      </c>
      <c r="AW625" s="13" t="s">
        <v>30</v>
      </c>
      <c r="AX625" s="13" t="s">
        <v>67</v>
      </c>
      <c r="AY625" s="252" t="s">
        <v>211</v>
      </c>
    </row>
    <row r="626" spans="2:51" s="12" customFormat="1" ht="12">
      <c r="B626" s="232"/>
      <c r="C626" s="233"/>
      <c r="D626" s="228" t="s">
        <v>223</v>
      </c>
      <c r="E626" s="234" t="s">
        <v>1</v>
      </c>
      <c r="F626" s="235" t="s">
        <v>628</v>
      </c>
      <c r="G626" s="233"/>
      <c r="H626" s="234" t="s">
        <v>1</v>
      </c>
      <c r="I626" s="236"/>
      <c r="J626" s="233"/>
      <c r="K626" s="233"/>
      <c r="L626" s="237"/>
      <c r="M626" s="238"/>
      <c r="N626" s="239"/>
      <c r="O626" s="239"/>
      <c r="P626" s="239"/>
      <c r="Q626" s="239"/>
      <c r="R626" s="239"/>
      <c r="S626" s="239"/>
      <c r="T626" s="240"/>
      <c r="AT626" s="241" t="s">
        <v>223</v>
      </c>
      <c r="AU626" s="241" t="s">
        <v>76</v>
      </c>
      <c r="AV626" s="12" t="s">
        <v>74</v>
      </c>
      <c r="AW626" s="12" t="s">
        <v>30</v>
      </c>
      <c r="AX626" s="12" t="s">
        <v>67</v>
      </c>
      <c r="AY626" s="241" t="s">
        <v>211</v>
      </c>
    </row>
    <row r="627" spans="2:51" s="13" customFormat="1" ht="12">
      <c r="B627" s="242"/>
      <c r="C627" s="243"/>
      <c r="D627" s="228" t="s">
        <v>223</v>
      </c>
      <c r="E627" s="244" t="s">
        <v>1</v>
      </c>
      <c r="F627" s="245" t="s">
        <v>629</v>
      </c>
      <c r="G627" s="243"/>
      <c r="H627" s="246">
        <v>21</v>
      </c>
      <c r="I627" s="247"/>
      <c r="J627" s="243"/>
      <c r="K627" s="243"/>
      <c r="L627" s="248"/>
      <c r="M627" s="249"/>
      <c r="N627" s="250"/>
      <c r="O627" s="250"/>
      <c r="P627" s="250"/>
      <c r="Q627" s="250"/>
      <c r="R627" s="250"/>
      <c r="S627" s="250"/>
      <c r="T627" s="251"/>
      <c r="AT627" s="252" t="s">
        <v>223</v>
      </c>
      <c r="AU627" s="252" t="s">
        <v>76</v>
      </c>
      <c r="AV627" s="13" t="s">
        <v>76</v>
      </c>
      <c r="AW627" s="13" t="s">
        <v>30</v>
      </c>
      <c r="AX627" s="13" t="s">
        <v>67</v>
      </c>
      <c r="AY627" s="252" t="s">
        <v>211</v>
      </c>
    </row>
    <row r="628" spans="2:51" s="12" customFormat="1" ht="12">
      <c r="B628" s="232"/>
      <c r="C628" s="233"/>
      <c r="D628" s="228" t="s">
        <v>223</v>
      </c>
      <c r="E628" s="234" t="s">
        <v>1</v>
      </c>
      <c r="F628" s="235" t="s">
        <v>594</v>
      </c>
      <c r="G628" s="233"/>
      <c r="H628" s="234" t="s">
        <v>1</v>
      </c>
      <c r="I628" s="236"/>
      <c r="J628" s="233"/>
      <c r="K628" s="233"/>
      <c r="L628" s="237"/>
      <c r="M628" s="238"/>
      <c r="N628" s="239"/>
      <c r="O628" s="239"/>
      <c r="P628" s="239"/>
      <c r="Q628" s="239"/>
      <c r="R628" s="239"/>
      <c r="S628" s="239"/>
      <c r="T628" s="240"/>
      <c r="AT628" s="241" t="s">
        <v>223</v>
      </c>
      <c r="AU628" s="241" t="s">
        <v>76</v>
      </c>
      <c r="AV628" s="12" t="s">
        <v>74</v>
      </c>
      <c r="AW628" s="12" t="s">
        <v>30</v>
      </c>
      <c r="AX628" s="12" t="s">
        <v>67</v>
      </c>
      <c r="AY628" s="241" t="s">
        <v>211</v>
      </c>
    </row>
    <row r="629" spans="2:51" s="13" customFormat="1" ht="12">
      <c r="B629" s="242"/>
      <c r="C629" s="243"/>
      <c r="D629" s="228" t="s">
        <v>223</v>
      </c>
      <c r="E629" s="244" t="s">
        <v>1</v>
      </c>
      <c r="F629" s="245" t="s">
        <v>643</v>
      </c>
      <c r="G629" s="243"/>
      <c r="H629" s="246">
        <v>38.657</v>
      </c>
      <c r="I629" s="247"/>
      <c r="J629" s="243"/>
      <c r="K629" s="243"/>
      <c r="L629" s="248"/>
      <c r="M629" s="249"/>
      <c r="N629" s="250"/>
      <c r="O629" s="250"/>
      <c r="P629" s="250"/>
      <c r="Q629" s="250"/>
      <c r="R629" s="250"/>
      <c r="S629" s="250"/>
      <c r="T629" s="251"/>
      <c r="AT629" s="252" t="s">
        <v>223</v>
      </c>
      <c r="AU629" s="252" t="s">
        <v>76</v>
      </c>
      <c r="AV629" s="13" t="s">
        <v>76</v>
      </c>
      <c r="AW629" s="13" t="s">
        <v>30</v>
      </c>
      <c r="AX629" s="13" t="s">
        <v>67</v>
      </c>
      <c r="AY629" s="252" t="s">
        <v>211</v>
      </c>
    </row>
    <row r="630" spans="2:51" s="15" customFormat="1" ht="12">
      <c r="B630" s="274"/>
      <c r="C630" s="275"/>
      <c r="D630" s="228" t="s">
        <v>223</v>
      </c>
      <c r="E630" s="276" t="s">
        <v>1</v>
      </c>
      <c r="F630" s="277" t="s">
        <v>630</v>
      </c>
      <c r="G630" s="275"/>
      <c r="H630" s="278">
        <v>90.752</v>
      </c>
      <c r="I630" s="279"/>
      <c r="J630" s="275"/>
      <c r="K630" s="275"/>
      <c r="L630" s="280"/>
      <c r="M630" s="281"/>
      <c r="N630" s="282"/>
      <c r="O630" s="282"/>
      <c r="P630" s="282"/>
      <c r="Q630" s="282"/>
      <c r="R630" s="282"/>
      <c r="S630" s="282"/>
      <c r="T630" s="283"/>
      <c r="AT630" s="284" t="s">
        <v>223</v>
      </c>
      <c r="AU630" s="284" t="s">
        <v>76</v>
      </c>
      <c r="AV630" s="15" t="s">
        <v>236</v>
      </c>
      <c r="AW630" s="15" t="s">
        <v>30</v>
      </c>
      <c r="AX630" s="15" t="s">
        <v>67</v>
      </c>
      <c r="AY630" s="284" t="s">
        <v>211</v>
      </c>
    </row>
    <row r="631" spans="2:51" s="12" customFormat="1" ht="12">
      <c r="B631" s="232"/>
      <c r="C631" s="233"/>
      <c r="D631" s="228" t="s">
        <v>223</v>
      </c>
      <c r="E631" s="234" t="s">
        <v>1</v>
      </c>
      <c r="F631" s="235" t="s">
        <v>803</v>
      </c>
      <c r="G631" s="233"/>
      <c r="H631" s="234" t="s">
        <v>1</v>
      </c>
      <c r="I631" s="236"/>
      <c r="J631" s="233"/>
      <c r="K631" s="233"/>
      <c r="L631" s="237"/>
      <c r="M631" s="238"/>
      <c r="N631" s="239"/>
      <c r="O631" s="239"/>
      <c r="P631" s="239"/>
      <c r="Q631" s="239"/>
      <c r="R631" s="239"/>
      <c r="S631" s="239"/>
      <c r="T631" s="240"/>
      <c r="AT631" s="241" t="s">
        <v>223</v>
      </c>
      <c r="AU631" s="241" t="s">
        <v>76</v>
      </c>
      <c r="AV631" s="12" t="s">
        <v>74</v>
      </c>
      <c r="AW631" s="12" t="s">
        <v>30</v>
      </c>
      <c r="AX631" s="12" t="s">
        <v>67</v>
      </c>
      <c r="AY631" s="241" t="s">
        <v>211</v>
      </c>
    </row>
    <row r="632" spans="2:51" s="13" customFormat="1" ht="12">
      <c r="B632" s="242"/>
      <c r="C632" s="243"/>
      <c r="D632" s="228" t="s">
        <v>223</v>
      </c>
      <c r="E632" s="244" t="s">
        <v>1</v>
      </c>
      <c r="F632" s="245" t="s">
        <v>804</v>
      </c>
      <c r="G632" s="243"/>
      <c r="H632" s="246">
        <v>90.752</v>
      </c>
      <c r="I632" s="247"/>
      <c r="J632" s="243"/>
      <c r="K632" s="243"/>
      <c r="L632" s="248"/>
      <c r="M632" s="249"/>
      <c r="N632" s="250"/>
      <c r="O632" s="250"/>
      <c r="P632" s="250"/>
      <c r="Q632" s="250"/>
      <c r="R632" s="250"/>
      <c r="S632" s="250"/>
      <c r="T632" s="251"/>
      <c r="AT632" s="252" t="s">
        <v>223</v>
      </c>
      <c r="AU632" s="252" t="s">
        <v>76</v>
      </c>
      <c r="AV632" s="13" t="s">
        <v>76</v>
      </c>
      <c r="AW632" s="13" t="s">
        <v>30</v>
      </c>
      <c r="AX632" s="13" t="s">
        <v>67</v>
      </c>
      <c r="AY632" s="252" t="s">
        <v>211</v>
      </c>
    </row>
    <row r="633" spans="2:51" s="14" customFormat="1" ht="12">
      <c r="B633" s="253"/>
      <c r="C633" s="254"/>
      <c r="D633" s="228" t="s">
        <v>223</v>
      </c>
      <c r="E633" s="255" t="s">
        <v>1</v>
      </c>
      <c r="F633" s="256" t="s">
        <v>227</v>
      </c>
      <c r="G633" s="254"/>
      <c r="H633" s="257">
        <v>181.504</v>
      </c>
      <c r="I633" s="258"/>
      <c r="J633" s="254"/>
      <c r="K633" s="254"/>
      <c r="L633" s="259"/>
      <c r="M633" s="286"/>
      <c r="N633" s="287"/>
      <c r="O633" s="287"/>
      <c r="P633" s="287"/>
      <c r="Q633" s="287"/>
      <c r="R633" s="287"/>
      <c r="S633" s="287"/>
      <c r="T633" s="288"/>
      <c r="AT633" s="263" t="s">
        <v>223</v>
      </c>
      <c r="AU633" s="263" t="s">
        <v>76</v>
      </c>
      <c r="AV633" s="14" t="s">
        <v>218</v>
      </c>
      <c r="AW633" s="14" t="s">
        <v>30</v>
      </c>
      <c r="AX633" s="14" t="s">
        <v>74</v>
      </c>
      <c r="AY633" s="263" t="s">
        <v>211</v>
      </c>
    </row>
    <row r="634" spans="2:12" s="1" customFormat="1" ht="6.95" customHeight="1">
      <c r="B634" s="57"/>
      <c r="C634" s="58"/>
      <c r="D634" s="58"/>
      <c r="E634" s="58"/>
      <c r="F634" s="58"/>
      <c r="G634" s="58"/>
      <c r="H634" s="58"/>
      <c r="I634" s="167"/>
      <c r="J634" s="58"/>
      <c r="K634" s="58"/>
      <c r="L634" s="43"/>
    </row>
  </sheetData>
  <sheetProtection password="CC35" sheet="1" objects="1" scenarios="1" formatColumns="0" formatRows="0" autoFilter="0"/>
  <autoFilter ref="C96:K633"/>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5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143</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2384</v>
      </c>
      <c r="F9" s="1"/>
      <c r="G9" s="1"/>
      <c r="H9" s="1"/>
      <c r="I9" s="143"/>
      <c r="L9" s="43"/>
    </row>
    <row r="10" spans="2:12" s="1" customFormat="1" ht="12" customHeight="1">
      <c r="B10" s="43"/>
      <c r="D10" s="141" t="s">
        <v>177</v>
      </c>
      <c r="I10" s="143"/>
      <c r="L10" s="43"/>
    </row>
    <row r="11" spans="2:12" s="1" customFormat="1" ht="36.95" customHeight="1">
      <c r="B11" s="43"/>
      <c r="E11" s="144" t="s">
        <v>2385</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ROUND(J95,2)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ROUND((SUM(BE95:BE513)),2)</f>
        <v>0</v>
      </c>
      <c r="I35" s="156">
        <v>0.21</v>
      </c>
      <c r="J35" s="155">
        <f>ROUND(((SUM(BE95:BE513))*I35),2)</f>
        <v>0</v>
      </c>
      <c r="L35" s="43"/>
    </row>
    <row r="36" spans="2:12" s="1" customFormat="1" ht="14.4" customHeight="1">
      <c r="B36" s="43"/>
      <c r="E36" s="141" t="s">
        <v>39</v>
      </c>
      <c r="F36" s="155">
        <f>ROUND((SUM(BF95:BF513)),2)</f>
        <v>0</v>
      </c>
      <c r="I36" s="156">
        <v>0.15</v>
      </c>
      <c r="J36" s="155">
        <f>ROUND(((SUM(BF95:BF513))*I36),2)</f>
        <v>0</v>
      </c>
      <c r="L36" s="43"/>
    </row>
    <row r="37" spans="2:12" s="1" customFormat="1" ht="14.4" customHeight="1" hidden="1">
      <c r="B37" s="43"/>
      <c r="E37" s="141" t="s">
        <v>40</v>
      </c>
      <c r="F37" s="155">
        <f>ROUND((SUM(BG95:BG513)),2)</f>
        <v>0</v>
      </c>
      <c r="I37" s="156">
        <v>0.21</v>
      </c>
      <c r="J37" s="155">
        <f>0</f>
        <v>0</v>
      </c>
      <c r="L37" s="43"/>
    </row>
    <row r="38" spans="2:12" s="1" customFormat="1" ht="14.4" customHeight="1" hidden="1">
      <c r="B38" s="43"/>
      <c r="E38" s="141" t="s">
        <v>41</v>
      </c>
      <c r="F38" s="155">
        <f>ROUND((SUM(BH95:BH513)),2)</f>
        <v>0</v>
      </c>
      <c r="I38" s="156">
        <v>0.15</v>
      </c>
      <c r="J38" s="155">
        <f>0</f>
        <v>0</v>
      </c>
      <c r="L38" s="43"/>
    </row>
    <row r="39" spans="2:12" s="1" customFormat="1" ht="14.4" customHeight="1" hidden="1">
      <c r="B39" s="43"/>
      <c r="E39" s="141" t="s">
        <v>42</v>
      </c>
      <c r="F39" s="155">
        <f>ROUND((SUM(BI95:BI513)),2)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2384</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31,887</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J95</f>
        <v>0</v>
      </c>
      <c r="K63" s="39"/>
      <c r="L63" s="43"/>
      <c r="AU63" s="17" t="s">
        <v>183</v>
      </c>
    </row>
    <row r="64" spans="2:12" s="8" customFormat="1" ht="24.95" customHeight="1">
      <c r="B64" s="177"/>
      <c r="C64" s="178"/>
      <c r="D64" s="179" t="s">
        <v>184</v>
      </c>
      <c r="E64" s="180"/>
      <c r="F64" s="180"/>
      <c r="G64" s="180"/>
      <c r="H64" s="180"/>
      <c r="I64" s="181"/>
      <c r="J64" s="182">
        <f>J96</f>
        <v>0</v>
      </c>
      <c r="K64" s="178"/>
      <c r="L64" s="183"/>
    </row>
    <row r="65" spans="2:12" s="9" customFormat="1" ht="19.9" customHeight="1">
      <c r="B65" s="184"/>
      <c r="C65" s="122"/>
      <c r="D65" s="185" t="s">
        <v>185</v>
      </c>
      <c r="E65" s="186"/>
      <c r="F65" s="186"/>
      <c r="G65" s="186"/>
      <c r="H65" s="186"/>
      <c r="I65" s="187"/>
      <c r="J65" s="188">
        <f>J97</f>
        <v>0</v>
      </c>
      <c r="K65" s="122"/>
      <c r="L65" s="189"/>
    </row>
    <row r="66" spans="2:12" s="9" customFormat="1" ht="19.9" customHeight="1">
      <c r="B66" s="184"/>
      <c r="C66" s="122"/>
      <c r="D66" s="185" t="s">
        <v>186</v>
      </c>
      <c r="E66" s="186"/>
      <c r="F66" s="186"/>
      <c r="G66" s="186"/>
      <c r="H66" s="186"/>
      <c r="I66" s="187"/>
      <c r="J66" s="188">
        <f>J240</f>
        <v>0</v>
      </c>
      <c r="K66" s="122"/>
      <c r="L66" s="189"/>
    </row>
    <row r="67" spans="2:12" s="9" customFormat="1" ht="19.9" customHeight="1">
      <c r="B67" s="184"/>
      <c r="C67" s="122"/>
      <c r="D67" s="185" t="s">
        <v>187</v>
      </c>
      <c r="E67" s="186"/>
      <c r="F67" s="186"/>
      <c r="G67" s="186"/>
      <c r="H67" s="186"/>
      <c r="I67" s="187"/>
      <c r="J67" s="188">
        <f>J262</f>
        <v>0</v>
      </c>
      <c r="K67" s="122"/>
      <c r="L67" s="189"/>
    </row>
    <row r="68" spans="2:12" s="9" customFormat="1" ht="19.9" customHeight="1">
      <c r="B68" s="184"/>
      <c r="C68" s="122"/>
      <c r="D68" s="185" t="s">
        <v>188</v>
      </c>
      <c r="E68" s="186"/>
      <c r="F68" s="186"/>
      <c r="G68" s="186"/>
      <c r="H68" s="186"/>
      <c r="I68" s="187"/>
      <c r="J68" s="188">
        <f>J320</f>
        <v>0</v>
      </c>
      <c r="K68" s="122"/>
      <c r="L68" s="189"/>
    </row>
    <row r="69" spans="2:12" s="9" customFormat="1" ht="19.9" customHeight="1">
      <c r="B69" s="184"/>
      <c r="C69" s="122"/>
      <c r="D69" s="185" t="s">
        <v>190</v>
      </c>
      <c r="E69" s="186"/>
      <c r="F69" s="186"/>
      <c r="G69" s="186"/>
      <c r="H69" s="186"/>
      <c r="I69" s="187"/>
      <c r="J69" s="188">
        <f>J360</f>
        <v>0</v>
      </c>
      <c r="K69" s="122"/>
      <c r="L69" s="189"/>
    </row>
    <row r="70" spans="2:12" s="9" customFormat="1" ht="19.9" customHeight="1">
      <c r="B70" s="184"/>
      <c r="C70" s="122"/>
      <c r="D70" s="185" t="s">
        <v>191</v>
      </c>
      <c r="E70" s="186"/>
      <c r="F70" s="186"/>
      <c r="G70" s="186"/>
      <c r="H70" s="186"/>
      <c r="I70" s="187"/>
      <c r="J70" s="188">
        <f>J440</f>
        <v>0</v>
      </c>
      <c r="K70" s="122"/>
      <c r="L70" s="189"/>
    </row>
    <row r="71" spans="2:12" s="9" customFormat="1" ht="19.9" customHeight="1">
      <c r="B71" s="184"/>
      <c r="C71" s="122"/>
      <c r="D71" s="185" t="s">
        <v>192</v>
      </c>
      <c r="E71" s="186"/>
      <c r="F71" s="186"/>
      <c r="G71" s="186"/>
      <c r="H71" s="186"/>
      <c r="I71" s="187"/>
      <c r="J71" s="188">
        <f>J476</f>
        <v>0</v>
      </c>
      <c r="K71" s="122"/>
      <c r="L71" s="189"/>
    </row>
    <row r="72" spans="2:12" s="8" customFormat="1" ht="24.95" customHeight="1">
      <c r="B72" s="177"/>
      <c r="C72" s="178"/>
      <c r="D72" s="179" t="s">
        <v>193</v>
      </c>
      <c r="E72" s="180"/>
      <c r="F72" s="180"/>
      <c r="G72" s="180"/>
      <c r="H72" s="180"/>
      <c r="I72" s="181"/>
      <c r="J72" s="182">
        <f>J481</f>
        <v>0</v>
      </c>
      <c r="K72" s="178"/>
      <c r="L72" s="183"/>
    </row>
    <row r="73" spans="2:12" s="9" customFormat="1" ht="19.9" customHeight="1">
      <c r="B73" s="184"/>
      <c r="C73" s="122"/>
      <c r="D73" s="185" t="s">
        <v>194</v>
      </c>
      <c r="E73" s="186"/>
      <c r="F73" s="186"/>
      <c r="G73" s="186"/>
      <c r="H73" s="186"/>
      <c r="I73" s="187"/>
      <c r="J73" s="188">
        <f>J482</f>
        <v>0</v>
      </c>
      <c r="K73" s="122"/>
      <c r="L73" s="189"/>
    </row>
    <row r="74" spans="2:12" s="1" customFormat="1" ht="21.8" customHeight="1">
      <c r="B74" s="38"/>
      <c r="C74" s="39"/>
      <c r="D74" s="39"/>
      <c r="E74" s="39"/>
      <c r="F74" s="39"/>
      <c r="G74" s="39"/>
      <c r="H74" s="39"/>
      <c r="I74" s="143"/>
      <c r="J74" s="39"/>
      <c r="K74" s="39"/>
      <c r="L74" s="43"/>
    </row>
    <row r="75" spans="2:12" s="1" customFormat="1" ht="6.95" customHeight="1">
      <c r="B75" s="57"/>
      <c r="C75" s="58"/>
      <c r="D75" s="58"/>
      <c r="E75" s="58"/>
      <c r="F75" s="58"/>
      <c r="G75" s="58"/>
      <c r="H75" s="58"/>
      <c r="I75" s="167"/>
      <c r="J75" s="58"/>
      <c r="K75" s="58"/>
      <c r="L75" s="43"/>
    </row>
    <row r="79" spans="2:12" s="1" customFormat="1" ht="6.95" customHeight="1">
      <c r="B79" s="59"/>
      <c r="C79" s="60"/>
      <c r="D79" s="60"/>
      <c r="E79" s="60"/>
      <c r="F79" s="60"/>
      <c r="G79" s="60"/>
      <c r="H79" s="60"/>
      <c r="I79" s="170"/>
      <c r="J79" s="60"/>
      <c r="K79" s="60"/>
      <c r="L79" s="43"/>
    </row>
    <row r="80" spans="2:12" s="1" customFormat="1" ht="24.95" customHeight="1">
      <c r="B80" s="38"/>
      <c r="C80" s="23" t="s">
        <v>196</v>
      </c>
      <c r="D80" s="39"/>
      <c r="E80" s="39"/>
      <c r="F80" s="39"/>
      <c r="G80" s="39"/>
      <c r="H80" s="39"/>
      <c r="I80" s="143"/>
      <c r="J80" s="39"/>
      <c r="K80" s="39"/>
      <c r="L80" s="43"/>
    </row>
    <row r="81" spans="2:12" s="1" customFormat="1" ht="6.95" customHeight="1">
      <c r="B81" s="38"/>
      <c r="C81" s="39"/>
      <c r="D81" s="39"/>
      <c r="E81" s="39"/>
      <c r="F81" s="39"/>
      <c r="G81" s="39"/>
      <c r="H81" s="39"/>
      <c r="I81" s="143"/>
      <c r="J81" s="39"/>
      <c r="K81" s="39"/>
      <c r="L81" s="43"/>
    </row>
    <row r="82" spans="2:12" s="1" customFormat="1" ht="12" customHeight="1">
      <c r="B82" s="38"/>
      <c r="C82" s="32" t="s">
        <v>16</v>
      </c>
      <c r="D82" s="39"/>
      <c r="E82" s="39"/>
      <c r="F82" s="39"/>
      <c r="G82" s="39"/>
      <c r="H82" s="39"/>
      <c r="I82" s="143"/>
      <c r="J82" s="39"/>
      <c r="K82" s="39"/>
      <c r="L82" s="43"/>
    </row>
    <row r="83" spans="2:12" s="1" customFormat="1" ht="16.5" customHeight="1">
      <c r="B83" s="38"/>
      <c r="C83" s="39"/>
      <c r="D83" s="39"/>
      <c r="E83" s="171" t="str">
        <f>E7</f>
        <v>Oprava mostních objektů v úseku Domoušice - Hřivice</v>
      </c>
      <c r="F83" s="32"/>
      <c r="G83" s="32"/>
      <c r="H83" s="32"/>
      <c r="I83" s="143"/>
      <c r="J83" s="39"/>
      <c r="K83" s="39"/>
      <c r="L83" s="43"/>
    </row>
    <row r="84" spans="2:12" ht="12" customHeight="1">
      <c r="B84" s="21"/>
      <c r="C84" s="32" t="s">
        <v>175</v>
      </c>
      <c r="D84" s="22"/>
      <c r="E84" s="22"/>
      <c r="F84" s="22"/>
      <c r="G84" s="22"/>
      <c r="H84" s="22"/>
      <c r="I84" s="136"/>
      <c r="J84" s="22"/>
      <c r="K84" s="22"/>
      <c r="L84" s="20"/>
    </row>
    <row r="85" spans="2:12" s="1" customFormat="1" ht="16.5" customHeight="1">
      <c r="B85" s="38"/>
      <c r="C85" s="39"/>
      <c r="D85" s="39"/>
      <c r="E85" s="171" t="s">
        <v>2384</v>
      </c>
      <c r="F85" s="39"/>
      <c r="G85" s="39"/>
      <c r="H85" s="39"/>
      <c r="I85" s="143"/>
      <c r="J85" s="39"/>
      <c r="K85" s="39"/>
      <c r="L85" s="43"/>
    </row>
    <row r="86" spans="2:12" s="1" customFormat="1" ht="12" customHeight="1">
      <c r="B86" s="38"/>
      <c r="C86" s="32" t="s">
        <v>177</v>
      </c>
      <c r="D86" s="39"/>
      <c r="E86" s="39"/>
      <c r="F86" s="39"/>
      <c r="G86" s="39"/>
      <c r="H86" s="39"/>
      <c r="I86" s="143"/>
      <c r="J86" s="39"/>
      <c r="K86" s="39"/>
      <c r="L86" s="43"/>
    </row>
    <row r="87" spans="2:12" s="1" customFormat="1" ht="16.5" customHeight="1">
      <c r="B87" s="38"/>
      <c r="C87" s="39"/>
      <c r="D87" s="39"/>
      <c r="E87" s="64" t="str">
        <f>E11</f>
        <v>001 - ZRN - propustek v km 31,887</v>
      </c>
      <c r="F87" s="39"/>
      <c r="G87" s="39"/>
      <c r="H87" s="39"/>
      <c r="I87" s="143"/>
      <c r="J87" s="39"/>
      <c r="K87" s="39"/>
      <c r="L87" s="43"/>
    </row>
    <row r="88" spans="2:12" s="1" customFormat="1" ht="6.95" customHeight="1">
      <c r="B88" s="38"/>
      <c r="C88" s="39"/>
      <c r="D88" s="39"/>
      <c r="E88" s="39"/>
      <c r="F88" s="39"/>
      <c r="G88" s="39"/>
      <c r="H88" s="39"/>
      <c r="I88" s="143"/>
      <c r="J88" s="39"/>
      <c r="K88" s="39"/>
      <c r="L88" s="43"/>
    </row>
    <row r="89" spans="2:12" s="1" customFormat="1" ht="12" customHeight="1">
      <c r="B89" s="38"/>
      <c r="C89" s="32" t="s">
        <v>20</v>
      </c>
      <c r="D89" s="39"/>
      <c r="E89" s="39"/>
      <c r="F89" s="27" t="str">
        <f>F14</f>
        <v xml:space="preserve"> </v>
      </c>
      <c r="G89" s="39"/>
      <c r="H89" s="39"/>
      <c r="I89" s="145" t="s">
        <v>22</v>
      </c>
      <c r="J89" s="67" t="str">
        <f>IF(J14="","",J14)</f>
        <v>3. 6. 2019</v>
      </c>
      <c r="K89" s="39"/>
      <c r="L89" s="43"/>
    </row>
    <row r="90" spans="2:12" s="1" customFormat="1" ht="6.95" customHeight="1">
      <c r="B90" s="38"/>
      <c r="C90" s="39"/>
      <c r="D90" s="39"/>
      <c r="E90" s="39"/>
      <c r="F90" s="39"/>
      <c r="G90" s="39"/>
      <c r="H90" s="39"/>
      <c r="I90" s="143"/>
      <c r="J90" s="39"/>
      <c r="K90" s="39"/>
      <c r="L90" s="43"/>
    </row>
    <row r="91" spans="2:12" s="1" customFormat="1" ht="13.65" customHeight="1">
      <c r="B91" s="38"/>
      <c r="C91" s="32" t="s">
        <v>24</v>
      </c>
      <c r="D91" s="39"/>
      <c r="E91" s="39"/>
      <c r="F91" s="27" t="str">
        <f>E17</f>
        <v xml:space="preserve"> </v>
      </c>
      <c r="G91" s="39"/>
      <c r="H91" s="39"/>
      <c r="I91" s="145" t="s">
        <v>29</v>
      </c>
      <c r="J91" s="36" t="str">
        <f>E23</f>
        <v xml:space="preserve"> </v>
      </c>
      <c r="K91" s="39"/>
      <c r="L91" s="43"/>
    </row>
    <row r="92" spans="2:12" s="1" customFormat="1" ht="13.65" customHeight="1">
      <c r="B92" s="38"/>
      <c r="C92" s="32" t="s">
        <v>27</v>
      </c>
      <c r="D92" s="39"/>
      <c r="E92" s="39"/>
      <c r="F92" s="27" t="str">
        <f>IF(E20="","",E20)</f>
        <v>Vyplň údaj</v>
      </c>
      <c r="G92" s="39"/>
      <c r="H92" s="39"/>
      <c r="I92" s="145" t="s">
        <v>31</v>
      </c>
      <c r="J92" s="36" t="str">
        <f>E26</f>
        <v xml:space="preserve"> </v>
      </c>
      <c r="K92" s="39"/>
      <c r="L92" s="43"/>
    </row>
    <row r="93" spans="2:12" s="1" customFormat="1" ht="10.3" customHeight="1">
      <c r="B93" s="38"/>
      <c r="C93" s="39"/>
      <c r="D93" s="39"/>
      <c r="E93" s="39"/>
      <c r="F93" s="39"/>
      <c r="G93" s="39"/>
      <c r="H93" s="39"/>
      <c r="I93" s="143"/>
      <c r="J93" s="39"/>
      <c r="K93" s="39"/>
      <c r="L93" s="43"/>
    </row>
    <row r="94" spans="2:20" s="10" customFormat="1" ht="29.25" customHeight="1">
      <c r="B94" s="190"/>
      <c r="C94" s="191" t="s">
        <v>197</v>
      </c>
      <c r="D94" s="192" t="s">
        <v>52</v>
      </c>
      <c r="E94" s="192" t="s">
        <v>48</v>
      </c>
      <c r="F94" s="192" t="s">
        <v>49</v>
      </c>
      <c r="G94" s="192" t="s">
        <v>198</v>
      </c>
      <c r="H94" s="192" t="s">
        <v>199</v>
      </c>
      <c r="I94" s="193" t="s">
        <v>200</v>
      </c>
      <c r="J94" s="192" t="s">
        <v>181</v>
      </c>
      <c r="K94" s="194" t="s">
        <v>201</v>
      </c>
      <c r="L94" s="195"/>
      <c r="M94" s="88" t="s">
        <v>1</v>
      </c>
      <c r="N94" s="89" t="s">
        <v>37</v>
      </c>
      <c r="O94" s="89" t="s">
        <v>202</v>
      </c>
      <c r="P94" s="89" t="s">
        <v>203</v>
      </c>
      <c r="Q94" s="89" t="s">
        <v>204</v>
      </c>
      <c r="R94" s="89" t="s">
        <v>205</v>
      </c>
      <c r="S94" s="89" t="s">
        <v>206</v>
      </c>
      <c r="T94" s="90" t="s">
        <v>207</v>
      </c>
    </row>
    <row r="95" spans="2:63" s="1" customFormat="1" ht="22.8" customHeight="1">
      <c r="B95" s="38"/>
      <c r="C95" s="95" t="s">
        <v>208</v>
      </c>
      <c r="D95" s="39"/>
      <c r="E95" s="39"/>
      <c r="F95" s="39"/>
      <c r="G95" s="39"/>
      <c r="H95" s="39"/>
      <c r="I95" s="143"/>
      <c r="J95" s="196">
        <f>BK95</f>
        <v>0</v>
      </c>
      <c r="K95" s="39"/>
      <c r="L95" s="43"/>
      <c r="M95" s="91"/>
      <c r="N95" s="92"/>
      <c r="O95" s="92"/>
      <c r="P95" s="197">
        <f>P96+P481</f>
        <v>0</v>
      </c>
      <c r="Q95" s="92"/>
      <c r="R95" s="197">
        <f>R96+R481</f>
        <v>88.75084854695601</v>
      </c>
      <c r="S95" s="92"/>
      <c r="T95" s="198">
        <f>T96+T481</f>
        <v>28.35825</v>
      </c>
      <c r="AT95" s="17" t="s">
        <v>66</v>
      </c>
      <c r="AU95" s="17" t="s">
        <v>183</v>
      </c>
      <c r="BK95" s="199">
        <f>BK96+BK481</f>
        <v>0</v>
      </c>
    </row>
    <row r="96" spans="2:63" s="11" customFormat="1" ht="25.9" customHeight="1">
      <c r="B96" s="200"/>
      <c r="C96" s="201"/>
      <c r="D96" s="202" t="s">
        <v>66</v>
      </c>
      <c r="E96" s="203" t="s">
        <v>209</v>
      </c>
      <c r="F96" s="203" t="s">
        <v>210</v>
      </c>
      <c r="G96" s="201"/>
      <c r="H96" s="201"/>
      <c r="I96" s="204"/>
      <c r="J96" s="205">
        <f>BK96</f>
        <v>0</v>
      </c>
      <c r="K96" s="201"/>
      <c r="L96" s="206"/>
      <c r="M96" s="207"/>
      <c r="N96" s="208"/>
      <c r="O96" s="208"/>
      <c r="P96" s="209">
        <f>P97+P240+P262+P320+P360+P440+P476</f>
        <v>0</v>
      </c>
      <c r="Q96" s="208"/>
      <c r="R96" s="209">
        <f>R97+R240+R262+R320+R360+R440+R476</f>
        <v>88.731848546956</v>
      </c>
      <c r="S96" s="208"/>
      <c r="T96" s="210">
        <f>T97+T240+T262+T320+T360+T440+T476</f>
        <v>28.35825</v>
      </c>
      <c r="AR96" s="211" t="s">
        <v>74</v>
      </c>
      <c r="AT96" s="212" t="s">
        <v>66</v>
      </c>
      <c r="AU96" s="212" t="s">
        <v>67</v>
      </c>
      <c r="AY96" s="211" t="s">
        <v>211</v>
      </c>
      <c r="BK96" s="213">
        <f>BK97+BK240+BK262+BK320+BK360+BK440+BK476</f>
        <v>0</v>
      </c>
    </row>
    <row r="97" spans="2:63" s="11" customFormat="1" ht="22.8" customHeight="1">
      <c r="B97" s="200"/>
      <c r="C97" s="201"/>
      <c r="D97" s="202" t="s">
        <v>66</v>
      </c>
      <c r="E97" s="214" t="s">
        <v>74</v>
      </c>
      <c r="F97" s="214" t="s">
        <v>212</v>
      </c>
      <c r="G97" s="201"/>
      <c r="H97" s="201"/>
      <c r="I97" s="204"/>
      <c r="J97" s="215">
        <f>BK97</f>
        <v>0</v>
      </c>
      <c r="K97" s="201"/>
      <c r="L97" s="206"/>
      <c r="M97" s="207"/>
      <c r="N97" s="208"/>
      <c r="O97" s="208"/>
      <c r="P97" s="209">
        <f>SUM(P98:P239)</f>
        <v>0</v>
      </c>
      <c r="Q97" s="208"/>
      <c r="R97" s="209">
        <f>SUM(R98:R239)</f>
        <v>41.291073164</v>
      </c>
      <c r="S97" s="208"/>
      <c r="T97" s="210">
        <f>SUM(T98:T239)</f>
        <v>1.88692</v>
      </c>
      <c r="AR97" s="211" t="s">
        <v>74</v>
      </c>
      <c r="AT97" s="212" t="s">
        <v>66</v>
      </c>
      <c r="AU97" s="212" t="s">
        <v>74</v>
      </c>
      <c r="AY97" s="211" t="s">
        <v>211</v>
      </c>
      <c r="BK97" s="213">
        <f>SUM(BK98:BK239)</f>
        <v>0</v>
      </c>
    </row>
    <row r="98" spans="2:65" s="1" customFormat="1" ht="16.5" customHeight="1">
      <c r="B98" s="38"/>
      <c r="C98" s="216" t="s">
        <v>74</v>
      </c>
      <c r="D98" s="216" t="s">
        <v>213</v>
      </c>
      <c r="E98" s="217" t="s">
        <v>214</v>
      </c>
      <c r="F98" s="218" t="s">
        <v>215</v>
      </c>
      <c r="G98" s="219" t="s">
        <v>216</v>
      </c>
      <c r="H98" s="220">
        <v>56</v>
      </c>
      <c r="I98" s="221"/>
      <c r="J98" s="222">
        <f>ROUND(I98*H98,2)</f>
        <v>0</v>
      </c>
      <c r="K98" s="218" t="s">
        <v>217</v>
      </c>
      <c r="L98" s="43"/>
      <c r="M98" s="223" t="s">
        <v>1</v>
      </c>
      <c r="N98" s="224" t="s">
        <v>38</v>
      </c>
      <c r="O98" s="79"/>
      <c r="P98" s="225">
        <f>O98*H98</f>
        <v>0</v>
      </c>
      <c r="Q98" s="225">
        <v>0</v>
      </c>
      <c r="R98" s="225">
        <f>Q98*H98</f>
        <v>0</v>
      </c>
      <c r="S98" s="225">
        <v>0</v>
      </c>
      <c r="T98" s="226">
        <f>S98*H98</f>
        <v>0</v>
      </c>
      <c r="AR98" s="17" t="s">
        <v>218</v>
      </c>
      <c r="AT98" s="17" t="s">
        <v>213</v>
      </c>
      <c r="AU98" s="17" t="s">
        <v>76</v>
      </c>
      <c r="AY98" s="17" t="s">
        <v>211</v>
      </c>
      <c r="BE98" s="227">
        <f>IF(N98="základní",J98,0)</f>
        <v>0</v>
      </c>
      <c r="BF98" s="227">
        <f>IF(N98="snížená",J98,0)</f>
        <v>0</v>
      </c>
      <c r="BG98" s="227">
        <f>IF(N98="zákl. přenesená",J98,0)</f>
        <v>0</v>
      </c>
      <c r="BH98" s="227">
        <f>IF(N98="sníž. přenesená",J98,0)</f>
        <v>0</v>
      </c>
      <c r="BI98" s="227">
        <f>IF(N98="nulová",J98,0)</f>
        <v>0</v>
      </c>
      <c r="BJ98" s="17" t="s">
        <v>74</v>
      </c>
      <c r="BK98" s="227">
        <f>ROUND(I98*H98,2)</f>
        <v>0</v>
      </c>
      <c r="BL98" s="17" t="s">
        <v>218</v>
      </c>
      <c r="BM98" s="17" t="s">
        <v>76</v>
      </c>
    </row>
    <row r="99" spans="2:47" s="1" customFormat="1" ht="12">
      <c r="B99" s="38"/>
      <c r="C99" s="39"/>
      <c r="D99" s="228" t="s">
        <v>219</v>
      </c>
      <c r="E99" s="39"/>
      <c r="F99" s="229" t="s">
        <v>220</v>
      </c>
      <c r="G99" s="39"/>
      <c r="H99" s="39"/>
      <c r="I99" s="143"/>
      <c r="J99" s="39"/>
      <c r="K99" s="39"/>
      <c r="L99" s="43"/>
      <c r="M99" s="230"/>
      <c r="N99" s="79"/>
      <c r="O99" s="79"/>
      <c r="P99" s="79"/>
      <c r="Q99" s="79"/>
      <c r="R99" s="79"/>
      <c r="S99" s="79"/>
      <c r="T99" s="80"/>
      <c r="AT99" s="17" t="s">
        <v>219</v>
      </c>
      <c r="AU99" s="17" t="s">
        <v>76</v>
      </c>
    </row>
    <row r="100" spans="2:47" s="1" customFormat="1" ht="12">
      <c r="B100" s="38"/>
      <c r="C100" s="39"/>
      <c r="D100" s="228" t="s">
        <v>221</v>
      </c>
      <c r="E100" s="39"/>
      <c r="F100" s="231" t="s">
        <v>222</v>
      </c>
      <c r="G100" s="39"/>
      <c r="H100" s="39"/>
      <c r="I100" s="143"/>
      <c r="J100" s="39"/>
      <c r="K100" s="39"/>
      <c r="L100" s="43"/>
      <c r="M100" s="230"/>
      <c r="N100" s="79"/>
      <c r="O100" s="79"/>
      <c r="P100" s="79"/>
      <c r="Q100" s="79"/>
      <c r="R100" s="79"/>
      <c r="S100" s="79"/>
      <c r="T100" s="80"/>
      <c r="AT100" s="17" t="s">
        <v>221</v>
      </c>
      <c r="AU100" s="17" t="s">
        <v>76</v>
      </c>
    </row>
    <row r="101" spans="2:51" s="12" customFormat="1" ht="12">
      <c r="B101" s="232"/>
      <c r="C101" s="233"/>
      <c r="D101" s="228" t="s">
        <v>223</v>
      </c>
      <c r="E101" s="234" t="s">
        <v>1</v>
      </c>
      <c r="F101" s="235" t="s">
        <v>2386</v>
      </c>
      <c r="G101" s="233"/>
      <c r="H101" s="234" t="s">
        <v>1</v>
      </c>
      <c r="I101" s="236"/>
      <c r="J101" s="233"/>
      <c r="K101" s="233"/>
      <c r="L101" s="237"/>
      <c r="M101" s="238"/>
      <c r="N101" s="239"/>
      <c r="O101" s="239"/>
      <c r="P101" s="239"/>
      <c r="Q101" s="239"/>
      <c r="R101" s="239"/>
      <c r="S101" s="239"/>
      <c r="T101" s="240"/>
      <c r="AT101" s="241" t="s">
        <v>223</v>
      </c>
      <c r="AU101" s="241" t="s">
        <v>76</v>
      </c>
      <c r="AV101" s="12" t="s">
        <v>74</v>
      </c>
      <c r="AW101" s="12" t="s">
        <v>30</v>
      </c>
      <c r="AX101" s="12" t="s">
        <v>67</v>
      </c>
      <c r="AY101" s="241" t="s">
        <v>211</v>
      </c>
    </row>
    <row r="102" spans="2:51" s="13" customFormat="1" ht="12">
      <c r="B102" s="242"/>
      <c r="C102" s="243"/>
      <c r="D102" s="228" t="s">
        <v>223</v>
      </c>
      <c r="E102" s="244" t="s">
        <v>1</v>
      </c>
      <c r="F102" s="245" t="s">
        <v>2387</v>
      </c>
      <c r="G102" s="243"/>
      <c r="H102" s="246">
        <v>28</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2" customFormat="1" ht="12">
      <c r="B103" s="232"/>
      <c r="C103" s="233"/>
      <c r="D103" s="228" t="s">
        <v>223</v>
      </c>
      <c r="E103" s="234" t="s">
        <v>1</v>
      </c>
      <c r="F103" s="235" t="s">
        <v>1987</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2387</v>
      </c>
      <c r="G104" s="243"/>
      <c r="H104" s="246">
        <v>28</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56</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1.12</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218</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2388</v>
      </c>
      <c r="G109" s="243"/>
      <c r="H109" s="246">
        <v>1.12</v>
      </c>
      <c r="I109" s="247"/>
      <c r="J109" s="243"/>
      <c r="K109" s="243"/>
      <c r="L109" s="248"/>
      <c r="M109" s="249"/>
      <c r="N109" s="250"/>
      <c r="O109" s="250"/>
      <c r="P109" s="250"/>
      <c r="Q109" s="250"/>
      <c r="R109" s="250"/>
      <c r="S109" s="250"/>
      <c r="T109" s="251"/>
      <c r="AT109" s="252" t="s">
        <v>223</v>
      </c>
      <c r="AU109" s="252" t="s">
        <v>76</v>
      </c>
      <c r="AV109" s="13" t="s">
        <v>76</v>
      </c>
      <c r="AW109" s="13" t="s">
        <v>30</v>
      </c>
      <c r="AX109" s="13" t="s">
        <v>67</v>
      </c>
      <c r="AY109" s="252" t="s">
        <v>211</v>
      </c>
    </row>
    <row r="110" spans="2:51" s="14" customFormat="1" ht="12">
      <c r="B110" s="253"/>
      <c r="C110" s="254"/>
      <c r="D110" s="228" t="s">
        <v>223</v>
      </c>
      <c r="E110" s="255" t="s">
        <v>1</v>
      </c>
      <c r="F110" s="256" t="s">
        <v>227</v>
      </c>
      <c r="G110" s="254"/>
      <c r="H110" s="257">
        <v>1.12</v>
      </c>
      <c r="I110" s="258"/>
      <c r="J110" s="254"/>
      <c r="K110" s="254"/>
      <c r="L110" s="259"/>
      <c r="M110" s="260"/>
      <c r="N110" s="261"/>
      <c r="O110" s="261"/>
      <c r="P110" s="261"/>
      <c r="Q110" s="261"/>
      <c r="R110" s="261"/>
      <c r="S110" s="261"/>
      <c r="T110" s="262"/>
      <c r="AT110" s="263" t="s">
        <v>223</v>
      </c>
      <c r="AU110" s="263" t="s">
        <v>76</v>
      </c>
      <c r="AV110" s="14" t="s">
        <v>218</v>
      </c>
      <c r="AW110" s="14" t="s">
        <v>30</v>
      </c>
      <c r="AX110" s="14" t="s">
        <v>74</v>
      </c>
      <c r="AY110" s="263" t="s">
        <v>211</v>
      </c>
    </row>
    <row r="111" spans="2:65" s="1" customFormat="1" ht="16.5" customHeight="1">
      <c r="B111" s="38"/>
      <c r="C111" s="216" t="s">
        <v>236</v>
      </c>
      <c r="D111" s="216" t="s">
        <v>213</v>
      </c>
      <c r="E111" s="217" t="s">
        <v>237</v>
      </c>
      <c r="F111" s="218" t="s">
        <v>238</v>
      </c>
      <c r="G111" s="219" t="s">
        <v>216</v>
      </c>
      <c r="H111" s="220">
        <v>3.22</v>
      </c>
      <c r="I111" s="221"/>
      <c r="J111" s="222">
        <f>ROUND(I111*H111,2)</f>
        <v>0</v>
      </c>
      <c r="K111" s="218" t="s">
        <v>217</v>
      </c>
      <c r="L111" s="43"/>
      <c r="M111" s="223" t="s">
        <v>1</v>
      </c>
      <c r="N111" s="224" t="s">
        <v>38</v>
      </c>
      <c r="O111" s="79"/>
      <c r="P111" s="225">
        <f>O111*H111</f>
        <v>0</v>
      </c>
      <c r="Q111" s="225">
        <v>0</v>
      </c>
      <c r="R111" s="225">
        <f>Q111*H111</f>
        <v>0</v>
      </c>
      <c r="S111" s="225">
        <v>0.586</v>
      </c>
      <c r="T111" s="226">
        <f>S111*H111</f>
        <v>1.88692</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239</v>
      </c>
    </row>
    <row r="112" spans="2:47" s="1" customFormat="1" ht="12">
      <c r="B112" s="38"/>
      <c r="C112" s="39"/>
      <c r="D112" s="228" t="s">
        <v>219</v>
      </c>
      <c r="E112" s="39"/>
      <c r="F112" s="229" t="s">
        <v>240</v>
      </c>
      <c r="G112" s="39"/>
      <c r="H112" s="39"/>
      <c r="I112" s="143"/>
      <c r="J112" s="39"/>
      <c r="K112" s="39"/>
      <c r="L112" s="43"/>
      <c r="M112" s="230"/>
      <c r="N112" s="79"/>
      <c r="O112" s="79"/>
      <c r="P112" s="79"/>
      <c r="Q112" s="79"/>
      <c r="R112" s="79"/>
      <c r="S112" s="79"/>
      <c r="T112" s="80"/>
      <c r="AT112" s="17" t="s">
        <v>219</v>
      </c>
      <c r="AU112" s="17" t="s">
        <v>76</v>
      </c>
    </row>
    <row r="113" spans="2:47" s="1" customFormat="1" ht="12">
      <c r="B113" s="38"/>
      <c r="C113" s="39"/>
      <c r="D113" s="228" t="s">
        <v>221</v>
      </c>
      <c r="E113" s="39"/>
      <c r="F113" s="231" t="s">
        <v>241</v>
      </c>
      <c r="G113" s="39"/>
      <c r="H113" s="39"/>
      <c r="I113" s="143"/>
      <c r="J113" s="39"/>
      <c r="K113" s="39"/>
      <c r="L113" s="43"/>
      <c r="M113" s="230"/>
      <c r="N113" s="79"/>
      <c r="O113" s="79"/>
      <c r="P113" s="79"/>
      <c r="Q113" s="79"/>
      <c r="R113" s="79"/>
      <c r="S113" s="79"/>
      <c r="T113" s="80"/>
      <c r="AT113" s="17" t="s">
        <v>221</v>
      </c>
      <c r="AU113" s="17" t="s">
        <v>76</v>
      </c>
    </row>
    <row r="114" spans="2:51" s="13" customFormat="1" ht="12">
      <c r="B114" s="242"/>
      <c r="C114" s="243"/>
      <c r="D114" s="228" t="s">
        <v>223</v>
      </c>
      <c r="E114" s="244" t="s">
        <v>1</v>
      </c>
      <c r="F114" s="245" t="s">
        <v>2389</v>
      </c>
      <c r="G114" s="243"/>
      <c r="H114" s="246">
        <v>3.22</v>
      </c>
      <c r="I114" s="247"/>
      <c r="J114" s="243"/>
      <c r="K114" s="243"/>
      <c r="L114" s="248"/>
      <c r="M114" s="249"/>
      <c r="N114" s="250"/>
      <c r="O114" s="250"/>
      <c r="P114" s="250"/>
      <c r="Q114" s="250"/>
      <c r="R114" s="250"/>
      <c r="S114" s="250"/>
      <c r="T114" s="251"/>
      <c r="AT114" s="252" t="s">
        <v>223</v>
      </c>
      <c r="AU114" s="252" t="s">
        <v>76</v>
      </c>
      <c r="AV114" s="13" t="s">
        <v>76</v>
      </c>
      <c r="AW114" s="13" t="s">
        <v>30</v>
      </c>
      <c r="AX114" s="13" t="s">
        <v>67</v>
      </c>
      <c r="AY114" s="252" t="s">
        <v>211</v>
      </c>
    </row>
    <row r="115" spans="2:51" s="14" customFormat="1" ht="12">
      <c r="B115" s="253"/>
      <c r="C115" s="254"/>
      <c r="D115" s="228" t="s">
        <v>223</v>
      </c>
      <c r="E115" s="255" t="s">
        <v>1</v>
      </c>
      <c r="F115" s="256" t="s">
        <v>227</v>
      </c>
      <c r="G115" s="254"/>
      <c r="H115" s="257">
        <v>3.22</v>
      </c>
      <c r="I115" s="258"/>
      <c r="J115" s="254"/>
      <c r="K115" s="254"/>
      <c r="L115" s="259"/>
      <c r="M115" s="260"/>
      <c r="N115" s="261"/>
      <c r="O115" s="261"/>
      <c r="P115" s="261"/>
      <c r="Q115" s="261"/>
      <c r="R115" s="261"/>
      <c r="S115" s="261"/>
      <c r="T115" s="262"/>
      <c r="AT115" s="263" t="s">
        <v>223</v>
      </c>
      <c r="AU115" s="263" t="s">
        <v>76</v>
      </c>
      <c r="AV115" s="14" t="s">
        <v>218</v>
      </c>
      <c r="AW115" s="14" t="s">
        <v>30</v>
      </c>
      <c r="AX115" s="14" t="s">
        <v>74</v>
      </c>
      <c r="AY115" s="263" t="s">
        <v>211</v>
      </c>
    </row>
    <row r="116" spans="2:65" s="1" customFormat="1" ht="16.5" customHeight="1">
      <c r="B116" s="38"/>
      <c r="C116" s="216" t="s">
        <v>218</v>
      </c>
      <c r="D116" s="216" t="s">
        <v>213</v>
      </c>
      <c r="E116" s="217" t="s">
        <v>2390</v>
      </c>
      <c r="F116" s="218" t="s">
        <v>2391</v>
      </c>
      <c r="G116" s="219" t="s">
        <v>246</v>
      </c>
      <c r="H116" s="220">
        <v>9</v>
      </c>
      <c r="I116" s="221"/>
      <c r="J116" s="222">
        <f>ROUND(I116*H116,2)</f>
        <v>0</v>
      </c>
      <c r="K116" s="218" t="s">
        <v>217</v>
      </c>
      <c r="L116" s="43"/>
      <c r="M116" s="223" t="s">
        <v>1</v>
      </c>
      <c r="N116" s="224" t="s">
        <v>38</v>
      </c>
      <c r="O116" s="79"/>
      <c r="P116" s="225">
        <f>O116*H116</f>
        <v>0</v>
      </c>
      <c r="Q116" s="225">
        <v>0.015590796</v>
      </c>
      <c r="R116" s="225">
        <f>Q116*H116</f>
        <v>0.140317164</v>
      </c>
      <c r="S116" s="225">
        <v>0</v>
      </c>
      <c r="T116" s="226">
        <f>S116*H116</f>
        <v>0</v>
      </c>
      <c r="AR116" s="17" t="s">
        <v>218</v>
      </c>
      <c r="AT116" s="17" t="s">
        <v>213</v>
      </c>
      <c r="AU116" s="17" t="s">
        <v>76</v>
      </c>
      <c r="AY116" s="17" t="s">
        <v>211</v>
      </c>
      <c r="BE116" s="227">
        <f>IF(N116="základní",J116,0)</f>
        <v>0</v>
      </c>
      <c r="BF116" s="227">
        <f>IF(N116="snížená",J116,0)</f>
        <v>0</v>
      </c>
      <c r="BG116" s="227">
        <f>IF(N116="zákl. přenesená",J116,0)</f>
        <v>0</v>
      </c>
      <c r="BH116" s="227">
        <f>IF(N116="sníž. přenesená",J116,0)</f>
        <v>0</v>
      </c>
      <c r="BI116" s="227">
        <f>IF(N116="nulová",J116,0)</f>
        <v>0</v>
      </c>
      <c r="BJ116" s="17" t="s">
        <v>74</v>
      </c>
      <c r="BK116" s="227">
        <f>ROUND(I116*H116,2)</f>
        <v>0</v>
      </c>
      <c r="BL116" s="17" t="s">
        <v>218</v>
      </c>
      <c r="BM116" s="17" t="s">
        <v>247</v>
      </c>
    </row>
    <row r="117" spans="2:47" s="1" customFormat="1" ht="12">
      <c r="B117" s="38"/>
      <c r="C117" s="39"/>
      <c r="D117" s="228" t="s">
        <v>219</v>
      </c>
      <c r="E117" s="39"/>
      <c r="F117" s="229" t="s">
        <v>2392</v>
      </c>
      <c r="G117" s="39"/>
      <c r="H117" s="39"/>
      <c r="I117" s="143"/>
      <c r="J117" s="39"/>
      <c r="K117" s="39"/>
      <c r="L117" s="43"/>
      <c r="M117" s="230"/>
      <c r="N117" s="79"/>
      <c r="O117" s="79"/>
      <c r="P117" s="79"/>
      <c r="Q117" s="79"/>
      <c r="R117" s="79"/>
      <c r="S117" s="79"/>
      <c r="T117" s="80"/>
      <c r="AT117" s="17" t="s">
        <v>219</v>
      </c>
      <c r="AU117" s="17" t="s">
        <v>76</v>
      </c>
    </row>
    <row r="118" spans="2:47" s="1" customFormat="1" ht="12">
      <c r="B118" s="38"/>
      <c r="C118" s="39"/>
      <c r="D118" s="228" t="s">
        <v>221</v>
      </c>
      <c r="E118" s="39"/>
      <c r="F118" s="231" t="s">
        <v>1359</v>
      </c>
      <c r="G118" s="39"/>
      <c r="H118" s="39"/>
      <c r="I118" s="143"/>
      <c r="J118" s="39"/>
      <c r="K118" s="39"/>
      <c r="L118" s="43"/>
      <c r="M118" s="230"/>
      <c r="N118" s="79"/>
      <c r="O118" s="79"/>
      <c r="P118" s="79"/>
      <c r="Q118" s="79"/>
      <c r="R118" s="79"/>
      <c r="S118" s="79"/>
      <c r="T118" s="80"/>
      <c r="AT118" s="17" t="s">
        <v>221</v>
      </c>
      <c r="AU118" s="17" t="s">
        <v>76</v>
      </c>
    </row>
    <row r="119" spans="2:51" s="12" customFormat="1" ht="12">
      <c r="B119" s="232"/>
      <c r="C119" s="233"/>
      <c r="D119" s="228" t="s">
        <v>223</v>
      </c>
      <c r="E119" s="234" t="s">
        <v>1</v>
      </c>
      <c r="F119" s="235" t="s">
        <v>2393</v>
      </c>
      <c r="G119" s="233"/>
      <c r="H119" s="234" t="s">
        <v>1</v>
      </c>
      <c r="I119" s="236"/>
      <c r="J119" s="233"/>
      <c r="K119" s="233"/>
      <c r="L119" s="237"/>
      <c r="M119" s="238"/>
      <c r="N119" s="239"/>
      <c r="O119" s="239"/>
      <c r="P119" s="239"/>
      <c r="Q119" s="239"/>
      <c r="R119" s="239"/>
      <c r="S119" s="239"/>
      <c r="T119" s="240"/>
      <c r="AT119" s="241" t="s">
        <v>223</v>
      </c>
      <c r="AU119" s="241" t="s">
        <v>76</v>
      </c>
      <c r="AV119" s="12" t="s">
        <v>74</v>
      </c>
      <c r="AW119" s="12" t="s">
        <v>30</v>
      </c>
      <c r="AX119" s="12" t="s">
        <v>67</v>
      </c>
      <c r="AY119" s="241" t="s">
        <v>211</v>
      </c>
    </row>
    <row r="120" spans="2:51" s="13" customFormat="1" ht="12">
      <c r="B120" s="242"/>
      <c r="C120" s="243"/>
      <c r="D120" s="228" t="s">
        <v>223</v>
      </c>
      <c r="E120" s="244" t="s">
        <v>1</v>
      </c>
      <c r="F120" s="245" t="s">
        <v>282</v>
      </c>
      <c r="G120" s="243"/>
      <c r="H120" s="246">
        <v>9</v>
      </c>
      <c r="I120" s="247"/>
      <c r="J120" s="243"/>
      <c r="K120" s="243"/>
      <c r="L120" s="248"/>
      <c r="M120" s="249"/>
      <c r="N120" s="250"/>
      <c r="O120" s="250"/>
      <c r="P120" s="250"/>
      <c r="Q120" s="250"/>
      <c r="R120" s="250"/>
      <c r="S120" s="250"/>
      <c r="T120" s="251"/>
      <c r="AT120" s="252" t="s">
        <v>223</v>
      </c>
      <c r="AU120" s="252" t="s">
        <v>76</v>
      </c>
      <c r="AV120" s="13" t="s">
        <v>76</v>
      </c>
      <c r="AW120" s="13" t="s">
        <v>30</v>
      </c>
      <c r="AX120" s="13" t="s">
        <v>67</v>
      </c>
      <c r="AY120" s="252" t="s">
        <v>211</v>
      </c>
    </row>
    <row r="121" spans="2:51" s="14" customFormat="1" ht="12">
      <c r="B121" s="253"/>
      <c r="C121" s="254"/>
      <c r="D121" s="228" t="s">
        <v>223</v>
      </c>
      <c r="E121" s="255" t="s">
        <v>1</v>
      </c>
      <c r="F121" s="256" t="s">
        <v>227</v>
      </c>
      <c r="G121" s="254"/>
      <c r="H121" s="257">
        <v>9</v>
      </c>
      <c r="I121" s="258"/>
      <c r="J121" s="254"/>
      <c r="K121" s="254"/>
      <c r="L121" s="259"/>
      <c r="M121" s="260"/>
      <c r="N121" s="261"/>
      <c r="O121" s="261"/>
      <c r="P121" s="261"/>
      <c r="Q121" s="261"/>
      <c r="R121" s="261"/>
      <c r="S121" s="261"/>
      <c r="T121" s="262"/>
      <c r="AT121" s="263" t="s">
        <v>223</v>
      </c>
      <c r="AU121" s="263" t="s">
        <v>76</v>
      </c>
      <c r="AV121" s="14" t="s">
        <v>218</v>
      </c>
      <c r="AW121" s="14" t="s">
        <v>30</v>
      </c>
      <c r="AX121" s="14" t="s">
        <v>74</v>
      </c>
      <c r="AY121" s="263" t="s">
        <v>211</v>
      </c>
    </row>
    <row r="122" spans="2:65" s="1" customFormat="1" ht="16.5" customHeight="1">
      <c r="B122" s="38"/>
      <c r="C122" s="216" t="s">
        <v>254</v>
      </c>
      <c r="D122" s="216" t="s">
        <v>213</v>
      </c>
      <c r="E122" s="217" t="s">
        <v>244</v>
      </c>
      <c r="F122" s="218" t="s">
        <v>245</v>
      </c>
      <c r="G122" s="219" t="s">
        <v>246</v>
      </c>
      <c r="H122" s="220">
        <v>10</v>
      </c>
      <c r="I122" s="221"/>
      <c r="J122" s="222">
        <f>ROUND(I122*H122,2)</f>
        <v>0</v>
      </c>
      <c r="K122" s="218" t="s">
        <v>217</v>
      </c>
      <c r="L122" s="43"/>
      <c r="M122" s="223" t="s">
        <v>1</v>
      </c>
      <c r="N122" s="224" t="s">
        <v>38</v>
      </c>
      <c r="O122" s="79"/>
      <c r="P122" s="225">
        <f>O122*H122</f>
        <v>0</v>
      </c>
      <c r="Q122" s="225">
        <v>0.0369043</v>
      </c>
      <c r="R122" s="225">
        <f>Q122*H122</f>
        <v>0.369043</v>
      </c>
      <c r="S122" s="225">
        <v>0</v>
      </c>
      <c r="T122" s="226">
        <f>S122*H122</f>
        <v>0</v>
      </c>
      <c r="AR122" s="17" t="s">
        <v>218</v>
      </c>
      <c r="AT122" s="17" t="s">
        <v>213</v>
      </c>
      <c r="AU122" s="17" t="s">
        <v>76</v>
      </c>
      <c r="AY122" s="17" t="s">
        <v>211</v>
      </c>
      <c r="BE122" s="227">
        <f>IF(N122="základní",J122,0)</f>
        <v>0</v>
      </c>
      <c r="BF122" s="227">
        <f>IF(N122="snížená",J122,0)</f>
        <v>0</v>
      </c>
      <c r="BG122" s="227">
        <f>IF(N122="zákl. přenesená",J122,0)</f>
        <v>0</v>
      </c>
      <c r="BH122" s="227">
        <f>IF(N122="sníž. přenesená",J122,0)</f>
        <v>0</v>
      </c>
      <c r="BI122" s="227">
        <f>IF(N122="nulová",J122,0)</f>
        <v>0</v>
      </c>
      <c r="BJ122" s="17" t="s">
        <v>74</v>
      </c>
      <c r="BK122" s="227">
        <f>ROUND(I122*H122,2)</f>
        <v>0</v>
      </c>
      <c r="BL122" s="17" t="s">
        <v>218</v>
      </c>
      <c r="BM122" s="17" t="s">
        <v>257</v>
      </c>
    </row>
    <row r="123" spans="2:47" s="1" customFormat="1" ht="12">
      <c r="B123" s="38"/>
      <c r="C123" s="39"/>
      <c r="D123" s="228" t="s">
        <v>219</v>
      </c>
      <c r="E123" s="39"/>
      <c r="F123" s="229" t="s">
        <v>248</v>
      </c>
      <c r="G123" s="39"/>
      <c r="H123" s="39"/>
      <c r="I123" s="143"/>
      <c r="J123" s="39"/>
      <c r="K123" s="39"/>
      <c r="L123" s="43"/>
      <c r="M123" s="230"/>
      <c r="N123" s="79"/>
      <c r="O123" s="79"/>
      <c r="P123" s="79"/>
      <c r="Q123" s="79"/>
      <c r="R123" s="79"/>
      <c r="S123" s="79"/>
      <c r="T123" s="80"/>
      <c r="AT123" s="17" t="s">
        <v>219</v>
      </c>
      <c r="AU123" s="17" t="s">
        <v>76</v>
      </c>
    </row>
    <row r="124" spans="2:47" s="1" customFormat="1" ht="12">
      <c r="B124" s="38"/>
      <c r="C124" s="39"/>
      <c r="D124" s="228" t="s">
        <v>221</v>
      </c>
      <c r="E124" s="39"/>
      <c r="F124" s="231" t="s">
        <v>249</v>
      </c>
      <c r="G124" s="39"/>
      <c r="H124" s="39"/>
      <c r="I124" s="143"/>
      <c r="J124" s="39"/>
      <c r="K124" s="39"/>
      <c r="L124" s="43"/>
      <c r="M124" s="230"/>
      <c r="N124" s="79"/>
      <c r="O124" s="79"/>
      <c r="P124" s="79"/>
      <c r="Q124" s="79"/>
      <c r="R124" s="79"/>
      <c r="S124" s="79"/>
      <c r="T124" s="80"/>
      <c r="AT124" s="17" t="s">
        <v>221</v>
      </c>
      <c r="AU124" s="17" t="s">
        <v>76</v>
      </c>
    </row>
    <row r="125" spans="2:47" s="1" customFormat="1" ht="12">
      <c r="B125" s="38"/>
      <c r="C125" s="39"/>
      <c r="D125" s="228" t="s">
        <v>250</v>
      </c>
      <c r="E125" s="39"/>
      <c r="F125" s="231" t="s">
        <v>251</v>
      </c>
      <c r="G125" s="39"/>
      <c r="H125" s="39"/>
      <c r="I125" s="143"/>
      <c r="J125" s="39"/>
      <c r="K125" s="39"/>
      <c r="L125" s="43"/>
      <c r="M125" s="230"/>
      <c r="N125" s="79"/>
      <c r="O125" s="79"/>
      <c r="P125" s="79"/>
      <c r="Q125" s="79"/>
      <c r="R125" s="79"/>
      <c r="S125" s="79"/>
      <c r="T125" s="80"/>
      <c r="AT125" s="17" t="s">
        <v>250</v>
      </c>
      <c r="AU125" s="17" t="s">
        <v>76</v>
      </c>
    </row>
    <row r="126" spans="2:51" s="12" customFormat="1" ht="12">
      <c r="B126" s="232"/>
      <c r="C126" s="233"/>
      <c r="D126" s="228" t="s">
        <v>223</v>
      </c>
      <c r="E126" s="234" t="s">
        <v>1</v>
      </c>
      <c r="F126" s="235" t="s">
        <v>2394</v>
      </c>
      <c r="G126" s="233"/>
      <c r="H126" s="234" t="s">
        <v>1</v>
      </c>
      <c r="I126" s="236"/>
      <c r="J126" s="233"/>
      <c r="K126" s="233"/>
      <c r="L126" s="237"/>
      <c r="M126" s="238"/>
      <c r="N126" s="239"/>
      <c r="O126" s="239"/>
      <c r="P126" s="239"/>
      <c r="Q126" s="239"/>
      <c r="R126" s="239"/>
      <c r="S126" s="239"/>
      <c r="T126" s="240"/>
      <c r="AT126" s="241" t="s">
        <v>223</v>
      </c>
      <c r="AU126" s="241" t="s">
        <v>76</v>
      </c>
      <c r="AV126" s="12" t="s">
        <v>74</v>
      </c>
      <c r="AW126" s="12" t="s">
        <v>30</v>
      </c>
      <c r="AX126" s="12" t="s">
        <v>67</v>
      </c>
      <c r="AY126" s="241" t="s">
        <v>211</v>
      </c>
    </row>
    <row r="127" spans="2:51" s="13" customFormat="1" ht="12">
      <c r="B127" s="242"/>
      <c r="C127" s="243"/>
      <c r="D127" s="228" t="s">
        <v>223</v>
      </c>
      <c r="E127" s="244" t="s">
        <v>1</v>
      </c>
      <c r="F127" s="245" t="s">
        <v>254</v>
      </c>
      <c r="G127" s="243"/>
      <c r="H127" s="246">
        <v>5</v>
      </c>
      <c r="I127" s="247"/>
      <c r="J127" s="243"/>
      <c r="K127" s="243"/>
      <c r="L127" s="248"/>
      <c r="M127" s="249"/>
      <c r="N127" s="250"/>
      <c r="O127" s="250"/>
      <c r="P127" s="250"/>
      <c r="Q127" s="250"/>
      <c r="R127" s="250"/>
      <c r="S127" s="250"/>
      <c r="T127" s="251"/>
      <c r="AT127" s="252" t="s">
        <v>223</v>
      </c>
      <c r="AU127" s="252" t="s">
        <v>76</v>
      </c>
      <c r="AV127" s="13" t="s">
        <v>76</v>
      </c>
      <c r="AW127" s="13" t="s">
        <v>30</v>
      </c>
      <c r="AX127" s="13" t="s">
        <v>67</v>
      </c>
      <c r="AY127" s="252" t="s">
        <v>211</v>
      </c>
    </row>
    <row r="128" spans="2:51" s="12" customFormat="1" ht="12">
      <c r="B128" s="232"/>
      <c r="C128" s="233"/>
      <c r="D128" s="228" t="s">
        <v>223</v>
      </c>
      <c r="E128" s="234" t="s">
        <v>1</v>
      </c>
      <c r="F128" s="235" t="s">
        <v>2395</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254</v>
      </c>
      <c r="G129" s="243"/>
      <c r="H129" s="246">
        <v>5</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4" customFormat="1" ht="12">
      <c r="B130" s="253"/>
      <c r="C130" s="254"/>
      <c r="D130" s="228" t="s">
        <v>223</v>
      </c>
      <c r="E130" s="255" t="s">
        <v>1</v>
      </c>
      <c r="F130" s="256" t="s">
        <v>227</v>
      </c>
      <c r="G130" s="254"/>
      <c r="H130" s="257">
        <v>10</v>
      </c>
      <c r="I130" s="258"/>
      <c r="J130" s="254"/>
      <c r="K130" s="254"/>
      <c r="L130" s="259"/>
      <c r="M130" s="260"/>
      <c r="N130" s="261"/>
      <c r="O130" s="261"/>
      <c r="P130" s="261"/>
      <c r="Q130" s="261"/>
      <c r="R130" s="261"/>
      <c r="S130" s="261"/>
      <c r="T130" s="262"/>
      <c r="AT130" s="263" t="s">
        <v>223</v>
      </c>
      <c r="AU130" s="263" t="s">
        <v>76</v>
      </c>
      <c r="AV130" s="14" t="s">
        <v>218</v>
      </c>
      <c r="AW130" s="14" t="s">
        <v>30</v>
      </c>
      <c r="AX130" s="14" t="s">
        <v>74</v>
      </c>
      <c r="AY130" s="263" t="s">
        <v>211</v>
      </c>
    </row>
    <row r="131" spans="2:65" s="1" customFormat="1" ht="16.5" customHeight="1">
      <c r="B131" s="38"/>
      <c r="C131" s="216" t="s">
        <v>239</v>
      </c>
      <c r="D131" s="216" t="s">
        <v>213</v>
      </c>
      <c r="E131" s="217" t="s">
        <v>846</v>
      </c>
      <c r="F131" s="218" t="s">
        <v>847</v>
      </c>
      <c r="G131" s="219" t="s">
        <v>230</v>
      </c>
      <c r="H131" s="220">
        <v>3.564</v>
      </c>
      <c r="I131" s="221"/>
      <c r="J131" s="222">
        <f>ROUND(I131*H131,2)</f>
        <v>0</v>
      </c>
      <c r="K131" s="218" t="s">
        <v>217</v>
      </c>
      <c r="L131" s="43"/>
      <c r="M131" s="223" t="s">
        <v>1</v>
      </c>
      <c r="N131" s="224" t="s">
        <v>38</v>
      </c>
      <c r="O131" s="79"/>
      <c r="P131" s="225">
        <f>O131*H131</f>
        <v>0</v>
      </c>
      <c r="Q131" s="225">
        <v>0</v>
      </c>
      <c r="R131" s="225">
        <f>Q131*H131</f>
        <v>0</v>
      </c>
      <c r="S131" s="225">
        <v>0</v>
      </c>
      <c r="T131" s="226">
        <f>S131*H131</f>
        <v>0</v>
      </c>
      <c r="AR131" s="17" t="s">
        <v>218</v>
      </c>
      <c r="AT131" s="17" t="s">
        <v>213</v>
      </c>
      <c r="AU131" s="17" t="s">
        <v>76</v>
      </c>
      <c r="AY131" s="17" t="s">
        <v>211</v>
      </c>
      <c r="BE131" s="227">
        <f>IF(N131="základní",J131,0)</f>
        <v>0</v>
      </c>
      <c r="BF131" s="227">
        <f>IF(N131="snížená",J131,0)</f>
        <v>0</v>
      </c>
      <c r="BG131" s="227">
        <f>IF(N131="zákl. přenesená",J131,0)</f>
        <v>0</v>
      </c>
      <c r="BH131" s="227">
        <f>IF(N131="sníž. přenesená",J131,0)</f>
        <v>0</v>
      </c>
      <c r="BI131" s="227">
        <f>IF(N131="nulová",J131,0)</f>
        <v>0</v>
      </c>
      <c r="BJ131" s="17" t="s">
        <v>74</v>
      </c>
      <c r="BK131" s="227">
        <f>ROUND(I131*H131,2)</f>
        <v>0</v>
      </c>
      <c r="BL131" s="17" t="s">
        <v>218</v>
      </c>
      <c r="BM131" s="17" t="s">
        <v>265</v>
      </c>
    </row>
    <row r="132" spans="2:47" s="1" customFormat="1" ht="12">
      <c r="B132" s="38"/>
      <c r="C132" s="39"/>
      <c r="D132" s="228" t="s">
        <v>219</v>
      </c>
      <c r="E132" s="39"/>
      <c r="F132" s="229" t="s">
        <v>849</v>
      </c>
      <c r="G132" s="39"/>
      <c r="H132" s="39"/>
      <c r="I132" s="143"/>
      <c r="J132" s="39"/>
      <c r="K132" s="39"/>
      <c r="L132" s="43"/>
      <c r="M132" s="230"/>
      <c r="N132" s="79"/>
      <c r="O132" s="79"/>
      <c r="P132" s="79"/>
      <c r="Q132" s="79"/>
      <c r="R132" s="79"/>
      <c r="S132" s="79"/>
      <c r="T132" s="80"/>
      <c r="AT132" s="17" t="s">
        <v>219</v>
      </c>
      <c r="AU132" s="17" t="s">
        <v>76</v>
      </c>
    </row>
    <row r="133" spans="2:47" s="1" customFormat="1" ht="12">
      <c r="B133" s="38"/>
      <c r="C133" s="39"/>
      <c r="D133" s="228" t="s">
        <v>221</v>
      </c>
      <c r="E133" s="39"/>
      <c r="F133" s="231" t="s">
        <v>850</v>
      </c>
      <c r="G133" s="39"/>
      <c r="H133" s="39"/>
      <c r="I133" s="143"/>
      <c r="J133" s="39"/>
      <c r="K133" s="39"/>
      <c r="L133" s="43"/>
      <c r="M133" s="230"/>
      <c r="N133" s="79"/>
      <c r="O133" s="79"/>
      <c r="P133" s="79"/>
      <c r="Q133" s="79"/>
      <c r="R133" s="79"/>
      <c r="S133" s="79"/>
      <c r="T133" s="80"/>
      <c r="AT133" s="17" t="s">
        <v>221</v>
      </c>
      <c r="AU133" s="17" t="s">
        <v>76</v>
      </c>
    </row>
    <row r="134" spans="2:51" s="12" customFormat="1" ht="12">
      <c r="B134" s="232"/>
      <c r="C134" s="233"/>
      <c r="D134" s="228" t="s">
        <v>223</v>
      </c>
      <c r="E134" s="234" t="s">
        <v>1</v>
      </c>
      <c r="F134" s="235" t="s">
        <v>319</v>
      </c>
      <c r="G134" s="233"/>
      <c r="H134" s="234" t="s">
        <v>1</v>
      </c>
      <c r="I134" s="236"/>
      <c r="J134" s="233"/>
      <c r="K134" s="233"/>
      <c r="L134" s="237"/>
      <c r="M134" s="238"/>
      <c r="N134" s="239"/>
      <c r="O134" s="239"/>
      <c r="P134" s="239"/>
      <c r="Q134" s="239"/>
      <c r="R134" s="239"/>
      <c r="S134" s="239"/>
      <c r="T134" s="240"/>
      <c r="AT134" s="241" t="s">
        <v>223</v>
      </c>
      <c r="AU134" s="241" t="s">
        <v>76</v>
      </c>
      <c r="AV134" s="12" t="s">
        <v>74</v>
      </c>
      <c r="AW134" s="12" t="s">
        <v>30</v>
      </c>
      <c r="AX134" s="12" t="s">
        <v>67</v>
      </c>
      <c r="AY134" s="241" t="s">
        <v>211</v>
      </c>
    </row>
    <row r="135" spans="2:51" s="12" customFormat="1" ht="12">
      <c r="B135" s="232"/>
      <c r="C135" s="233"/>
      <c r="D135" s="228" t="s">
        <v>223</v>
      </c>
      <c r="E135" s="234" t="s">
        <v>1</v>
      </c>
      <c r="F135" s="235" t="s">
        <v>2342</v>
      </c>
      <c r="G135" s="233"/>
      <c r="H135" s="234" t="s">
        <v>1</v>
      </c>
      <c r="I135" s="236"/>
      <c r="J135" s="233"/>
      <c r="K135" s="233"/>
      <c r="L135" s="237"/>
      <c r="M135" s="238"/>
      <c r="N135" s="239"/>
      <c r="O135" s="239"/>
      <c r="P135" s="239"/>
      <c r="Q135" s="239"/>
      <c r="R135" s="239"/>
      <c r="S135" s="239"/>
      <c r="T135" s="240"/>
      <c r="AT135" s="241" t="s">
        <v>223</v>
      </c>
      <c r="AU135" s="241" t="s">
        <v>76</v>
      </c>
      <c r="AV135" s="12" t="s">
        <v>74</v>
      </c>
      <c r="AW135" s="12" t="s">
        <v>30</v>
      </c>
      <c r="AX135" s="12" t="s">
        <v>67</v>
      </c>
      <c r="AY135" s="241" t="s">
        <v>211</v>
      </c>
    </row>
    <row r="136" spans="2:51" s="13" customFormat="1" ht="12">
      <c r="B136" s="242"/>
      <c r="C136" s="243"/>
      <c r="D136" s="228" t="s">
        <v>223</v>
      </c>
      <c r="E136" s="244" t="s">
        <v>1</v>
      </c>
      <c r="F136" s="245" t="s">
        <v>2396</v>
      </c>
      <c r="G136" s="243"/>
      <c r="H136" s="246">
        <v>1.224</v>
      </c>
      <c r="I136" s="247"/>
      <c r="J136" s="243"/>
      <c r="K136" s="243"/>
      <c r="L136" s="248"/>
      <c r="M136" s="249"/>
      <c r="N136" s="250"/>
      <c r="O136" s="250"/>
      <c r="P136" s="250"/>
      <c r="Q136" s="250"/>
      <c r="R136" s="250"/>
      <c r="S136" s="250"/>
      <c r="T136" s="251"/>
      <c r="AT136" s="252" t="s">
        <v>223</v>
      </c>
      <c r="AU136" s="252" t="s">
        <v>76</v>
      </c>
      <c r="AV136" s="13" t="s">
        <v>76</v>
      </c>
      <c r="AW136" s="13" t="s">
        <v>30</v>
      </c>
      <c r="AX136" s="13" t="s">
        <v>67</v>
      </c>
      <c r="AY136" s="252" t="s">
        <v>211</v>
      </c>
    </row>
    <row r="137" spans="2:51" s="12" customFormat="1" ht="12">
      <c r="B137" s="232"/>
      <c r="C137" s="233"/>
      <c r="D137" s="228" t="s">
        <v>223</v>
      </c>
      <c r="E137" s="234" t="s">
        <v>1</v>
      </c>
      <c r="F137" s="235" t="s">
        <v>1915</v>
      </c>
      <c r="G137" s="233"/>
      <c r="H137" s="234" t="s">
        <v>1</v>
      </c>
      <c r="I137" s="236"/>
      <c r="J137" s="233"/>
      <c r="K137" s="233"/>
      <c r="L137" s="237"/>
      <c r="M137" s="238"/>
      <c r="N137" s="239"/>
      <c r="O137" s="239"/>
      <c r="P137" s="239"/>
      <c r="Q137" s="239"/>
      <c r="R137" s="239"/>
      <c r="S137" s="239"/>
      <c r="T137" s="240"/>
      <c r="AT137" s="241" t="s">
        <v>223</v>
      </c>
      <c r="AU137" s="241" t="s">
        <v>76</v>
      </c>
      <c r="AV137" s="12" t="s">
        <v>74</v>
      </c>
      <c r="AW137" s="12" t="s">
        <v>30</v>
      </c>
      <c r="AX137" s="12" t="s">
        <v>67</v>
      </c>
      <c r="AY137" s="241" t="s">
        <v>211</v>
      </c>
    </row>
    <row r="138" spans="2:51" s="13" customFormat="1" ht="12">
      <c r="B138" s="242"/>
      <c r="C138" s="243"/>
      <c r="D138" s="228" t="s">
        <v>223</v>
      </c>
      <c r="E138" s="244" t="s">
        <v>1</v>
      </c>
      <c r="F138" s="245" t="s">
        <v>2397</v>
      </c>
      <c r="G138" s="243"/>
      <c r="H138" s="246">
        <v>2.34</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4" customFormat="1" ht="12">
      <c r="B139" s="253"/>
      <c r="C139" s="254"/>
      <c r="D139" s="228" t="s">
        <v>223</v>
      </c>
      <c r="E139" s="255" t="s">
        <v>1</v>
      </c>
      <c r="F139" s="256" t="s">
        <v>227</v>
      </c>
      <c r="G139" s="254"/>
      <c r="H139" s="257">
        <v>3.564</v>
      </c>
      <c r="I139" s="258"/>
      <c r="J139" s="254"/>
      <c r="K139" s="254"/>
      <c r="L139" s="259"/>
      <c r="M139" s="260"/>
      <c r="N139" s="261"/>
      <c r="O139" s="261"/>
      <c r="P139" s="261"/>
      <c r="Q139" s="261"/>
      <c r="R139" s="261"/>
      <c r="S139" s="261"/>
      <c r="T139" s="262"/>
      <c r="AT139" s="263" t="s">
        <v>223</v>
      </c>
      <c r="AU139" s="263" t="s">
        <v>76</v>
      </c>
      <c r="AV139" s="14" t="s">
        <v>218</v>
      </c>
      <c r="AW139" s="14" t="s">
        <v>30</v>
      </c>
      <c r="AX139" s="14" t="s">
        <v>74</v>
      </c>
      <c r="AY139" s="263" t="s">
        <v>211</v>
      </c>
    </row>
    <row r="140" spans="2:65" s="1" customFormat="1" ht="16.5" customHeight="1">
      <c r="B140" s="38"/>
      <c r="C140" s="216" t="s">
        <v>270</v>
      </c>
      <c r="D140" s="216" t="s">
        <v>213</v>
      </c>
      <c r="E140" s="217" t="s">
        <v>2398</v>
      </c>
      <c r="F140" s="218" t="s">
        <v>2399</v>
      </c>
      <c r="G140" s="219" t="s">
        <v>230</v>
      </c>
      <c r="H140" s="220">
        <v>8.316</v>
      </c>
      <c r="I140" s="221"/>
      <c r="J140" s="222">
        <f>ROUND(I140*H140,2)</f>
        <v>0</v>
      </c>
      <c r="K140" s="218" t="s">
        <v>217</v>
      </c>
      <c r="L140" s="43"/>
      <c r="M140" s="223" t="s">
        <v>1</v>
      </c>
      <c r="N140" s="224" t="s">
        <v>38</v>
      </c>
      <c r="O140" s="79"/>
      <c r="P140" s="225">
        <f>O140*H140</f>
        <v>0</v>
      </c>
      <c r="Q140" s="225">
        <v>0</v>
      </c>
      <c r="R140" s="225">
        <f>Q140*H140</f>
        <v>0</v>
      </c>
      <c r="S140" s="225">
        <v>0</v>
      </c>
      <c r="T140" s="226">
        <f>S140*H140</f>
        <v>0</v>
      </c>
      <c r="AR140" s="17" t="s">
        <v>218</v>
      </c>
      <c r="AT140" s="17" t="s">
        <v>213</v>
      </c>
      <c r="AU140" s="17" t="s">
        <v>76</v>
      </c>
      <c r="AY140" s="17" t="s">
        <v>211</v>
      </c>
      <c r="BE140" s="227">
        <f>IF(N140="základní",J140,0)</f>
        <v>0</v>
      </c>
      <c r="BF140" s="227">
        <f>IF(N140="snížená",J140,0)</f>
        <v>0</v>
      </c>
      <c r="BG140" s="227">
        <f>IF(N140="zákl. přenesená",J140,0)</f>
        <v>0</v>
      </c>
      <c r="BH140" s="227">
        <f>IF(N140="sníž. přenesená",J140,0)</f>
        <v>0</v>
      </c>
      <c r="BI140" s="227">
        <f>IF(N140="nulová",J140,0)</f>
        <v>0</v>
      </c>
      <c r="BJ140" s="17" t="s">
        <v>74</v>
      </c>
      <c r="BK140" s="227">
        <f>ROUND(I140*H140,2)</f>
        <v>0</v>
      </c>
      <c r="BL140" s="17" t="s">
        <v>218</v>
      </c>
      <c r="BM140" s="17" t="s">
        <v>314</v>
      </c>
    </row>
    <row r="141" spans="2:47" s="1" customFormat="1" ht="12">
      <c r="B141" s="38"/>
      <c r="C141" s="39"/>
      <c r="D141" s="228" t="s">
        <v>219</v>
      </c>
      <c r="E141" s="39"/>
      <c r="F141" s="229" t="s">
        <v>2400</v>
      </c>
      <c r="G141" s="39"/>
      <c r="H141" s="39"/>
      <c r="I141" s="143"/>
      <c r="J141" s="39"/>
      <c r="K141" s="39"/>
      <c r="L141" s="43"/>
      <c r="M141" s="230"/>
      <c r="N141" s="79"/>
      <c r="O141" s="79"/>
      <c r="P141" s="79"/>
      <c r="Q141" s="79"/>
      <c r="R141" s="79"/>
      <c r="S141" s="79"/>
      <c r="T141" s="80"/>
      <c r="AT141" s="17" t="s">
        <v>219</v>
      </c>
      <c r="AU141" s="17" t="s">
        <v>76</v>
      </c>
    </row>
    <row r="142" spans="2:47" s="1" customFormat="1" ht="12">
      <c r="B142" s="38"/>
      <c r="C142" s="39"/>
      <c r="D142" s="228" t="s">
        <v>221</v>
      </c>
      <c r="E142" s="39"/>
      <c r="F142" s="231" t="s">
        <v>2401</v>
      </c>
      <c r="G142" s="39"/>
      <c r="H142" s="39"/>
      <c r="I142" s="143"/>
      <c r="J142" s="39"/>
      <c r="K142" s="39"/>
      <c r="L142" s="43"/>
      <c r="M142" s="230"/>
      <c r="N142" s="79"/>
      <c r="O142" s="79"/>
      <c r="P142" s="79"/>
      <c r="Q142" s="79"/>
      <c r="R142" s="79"/>
      <c r="S142" s="79"/>
      <c r="T142" s="80"/>
      <c r="AT142" s="17" t="s">
        <v>221</v>
      </c>
      <c r="AU142" s="17" t="s">
        <v>76</v>
      </c>
    </row>
    <row r="143" spans="2:51" s="12" customFormat="1" ht="12">
      <c r="B143" s="232"/>
      <c r="C143" s="233"/>
      <c r="D143" s="228" t="s">
        <v>223</v>
      </c>
      <c r="E143" s="234" t="s">
        <v>1</v>
      </c>
      <c r="F143" s="235" t="s">
        <v>319</v>
      </c>
      <c r="G143" s="233"/>
      <c r="H143" s="234" t="s">
        <v>1</v>
      </c>
      <c r="I143" s="236"/>
      <c r="J143" s="233"/>
      <c r="K143" s="233"/>
      <c r="L143" s="237"/>
      <c r="M143" s="238"/>
      <c r="N143" s="239"/>
      <c r="O143" s="239"/>
      <c r="P143" s="239"/>
      <c r="Q143" s="239"/>
      <c r="R143" s="239"/>
      <c r="S143" s="239"/>
      <c r="T143" s="240"/>
      <c r="AT143" s="241" t="s">
        <v>223</v>
      </c>
      <c r="AU143" s="241" t="s">
        <v>76</v>
      </c>
      <c r="AV143" s="12" t="s">
        <v>74</v>
      </c>
      <c r="AW143" s="12" t="s">
        <v>30</v>
      </c>
      <c r="AX143" s="12" t="s">
        <v>67</v>
      </c>
      <c r="AY143" s="241" t="s">
        <v>211</v>
      </c>
    </row>
    <row r="144" spans="2:51" s="12" customFormat="1" ht="12">
      <c r="B144" s="232"/>
      <c r="C144" s="233"/>
      <c r="D144" s="228" t="s">
        <v>223</v>
      </c>
      <c r="E144" s="234" t="s">
        <v>1</v>
      </c>
      <c r="F144" s="235" t="s">
        <v>2342</v>
      </c>
      <c r="G144" s="233"/>
      <c r="H144" s="234" t="s">
        <v>1</v>
      </c>
      <c r="I144" s="236"/>
      <c r="J144" s="233"/>
      <c r="K144" s="233"/>
      <c r="L144" s="237"/>
      <c r="M144" s="238"/>
      <c r="N144" s="239"/>
      <c r="O144" s="239"/>
      <c r="P144" s="239"/>
      <c r="Q144" s="239"/>
      <c r="R144" s="239"/>
      <c r="S144" s="239"/>
      <c r="T144" s="240"/>
      <c r="AT144" s="241" t="s">
        <v>223</v>
      </c>
      <c r="AU144" s="241" t="s">
        <v>76</v>
      </c>
      <c r="AV144" s="12" t="s">
        <v>74</v>
      </c>
      <c r="AW144" s="12" t="s">
        <v>30</v>
      </c>
      <c r="AX144" s="12" t="s">
        <v>67</v>
      </c>
      <c r="AY144" s="241" t="s">
        <v>211</v>
      </c>
    </row>
    <row r="145" spans="2:51" s="13" customFormat="1" ht="12">
      <c r="B145" s="242"/>
      <c r="C145" s="243"/>
      <c r="D145" s="228" t="s">
        <v>223</v>
      </c>
      <c r="E145" s="244" t="s">
        <v>1</v>
      </c>
      <c r="F145" s="245" t="s">
        <v>2402</v>
      </c>
      <c r="G145" s="243"/>
      <c r="H145" s="246">
        <v>2.856</v>
      </c>
      <c r="I145" s="247"/>
      <c r="J145" s="243"/>
      <c r="K145" s="243"/>
      <c r="L145" s="248"/>
      <c r="M145" s="249"/>
      <c r="N145" s="250"/>
      <c r="O145" s="250"/>
      <c r="P145" s="250"/>
      <c r="Q145" s="250"/>
      <c r="R145" s="250"/>
      <c r="S145" s="250"/>
      <c r="T145" s="251"/>
      <c r="AT145" s="252" t="s">
        <v>223</v>
      </c>
      <c r="AU145" s="252" t="s">
        <v>76</v>
      </c>
      <c r="AV145" s="13" t="s">
        <v>76</v>
      </c>
      <c r="AW145" s="13" t="s">
        <v>30</v>
      </c>
      <c r="AX145" s="13" t="s">
        <v>67</v>
      </c>
      <c r="AY145" s="252" t="s">
        <v>211</v>
      </c>
    </row>
    <row r="146" spans="2:51" s="12" customFormat="1" ht="12">
      <c r="B146" s="232"/>
      <c r="C146" s="233"/>
      <c r="D146" s="228" t="s">
        <v>223</v>
      </c>
      <c r="E146" s="234" t="s">
        <v>1</v>
      </c>
      <c r="F146" s="235" t="s">
        <v>1915</v>
      </c>
      <c r="G146" s="233"/>
      <c r="H146" s="234" t="s">
        <v>1</v>
      </c>
      <c r="I146" s="236"/>
      <c r="J146" s="233"/>
      <c r="K146" s="233"/>
      <c r="L146" s="237"/>
      <c r="M146" s="238"/>
      <c r="N146" s="239"/>
      <c r="O146" s="239"/>
      <c r="P146" s="239"/>
      <c r="Q146" s="239"/>
      <c r="R146" s="239"/>
      <c r="S146" s="239"/>
      <c r="T146" s="240"/>
      <c r="AT146" s="241" t="s">
        <v>223</v>
      </c>
      <c r="AU146" s="241" t="s">
        <v>76</v>
      </c>
      <c r="AV146" s="12" t="s">
        <v>74</v>
      </c>
      <c r="AW146" s="12" t="s">
        <v>30</v>
      </c>
      <c r="AX146" s="12" t="s">
        <v>67</v>
      </c>
      <c r="AY146" s="241" t="s">
        <v>211</v>
      </c>
    </row>
    <row r="147" spans="2:51" s="13" customFormat="1" ht="12">
      <c r="B147" s="242"/>
      <c r="C147" s="243"/>
      <c r="D147" s="228" t="s">
        <v>223</v>
      </c>
      <c r="E147" s="244" t="s">
        <v>1</v>
      </c>
      <c r="F147" s="245" t="s">
        <v>2403</v>
      </c>
      <c r="G147" s="243"/>
      <c r="H147" s="246">
        <v>5.46</v>
      </c>
      <c r="I147" s="247"/>
      <c r="J147" s="243"/>
      <c r="K147" s="243"/>
      <c r="L147" s="248"/>
      <c r="M147" s="249"/>
      <c r="N147" s="250"/>
      <c r="O147" s="250"/>
      <c r="P147" s="250"/>
      <c r="Q147" s="250"/>
      <c r="R147" s="250"/>
      <c r="S147" s="250"/>
      <c r="T147" s="251"/>
      <c r="AT147" s="252" t="s">
        <v>223</v>
      </c>
      <c r="AU147" s="252" t="s">
        <v>76</v>
      </c>
      <c r="AV147" s="13" t="s">
        <v>76</v>
      </c>
      <c r="AW147" s="13" t="s">
        <v>30</v>
      </c>
      <c r="AX147" s="13" t="s">
        <v>67</v>
      </c>
      <c r="AY147" s="252" t="s">
        <v>211</v>
      </c>
    </row>
    <row r="148" spans="2:51" s="14" customFormat="1" ht="12">
      <c r="B148" s="253"/>
      <c r="C148" s="254"/>
      <c r="D148" s="228" t="s">
        <v>223</v>
      </c>
      <c r="E148" s="255" t="s">
        <v>1</v>
      </c>
      <c r="F148" s="256" t="s">
        <v>227</v>
      </c>
      <c r="G148" s="254"/>
      <c r="H148" s="257">
        <v>8.316</v>
      </c>
      <c r="I148" s="258"/>
      <c r="J148" s="254"/>
      <c r="K148" s="254"/>
      <c r="L148" s="259"/>
      <c r="M148" s="260"/>
      <c r="N148" s="261"/>
      <c r="O148" s="261"/>
      <c r="P148" s="261"/>
      <c r="Q148" s="261"/>
      <c r="R148" s="261"/>
      <c r="S148" s="261"/>
      <c r="T148" s="262"/>
      <c r="AT148" s="263" t="s">
        <v>223</v>
      </c>
      <c r="AU148" s="263" t="s">
        <v>76</v>
      </c>
      <c r="AV148" s="14" t="s">
        <v>218</v>
      </c>
      <c r="AW148" s="14" t="s">
        <v>30</v>
      </c>
      <c r="AX148" s="14" t="s">
        <v>74</v>
      </c>
      <c r="AY148" s="263" t="s">
        <v>211</v>
      </c>
    </row>
    <row r="149" spans="2:65" s="1" customFormat="1" ht="16.5" customHeight="1">
      <c r="B149" s="38"/>
      <c r="C149" s="216" t="s">
        <v>247</v>
      </c>
      <c r="D149" s="216" t="s">
        <v>213</v>
      </c>
      <c r="E149" s="217" t="s">
        <v>2404</v>
      </c>
      <c r="F149" s="218" t="s">
        <v>2405</v>
      </c>
      <c r="G149" s="219" t="s">
        <v>230</v>
      </c>
      <c r="H149" s="220">
        <v>4.158</v>
      </c>
      <c r="I149" s="221"/>
      <c r="J149" s="222">
        <f>ROUND(I149*H149,2)</f>
        <v>0</v>
      </c>
      <c r="K149" s="218" t="s">
        <v>217</v>
      </c>
      <c r="L149" s="43"/>
      <c r="M149" s="223" t="s">
        <v>1</v>
      </c>
      <c r="N149" s="224" t="s">
        <v>38</v>
      </c>
      <c r="O149" s="79"/>
      <c r="P149" s="225">
        <f>O149*H149</f>
        <v>0</v>
      </c>
      <c r="Q149" s="225">
        <v>0</v>
      </c>
      <c r="R149" s="225">
        <f>Q149*H149</f>
        <v>0</v>
      </c>
      <c r="S149" s="225">
        <v>0</v>
      </c>
      <c r="T149" s="226">
        <f>S149*H149</f>
        <v>0</v>
      </c>
      <c r="AR149" s="17" t="s">
        <v>218</v>
      </c>
      <c r="AT149" s="17" t="s">
        <v>213</v>
      </c>
      <c r="AU149" s="17" t="s">
        <v>76</v>
      </c>
      <c r="AY149" s="17" t="s">
        <v>211</v>
      </c>
      <c r="BE149" s="227">
        <f>IF(N149="základní",J149,0)</f>
        <v>0</v>
      </c>
      <c r="BF149" s="227">
        <f>IF(N149="snížená",J149,0)</f>
        <v>0</v>
      </c>
      <c r="BG149" s="227">
        <f>IF(N149="zákl. přenesená",J149,0)</f>
        <v>0</v>
      </c>
      <c r="BH149" s="227">
        <f>IF(N149="sníž. přenesená",J149,0)</f>
        <v>0</v>
      </c>
      <c r="BI149" s="227">
        <f>IF(N149="nulová",J149,0)</f>
        <v>0</v>
      </c>
      <c r="BJ149" s="17" t="s">
        <v>74</v>
      </c>
      <c r="BK149" s="227">
        <f>ROUND(I149*H149,2)</f>
        <v>0</v>
      </c>
      <c r="BL149" s="17" t="s">
        <v>218</v>
      </c>
      <c r="BM149" s="17" t="s">
        <v>273</v>
      </c>
    </row>
    <row r="150" spans="2:47" s="1" customFormat="1" ht="12">
      <c r="B150" s="38"/>
      <c r="C150" s="39"/>
      <c r="D150" s="228" t="s">
        <v>219</v>
      </c>
      <c r="E150" s="39"/>
      <c r="F150" s="229" t="s">
        <v>2406</v>
      </c>
      <c r="G150" s="39"/>
      <c r="H150" s="39"/>
      <c r="I150" s="143"/>
      <c r="J150" s="39"/>
      <c r="K150" s="39"/>
      <c r="L150" s="43"/>
      <c r="M150" s="230"/>
      <c r="N150" s="79"/>
      <c r="O150" s="79"/>
      <c r="P150" s="79"/>
      <c r="Q150" s="79"/>
      <c r="R150" s="79"/>
      <c r="S150" s="79"/>
      <c r="T150" s="80"/>
      <c r="AT150" s="17" t="s">
        <v>219</v>
      </c>
      <c r="AU150" s="17" t="s">
        <v>76</v>
      </c>
    </row>
    <row r="151" spans="2:47" s="1" customFormat="1" ht="12">
      <c r="B151" s="38"/>
      <c r="C151" s="39"/>
      <c r="D151" s="228" t="s">
        <v>221</v>
      </c>
      <c r="E151" s="39"/>
      <c r="F151" s="231" t="s">
        <v>2401</v>
      </c>
      <c r="G151" s="39"/>
      <c r="H151" s="39"/>
      <c r="I151" s="143"/>
      <c r="J151" s="39"/>
      <c r="K151" s="39"/>
      <c r="L151" s="43"/>
      <c r="M151" s="230"/>
      <c r="N151" s="79"/>
      <c r="O151" s="79"/>
      <c r="P151" s="79"/>
      <c r="Q151" s="79"/>
      <c r="R151" s="79"/>
      <c r="S151" s="79"/>
      <c r="T151" s="80"/>
      <c r="AT151" s="17" t="s">
        <v>221</v>
      </c>
      <c r="AU151" s="17" t="s">
        <v>76</v>
      </c>
    </row>
    <row r="152" spans="2:51" s="13" customFormat="1" ht="12">
      <c r="B152" s="242"/>
      <c r="C152" s="243"/>
      <c r="D152" s="228" t="s">
        <v>223</v>
      </c>
      <c r="E152" s="244" t="s">
        <v>1</v>
      </c>
      <c r="F152" s="245" t="s">
        <v>2407</v>
      </c>
      <c r="G152" s="243"/>
      <c r="H152" s="246">
        <v>4.158</v>
      </c>
      <c r="I152" s="247"/>
      <c r="J152" s="243"/>
      <c r="K152" s="243"/>
      <c r="L152" s="248"/>
      <c r="M152" s="249"/>
      <c r="N152" s="250"/>
      <c r="O152" s="250"/>
      <c r="P152" s="250"/>
      <c r="Q152" s="250"/>
      <c r="R152" s="250"/>
      <c r="S152" s="250"/>
      <c r="T152" s="251"/>
      <c r="AT152" s="252" t="s">
        <v>223</v>
      </c>
      <c r="AU152" s="252" t="s">
        <v>76</v>
      </c>
      <c r="AV152" s="13" t="s">
        <v>76</v>
      </c>
      <c r="AW152" s="13" t="s">
        <v>30</v>
      </c>
      <c r="AX152" s="13" t="s">
        <v>67</v>
      </c>
      <c r="AY152" s="252" t="s">
        <v>211</v>
      </c>
    </row>
    <row r="153" spans="2:51" s="14" customFormat="1" ht="12">
      <c r="B153" s="253"/>
      <c r="C153" s="254"/>
      <c r="D153" s="228" t="s">
        <v>223</v>
      </c>
      <c r="E153" s="255" t="s">
        <v>1</v>
      </c>
      <c r="F153" s="256" t="s">
        <v>227</v>
      </c>
      <c r="G153" s="254"/>
      <c r="H153" s="257">
        <v>4.158</v>
      </c>
      <c r="I153" s="258"/>
      <c r="J153" s="254"/>
      <c r="K153" s="254"/>
      <c r="L153" s="259"/>
      <c r="M153" s="260"/>
      <c r="N153" s="261"/>
      <c r="O153" s="261"/>
      <c r="P153" s="261"/>
      <c r="Q153" s="261"/>
      <c r="R153" s="261"/>
      <c r="S153" s="261"/>
      <c r="T153" s="262"/>
      <c r="AT153" s="263" t="s">
        <v>223</v>
      </c>
      <c r="AU153" s="263" t="s">
        <v>76</v>
      </c>
      <c r="AV153" s="14" t="s">
        <v>218</v>
      </c>
      <c r="AW153" s="14" t="s">
        <v>30</v>
      </c>
      <c r="AX153" s="14" t="s">
        <v>74</v>
      </c>
      <c r="AY153" s="263" t="s">
        <v>211</v>
      </c>
    </row>
    <row r="154" spans="2:65" s="1" customFormat="1" ht="16.5" customHeight="1">
      <c r="B154" s="38"/>
      <c r="C154" s="216" t="s">
        <v>282</v>
      </c>
      <c r="D154" s="216" t="s">
        <v>213</v>
      </c>
      <c r="E154" s="217" t="s">
        <v>2408</v>
      </c>
      <c r="F154" s="218" t="s">
        <v>2409</v>
      </c>
      <c r="G154" s="219" t="s">
        <v>230</v>
      </c>
      <c r="H154" s="220">
        <v>31.274</v>
      </c>
      <c r="I154" s="221"/>
      <c r="J154" s="222">
        <f>ROUND(I154*H154,2)</f>
        <v>0</v>
      </c>
      <c r="K154" s="218" t="s">
        <v>217</v>
      </c>
      <c r="L154" s="43"/>
      <c r="M154" s="223" t="s">
        <v>1</v>
      </c>
      <c r="N154" s="224" t="s">
        <v>38</v>
      </c>
      <c r="O154" s="79"/>
      <c r="P154" s="225">
        <f>O154*H154</f>
        <v>0</v>
      </c>
      <c r="Q154" s="225">
        <v>0</v>
      </c>
      <c r="R154" s="225">
        <f>Q154*H154</f>
        <v>0</v>
      </c>
      <c r="S154" s="225">
        <v>0</v>
      </c>
      <c r="T154" s="226">
        <f>S154*H154</f>
        <v>0</v>
      </c>
      <c r="AR154" s="17" t="s">
        <v>218</v>
      </c>
      <c r="AT154" s="17" t="s">
        <v>213</v>
      </c>
      <c r="AU154" s="17" t="s">
        <v>76</v>
      </c>
      <c r="AY154" s="17" t="s">
        <v>211</v>
      </c>
      <c r="BE154" s="227">
        <f>IF(N154="základní",J154,0)</f>
        <v>0</v>
      </c>
      <c r="BF154" s="227">
        <f>IF(N154="snížená",J154,0)</f>
        <v>0</v>
      </c>
      <c r="BG154" s="227">
        <f>IF(N154="zákl. přenesená",J154,0)</f>
        <v>0</v>
      </c>
      <c r="BH154" s="227">
        <f>IF(N154="sníž. přenesená",J154,0)</f>
        <v>0</v>
      </c>
      <c r="BI154" s="227">
        <f>IF(N154="nulová",J154,0)</f>
        <v>0</v>
      </c>
      <c r="BJ154" s="17" t="s">
        <v>74</v>
      </c>
      <c r="BK154" s="227">
        <f>ROUND(I154*H154,2)</f>
        <v>0</v>
      </c>
      <c r="BL154" s="17" t="s">
        <v>218</v>
      </c>
      <c r="BM154" s="17" t="s">
        <v>278</v>
      </c>
    </row>
    <row r="155" spans="2:47" s="1" customFormat="1" ht="12">
      <c r="B155" s="38"/>
      <c r="C155" s="39"/>
      <c r="D155" s="228" t="s">
        <v>219</v>
      </c>
      <c r="E155" s="39"/>
      <c r="F155" s="229" t="s">
        <v>2410</v>
      </c>
      <c r="G155" s="39"/>
      <c r="H155" s="39"/>
      <c r="I155" s="143"/>
      <c r="J155" s="39"/>
      <c r="K155" s="39"/>
      <c r="L155" s="43"/>
      <c r="M155" s="230"/>
      <c r="N155" s="79"/>
      <c r="O155" s="79"/>
      <c r="P155" s="79"/>
      <c r="Q155" s="79"/>
      <c r="R155" s="79"/>
      <c r="S155" s="79"/>
      <c r="T155" s="80"/>
      <c r="AT155" s="17" t="s">
        <v>219</v>
      </c>
      <c r="AU155" s="17" t="s">
        <v>76</v>
      </c>
    </row>
    <row r="156" spans="2:47" s="1" customFormat="1" ht="12">
      <c r="B156" s="38"/>
      <c r="C156" s="39"/>
      <c r="D156" s="228" t="s">
        <v>221</v>
      </c>
      <c r="E156" s="39"/>
      <c r="F156" s="231" t="s">
        <v>267</v>
      </c>
      <c r="G156" s="39"/>
      <c r="H156" s="39"/>
      <c r="I156" s="143"/>
      <c r="J156" s="39"/>
      <c r="K156" s="39"/>
      <c r="L156" s="43"/>
      <c r="M156" s="230"/>
      <c r="N156" s="79"/>
      <c r="O156" s="79"/>
      <c r="P156" s="79"/>
      <c r="Q156" s="79"/>
      <c r="R156" s="79"/>
      <c r="S156" s="79"/>
      <c r="T156" s="80"/>
      <c r="AT156" s="17" t="s">
        <v>221</v>
      </c>
      <c r="AU156" s="17" t="s">
        <v>76</v>
      </c>
    </row>
    <row r="157" spans="2:51" s="12" customFormat="1" ht="12">
      <c r="B157" s="232"/>
      <c r="C157" s="233"/>
      <c r="D157" s="228" t="s">
        <v>223</v>
      </c>
      <c r="E157" s="234" t="s">
        <v>1</v>
      </c>
      <c r="F157" s="235" t="s">
        <v>2169</v>
      </c>
      <c r="G157" s="233"/>
      <c r="H157" s="234" t="s">
        <v>1</v>
      </c>
      <c r="I157" s="236"/>
      <c r="J157" s="233"/>
      <c r="K157" s="233"/>
      <c r="L157" s="237"/>
      <c r="M157" s="238"/>
      <c r="N157" s="239"/>
      <c r="O157" s="239"/>
      <c r="P157" s="239"/>
      <c r="Q157" s="239"/>
      <c r="R157" s="239"/>
      <c r="S157" s="239"/>
      <c r="T157" s="240"/>
      <c r="AT157" s="241" t="s">
        <v>223</v>
      </c>
      <c r="AU157" s="241" t="s">
        <v>76</v>
      </c>
      <c r="AV157" s="12" t="s">
        <v>74</v>
      </c>
      <c r="AW157" s="12" t="s">
        <v>30</v>
      </c>
      <c r="AX157" s="12" t="s">
        <v>67</v>
      </c>
      <c r="AY157" s="241" t="s">
        <v>211</v>
      </c>
    </row>
    <row r="158" spans="2:51" s="13" customFormat="1" ht="12">
      <c r="B158" s="242"/>
      <c r="C158" s="243"/>
      <c r="D158" s="228" t="s">
        <v>223</v>
      </c>
      <c r="E158" s="244" t="s">
        <v>1</v>
      </c>
      <c r="F158" s="245" t="s">
        <v>2411</v>
      </c>
      <c r="G158" s="243"/>
      <c r="H158" s="246">
        <v>12.88</v>
      </c>
      <c r="I158" s="247"/>
      <c r="J158" s="243"/>
      <c r="K158" s="243"/>
      <c r="L158" s="248"/>
      <c r="M158" s="249"/>
      <c r="N158" s="250"/>
      <c r="O158" s="250"/>
      <c r="P158" s="250"/>
      <c r="Q158" s="250"/>
      <c r="R158" s="250"/>
      <c r="S158" s="250"/>
      <c r="T158" s="251"/>
      <c r="AT158" s="252" t="s">
        <v>223</v>
      </c>
      <c r="AU158" s="252" t="s">
        <v>76</v>
      </c>
      <c r="AV158" s="13" t="s">
        <v>76</v>
      </c>
      <c r="AW158" s="13" t="s">
        <v>30</v>
      </c>
      <c r="AX158" s="13" t="s">
        <v>67</v>
      </c>
      <c r="AY158" s="252" t="s">
        <v>211</v>
      </c>
    </row>
    <row r="159" spans="2:51" s="12" customFormat="1" ht="12">
      <c r="B159" s="232"/>
      <c r="C159" s="233"/>
      <c r="D159" s="228" t="s">
        <v>223</v>
      </c>
      <c r="E159" s="234" t="s">
        <v>1</v>
      </c>
      <c r="F159" s="235" t="s">
        <v>2412</v>
      </c>
      <c r="G159" s="233"/>
      <c r="H159" s="234" t="s">
        <v>1</v>
      </c>
      <c r="I159" s="236"/>
      <c r="J159" s="233"/>
      <c r="K159" s="233"/>
      <c r="L159" s="237"/>
      <c r="M159" s="238"/>
      <c r="N159" s="239"/>
      <c r="O159" s="239"/>
      <c r="P159" s="239"/>
      <c r="Q159" s="239"/>
      <c r="R159" s="239"/>
      <c r="S159" s="239"/>
      <c r="T159" s="240"/>
      <c r="AT159" s="241" t="s">
        <v>223</v>
      </c>
      <c r="AU159" s="241" t="s">
        <v>76</v>
      </c>
      <c r="AV159" s="12" t="s">
        <v>74</v>
      </c>
      <c r="AW159" s="12" t="s">
        <v>30</v>
      </c>
      <c r="AX159" s="12" t="s">
        <v>67</v>
      </c>
      <c r="AY159" s="241" t="s">
        <v>211</v>
      </c>
    </row>
    <row r="160" spans="2:51" s="13" customFormat="1" ht="12">
      <c r="B160" s="242"/>
      <c r="C160" s="243"/>
      <c r="D160" s="228" t="s">
        <v>223</v>
      </c>
      <c r="E160" s="244" t="s">
        <v>1</v>
      </c>
      <c r="F160" s="245" t="s">
        <v>2413</v>
      </c>
      <c r="G160" s="243"/>
      <c r="H160" s="246">
        <v>29.453</v>
      </c>
      <c r="I160" s="247"/>
      <c r="J160" s="243"/>
      <c r="K160" s="243"/>
      <c r="L160" s="248"/>
      <c r="M160" s="249"/>
      <c r="N160" s="250"/>
      <c r="O160" s="250"/>
      <c r="P160" s="250"/>
      <c r="Q160" s="250"/>
      <c r="R160" s="250"/>
      <c r="S160" s="250"/>
      <c r="T160" s="251"/>
      <c r="AT160" s="252" t="s">
        <v>223</v>
      </c>
      <c r="AU160" s="252" t="s">
        <v>76</v>
      </c>
      <c r="AV160" s="13" t="s">
        <v>76</v>
      </c>
      <c r="AW160" s="13" t="s">
        <v>30</v>
      </c>
      <c r="AX160" s="13" t="s">
        <v>67</v>
      </c>
      <c r="AY160" s="252" t="s">
        <v>211</v>
      </c>
    </row>
    <row r="161" spans="2:51" s="15" customFormat="1" ht="12">
      <c r="B161" s="274"/>
      <c r="C161" s="275"/>
      <c r="D161" s="228" t="s">
        <v>223</v>
      </c>
      <c r="E161" s="276" t="s">
        <v>1</v>
      </c>
      <c r="F161" s="277" t="s">
        <v>630</v>
      </c>
      <c r="G161" s="275"/>
      <c r="H161" s="278">
        <v>42.333</v>
      </c>
      <c r="I161" s="279"/>
      <c r="J161" s="275"/>
      <c r="K161" s="275"/>
      <c r="L161" s="280"/>
      <c r="M161" s="281"/>
      <c r="N161" s="282"/>
      <c r="O161" s="282"/>
      <c r="P161" s="282"/>
      <c r="Q161" s="282"/>
      <c r="R161" s="282"/>
      <c r="S161" s="282"/>
      <c r="T161" s="283"/>
      <c r="AT161" s="284" t="s">
        <v>223</v>
      </c>
      <c r="AU161" s="284" t="s">
        <v>76</v>
      </c>
      <c r="AV161" s="15" t="s">
        <v>236</v>
      </c>
      <c r="AW161" s="15" t="s">
        <v>30</v>
      </c>
      <c r="AX161" s="15" t="s">
        <v>67</v>
      </c>
      <c r="AY161" s="284" t="s">
        <v>211</v>
      </c>
    </row>
    <row r="162" spans="2:51" s="12" customFormat="1" ht="12">
      <c r="B162" s="232"/>
      <c r="C162" s="233"/>
      <c r="D162" s="228" t="s">
        <v>223</v>
      </c>
      <c r="E162" s="234" t="s">
        <v>1</v>
      </c>
      <c r="F162" s="235" t="s">
        <v>2414</v>
      </c>
      <c r="G162" s="233"/>
      <c r="H162" s="234" t="s">
        <v>1</v>
      </c>
      <c r="I162" s="236"/>
      <c r="J162" s="233"/>
      <c r="K162" s="233"/>
      <c r="L162" s="237"/>
      <c r="M162" s="238"/>
      <c r="N162" s="239"/>
      <c r="O162" s="239"/>
      <c r="P162" s="239"/>
      <c r="Q162" s="239"/>
      <c r="R162" s="239"/>
      <c r="S162" s="239"/>
      <c r="T162" s="240"/>
      <c r="AT162" s="241" t="s">
        <v>223</v>
      </c>
      <c r="AU162" s="241" t="s">
        <v>76</v>
      </c>
      <c r="AV162" s="12" t="s">
        <v>74</v>
      </c>
      <c r="AW162" s="12" t="s">
        <v>30</v>
      </c>
      <c r="AX162" s="12" t="s">
        <v>67</v>
      </c>
      <c r="AY162" s="241" t="s">
        <v>211</v>
      </c>
    </row>
    <row r="163" spans="2:51" s="13" customFormat="1" ht="12">
      <c r="B163" s="242"/>
      <c r="C163" s="243"/>
      <c r="D163" s="228" t="s">
        <v>223</v>
      </c>
      <c r="E163" s="244" t="s">
        <v>1</v>
      </c>
      <c r="F163" s="245" t="s">
        <v>2415</v>
      </c>
      <c r="G163" s="243"/>
      <c r="H163" s="246">
        <v>-9.661</v>
      </c>
      <c r="I163" s="247"/>
      <c r="J163" s="243"/>
      <c r="K163" s="243"/>
      <c r="L163" s="248"/>
      <c r="M163" s="249"/>
      <c r="N163" s="250"/>
      <c r="O163" s="250"/>
      <c r="P163" s="250"/>
      <c r="Q163" s="250"/>
      <c r="R163" s="250"/>
      <c r="S163" s="250"/>
      <c r="T163" s="251"/>
      <c r="AT163" s="252" t="s">
        <v>223</v>
      </c>
      <c r="AU163" s="252" t="s">
        <v>76</v>
      </c>
      <c r="AV163" s="13" t="s">
        <v>76</v>
      </c>
      <c r="AW163" s="13" t="s">
        <v>30</v>
      </c>
      <c r="AX163" s="13" t="s">
        <v>67</v>
      </c>
      <c r="AY163" s="252" t="s">
        <v>211</v>
      </c>
    </row>
    <row r="164" spans="2:51" s="13" customFormat="1" ht="12">
      <c r="B164" s="242"/>
      <c r="C164" s="243"/>
      <c r="D164" s="228" t="s">
        <v>223</v>
      </c>
      <c r="E164" s="244" t="s">
        <v>1</v>
      </c>
      <c r="F164" s="245" t="s">
        <v>2416</v>
      </c>
      <c r="G164" s="243"/>
      <c r="H164" s="246">
        <v>-1.398</v>
      </c>
      <c r="I164" s="247"/>
      <c r="J164" s="243"/>
      <c r="K164" s="243"/>
      <c r="L164" s="248"/>
      <c r="M164" s="249"/>
      <c r="N164" s="250"/>
      <c r="O164" s="250"/>
      <c r="P164" s="250"/>
      <c r="Q164" s="250"/>
      <c r="R164" s="250"/>
      <c r="S164" s="250"/>
      <c r="T164" s="251"/>
      <c r="AT164" s="252" t="s">
        <v>223</v>
      </c>
      <c r="AU164" s="252" t="s">
        <v>76</v>
      </c>
      <c r="AV164" s="13" t="s">
        <v>76</v>
      </c>
      <c r="AW164" s="13" t="s">
        <v>30</v>
      </c>
      <c r="AX164" s="13" t="s">
        <v>67</v>
      </c>
      <c r="AY164" s="252" t="s">
        <v>211</v>
      </c>
    </row>
    <row r="165" spans="2:51" s="15" customFormat="1" ht="12">
      <c r="B165" s="274"/>
      <c r="C165" s="275"/>
      <c r="D165" s="228" t="s">
        <v>223</v>
      </c>
      <c r="E165" s="276" t="s">
        <v>1</v>
      </c>
      <c r="F165" s="277" t="s">
        <v>630</v>
      </c>
      <c r="G165" s="275"/>
      <c r="H165" s="278">
        <v>-11.059</v>
      </c>
      <c r="I165" s="279"/>
      <c r="J165" s="275"/>
      <c r="K165" s="275"/>
      <c r="L165" s="280"/>
      <c r="M165" s="281"/>
      <c r="N165" s="282"/>
      <c r="O165" s="282"/>
      <c r="P165" s="282"/>
      <c r="Q165" s="282"/>
      <c r="R165" s="282"/>
      <c r="S165" s="282"/>
      <c r="T165" s="283"/>
      <c r="AT165" s="284" t="s">
        <v>223</v>
      </c>
      <c r="AU165" s="284" t="s">
        <v>76</v>
      </c>
      <c r="AV165" s="15" t="s">
        <v>236</v>
      </c>
      <c r="AW165" s="15" t="s">
        <v>30</v>
      </c>
      <c r="AX165" s="15" t="s">
        <v>67</v>
      </c>
      <c r="AY165" s="284" t="s">
        <v>211</v>
      </c>
    </row>
    <row r="166" spans="2:51" s="14" customFormat="1" ht="12">
      <c r="B166" s="253"/>
      <c r="C166" s="254"/>
      <c r="D166" s="228" t="s">
        <v>223</v>
      </c>
      <c r="E166" s="255" t="s">
        <v>1</v>
      </c>
      <c r="F166" s="256" t="s">
        <v>227</v>
      </c>
      <c r="G166" s="254"/>
      <c r="H166" s="257">
        <v>31.274</v>
      </c>
      <c r="I166" s="258"/>
      <c r="J166" s="254"/>
      <c r="K166" s="254"/>
      <c r="L166" s="259"/>
      <c r="M166" s="260"/>
      <c r="N166" s="261"/>
      <c r="O166" s="261"/>
      <c r="P166" s="261"/>
      <c r="Q166" s="261"/>
      <c r="R166" s="261"/>
      <c r="S166" s="261"/>
      <c r="T166" s="262"/>
      <c r="AT166" s="263" t="s">
        <v>223</v>
      </c>
      <c r="AU166" s="263" t="s">
        <v>76</v>
      </c>
      <c r="AV166" s="14" t="s">
        <v>218</v>
      </c>
      <c r="AW166" s="14" t="s">
        <v>30</v>
      </c>
      <c r="AX166" s="14" t="s">
        <v>74</v>
      </c>
      <c r="AY166" s="263" t="s">
        <v>211</v>
      </c>
    </row>
    <row r="167" spans="2:65" s="1" customFormat="1" ht="16.5" customHeight="1">
      <c r="B167" s="38"/>
      <c r="C167" s="216" t="s">
        <v>257</v>
      </c>
      <c r="D167" s="216" t="s">
        <v>213</v>
      </c>
      <c r="E167" s="217" t="s">
        <v>1921</v>
      </c>
      <c r="F167" s="218" t="s">
        <v>1922</v>
      </c>
      <c r="G167" s="219" t="s">
        <v>230</v>
      </c>
      <c r="H167" s="220">
        <v>31.274</v>
      </c>
      <c r="I167" s="221"/>
      <c r="J167" s="222">
        <f>ROUND(I167*H167,2)</f>
        <v>0</v>
      </c>
      <c r="K167" s="218" t="s">
        <v>217</v>
      </c>
      <c r="L167" s="43"/>
      <c r="M167" s="223" t="s">
        <v>1</v>
      </c>
      <c r="N167" s="224" t="s">
        <v>38</v>
      </c>
      <c r="O167" s="79"/>
      <c r="P167" s="225">
        <f>O167*H167</f>
        <v>0</v>
      </c>
      <c r="Q167" s="225">
        <v>0</v>
      </c>
      <c r="R167" s="225">
        <f>Q167*H167</f>
        <v>0</v>
      </c>
      <c r="S167" s="225">
        <v>0</v>
      </c>
      <c r="T167" s="226">
        <f>S167*H167</f>
        <v>0</v>
      </c>
      <c r="AR167" s="17" t="s">
        <v>218</v>
      </c>
      <c r="AT167" s="17" t="s">
        <v>213</v>
      </c>
      <c r="AU167" s="17" t="s">
        <v>76</v>
      </c>
      <c r="AY167" s="17" t="s">
        <v>211</v>
      </c>
      <c r="BE167" s="227">
        <f>IF(N167="základní",J167,0)</f>
        <v>0</v>
      </c>
      <c r="BF167" s="227">
        <f>IF(N167="snížená",J167,0)</f>
        <v>0</v>
      </c>
      <c r="BG167" s="227">
        <f>IF(N167="zákl. přenesená",J167,0)</f>
        <v>0</v>
      </c>
      <c r="BH167" s="227">
        <f>IF(N167="sníž. přenesená",J167,0)</f>
        <v>0</v>
      </c>
      <c r="BI167" s="227">
        <f>IF(N167="nulová",J167,0)</f>
        <v>0</v>
      </c>
      <c r="BJ167" s="17" t="s">
        <v>74</v>
      </c>
      <c r="BK167" s="227">
        <f>ROUND(I167*H167,2)</f>
        <v>0</v>
      </c>
      <c r="BL167" s="17" t="s">
        <v>218</v>
      </c>
      <c r="BM167" s="17" t="s">
        <v>353</v>
      </c>
    </row>
    <row r="168" spans="2:47" s="1" customFormat="1" ht="12">
      <c r="B168" s="38"/>
      <c r="C168" s="39"/>
      <c r="D168" s="228" t="s">
        <v>219</v>
      </c>
      <c r="E168" s="39"/>
      <c r="F168" s="229" t="s">
        <v>1923</v>
      </c>
      <c r="G168" s="39"/>
      <c r="H168" s="39"/>
      <c r="I168" s="143"/>
      <c r="J168" s="39"/>
      <c r="K168" s="39"/>
      <c r="L168" s="43"/>
      <c r="M168" s="230"/>
      <c r="N168" s="79"/>
      <c r="O168" s="79"/>
      <c r="P168" s="79"/>
      <c r="Q168" s="79"/>
      <c r="R168" s="79"/>
      <c r="S168" s="79"/>
      <c r="T168" s="80"/>
      <c r="AT168" s="17" t="s">
        <v>219</v>
      </c>
      <c r="AU168" s="17" t="s">
        <v>76</v>
      </c>
    </row>
    <row r="169" spans="2:47" s="1" customFormat="1" ht="12">
      <c r="B169" s="38"/>
      <c r="C169" s="39"/>
      <c r="D169" s="228" t="s">
        <v>221</v>
      </c>
      <c r="E169" s="39"/>
      <c r="F169" s="231" t="s">
        <v>267</v>
      </c>
      <c r="G169" s="39"/>
      <c r="H169" s="39"/>
      <c r="I169" s="143"/>
      <c r="J169" s="39"/>
      <c r="K169" s="39"/>
      <c r="L169" s="43"/>
      <c r="M169" s="230"/>
      <c r="N169" s="79"/>
      <c r="O169" s="79"/>
      <c r="P169" s="79"/>
      <c r="Q169" s="79"/>
      <c r="R169" s="79"/>
      <c r="S169" s="79"/>
      <c r="T169" s="80"/>
      <c r="AT169" s="17" t="s">
        <v>221</v>
      </c>
      <c r="AU169" s="17" t="s">
        <v>76</v>
      </c>
    </row>
    <row r="170" spans="2:65" s="1" customFormat="1" ht="16.5" customHeight="1">
      <c r="B170" s="38"/>
      <c r="C170" s="216" t="s">
        <v>295</v>
      </c>
      <c r="D170" s="216" t="s">
        <v>213</v>
      </c>
      <c r="E170" s="217" t="s">
        <v>271</v>
      </c>
      <c r="F170" s="218" t="s">
        <v>272</v>
      </c>
      <c r="G170" s="219" t="s">
        <v>230</v>
      </c>
      <c r="H170" s="220">
        <v>15.637</v>
      </c>
      <c r="I170" s="221"/>
      <c r="J170" s="222">
        <f>ROUND(I170*H170,2)</f>
        <v>0</v>
      </c>
      <c r="K170" s="218" t="s">
        <v>217</v>
      </c>
      <c r="L170" s="43"/>
      <c r="M170" s="223" t="s">
        <v>1</v>
      </c>
      <c r="N170" s="224" t="s">
        <v>38</v>
      </c>
      <c r="O170" s="79"/>
      <c r="P170" s="225">
        <f>O170*H170</f>
        <v>0</v>
      </c>
      <c r="Q170" s="225">
        <v>0</v>
      </c>
      <c r="R170" s="225">
        <f>Q170*H170</f>
        <v>0</v>
      </c>
      <c r="S170" s="225">
        <v>0</v>
      </c>
      <c r="T170" s="226">
        <f>S170*H170</f>
        <v>0</v>
      </c>
      <c r="AR170" s="17" t="s">
        <v>218</v>
      </c>
      <c r="AT170" s="17" t="s">
        <v>213</v>
      </c>
      <c r="AU170" s="17" t="s">
        <v>76</v>
      </c>
      <c r="AY170" s="17" t="s">
        <v>211</v>
      </c>
      <c r="BE170" s="227">
        <f>IF(N170="základní",J170,0)</f>
        <v>0</v>
      </c>
      <c r="BF170" s="227">
        <f>IF(N170="snížená",J170,0)</f>
        <v>0</v>
      </c>
      <c r="BG170" s="227">
        <f>IF(N170="zákl. přenesená",J170,0)</f>
        <v>0</v>
      </c>
      <c r="BH170" s="227">
        <f>IF(N170="sníž. přenesená",J170,0)</f>
        <v>0</v>
      </c>
      <c r="BI170" s="227">
        <f>IF(N170="nulová",J170,0)</f>
        <v>0</v>
      </c>
      <c r="BJ170" s="17" t="s">
        <v>74</v>
      </c>
      <c r="BK170" s="227">
        <f>ROUND(I170*H170,2)</f>
        <v>0</v>
      </c>
      <c r="BL170" s="17" t="s">
        <v>218</v>
      </c>
      <c r="BM170" s="17" t="s">
        <v>285</v>
      </c>
    </row>
    <row r="171" spans="2:47" s="1" customFormat="1" ht="12">
      <c r="B171" s="38"/>
      <c r="C171" s="39"/>
      <c r="D171" s="228" t="s">
        <v>219</v>
      </c>
      <c r="E171" s="39"/>
      <c r="F171" s="229" t="s">
        <v>274</v>
      </c>
      <c r="G171" s="39"/>
      <c r="H171" s="39"/>
      <c r="I171" s="143"/>
      <c r="J171" s="39"/>
      <c r="K171" s="39"/>
      <c r="L171" s="43"/>
      <c r="M171" s="230"/>
      <c r="N171" s="79"/>
      <c r="O171" s="79"/>
      <c r="P171" s="79"/>
      <c r="Q171" s="79"/>
      <c r="R171" s="79"/>
      <c r="S171" s="79"/>
      <c r="T171" s="80"/>
      <c r="AT171" s="17" t="s">
        <v>219</v>
      </c>
      <c r="AU171" s="17" t="s">
        <v>76</v>
      </c>
    </row>
    <row r="172" spans="2:47" s="1" customFormat="1" ht="12">
      <c r="B172" s="38"/>
      <c r="C172" s="39"/>
      <c r="D172" s="228" t="s">
        <v>221</v>
      </c>
      <c r="E172" s="39"/>
      <c r="F172" s="231" t="s">
        <v>267</v>
      </c>
      <c r="G172" s="39"/>
      <c r="H172" s="39"/>
      <c r="I172" s="143"/>
      <c r="J172" s="39"/>
      <c r="K172" s="39"/>
      <c r="L172" s="43"/>
      <c r="M172" s="230"/>
      <c r="N172" s="79"/>
      <c r="O172" s="79"/>
      <c r="P172" s="79"/>
      <c r="Q172" s="79"/>
      <c r="R172" s="79"/>
      <c r="S172" s="79"/>
      <c r="T172" s="80"/>
      <c r="AT172" s="17" t="s">
        <v>221</v>
      </c>
      <c r="AU172" s="17" t="s">
        <v>76</v>
      </c>
    </row>
    <row r="173" spans="2:51" s="13" customFormat="1" ht="12">
      <c r="B173" s="242"/>
      <c r="C173" s="243"/>
      <c r="D173" s="228" t="s">
        <v>223</v>
      </c>
      <c r="E173" s="244" t="s">
        <v>1</v>
      </c>
      <c r="F173" s="245" t="s">
        <v>2417</v>
      </c>
      <c r="G173" s="243"/>
      <c r="H173" s="246">
        <v>15.637</v>
      </c>
      <c r="I173" s="247"/>
      <c r="J173" s="243"/>
      <c r="K173" s="243"/>
      <c r="L173" s="248"/>
      <c r="M173" s="249"/>
      <c r="N173" s="250"/>
      <c r="O173" s="250"/>
      <c r="P173" s="250"/>
      <c r="Q173" s="250"/>
      <c r="R173" s="250"/>
      <c r="S173" s="250"/>
      <c r="T173" s="251"/>
      <c r="AT173" s="252" t="s">
        <v>223</v>
      </c>
      <c r="AU173" s="252" t="s">
        <v>76</v>
      </c>
      <c r="AV173" s="13" t="s">
        <v>76</v>
      </c>
      <c r="AW173" s="13" t="s">
        <v>30</v>
      </c>
      <c r="AX173" s="13" t="s">
        <v>67</v>
      </c>
      <c r="AY173" s="252" t="s">
        <v>211</v>
      </c>
    </row>
    <row r="174" spans="2:51" s="14" customFormat="1" ht="12">
      <c r="B174" s="253"/>
      <c r="C174" s="254"/>
      <c r="D174" s="228" t="s">
        <v>223</v>
      </c>
      <c r="E174" s="255" t="s">
        <v>1</v>
      </c>
      <c r="F174" s="256" t="s">
        <v>227</v>
      </c>
      <c r="G174" s="254"/>
      <c r="H174" s="257">
        <v>15.637</v>
      </c>
      <c r="I174" s="258"/>
      <c r="J174" s="254"/>
      <c r="K174" s="254"/>
      <c r="L174" s="259"/>
      <c r="M174" s="260"/>
      <c r="N174" s="261"/>
      <c r="O174" s="261"/>
      <c r="P174" s="261"/>
      <c r="Q174" s="261"/>
      <c r="R174" s="261"/>
      <c r="S174" s="261"/>
      <c r="T174" s="262"/>
      <c r="AT174" s="263" t="s">
        <v>223</v>
      </c>
      <c r="AU174" s="263" t="s">
        <v>76</v>
      </c>
      <c r="AV174" s="14" t="s">
        <v>218</v>
      </c>
      <c r="AW174" s="14" t="s">
        <v>30</v>
      </c>
      <c r="AX174" s="14" t="s">
        <v>74</v>
      </c>
      <c r="AY174" s="263" t="s">
        <v>211</v>
      </c>
    </row>
    <row r="175" spans="2:65" s="1" customFormat="1" ht="16.5" customHeight="1">
      <c r="B175" s="38"/>
      <c r="C175" s="216" t="s">
        <v>265</v>
      </c>
      <c r="D175" s="216" t="s">
        <v>213</v>
      </c>
      <c r="E175" s="217" t="s">
        <v>283</v>
      </c>
      <c r="F175" s="218" t="s">
        <v>284</v>
      </c>
      <c r="G175" s="219" t="s">
        <v>230</v>
      </c>
      <c r="H175" s="220">
        <v>3.564</v>
      </c>
      <c r="I175" s="221"/>
      <c r="J175" s="222">
        <f>ROUND(I175*H175,2)</f>
        <v>0</v>
      </c>
      <c r="K175" s="218" t="s">
        <v>217</v>
      </c>
      <c r="L175" s="43"/>
      <c r="M175" s="223" t="s">
        <v>1</v>
      </c>
      <c r="N175" s="224" t="s">
        <v>38</v>
      </c>
      <c r="O175" s="79"/>
      <c r="P175" s="225">
        <f>O175*H175</f>
        <v>0</v>
      </c>
      <c r="Q175" s="225">
        <v>0</v>
      </c>
      <c r="R175" s="225">
        <f>Q175*H175</f>
        <v>0</v>
      </c>
      <c r="S175" s="225">
        <v>0</v>
      </c>
      <c r="T175" s="226">
        <f>S175*H175</f>
        <v>0</v>
      </c>
      <c r="AR175" s="17" t="s">
        <v>218</v>
      </c>
      <c r="AT175" s="17" t="s">
        <v>213</v>
      </c>
      <c r="AU175" s="17" t="s">
        <v>76</v>
      </c>
      <c r="AY175" s="17" t="s">
        <v>211</v>
      </c>
      <c r="BE175" s="227">
        <f>IF(N175="základní",J175,0)</f>
        <v>0</v>
      </c>
      <c r="BF175" s="227">
        <f>IF(N175="snížená",J175,0)</f>
        <v>0</v>
      </c>
      <c r="BG175" s="227">
        <f>IF(N175="zákl. přenesená",J175,0)</f>
        <v>0</v>
      </c>
      <c r="BH175" s="227">
        <f>IF(N175="sníž. přenesená",J175,0)</f>
        <v>0</v>
      </c>
      <c r="BI175" s="227">
        <f>IF(N175="nulová",J175,0)</f>
        <v>0</v>
      </c>
      <c r="BJ175" s="17" t="s">
        <v>74</v>
      </c>
      <c r="BK175" s="227">
        <f>ROUND(I175*H175,2)</f>
        <v>0</v>
      </c>
      <c r="BL175" s="17" t="s">
        <v>218</v>
      </c>
      <c r="BM175" s="17" t="s">
        <v>292</v>
      </c>
    </row>
    <row r="176" spans="2:47" s="1" customFormat="1" ht="12">
      <c r="B176" s="38"/>
      <c r="C176" s="39"/>
      <c r="D176" s="228" t="s">
        <v>219</v>
      </c>
      <c r="E176" s="39"/>
      <c r="F176" s="229" t="s">
        <v>286</v>
      </c>
      <c r="G176" s="39"/>
      <c r="H176" s="39"/>
      <c r="I176" s="143"/>
      <c r="J176" s="39"/>
      <c r="K176" s="39"/>
      <c r="L176" s="43"/>
      <c r="M176" s="230"/>
      <c r="N176" s="79"/>
      <c r="O176" s="79"/>
      <c r="P176" s="79"/>
      <c r="Q176" s="79"/>
      <c r="R176" s="79"/>
      <c r="S176" s="79"/>
      <c r="T176" s="80"/>
      <c r="AT176" s="17" t="s">
        <v>219</v>
      </c>
      <c r="AU176" s="17" t="s">
        <v>76</v>
      </c>
    </row>
    <row r="177" spans="2:47" s="1" customFormat="1" ht="12">
      <c r="B177" s="38"/>
      <c r="C177" s="39"/>
      <c r="D177" s="228" t="s">
        <v>221</v>
      </c>
      <c r="E177" s="39"/>
      <c r="F177" s="231" t="s">
        <v>287</v>
      </c>
      <c r="G177" s="39"/>
      <c r="H177" s="39"/>
      <c r="I177" s="143"/>
      <c r="J177" s="39"/>
      <c r="K177" s="39"/>
      <c r="L177" s="43"/>
      <c r="M177" s="230"/>
      <c r="N177" s="79"/>
      <c r="O177" s="79"/>
      <c r="P177" s="79"/>
      <c r="Q177" s="79"/>
      <c r="R177" s="79"/>
      <c r="S177" s="79"/>
      <c r="T177" s="80"/>
      <c r="AT177" s="17" t="s">
        <v>221</v>
      </c>
      <c r="AU177" s="17" t="s">
        <v>76</v>
      </c>
    </row>
    <row r="178" spans="2:51" s="13" customFormat="1" ht="12">
      <c r="B178" s="242"/>
      <c r="C178" s="243"/>
      <c r="D178" s="228" t="s">
        <v>223</v>
      </c>
      <c r="E178" s="244" t="s">
        <v>1</v>
      </c>
      <c r="F178" s="245" t="s">
        <v>2418</v>
      </c>
      <c r="G178" s="243"/>
      <c r="H178" s="246">
        <v>3.564</v>
      </c>
      <c r="I178" s="247"/>
      <c r="J178" s="243"/>
      <c r="K178" s="243"/>
      <c r="L178" s="248"/>
      <c r="M178" s="249"/>
      <c r="N178" s="250"/>
      <c r="O178" s="250"/>
      <c r="P178" s="250"/>
      <c r="Q178" s="250"/>
      <c r="R178" s="250"/>
      <c r="S178" s="250"/>
      <c r="T178" s="251"/>
      <c r="AT178" s="252" t="s">
        <v>223</v>
      </c>
      <c r="AU178" s="252" t="s">
        <v>76</v>
      </c>
      <c r="AV178" s="13" t="s">
        <v>76</v>
      </c>
      <c r="AW178" s="13" t="s">
        <v>30</v>
      </c>
      <c r="AX178" s="13" t="s">
        <v>67</v>
      </c>
      <c r="AY178" s="252" t="s">
        <v>211</v>
      </c>
    </row>
    <row r="179" spans="2:51" s="14" customFormat="1" ht="12">
      <c r="B179" s="253"/>
      <c r="C179" s="254"/>
      <c r="D179" s="228" t="s">
        <v>223</v>
      </c>
      <c r="E179" s="255" t="s">
        <v>1</v>
      </c>
      <c r="F179" s="256" t="s">
        <v>227</v>
      </c>
      <c r="G179" s="254"/>
      <c r="H179" s="257">
        <v>3.564</v>
      </c>
      <c r="I179" s="258"/>
      <c r="J179" s="254"/>
      <c r="K179" s="254"/>
      <c r="L179" s="259"/>
      <c r="M179" s="260"/>
      <c r="N179" s="261"/>
      <c r="O179" s="261"/>
      <c r="P179" s="261"/>
      <c r="Q179" s="261"/>
      <c r="R179" s="261"/>
      <c r="S179" s="261"/>
      <c r="T179" s="262"/>
      <c r="AT179" s="263" t="s">
        <v>223</v>
      </c>
      <c r="AU179" s="263" t="s">
        <v>76</v>
      </c>
      <c r="AV179" s="14" t="s">
        <v>218</v>
      </c>
      <c r="AW179" s="14" t="s">
        <v>30</v>
      </c>
      <c r="AX179" s="14" t="s">
        <v>74</v>
      </c>
      <c r="AY179" s="263" t="s">
        <v>211</v>
      </c>
    </row>
    <row r="180" spans="2:65" s="1" customFormat="1" ht="16.5" customHeight="1">
      <c r="B180" s="38"/>
      <c r="C180" s="216" t="s">
        <v>308</v>
      </c>
      <c r="D180" s="216" t="s">
        <v>213</v>
      </c>
      <c r="E180" s="217" t="s">
        <v>290</v>
      </c>
      <c r="F180" s="218" t="s">
        <v>291</v>
      </c>
      <c r="G180" s="219" t="s">
        <v>230</v>
      </c>
      <c r="H180" s="220">
        <v>39.59</v>
      </c>
      <c r="I180" s="221"/>
      <c r="J180" s="222">
        <f>ROUND(I180*H180,2)</f>
        <v>0</v>
      </c>
      <c r="K180" s="218" t="s">
        <v>217</v>
      </c>
      <c r="L180" s="43"/>
      <c r="M180" s="223" t="s">
        <v>1</v>
      </c>
      <c r="N180" s="224" t="s">
        <v>38</v>
      </c>
      <c r="O180" s="79"/>
      <c r="P180" s="225">
        <f>O180*H180</f>
        <v>0</v>
      </c>
      <c r="Q180" s="225">
        <v>0</v>
      </c>
      <c r="R180" s="225">
        <f>Q180*H180</f>
        <v>0</v>
      </c>
      <c r="S180" s="225">
        <v>0</v>
      </c>
      <c r="T180" s="226">
        <f>S180*H180</f>
        <v>0</v>
      </c>
      <c r="AR180" s="17" t="s">
        <v>218</v>
      </c>
      <c r="AT180" s="17" t="s">
        <v>213</v>
      </c>
      <c r="AU180" s="17" t="s">
        <v>76</v>
      </c>
      <c r="AY180" s="17" t="s">
        <v>211</v>
      </c>
      <c r="BE180" s="227">
        <f>IF(N180="základní",J180,0)</f>
        <v>0</v>
      </c>
      <c r="BF180" s="227">
        <f>IF(N180="snížená",J180,0)</f>
        <v>0</v>
      </c>
      <c r="BG180" s="227">
        <f>IF(N180="zákl. přenesená",J180,0)</f>
        <v>0</v>
      </c>
      <c r="BH180" s="227">
        <f>IF(N180="sníž. přenesená",J180,0)</f>
        <v>0</v>
      </c>
      <c r="BI180" s="227">
        <f>IF(N180="nulová",J180,0)</f>
        <v>0</v>
      </c>
      <c r="BJ180" s="17" t="s">
        <v>74</v>
      </c>
      <c r="BK180" s="227">
        <f>ROUND(I180*H180,2)</f>
        <v>0</v>
      </c>
      <c r="BL180" s="17" t="s">
        <v>218</v>
      </c>
      <c r="BM180" s="17" t="s">
        <v>298</v>
      </c>
    </row>
    <row r="181" spans="2:47" s="1" customFormat="1" ht="12">
      <c r="B181" s="38"/>
      <c r="C181" s="39"/>
      <c r="D181" s="228" t="s">
        <v>219</v>
      </c>
      <c r="E181" s="39"/>
      <c r="F181" s="229" t="s">
        <v>293</v>
      </c>
      <c r="G181" s="39"/>
      <c r="H181" s="39"/>
      <c r="I181" s="143"/>
      <c r="J181" s="39"/>
      <c r="K181" s="39"/>
      <c r="L181" s="43"/>
      <c r="M181" s="230"/>
      <c r="N181" s="79"/>
      <c r="O181" s="79"/>
      <c r="P181" s="79"/>
      <c r="Q181" s="79"/>
      <c r="R181" s="79"/>
      <c r="S181" s="79"/>
      <c r="T181" s="80"/>
      <c r="AT181" s="17" t="s">
        <v>219</v>
      </c>
      <c r="AU181" s="17" t="s">
        <v>76</v>
      </c>
    </row>
    <row r="182" spans="2:47" s="1" customFormat="1" ht="12">
      <c r="B182" s="38"/>
      <c r="C182" s="39"/>
      <c r="D182" s="228" t="s">
        <v>221</v>
      </c>
      <c r="E182" s="39"/>
      <c r="F182" s="231" t="s">
        <v>287</v>
      </c>
      <c r="G182" s="39"/>
      <c r="H182" s="39"/>
      <c r="I182" s="143"/>
      <c r="J182" s="39"/>
      <c r="K182" s="39"/>
      <c r="L182" s="43"/>
      <c r="M182" s="230"/>
      <c r="N182" s="79"/>
      <c r="O182" s="79"/>
      <c r="P182" s="79"/>
      <c r="Q182" s="79"/>
      <c r="R182" s="79"/>
      <c r="S182" s="79"/>
      <c r="T182" s="80"/>
      <c r="AT182" s="17" t="s">
        <v>221</v>
      </c>
      <c r="AU182" s="17" t="s">
        <v>76</v>
      </c>
    </row>
    <row r="183" spans="2:51" s="13" customFormat="1" ht="12">
      <c r="B183" s="242"/>
      <c r="C183" s="243"/>
      <c r="D183" s="228" t="s">
        <v>223</v>
      </c>
      <c r="E183" s="244" t="s">
        <v>1</v>
      </c>
      <c r="F183" s="245" t="s">
        <v>2419</v>
      </c>
      <c r="G183" s="243"/>
      <c r="H183" s="246">
        <v>39.59</v>
      </c>
      <c r="I183" s="247"/>
      <c r="J183" s="243"/>
      <c r="K183" s="243"/>
      <c r="L183" s="248"/>
      <c r="M183" s="249"/>
      <c r="N183" s="250"/>
      <c r="O183" s="250"/>
      <c r="P183" s="250"/>
      <c r="Q183" s="250"/>
      <c r="R183" s="250"/>
      <c r="S183" s="250"/>
      <c r="T183" s="251"/>
      <c r="AT183" s="252" t="s">
        <v>223</v>
      </c>
      <c r="AU183" s="252" t="s">
        <v>76</v>
      </c>
      <c r="AV183" s="13" t="s">
        <v>76</v>
      </c>
      <c r="AW183" s="13" t="s">
        <v>30</v>
      </c>
      <c r="AX183" s="13" t="s">
        <v>67</v>
      </c>
      <c r="AY183" s="252" t="s">
        <v>211</v>
      </c>
    </row>
    <row r="184" spans="2:51" s="14" customFormat="1" ht="12">
      <c r="B184" s="253"/>
      <c r="C184" s="254"/>
      <c r="D184" s="228" t="s">
        <v>223</v>
      </c>
      <c r="E184" s="255" t="s">
        <v>1</v>
      </c>
      <c r="F184" s="256" t="s">
        <v>227</v>
      </c>
      <c r="G184" s="254"/>
      <c r="H184" s="257">
        <v>39.59</v>
      </c>
      <c r="I184" s="258"/>
      <c r="J184" s="254"/>
      <c r="K184" s="254"/>
      <c r="L184" s="259"/>
      <c r="M184" s="260"/>
      <c r="N184" s="261"/>
      <c r="O184" s="261"/>
      <c r="P184" s="261"/>
      <c r="Q184" s="261"/>
      <c r="R184" s="261"/>
      <c r="S184" s="261"/>
      <c r="T184" s="262"/>
      <c r="AT184" s="263" t="s">
        <v>223</v>
      </c>
      <c r="AU184" s="263" t="s">
        <v>76</v>
      </c>
      <c r="AV184" s="14" t="s">
        <v>218</v>
      </c>
      <c r="AW184" s="14" t="s">
        <v>30</v>
      </c>
      <c r="AX184" s="14" t="s">
        <v>74</v>
      </c>
      <c r="AY184" s="263" t="s">
        <v>211</v>
      </c>
    </row>
    <row r="185" spans="2:65" s="1" customFormat="1" ht="16.5" customHeight="1">
      <c r="B185" s="38"/>
      <c r="C185" s="216" t="s">
        <v>314</v>
      </c>
      <c r="D185" s="216" t="s">
        <v>213</v>
      </c>
      <c r="E185" s="217" t="s">
        <v>296</v>
      </c>
      <c r="F185" s="218" t="s">
        <v>297</v>
      </c>
      <c r="G185" s="219" t="s">
        <v>230</v>
      </c>
      <c r="H185" s="220">
        <v>355.9</v>
      </c>
      <c r="I185" s="221"/>
      <c r="J185" s="222">
        <f>ROUND(I185*H185,2)</f>
        <v>0</v>
      </c>
      <c r="K185" s="218" t="s">
        <v>217</v>
      </c>
      <c r="L185" s="43"/>
      <c r="M185" s="223" t="s">
        <v>1</v>
      </c>
      <c r="N185" s="224" t="s">
        <v>38</v>
      </c>
      <c r="O185" s="79"/>
      <c r="P185" s="225">
        <f>O185*H185</f>
        <v>0</v>
      </c>
      <c r="Q185" s="225">
        <v>0</v>
      </c>
      <c r="R185" s="225">
        <f>Q185*H185</f>
        <v>0</v>
      </c>
      <c r="S185" s="225">
        <v>0</v>
      </c>
      <c r="T185" s="226">
        <f>S185*H185</f>
        <v>0</v>
      </c>
      <c r="AR185" s="17" t="s">
        <v>218</v>
      </c>
      <c r="AT185" s="17" t="s">
        <v>213</v>
      </c>
      <c r="AU185" s="17" t="s">
        <v>76</v>
      </c>
      <c r="AY185" s="17" t="s">
        <v>211</v>
      </c>
      <c r="BE185" s="227">
        <f>IF(N185="základní",J185,0)</f>
        <v>0</v>
      </c>
      <c r="BF185" s="227">
        <f>IF(N185="snížená",J185,0)</f>
        <v>0</v>
      </c>
      <c r="BG185" s="227">
        <f>IF(N185="zákl. přenesená",J185,0)</f>
        <v>0</v>
      </c>
      <c r="BH185" s="227">
        <f>IF(N185="sníž. přenesená",J185,0)</f>
        <v>0</v>
      </c>
      <c r="BI185" s="227">
        <f>IF(N185="nulová",J185,0)</f>
        <v>0</v>
      </c>
      <c r="BJ185" s="17" t="s">
        <v>74</v>
      </c>
      <c r="BK185" s="227">
        <f>ROUND(I185*H185,2)</f>
        <v>0</v>
      </c>
      <c r="BL185" s="17" t="s">
        <v>218</v>
      </c>
      <c r="BM185" s="17" t="s">
        <v>304</v>
      </c>
    </row>
    <row r="186" spans="2:47" s="1" customFormat="1" ht="12">
      <c r="B186" s="38"/>
      <c r="C186" s="39"/>
      <c r="D186" s="228" t="s">
        <v>219</v>
      </c>
      <c r="E186" s="39"/>
      <c r="F186" s="229" t="s">
        <v>299</v>
      </c>
      <c r="G186" s="39"/>
      <c r="H186" s="39"/>
      <c r="I186" s="143"/>
      <c r="J186" s="39"/>
      <c r="K186" s="39"/>
      <c r="L186" s="43"/>
      <c r="M186" s="230"/>
      <c r="N186" s="79"/>
      <c r="O186" s="79"/>
      <c r="P186" s="79"/>
      <c r="Q186" s="79"/>
      <c r="R186" s="79"/>
      <c r="S186" s="79"/>
      <c r="T186" s="80"/>
      <c r="AT186" s="17" t="s">
        <v>219</v>
      </c>
      <c r="AU186" s="17" t="s">
        <v>76</v>
      </c>
    </row>
    <row r="187" spans="2:47" s="1" customFormat="1" ht="12">
      <c r="B187" s="38"/>
      <c r="C187" s="39"/>
      <c r="D187" s="228" t="s">
        <v>221</v>
      </c>
      <c r="E187" s="39"/>
      <c r="F187" s="231" t="s">
        <v>287</v>
      </c>
      <c r="G187" s="39"/>
      <c r="H187" s="39"/>
      <c r="I187" s="143"/>
      <c r="J187" s="39"/>
      <c r="K187" s="39"/>
      <c r="L187" s="43"/>
      <c r="M187" s="230"/>
      <c r="N187" s="79"/>
      <c r="O187" s="79"/>
      <c r="P187" s="79"/>
      <c r="Q187" s="79"/>
      <c r="R187" s="79"/>
      <c r="S187" s="79"/>
      <c r="T187" s="80"/>
      <c r="AT187" s="17" t="s">
        <v>221</v>
      </c>
      <c r="AU187" s="17" t="s">
        <v>76</v>
      </c>
    </row>
    <row r="188" spans="2:47" s="1" customFormat="1" ht="12">
      <c r="B188" s="38"/>
      <c r="C188" s="39"/>
      <c r="D188" s="228" t="s">
        <v>250</v>
      </c>
      <c r="E188" s="39"/>
      <c r="F188" s="231" t="s">
        <v>2420</v>
      </c>
      <c r="G188" s="39"/>
      <c r="H188" s="39"/>
      <c r="I188" s="143"/>
      <c r="J188" s="39"/>
      <c r="K188" s="39"/>
      <c r="L188" s="43"/>
      <c r="M188" s="230"/>
      <c r="N188" s="79"/>
      <c r="O188" s="79"/>
      <c r="P188" s="79"/>
      <c r="Q188" s="79"/>
      <c r="R188" s="79"/>
      <c r="S188" s="79"/>
      <c r="T188" s="80"/>
      <c r="AT188" s="17" t="s">
        <v>250</v>
      </c>
      <c r="AU188" s="17" t="s">
        <v>76</v>
      </c>
    </row>
    <row r="189" spans="2:51" s="13" customFormat="1" ht="12">
      <c r="B189" s="242"/>
      <c r="C189" s="243"/>
      <c r="D189" s="228" t="s">
        <v>223</v>
      </c>
      <c r="E189" s="244" t="s">
        <v>1</v>
      </c>
      <c r="F189" s="245" t="s">
        <v>2421</v>
      </c>
      <c r="G189" s="243"/>
      <c r="H189" s="246">
        <v>355.9</v>
      </c>
      <c r="I189" s="247"/>
      <c r="J189" s="243"/>
      <c r="K189" s="243"/>
      <c r="L189" s="248"/>
      <c r="M189" s="249"/>
      <c r="N189" s="250"/>
      <c r="O189" s="250"/>
      <c r="P189" s="250"/>
      <c r="Q189" s="250"/>
      <c r="R189" s="250"/>
      <c r="S189" s="250"/>
      <c r="T189" s="251"/>
      <c r="AT189" s="252" t="s">
        <v>223</v>
      </c>
      <c r="AU189" s="252" t="s">
        <v>76</v>
      </c>
      <c r="AV189" s="13" t="s">
        <v>76</v>
      </c>
      <c r="AW189" s="13" t="s">
        <v>30</v>
      </c>
      <c r="AX189" s="13" t="s">
        <v>67</v>
      </c>
      <c r="AY189" s="252" t="s">
        <v>211</v>
      </c>
    </row>
    <row r="190" spans="2:51" s="14" customFormat="1" ht="12">
      <c r="B190" s="253"/>
      <c r="C190" s="254"/>
      <c r="D190" s="228" t="s">
        <v>223</v>
      </c>
      <c r="E190" s="255" t="s">
        <v>1</v>
      </c>
      <c r="F190" s="256" t="s">
        <v>227</v>
      </c>
      <c r="G190" s="254"/>
      <c r="H190" s="257">
        <v>355.9</v>
      </c>
      <c r="I190" s="258"/>
      <c r="J190" s="254"/>
      <c r="K190" s="254"/>
      <c r="L190" s="259"/>
      <c r="M190" s="260"/>
      <c r="N190" s="261"/>
      <c r="O190" s="261"/>
      <c r="P190" s="261"/>
      <c r="Q190" s="261"/>
      <c r="R190" s="261"/>
      <c r="S190" s="261"/>
      <c r="T190" s="262"/>
      <c r="AT190" s="263" t="s">
        <v>223</v>
      </c>
      <c r="AU190" s="263" t="s">
        <v>76</v>
      </c>
      <c r="AV190" s="14" t="s">
        <v>218</v>
      </c>
      <c r="AW190" s="14" t="s">
        <v>30</v>
      </c>
      <c r="AX190" s="14" t="s">
        <v>74</v>
      </c>
      <c r="AY190" s="263" t="s">
        <v>211</v>
      </c>
    </row>
    <row r="191" spans="2:65" s="1" customFormat="1" ht="16.5" customHeight="1">
      <c r="B191" s="38"/>
      <c r="C191" s="216" t="s">
        <v>8</v>
      </c>
      <c r="D191" s="216" t="s">
        <v>213</v>
      </c>
      <c r="E191" s="217" t="s">
        <v>876</v>
      </c>
      <c r="F191" s="218" t="s">
        <v>877</v>
      </c>
      <c r="G191" s="219" t="s">
        <v>230</v>
      </c>
      <c r="H191" s="220">
        <v>3.564</v>
      </c>
      <c r="I191" s="221"/>
      <c r="J191" s="222">
        <f>ROUND(I191*H191,2)</f>
        <v>0</v>
      </c>
      <c r="K191" s="218" t="s">
        <v>217</v>
      </c>
      <c r="L191" s="43"/>
      <c r="M191" s="223" t="s">
        <v>1</v>
      </c>
      <c r="N191" s="224" t="s">
        <v>38</v>
      </c>
      <c r="O191" s="79"/>
      <c r="P191" s="225">
        <f>O191*H191</f>
        <v>0</v>
      </c>
      <c r="Q191" s="225">
        <v>0</v>
      </c>
      <c r="R191" s="225">
        <f>Q191*H191</f>
        <v>0</v>
      </c>
      <c r="S191" s="225">
        <v>0</v>
      </c>
      <c r="T191" s="226">
        <f>S191*H191</f>
        <v>0</v>
      </c>
      <c r="AR191" s="17" t="s">
        <v>218</v>
      </c>
      <c r="AT191" s="17" t="s">
        <v>213</v>
      </c>
      <c r="AU191" s="17" t="s">
        <v>76</v>
      </c>
      <c r="AY191" s="17" t="s">
        <v>211</v>
      </c>
      <c r="BE191" s="227">
        <f>IF(N191="základní",J191,0)</f>
        <v>0</v>
      </c>
      <c r="BF191" s="227">
        <f>IF(N191="snížená",J191,0)</f>
        <v>0</v>
      </c>
      <c r="BG191" s="227">
        <f>IF(N191="zákl. přenesená",J191,0)</f>
        <v>0</v>
      </c>
      <c r="BH191" s="227">
        <f>IF(N191="sníž. přenesená",J191,0)</f>
        <v>0</v>
      </c>
      <c r="BI191" s="227">
        <f>IF(N191="nulová",J191,0)</f>
        <v>0</v>
      </c>
      <c r="BJ191" s="17" t="s">
        <v>74</v>
      </c>
      <c r="BK191" s="227">
        <f>ROUND(I191*H191,2)</f>
        <v>0</v>
      </c>
      <c r="BL191" s="17" t="s">
        <v>218</v>
      </c>
      <c r="BM191" s="17" t="s">
        <v>311</v>
      </c>
    </row>
    <row r="192" spans="2:47" s="1" customFormat="1" ht="12">
      <c r="B192" s="38"/>
      <c r="C192" s="39"/>
      <c r="D192" s="228" t="s">
        <v>219</v>
      </c>
      <c r="E192" s="39"/>
      <c r="F192" s="229" t="s">
        <v>879</v>
      </c>
      <c r="G192" s="39"/>
      <c r="H192" s="39"/>
      <c r="I192" s="143"/>
      <c r="J192" s="39"/>
      <c r="K192" s="39"/>
      <c r="L192" s="43"/>
      <c r="M192" s="230"/>
      <c r="N192" s="79"/>
      <c r="O192" s="79"/>
      <c r="P192" s="79"/>
      <c r="Q192" s="79"/>
      <c r="R192" s="79"/>
      <c r="S192" s="79"/>
      <c r="T192" s="80"/>
      <c r="AT192" s="17" t="s">
        <v>219</v>
      </c>
      <c r="AU192" s="17" t="s">
        <v>76</v>
      </c>
    </row>
    <row r="193" spans="2:47" s="1" customFormat="1" ht="12">
      <c r="B193" s="38"/>
      <c r="C193" s="39"/>
      <c r="D193" s="228" t="s">
        <v>221</v>
      </c>
      <c r="E193" s="39"/>
      <c r="F193" s="231" t="s">
        <v>306</v>
      </c>
      <c r="G193" s="39"/>
      <c r="H193" s="39"/>
      <c r="I193" s="143"/>
      <c r="J193" s="39"/>
      <c r="K193" s="39"/>
      <c r="L193" s="43"/>
      <c r="M193" s="230"/>
      <c r="N193" s="79"/>
      <c r="O193" s="79"/>
      <c r="P193" s="79"/>
      <c r="Q193" s="79"/>
      <c r="R193" s="79"/>
      <c r="S193" s="79"/>
      <c r="T193" s="80"/>
      <c r="AT193" s="17" t="s">
        <v>221</v>
      </c>
      <c r="AU193" s="17" t="s">
        <v>76</v>
      </c>
    </row>
    <row r="194" spans="2:51" s="12" customFormat="1" ht="12">
      <c r="B194" s="232"/>
      <c r="C194" s="233"/>
      <c r="D194" s="228" t="s">
        <v>223</v>
      </c>
      <c r="E194" s="234" t="s">
        <v>1</v>
      </c>
      <c r="F194" s="235" t="s">
        <v>1496</v>
      </c>
      <c r="G194" s="233"/>
      <c r="H194" s="234" t="s">
        <v>1</v>
      </c>
      <c r="I194" s="236"/>
      <c r="J194" s="233"/>
      <c r="K194" s="233"/>
      <c r="L194" s="237"/>
      <c r="M194" s="238"/>
      <c r="N194" s="239"/>
      <c r="O194" s="239"/>
      <c r="P194" s="239"/>
      <c r="Q194" s="239"/>
      <c r="R194" s="239"/>
      <c r="S194" s="239"/>
      <c r="T194" s="240"/>
      <c r="AT194" s="241" t="s">
        <v>223</v>
      </c>
      <c r="AU194" s="241" t="s">
        <v>76</v>
      </c>
      <c r="AV194" s="12" t="s">
        <v>74</v>
      </c>
      <c r="AW194" s="12" t="s">
        <v>30</v>
      </c>
      <c r="AX194" s="12" t="s">
        <v>67</v>
      </c>
      <c r="AY194" s="241" t="s">
        <v>211</v>
      </c>
    </row>
    <row r="195" spans="2:51" s="13" customFormat="1" ht="12">
      <c r="B195" s="242"/>
      <c r="C195" s="243"/>
      <c r="D195" s="228" t="s">
        <v>223</v>
      </c>
      <c r="E195" s="244" t="s">
        <v>1</v>
      </c>
      <c r="F195" s="245" t="s">
        <v>2418</v>
      </c>
      <c r="G195" s="243"/>
      <c r="H195" s="246">
        <v>3.564</v>
      </c>
      <c r="I195" s="247"/>
      <c r="J195" s="243"/>
      <c r="K195" s="243"/>
      <c r="L195" s="248"/>
      <c r="M195" s="249"/>
      <c r="N195" s="250"/>
      <c r="O195" s="250"/>
      <c r="P195" s="250"/>
      <c r="Q195" s="250"/>
      <c r="R195" s="250"/>
      <c r="S195" s="250"/>
      <c r="T195" s="251"/>
      <c r="AT195" s="252" t="s">
        <v>223</v>
      </c>
      <c r="AU195" s="252" t="s">
        <v>76</v>
      </c>
      <c r="AV195" s="13" t="s">
        <v>76</v>
      </c>
      <c r="AW195" s="13" t="s">
        <v>30</v>
      </c>
      <c r="AX195" s="13" t="s">
        <v>67</v>
      </c>
      <c r="AY195" s="252" t="s">
        <v>211</v>
      </c>
    </row>
    <row r="196" spans="2:51" s="14" customFormat="1" ht="12">
      <c r="B196" s="253"/>
      <c r="C196" s="254"/>
      <c r="D196" s="228" t="s">
        <v>223</v>
      </c>
      <c r="E196" s="255" t="s">
        <v>1</v>
      </c>
      <c r="F196" s="256" t="s">
        <v>227</v>
      </c>
      <c r="G196" s="254"/>
      <c r="H196" s="257">
        <v>3.564</v>
      </c>
      <c r="I196" s="258"/>
      <c r="J196" s="254"/>
      <c r="K196" s="254"/>
      <c r="L196" s="259"/>
      <c r="M196" s="260"/>
      <c r="N196" s="261"/>
      <c r="O196" s="261"/>
      <c r="P196" s="261"/>
      <c r="Q196" s="261"/>
      <c r="R196" s="261"/>
      <c r="S196" s="261"/>
      <c r="T196" s="262"/>
      <c r="AT196" s="263" t="s">
        <v>223</v>
      </c>
      <c r="AU196" s="263" t="s">
        <v>76</v>
      </c>
      <c r="AV196" s="14" t="s">
        <v>218</v>
      </c>
      <c r="AW196" s="14" t="s">
        <v>30</v>
      </c>
      <c r="AX196" s="14" t="s">
        <v>74</v>
      </c>
      <c r="AY196" s="263" t="s">
        <v>211</v>
      </c>
    </row>
    <row r="197" spans="2:65" s="1" customFormat="1" ht="16.5" customHeight="1">
      <c r="B197" s="38"/>
      <c r="C197" s="216" t="s">
        <v>273</v>
      </c>
      <c r="D197" s="216" t="s">
        <v>213</v>
      </c>
      <c r="E197" s="217" t="s">
        <v>1367</v>
      </c>
      <c r="F197" s="218" t="s">
        <v>1368</v>
      </c>
      <c r="G197" s="219" t="s">
        <v>230</v>
      </c>
      <c r="H197" s="220">
        <v>1</v>
      </c>
      <c r="I197" s="221"/>
      <c r="J197" s="222">
        <f>ROUND(I197*H197,2)</f>
        <v>0</v>
      </c>
      <c r="K197" s="218" t="s">
        <v>217</v>
      </c>
      <c r="L197" s="43"/>
      <c r="M197" s="223" t="s">
        <v>1</v>
      </c>
      <c r="N197" s="224" t="s">
        <v>38</v>
      </c>
      <c r="O197" s="79"/>
      <c r="P197" s="225">
        <f>O197*H197</f>
        <v>0</v>
      </c>
      <c r="Q197" s="225">
        <v>0</v>
      </c>
      <c r="R197" s="225">
        <f>Q197*H197</f>
        <v>0</v>
      </c>
      <c r="S197" s="225">
        <v>0</v>
      </c>
      <c r="T197" s="226">
        <f>S197*H197</f>
        <v>0</v>
      </c>
      <c r="AR197" s="17" t="s">
        <v>218</v>
      </c>
      <c r="AT197" s="17" t="s">
        <v>213</v>
      </c>
      <c r="AU197" s="17" t="s">
        <v>76</v>
      </c>
      <c r="AY197" s="17" t="s">
        <v>211</v>
      </c>
      <c r="BE197" s="227">
        <f>IF(N197="základní",J197,0)</f>
        <v>0</v>
      </c>
      <c r="BF197" s="227">
        <f>IF(N197="snížená",J197,0)</f>
        <v>0</v>
      </c>
      <c r="BG197" s="227">
        <f>IF(N197="zákl. přenesená",J197,0)</f>
        <v>0</v>
      </c>
      <c r="BH197" s="227">
        <f>IF(N197="sníž. přenesená",J197,0)</f>
        <v>0</v>
      </c>
      <c r="BI197" s="227">
        <f>IF(N197="nulová",J197,0)</f>
        <v>0</v>
      </c>
      <c r="BJ197" s="17" t="s">
        <v>74</v>
      </c>
      <c r="BK197" s="227">
        <f>ROUND(I197*H197,2)</f>
        <v>0</v>
      </c>
      <c r="BL197" s="17" t="s">
        <v>218</v>
      </c>
      <c r="BM197" s="17" t="s">
        <v>317</v>
      </c>
    </row>
    <row r="198" spans="2:47" s="1" customFormat="1" ht="12">
      <c r="B198" s="38"/>
      <c r="C198" s="39"/>
      <c r="D198" s="228" t="s">
        <v>219</v>
      </c>
      <c r="E198" s="39"/>
      <c r="F198" s="229" t="s">
        <v>1370</v>
      </c>
      <c r="G198" s="39"/>
      <c r="H198" s="39"/>
      <c r="I198" s="143"/>
      <c r="J198" s="39"/>
      <c r="K198" s="39"/>
      <c r="L198" s="43"/>
      <c r="M198" s="230"/>
      <c r="N198" s="79"/>
      <c r="O198" s="79"/>
      <c r="P198" s="79"/>
      <c r="Q198" s="79"/>
      <c r="R198" s="79"/>
      <c r="S198" s="79"/>
      <c r="T198" s="80"/>
      <c r="AT198" s="17" t="s">
        <v>219</v>
      </c>
      <c r="AU198" s="17" t="s">
        <v>76</v>
      </c>
    </row>
    <row r="199" spans="2:47" s="1" customFormat="1" ht="12">
      <c r="B199" s="38"/>
      <c r="C199" s="39"/>
      <c r="D199" s="228" t="s">
        <v>221</v>
      </c>
      <c r="E199" s="39"/>
      <c r="F199" s="231" t="s">
        <v>1371</v>
      </c>
      <c r="G199" s="39"/>
      <c r="H199" s="39"/>
      <c r="I199" s="143"/>
      <c r="J199" s="39"/>
      <c r="K199" s="39"/>
      <c r="L199" s="43"/>
      <c r="M199" s="230"/>
      <c r="N199" s="79"/>
      <c r="O199" s="79"/>
      <c r="P199" s="79"/>
      <c r="Q199" s="79"/>
      <c r="R199" s="79"/>
      <c r="S199" s="79"/>
      <c r="T199" s="80"/>
      <c r="AT199" s="17" t="s">
        <v>221</v>
      </c>
      <c r="AU199" s="17" t="s">
        <v>76</v>
      </c>
    </row>
    <row r="200" spans="2:51" s="13" customFormat="1" ht="12">
      <c r="B200" s="242"/>
      <c r="C200" s="243"/>
      <c r="D200" s="228" t="s">
        <v>223</v>
      </c>
      <c r="E200" s="244" t="s">
        <v>1</v>
      </c>
      <c r="F200" s="245" t="s">
        <v>74</v>
      </c>
      <c r="G200" s="243"/>
      <c r="H200" s="246">
        <v>1</v>
      </c>
      <c r="I200" s="247"/>
      <c r="J200" s="243"/>
      <c r="K200" s="243"/>
      <c r="L200" s="248"/>
      <c r="M200" s="249"/>
      <c r="N200" s="250"/>
      <c r="O200" s="250"/>
      <c r="P200" s="250"/>
      <c r="Q200" s="250"/>
      <c r="R200" s="250"/>
      <c r="S200" s="250"/>
      <c r="T200" s="251"/>
      <c r="AT200" s="252" t="s">
        <v>223</v>
      </c>
      <c r="AU200" s="252" t="s">
        <v>76</v>
      </c>
      <c r="AV200" s="13" t="s">
        <v>76</v>
      </c>
      <c r="AW200" s="13" t="s">
        <v>30</v>
      </c>
      <c r="AX200" s="13" t="s">
        <v>67</v>
      </c>
      <c r="AY200" s="252" t="s">
        <v>211</v>
      </c>
    </row>
    <row r="201" spans="2:51" s="14" customFormat="1" ht="12">
      <c r="B201" s="253"/>
      <c r="C201" s="254"/>
      <c r="D201" s="228" t="s">
        <v>223</v>
      </c>
      <c r="E201" s="255" t="s">
        <v>1</v>
      </c>
      <c r="F201" s="256" t="s">
        <v>227</v>
      </c>
      <c r="G201" s="254"/>
      <c r="H201" s="257">
        <v>1</v>
      </c>
      <c r="I201" s="258"/>
      <c r="J201" s="254"/>
      <c r="K201" s="254"/>
      <c r="L201" s="259"/>
      <c r="M201" s="260"/>
      <c r="N201" s="261"/>
      <c r="O201" s="261"/>
      <c r="P201" s="261"/>
      <c r="Q201" s="261"/>
      <c r="R201" s="261"/>
      <c r="S201" s="261"/>
      <c r="T201" s="262"/>
      <c r="AT201" s="263" t="s">
        <v>223</v>
      </c>
      <c r="AU201" s="263" t="s">
        <v>76</v>
      </c>
      <c r="AV201" s="14" t="s">
        <v>218</v>
      </c>
      <c r="AW201" s="14" t="s">
        <v>30</v>
      </c>
      <c r="AX201" s="14" t="s">
        <v>74</v>
      </c>
      <c r="AY201" s="263" t="s">
        <v>211</v>
      </c>
    </row>
    <row r="202" spans="2:65" s="1" customFormat="1" ht="16.5" customHeight="1">
      <c r="B202" s="38"/>
      <c r="C202" s="216" t="s">
        <v>336</v>
      </c>
      <c r="D202" s="216" t="s">
        <v>213</v>
      </c>
      <c r="E202" s="217" t="s">
        <v>315</v>
      </c>
      <c r="F202" s="218" t="s">
        <v>316</v>
      </c>
      <c r="G202" s="219" t="s">
        <v>216</v>
      </c>
      <c r="H202" s="220">
        <v>7.919</v>
      </c>
      <c r="I202" s="221"/>
      <c r="J202" s="222">
        <f>ROUND(I202*H202,2)</f>
        <v>0</v>
      </c>
      <c r="K202" s="218" t="s">
        <v>217</v>
      </c>
      <c r="L202" s="43"/>
      <c r="M202" s="223" t="s">
        <v>1</v>
      </c>
      <c r="N202" s="224" t="s">
        <v>38</v>
      </c>
      <c r="O202" s="79"/>
      <c r="P202" s="225">
        <f>O202*H202</f>
        <v>0</v>
      </c>
      <c r="Q202" s="225">
        <v>0</v>
      </c>
      <c r="R202" s="225">
        <f>Q202*H202</f>
        <v>0</v>
      </c>
      <c r="S202" s="225">
        <v>0</v>
      </c>
      <c r="T202" s="226">
        <f>S202*H202</f>
        <v>0</v>
      </c>
      <c r="AR202" s="17" t="s">
        <v>218</v>
      </c>
      <c r="AT202" s="17" t="s">
        <v>213</v>
      </c>
      <c r="AU202" s="17" t="s">
        <v>76</v>
      </c>
      <c r="AY202" s="17" t="s">
        <v>211</v>
      </c>
      <c r="BE202" s="227">
        <f>IF(N202="základní",J202,0)</f>
        <v>0</v>
      </c>
      <c r="BF202" s="227">
        <f>IF(N202="snížená",J202,0)</f>
        <v>0</v>
      </c>
      <c r="BG202" s="227">
        <f>IF(N202="zákl. přenesená",J202,0)</f>
        <v>0</v>
      </c>
      <c r="BH202" s="227">
        <f>IF(N202="sníž. přenesená",J202,0)</f>
        <v>0</v>
      </c>
      <c r="BI202" s="227">
        <f>IF(N202="nulová",J202,0)</f>
        <v>0</v>
      </c>
      <c r="BJ202" s="17" t="s">
        <v>74</v>
      </c>
      <c r="BK202" s="227">
        <f>ROUND(I202*H202,2)</f>
        <v>0</v>
      </c>
      <c r="BL202" s="17" t="s">
        <v>218</v>
      </c>
      <c r="BM202" s="17" t="s">
        <v>324</v>
      </c>
    </row>
    <row r="203" spans="2:47" s="1" customFormat="1" ht="12">
      <c r="B203" s="38"/>
      <c r="C203" s="39"/>
      <c r="D203" s="228" t="s">
        <v>219</v>
      </c>
      <c r="E203" s="39"/>
      <c r="F203" s="229" t="s">
        <v>318</v>
      </c>
      <c r="G203" s="39"/>
      <c r="H203" s="39"/>
      <c r="I203" s="143"/>
      <c r="J203" s="39"/>
      <c r="K203" s="39"/>
      <c r="L203" s="43"/>
      <c r="M203" s="230"/>
      <c r="N203" s="79"/>
      <c r="O203" s="79"/>
      <c r="P203" s="79"/>
      <c r="Q203" s="79"/>
      <c r="R203" s="79"/>
      <c r="S203" s="79"/>
      <c r="T203" s="80"/>
      <c r="AT203" s="17" t="s">
        <v>219</v>
      </c>
      <c r="AU203" s="17" t="s">
        <v>76</v>
      </c>
    </row>
    <row r="204" spans="2:51" s="12" customFormat="1" ht="12">
      <c r="B204" s="232"/>
      <c r="C204" s="233"/>
      <c r="D204" s="228" t="s">
        <v>223</v>
      </c>
      <c r="E204" s="234" t="s">
        <v>1</v>
      </c>
      <c r="F204" s="235" t="s">
        <v>1987</v>
      </c>
      <c r="G204" s="233"/>
      <c r="H204" s="234" t="s">
        <v>1</v>
      </c>
      <c r="I204" s="236"/>
      <c r="J204" s="233"/>
      <c r="K204" s="233"/>
      <c r="L204" s="237"/>
      <c r="M204" s="238"/>
      <c r="N204" s="239"/>
      <c r="O204" s="239"/>
      <c r="P204" s="239"/>
      <c r="Q204" s="239"/>
      <c r="R204" s="239"/>
      <c r="S204" s="239"/>
      <c r="T204" s="240"/>
      <c r="AT204" s="241" t="s">
        <v>223</v>
      </c>
      <c r="AU204" s="241" t="s">
        <v>76</v>
      </c>
      <c r="AV204" s="12" t="s">
        <v>74</v>
      </c>
      <c r="AW204" s="12" t="s">
        <v>30</v>
      </c>
      <c r="AX204" s="12" t="s">
        <v>67</v>
      </c>
      <c r="AY204" s="241" t="s">
        <v>211</v>
      </c>
    </row>
    <row r="205" spans="2:51" s="13" customFormat="1" ht="12">
      <c r="B205" s="242"/>
      <c r="C205" s="243"/>
      <c r="D205" s="228" t="s">
        <v>223</v>
      </c>
      <c r="E205" s="244" t="s">
        <v>1</v>
      </c>
      <c r="F205" s="245" t="s">
        <v>2422</v>
      </c>
      <c r="G205" s="243"/>
      <c r="H205" s="246">
        <v>7.919</v>
      </c>
      <c r="I205" s="247"/>
      <c r="J205" s="243"/>
      <c r="K205" s="243"/>
      <c r="L205" s="248"/>
      <c r="M205" s="249"/>
      <c r="N205" s="250"/>
      <c r="O205" s="250"/>
      <c r="P205" s="250"/>
      <c r="Q205" s="250"/>
      <c r="R205" s="250"/>
      <c r="S205" s="250"/>
      <c r="T205" s="251"/>
      <c r="AT205" s="252" t="s">
        <v>223</v>
      </c>
      <c r="AU205" s="252" t="s">
        <v>76</v>
      </c>
      <c r="AV205" s="13" t="s">
        <v>76</v>
      </c>
      <c r="AW205" s="13" t="s">
        <v>30</v>
      </c>
      <c r="AX205" s="13" t="s">
        <v>67</v>
      </c>
      <c r="AY205" s="252" t="s">
        <v>211</v>
      </c>
    </row>
    <row r="206" spans="2:51" s="14" customFormat="1" ht="12">
      <c r="B206" s="253"/>
      <c r="C206" s="254"/>
      <c r="D206" s="228" t="s">
        <v>223</v>
      </c>
      <c r="E206" s="255" t="s">
        <v>1</v>
      </c>
      <c r="F206" s="256" t="s">
        <v>227</v>
      </c>
      <c r="G206" s="254"/>
      <c r="H206" s="257">
        <v>7.919</v>
      </c>
      <c r="I206" s="258"/>
      <c r="J206" s="254"/>
      <c r="K206" s="254"/>
      <c r="L206" s="259"/>
      <c r="M206" s="260"/>
      <c r="N206" s="261"/>
      <c r="O206" s="261"/>
      <c r="P206" s="261"/>
      <c r="Q206" s="261"/>
      <c r="R206" s="261"/>
      <c r="S206" s="261"/>
      <c r="T206" s="262"/>
      <c r="AT206" s="263" t="s">
        <v>223</v>
      </c>
      <c r="AU206" s="263" t="s">
        <v>76</v>
      </c>
      <c r="AV206" s="14" t="s">
        <v>218</v>
      </c>
      <c r="AW206" s="14" t="s">
        <v>30</v>
      </c>
      <c r="AX206" s="14" t="s">
        <v>74</v>
      </c>
      <c r="AY206" s="263" t="s">
        <v>211</v>
      </c>
    </row>
    <row r="207" spans="2:65" s="1" customFormat="1" ht="16.5" customHeight="1">
      <c r="B207" s="38"/>
      <c r="C207" s="216" t="s">
        <v>278</v>
      </c>
      <c r="D207" s="216" t="s">
        <v>213</v>
      </c>
      <c r="E207" s="217" t="s">
        <v>321</v>
      </c>
      <c r="F207" s="218" t="s">
        <v>322</v>
      </c>
      <c r="G207" s="219" t="s">
        <v>323</v>
      </c>
      <c r="H207" s="220">
        <v>79.18</v>
      </c>
      <c r="I207" s="221"/>
      <c r="J207" s="222">
        <f>ROUND(I207*H207,2)</f>
        <v>0</v>
      </c>
      <c r="K207" s="218" t="s">
        <v>217</v>
      </c>
      <c r="L207" s="43"/>
      <c r="M207" s="223" t="s">
        <v>1</v>
      </c>
      <c r="N207" s="224" t="s">
        <v>38</v>
      </c>
      <c r="O207" s="79"/>
      <c r="P207" s="225">
        <f>O207*H207</f>
        <v>0</v>
      </c>
      <c r="Q207" s="225">
        <v>0</v>
      </c>
      <c r="R207" s="225">
        <f>Q207*H207</f>
        <v>0</v>
      </c>
      <c r="S207" s="225">
        <v>0</v>
      </c>
      <c r="T207" s="226">
        <f>S207*H207</f>
        <v>0</v>
      </c>
      <c r="AR207" s="17" t="s">
        <v>218</v>
      </c>
      <c r="AT207" s="17" t="s">
        <v>213</v>
      </c>
      <c r="AU207" s="17" t="s">
        <v>76</v>
      </c>
      <c r="AY207" s="17" t="s">
        <v>211</v>
      </c>
      <c r="BE207" s="227">
        <f>IF(N207="základní",J207,0)</f>
        <v>0</v>
      </c>
      <c r="BF207" s="227">
        <f>IF(N207="snížená",J207,0)</f>
        <v>0</v>
      </c>
      <c r="BG207" s="227">
        <f>IF(N207="zákl. přenesená",J207,0)</f>
        <v>0</v>
      </c>
      <c r="BH207" s="227">
        <f>IF(N207="sníž. přenesená",J207,0)</f>
        <v>0</v>
      </c>
      <c r="BI207" s="227">
        <f>IF(N207="nulová",J207,0)</f>
        <v>0</v>
      </c>
      <c r="BJ207" s="17" t="s">
        <v>74</v>
      </c>
      <c r="BK207" s="227">
        <f>ROUND(I207*H207,2)</f>
        <v>0</v>
      </c>
      <c r="BL207" s="17" t="s">
        <v>218</v>
      </c>
      <c r="BM207" s="17" t="s">
        <v>331</v>
      </c>
    </row>
    <row r="208" spans="2:47" s="1" customFormat="1" ht="12">
      <c r="B208" s="38"/>
      <c r="C208" s="39"/>
      <c r="D208" s="228" t="s">
        <v>219</v>
      </c>
      <c r="E208" s="39"/>
      <c r="F208" s="229" t="s">
        <v>325</v>
      </c>
      <c r="G208" s="39"/>
      <c r="H208" s="39"/>
      <c r="I208" s="143"/>
      <c r="J208" s="39"/>
      <c r="K208" s="39"/>
      <c r="L208" s="43"/>
      <c r="M208" s="230"/>
      <c r="N208" s="79"/>
      <c r="O208" s="79"/>
      <c r="P208" s="79"/>
      <c r="Q208" s="79"/>
      <c r="R208" s="79"/>
      <c r="S208" s="79"/>
      <c r="T208" s="80"/>
      <c r="AT208" s="17" t="s">
        <v>219</v>
      </c>
      <c r="AU208" s="17" t="s">
        <v>76</v>
      </c>
    </row>
    <row r="209" spans="2:47" s="1" customFormat="1" ht="12">
      <c r="B209" s="38"/>
      <c r="C209" s="39"/>
      <c r="D209" s="228" t="s">
        <v>221</v>
      </c>
      <c r="E209" s="39"/>
      <c r="F209" s="231" t="s">
        <v>326</v>
      </c>
      <c r="G209" s="39"/>
      <c r="H209" s="39"/>
      <c r="I209" s="143"/>
      <c r="J209" s="39"/>
      <c r="K209" s="39"/>
      <c r="L209" s="43"/>
      <c r="M209" s="230"/>
      <c r="N209" s="79"/>
      <c r="O209" s="79"/>
      <c r="P209" s="79"/>
      <c r="Q209" s="79"/>
      <c r="R209" s="79"/>
      <c r="S209" s="79"/>
      <c r="T209" s="80"/>
      <c r="AT209" s="17" t="s">
        <v>221</v>
      </c>
      <c r="AU209" s="17" t="s">
        <v>76</v>
      </c>
    </row>
    <row r="210" spans="2:47" s="1" customFormat="1" ht="12">
      <c r="B210" s="38"/>
      <c r="C210" s="39"/>
      <c r="D210" s="228" t="s">
        <v>250</v>
      </c>
      <c r="E210" s="39"/>
      <c r="F210" s="231" t="s">
        <v>2423</v>
      </c>
      <c r="G210" s="39"/>
      <c r="H210" s="39"/>
      <c r="I210" s="143"/>
      <c r="J210" s="39"/>
      <c r="K210" s="39"/>
      <c r="L210" s="43"/>
      <c r="M210" s="230"/>
      <c r="N210" s="79"/>
      <c r="O210" s="79"/>
      <c r="P210" s="79"/>
      <c r="Q210" s="79"/>
      <c r="R210" s="79"/>
      <c r="S210" s="79"/>
      <c r="T210" s="80"/>
      <c r="AT210" s="17" t="s">
        <v>250</v>
      </c>
      <c r="AU210" s="17" t="s">
        <v>76</v>
      </c>
    </row>
    <row r="211" spans="2:51" s="13" customFormat="1" ht="12">
      <c r="B211" s="242"/>
      <c r="C211" s="243"/>
      <c r="D211" s="228" t="s">
        <v>223</v>
      </c>
      <c r="E211" s="244" t="s">
        <v>1</v>
      </c>
      <c r="F211" s="245" t="s">
        <v>2424</v>
      </c>
      <c r="G211" s="243"/>
      <c r="H211" s="246">
        <v>79.18</v>
      </c>
      <c r="I211" s="247"/>
      <c r="J211" s="243"/>
      <c r="K211" s="243"/>
      <c r="L211" s="248"/>
      <c r="M211" s="249"/>
      <c r="N211" s="250"/>
      <c r="O211" s="250"/>
      <c r="P211" s="250"/>
      <c r="Q211" s="250"/>
      <c r="R211" s="250"/>
      <c r="S211" s="250"/>
      <c r="T211" s="251"/>
      <c r="AT211" s="252" t="s">
        <v>223</v>
      </c>
      <c r="AU211" s="252" t="s">
        <v>76</v>
      </c>
      <c r="AV211" s="13" t="s">
        <v>76</v>
      </c>
      <c r="AW211" s="13" t="s">
        <v>30</v>
      </c>
      <c r="AX211" s="13" t="s">
        <v>67</v>
      </c>
      <c r="AY211" s="252" t="s">
        <v>211</v>
      </c>
    </row>
    <row r="212" spans="2:51" s="14" customFormat="1" ht="12">
      <c r="B212" s="253"/>
      <c r="C212" s="254"/>
      <c r="D212" s="228" t="s">
        <v>223</v>
      </c>
      <c r="E212" s="255" t="s">
        <v>1</v>
      </c>
      <c r="F212" s="256" t="s">
        <v>227</v>
      </c>
      <c r="G212" s="254"/>
      <c r="H212" s="257">
        <v>79.18</v>
      </c>
      <c r="I212" s="258"/>
      <c r="J212" s="254"/>
      <c r="K212" s="254"/>
      <c r="L212" s="259"/>
      <c r="M212" s="260"/>
      <c r="N212" s="261"/>
      <c r="O212" s="261"/>
      <c r="P212" s="261"/>
      <c r="Q212" s="261"/>
      <c r="R212" s="261"/>
      <c r="S212" s="261"/>
      <c r="T212" s="262"/>
      <c r="AT212" s="263" t="s">
        <v>223</v>
      </c>
      <c r="AU212" s="263" t="s">
        <v>76</v>
      </c>
      <c r="AV212" s="14" t="s">
        <v>218</v>
      </c>
      <c r="AW212" s="14" t="s">
        <v>30</v>
      </c>
      <c r="AX212" s="14" t="s">
        <v>74</v>
      </c>
      <c r="AY212" s="263" t="s">
        <v>211</v>
      </c>
    </row>
    <row r="213" spans="2:65" s="1" customFormat="1" ht="16.5" customHeight="1">
      <c r="B213" s="38"/>
      <c r="C213" s="216" t="s">
        <v>253</v>
      </c>
      <c r="D213" s="216" t="s">
        <v>213</v>
      </c>
      <c r="E213" s="217" t="s">
        <v>329</v>
      </c>
      <c r="F213" s="218" t="s">
        <v>330</v>
      </c>
      <c r="G213" s="219" t="s">
        <v>230</v>
      </c>
      <c r="H213" s="220">
        <v>25.488</v>
      </c>
      <c r="I213" s="221"/>
      <c r="J213" s="222">
        <f>ROUND(I213*H213,2)</f>
        <v>0</v>
      </c>
      <c r="K213" s="218" t="s">
        <v>217</v>
      </c>
      <c r="L213" s="43"/>
      <c r="M213" s="223" t="s">
        <v>1</v>
      </c>
      <c r="N213" s="224" t="s">
        <v>38</v>
      </c>
      <c r="O213" s="79"/>
      <c r="P213" s="225">
        <f>O213*H213</f>
        <v>0</v>
      </c>
      <c r="Q213" s="225">
        <v>0</v>
      </c>
      <c r="R213" s="225">
        <f>Q213*H213</f>
        <v>0</v>
      </c>
      <c r="S213" s="225">
        <v>0</v>
      </c>
      <c r="T213" s="226">
        <f>S213*H213</f>
        <v>0</v>
      </c>
      <c r="AR213" s="17" t="s">
        <v>218</v>
      </c>
      <c r="AT213" s="17" t="s">
        <v>213</v>
      </c>
      <c r="AU213" s="17" t="s">
        <v>76</v>
      </c>
      <c r="AY213" s="17" t="s">
        <v>211</v>
      </c>
      <c r="BE213" s="227">
        <f>IF(N213="základní",J213,0)</f>
        <v>0</v>
      </c>
      <c r="BF213" s="227">
        <f>IF(N213="snížená",J213,0)</f>
        <v>0</v>
      </c>
      <c r="BG213" s="227">
        <f>IF(N213="zákl. přenesená",J213,0)</f>
        <v>0</v>
      </c>
      <c r="BH213" s="227">
        <f>IF(N213="sníž. přenesená",J213,0)</f>
        <v>0</v>
      </c>
      <c r="BI213" s="227">
        <f>IF(N213="nulová",J213,0)</f>
        <v>0</v>
      </c>
      <c r="BJ213" s="17" t="s">
        <v>74</v>
      </c>
      <c r="BK213" s="227">
        <f>ROUND(I213*H213,2)</f>
        <v>0</v>
      </c>
      <c r="BL213" s="17" t="s">
        <v>218</v>
      </c>
      <c r="BM213" s="17" t="s">
        <v>340</v>
      </c>
    </row>
    <row r="214" spans="2:47" s="1" customFormat="1" ht="12">
      <c r="B214" s="38"/>
      <c r="C214" s="39"/>
      <c r="D214" s="228" t="s">
        <v>219</v>
      </c>
      <c r="E214" s="39"/>
      <c r="F214" s="229" t="s">
        <v>332</v>
      </c>
      <c r="G214" s="39"/>
      <c r="H214" s="39"/>
      <c r="I214" s="143"/>
      <c r="J214" s="39"/>
      <c r="K214" s="39"/>
      <c r="L214" s="43"/>
      <c r="M214" s="230"/>
      <c r="N214" s="79"/>
      <c r="O214" s="79"/>
      <c r="P214" s="79"/>
      <c r="Q214" s="79"/>
      <c r="R214" s="79"/>
      <c r="S214" s="79"/>
      <c r="T214" s="80"/>
      <c r="AT214" s="17" t="s">
        <v>219</v>
      </c>
      <c r="AU214" s="17" t="s">
        <v>76</v>
      </c>
    </row>
    <row r="215" spans="2:47" s="1" customFormat="1" ht="12">
      <c r="B215" s="38"/>
      <c r="C215" s="39"/>
      <c r="D215" s="228" t="s">
        <v>221</v>
      </c>
      <c r="E215" s="39"/>
      <c r="F215" s="231" t="s">
        <v>333</v>
      </c>
      <c r="G215" s="39"/>
      <c r="H215" s="39"/>
      <c r="I215" s="143"/>
      <c r="J215" s="39"/>
      <c r="K215" s="39"/>
      <c r="L215" s="43"/>
      <c r="M215" s="230"/>
      <c r="N215" s="79"/>
      <c r="O215" s="79"/>
      <c r="P215" s="79"/>
      <c r="Q215" s="79"/>
      <c r="R215" s="79"/>
      <c r="S215" s="79"/>
      <c r="T215" s="80"/>
      <c r="AT215" s="17" t="s">
        <v>221</v>
      </c>
      <c r="AU215" s="17" t="s">
        <v>76</v>
      </c>
    </row>
    <row r="216" spans="2:51" s="13" customFormat="1" ht="12">
      <c r="B216" s="242"/>
      <c r="C216" s="243"/>
      <c r="D216" s="228" t="s">
        <v>223</v>
      </c>
      <c r="E216" s="244" t="s">
        <v>1</v>
      </c>
      <c r="F216" s="245" t="s">
        <v>2425</v>
      </c>
      <c r="G216" s="243"/>
      <c r="H216" s="246">
        <v>25.488</v>
      </c>
      <c r="I216" s="247"/>
      <c r="J216" s="243"/>
      <c r="K216" s="243"/>
      <c r="L216" s="248"/>
      <c r="M216" s="249"/>
      <c r="N216" s="250"/>
      <c r="O216" s="250"/>
      <c r="P216" s="250"/>
      <c r="Q216" s="250"/>
      <c r="R216" s="250"/>
      <c r="S216" s="250"/>
      <c r="T216" s="251"/>
      <c r="AT216" s="252" t="s">
        <v>223</v>
      </c>
      <c r="AU216" s="252" t="s">
        <v>76</v>
      </c>
      <c r="AV216" s="13" t="s">
        <v>76</v>
      </c>
      <c r="AW216" s="13" t="s">
        <v>30</v>
      </c>
      <c r="AX216" s="13" t="s">
        <v>67</v>
      </c>
      <c r="AY216" s="252" t="s">
        <v>211</v>
      </c>
    </row>
    <row r="217" spans="2:51" s="14" customFormat="1" ht="12">
      <c r="B217" s="253"/>
      <c r="C217" s="254"/>
      <c r="D217" s="228" t="s">
        <v>223</v>
      </c>
      <c r="E217" s="255" t="s">
        <v>1</v>
      </c>
      <c r="F217" s="256" t="s">
        <v>227</v>
      </c>
      <c r="G217" s="254"/>
      <c r="H217" s="257">
        <v>25.488</v>
      </c>
      <c r="I217" s="258"/>
      <c r="J217" s="254"/>
      <c r="K217" s="254"/>
      <c r="L217" s="259"/>
      <c r="M217" s="260"/>
      <c r="N217" s="261"/>
      <c r="O217" s="261"/>
      <c r="P217" s="261"/>
      <c r="Q217" s="261"/>
      <c r="R217" s="261"/>
      <c r="S217" s="261"/>
      <c r="T217" s="262"/>
      <c r="AT217" s="263" t="s">
        <v>223</v>
      </c>
      <c r="AU217" s="263" t="s">
        <v>76</v>
      </c>
      <c r="AV217" s="14" t="s">
        <v>218</v>
      </c>
      <c r="AW217" s="14" t="s">
        <v>30</v>
      </c>
      <c r="AX217" s="14" t="s">
        <v>74</v>
      </c>
      <c r="AY217" s="263" t="s">
        <v>211</v>
      </c>
    </row>
    <row r="218" spans="2:65" s="1" customFormat="1" ht="16.5" customHeight="1">
      <c r="B218" s="38"/>
      <c r="C218" s="264" t="s">
        <v>353</v>
      </c>
      <c r="D218" s="264" t="s">
        <v>337</v>
      </c>
      <c r="E218" s="265" t="s">
        <v>338</v>
      </c>
      <c r="F218" s="266" t="s">
        <v>339</v>
      </c>
      <c r="G218" s="267" t="s">
        <v>323</v>
      </c>
      <c r="H218" s="268">
        <v>40.781</v>
      </c>
      <c r="I218" s="269"/>
      <c r="J218" s="270">
        <f>ROUND(I218*H218,2)</f>
        <v>0</v>
      </c>
      <c r="K218" s="266" t="s">
        <v>217</v>
      </c>
      <c r="L218" s="271"/>
      <c r="M218" s="272" t="s">
        <v>1</v>
      </c>
      <c r="N218" s="273" t="s">
        <v>38</v>
      </c>
      <c r="O218" s="79"/>
      <c r="P218" s="225">
        <f>O218*H218</f>
        <v>0</v>
      </c>
      <c r="Q218" s="225">
        <v>1</v>
      </c>
      <c r="R218" s="225">
        <f>Q218*H218</f>
        <v>40.781</v>
      </c>
      <c r="S218" s="225">
        <v>0</v>
      </c>
      <c r="T218" s="226">
        <f>S218*H218</f>
        <v>0</v>
      </c>
      <c r="AR218" s="17" t="s">
        <v>247</v>
      </c>
      <c r="AT218" s="17" t="s">
        <v>337</v>
      </c>
      <c r="AU218" s="17" t="s">
        <v>76</v>
      </c>
      <c r="AY218" s="17" t="s">
        <v>211</v>
      </c>
      <c r="BE218" s="227">
        <f>IF(N218="základní",J218,0)</f>
        <v>0</v>
      </c>
      <c r="BF218" s="227">
        <f>IF(N218="snížená",J218,0)</f>
        <v>0</v>
      </c>
      <c r="BG218" s="227">
        <f>IF(N218="zákl. přenesená",J218,0)</f>
        <v>0</v>
      </c>
      <c r="BH218" s="227">
        <f>IF(N218="sníž. přenesená",J218,0)</f>
        <v>0</v>
      </c>
      <c r="BI218" s="227">
        <f>IF(N218="nulová",J218,0)</f>
        <v>0</v>
      </c>
      <c r="BJ218" s="17" t="s">
        <v>74</v>
      </c>
      <c r="BK218" s="227">
        <f>ROUND(I218*H218,2)</f>
        <v>0</v>
      </c>
      <c r="BL218" s="17" t="s">
        <v>218</v>
      </c>
      <c r="BM218" s="17" t="s">
        <v>2426</v>
      </c>
    </row>
    <row r="219" spans="2:47" s="1" customFormat="1" ht="12">
      <c r="B219" s="38"/>
      <c r="C219" s="39"/>
      <c r="D219" s="228" t="s">
        <v>219</v>
      </c>
      <c r="E219" s="39"/>
      <c r="F219" s="229" t="s">
        <v>339</v>
      </c>
      <c r="G219" s="39"/>
      <c r="H219" s="39"/>
      <c r="I219" s="143"/>
      <c r="J219" s="39"/>
      <c r="K219" s="39"/>
      <c r="L219" s="43"/>
      <c r="M219" s="230"/>
      <c r="N219" s="79"/>
      <c r="O219" s="79"/>
      <c r="P219" s="79"/>
      <c r="Q219" s="79"/>
      <c r="R219" s="79"/>
      <c r="S219" s="79"/>
      <c r="T219" s="80"/>
      <c r="AT219" s="17" t="s">
        <v>219</v>
      </c>
      <c r="AU219" s="17" t="s">
        <v>76</v>
      </c>
    </row>
    <row r="220" spans="2:51" s="13" customFormat="1" ht="12">
      <c r="B220" s="242"/>
      <c r="C220" s="243"/>
      <c r="D220" s="228" t="s">
        <v>223</v>
      </c>
      <c r="E220" s="244" t="s">
        <v>1</v>
      </c>
      <c r="F220" s="245" t="s">
        <v>2427</v>
      </c>
      <c r="G220" s="243"/>
      <c r="H220" s="246">
        <v>40.781</v>
      </c>
      <c r="I220" s="247"/>
      <c r="J220" s="243"/>
      <c r="K220" s="243"/>
      <c r="L220" s="248"/>
      <c r="M220" s="249"/>
      <c r="N220" s="250"/>
      <c r="O220" s="250"/>
      <c r="P220" s="250"/>
      <c r="Q220" s="250"/>
      <c r="R220" s="250"/>
      <c r="S220" s="250"/>
      <c r="T220" s="251"/>
      <c r="AT220" s="252" t="s">
        <v>223</v>
      </c>
      <c r="AU220" s="252" t="s">
        <v>76</v>
      </c>
      <c r="AV220" s="13" t="s">
        <v>76</v>
      </c>
      <c r="AW220" s="13" t="s">
        <v>30</v>
      </c>
      <c r="AX220" s="13" t="s">
        <v>67</v>
      </c>
      <c r="AY220" s="252" t="s">
        <v>211</v>
      </c>
    </row>
    <row r="221" spans="2:51" s="14" customFormat="1" ht="12">
      <c r="B221" s="253"/>
      <c r="C221" s="254"/>
      <c r="D221" s="228" t="s">
        <v>223</v>
      </c>
      <c r="E221" s="255" t="s">
        <v>1</v>
      </c>
      <c r="F221" s="256" t="s">
        <v>227</v>
      </c>
      <c r="G221" s="254"/>
      <c r="H221" s="257">
        <v>40.781</v>
      </c>
      <c r="I221" s="258"/>
      <c r="J221" s="254"/>
      <c r="K221" s="254"/>
      <c r="L221" s="259"/>
      <c r="M221" s="260"/>
      <c r="N221" s="261"/>
      <c r="O221" s="261"/>
      <c r="P221" s="261"/>
      <c r="Q221" s="261"/>
      <c r="R221" s="261"/>
      <c r="S221" s="261"/>
      <c r="T221" s="262"/>
      <c r="AT221" s="263" t="s">
        <v>223</v>
      </c>
      <c r="AU221" s="263" t="s">
        <v>76</v>
      </c>
      <c r="AV221" s="14" t="s">
        <v>218</v>
      </c>
      <c r="AW221" s="14" t="s">
        <v>30</v>
      </c>
      <c r="AX221" s="14" t="s">
        <v>74</v>
      </c>
      <c r="AY221" s="263" t="s">
        <v>211</v>
      </c>
    </row>
    <row r="222" spans="2:65" s="1" customFormat="1" ht="16.5" customHeight="1">
      <c r="B222" s="38"/>
      <c r="C222" s="216" t="s">
        <v>7</v>
      </c>
      <c r="D222" s="216" t="s">
        <v>213</v>
      </c>
      <c r="E222" s="217" t="s">
        <v>2000</v>
      </c>
      <c r="F222" s="218" t="s">
        <v>2001</v>
      </c>
      <c r="G222" s="219" t="s">
        <v>216</v>
      </c>
      <c r="H222" s="220">
        <v>23.76</v>
      </c>
      <c r="I222" s="221"/>
      <c r="J222" s="222">
        <f>ROUND(I222*H222,2)</f>
        <v>0</v>
      </c>
      <c r="K222" s="218" t="s">
        <v>217</v>
      </c>
      <c r="L222" s="43"/>
      <c r="M222" s="223" t="s">
        <v>1</v>
      </c>
      <c r="N222" s="224" t="s">
        <v>38</v>
      </c>
      <c r="O222" s="79"/>
      <c r="P222" s="225">
        <f>O222*H222</f>
        <v>0</v>
      </c>
      <c r="Q222" s="225">
        <v>0</v>
      </c>
      <c r="R222" s="225">
        <f>Q222*H222</f>
        <v>0</v>
      </c>
      <c r="S222" s="225">
        <v>0</v>
      </c>
      <c r="T222" s="226">
        <f>S222*H222</f>
        <v>0</v>
      </c>
      <c r="AR222" s="17" t="s">
        <v>218</v>
      </c>
      <c r="AT222" s="17" t="s">
        <v>213</v>
      </c>
      <c r="AU222" s="17" t="s">
        <v>76</v>
      </c>
      <c r="AY222" s="17" t="s">
        <v>211</v>
      </c>
      <c r="BE222" s="227">
        <f>IF(N222="základní",J222,0)</f>
        <v>0</v>
      </c>
      <c r="BF222" s="227">
        <f>IF(N222="snížená",J222,0)</f>
        <v>0</v>
      </c>
      <c r="BG222" s="227">
        <f>IF(N222="zákl. přenesená",J222,0)</f>
        <v>0</v>
      </c>
      <c r="BH222" s="227">
        <f>IF(N222="sníž. přenesená",J222,0)</f>
        <v>0</v>
      </c>
      <c r="BI222" s="227">
        <f>IF(N222="nulová",J222,0)</f>
        <v>0</v>
      </c>
      <c r="BJ222" s="17" t="s">
        <v>74</v>
      </c>
      <c r="BK222" s="227">
        <f>ROUND(I222*H222,2)</f>
        <v>0</v>
      </c>
      <c r="BL222" s="17" t="s">
        <v>218</v>
      </c>
      <c r="BM222" s="17" t="s">
        <v>351</v>
      </c>
    </row>
    <row r="223" spans="2:47" s="1" customFormat="1" ht="12">
      <c r="B223" s="38"/>
      <c r="C223" s="39"/>
      <c r="D223" s="228" t="s">
        <v>219</v>
      </c>
      <c r="E223" s="39"/>
      <c r="F223" s="229" t="s">
        <v>2002</v>
      </c>
      <c r="G223" s="39"/>
      <c r="H223" s="39"/>
      <c r="I223" s="143"/>
      <c r="J223" s="39"/>
      <c r="K223" s="39"/>
      <c r="L223" s="43"/>
      <c r="M223" s="230"/>
      <c r="N223" s="79"/>
      <c r="O223" s="79"/>
      <c r="P223" s="79"/>
      <c r="Q223" s="79"/>
      <c r="R223" s="79"/>
      <c r="S223" s="79"/>
      <c r="T223" s="80"/>
      <c r="AT223" s="17" t="s">
        <v>219</v>
      </c>
      <c r="AU223" s="17" t="s">
        <v>76</v>
      </c>
    </row>
    <row r="224" spans="2:47" s="1" customFormat="1" ht="12">
      <c r="B224" s="38"/>
      <c r="C224" s="39"/>
      <c r="D224" s="228" t="s">
        <v>221</v>
      </c>
      <c r="E224" s="39"/>
      <c r="F224" s="231" t="s">
        <v>2003</v>
      </c>
      <c r="G224" s="39"/>
      <c r="H224" s="39"/>
      <c r="I224" s="143"/>
      <c r="J224" s="39"/>
      <c r="K224" s="39"/>
      <c r="L224" s="43"/>
      <c r="M224" s="230"/>
      <c r="N224" s="79"/>
      <c r="O224" s="79"/>
      <c r="P224" s="79"/>
      <c r="Q224" s="79"/>
      <c r="R224" s="79"/>
      <c r="S224" s="79"/>
      <c r="T224" s="80"/>
      <c r="AT224" s="17" t="s">
        <v>221</v>
      </c>
      <c r="AU224" s="17" t="s">
        <v>76</v>
      </c>
    </row>
    <row r="225" spans="2:51" s="12" customFormat="1" ht="12">
      <c r="B225" s="232"/>
      <c r="C225" s="233"/>
      <c r="D225" s="228" t="s">
        <v>223</v>
      </c>
      <c r="E225" s="234" t="s">
        <v>1</v>
      </c>
      <c r="F225" s="235" t="s">
        <v>2342</v>
      </c>
      <c r="G225" s="233"/>
      <c r="H225" s="234" t="s">
        <v>1</v>
      </c>
      <c r="I225" s="236"/>
      <c r="J225" s="233"/>
      <c r="K225" s="233"/>
      <c r="L225" s="237"/>
      <c r="M225" s="238"/>
      <c r="N225" s="239"/>
      <c r="O225" s="239"/>
      <c r="P225" s="239"/>
      <c r="Q225" s="239"/>
      <c r="R225" s="239"/>
      <c r="S225" s="239"/>
      <c r="T225" s="240"/>
      <c r="AT225" s="241" t="s">
        <v>223</v>
      </c>
      <c r="AU225" s="241" t="s">
        <v>76</v>
      </c>
      <c r="AV225" s="12" t="s">
        <v>74</v>
      </c>
      <c r="AW225" s="12" t="s">
        <v>30</v>
      </c>
      <c r="AX225" s="12" t="s">
        <v>67</v>
      </c>
      <c r="AY225" s="241" t="s">
        <v>211</v>
      </c>
    </row>
    <row r="226" spans="2:51" s="13" customFormat="1" ht="12">
      <c r="B226" s="242"/>
      <c r="C226" s="243"/>
      <c r="D226" s="228" t="s">
        <v>223</v>
      </c>
      <c r="E226" s="244" t="s">
        <v>1</v>
      </c>
      <c r="F226" s="245" t="s">
        <v>2428</v>
      </c>
      <c r="G226" s="243"/>
      <c r="H226" s="246">
        <v>8.16</v>
      </c>
      <c r="I226" s="247"/>
      <c r="J226" s="243"/>
      <c r="K226" s="243"/>
      <c r="L226" s="248"/>
      <c r="M226" s="249"/>
      <c r="N226" s="250"/>
      <c r="O226" s="250"/>
      <c r="P226" s="250"/>
      <c r="Q226" s="250"/>
      <c r="R226" s="250"/>
      <c r="S226" s="250"/>
      <c r="T226" s="251"/>
      <c r="AT226" s="252" t="s">
        <v>223</v>
      </c>
      <c r="AU226" s="252" t="s">
        <v>76</v>
      </c>
      <c r="AV226" s="13" t="s">
        <v>76</v>
      </c>
      <c r="AW226" s="13" t="s">
        <v>30</v>
      </c>
      <c r="AX226" s="13" t="s">
        <v>67</v>
      </c>
      <c r="AY226" s="252" t="s">
        <v>211</v>
      </c>
    </row>
    <row r="227" spans="2:51" s="12" customFormat="1" ht="12">
      <c r="B227" s="232"/>
      <c r="C227" s="233"/>
      <c r="D227" s="228" t="s">
        <v>223</v>
      </c>
      <c r="E227" s="234" t="s">
        <v>1</v>
      </c>
      <c r="F227" s="235" t="s">
        <v>1915</v>
      </c>
      <c r="G227" s="233"/>
      <c r="H227" s="234" t="s">
        <v>1</v>
      </c>
      <c r="I227" s="236"/>
      <c r="J227" s="233"/>
      <c r="K227" s="233"/>
      <c r="L227" s="237"/>
      <c r="M227" s="238"/>
      <c r="N227" s="239"/>
      <c r="O227" s="239"/>
      <c r="P227" s="239"/>
      <c r="Q227" s="239"/>
      <c r="R227" s="239"/>
      <c r="S227" s="239"/>
      <c r="T227" s="240"/>
      <c r="AT227" s="241" t="s">
        <v>223</v>
      </c>
      <c r="AU227" s="241" t="s">
        <v>76</v>
      </c>
      <c r="AV227" s="12" t="s">
        <v>74</v>
      </c>
      <c r="AW227" s="12" t="s">
        <v>30</v>
      </c>
      <c r="AX227" s="12" t="s">
        <v>67</v>
      </c>
      <c r="AY227" s="241" t="s">
        <v>211</v>
      </c>
    </row>
    <row r="228" spans="2:51" s="13" customFormat="1" ht="12">
      <c r="B228" s="242"/>
      <c r="C228" s="243"/>
      <c r="D228" s="228" t="s">
        <v>223</v>
      </c>
      <c r="E228" s="244" t="s">
        <v>1</v>
      </c>
      <c r="F228" s="245" t="s">
        <v>2429</v>
      </c>
      <c r="G228" s="243"/>
      <c r="H228" s="246">
        <v>15.6</v>
      </c>
      <c r="I228" s="247"/>
      <c r="J228" s="243"/>
      <c r="K228" s="243"/>
      <c r="L228" s="248"/>
      <c r="M228" s="249"/>
      <c r="N228" s="250"/>
      <c r="O228" s="250"/>
      <c r="P228" s="250"/>
      <c r="Q228" s="250"/>
      <c r="R228" s="250"/>
      <c r="S228" s="250"/>
      <c r="T228" s="251"/>
      <c r="AT228" s="252" t="s">
        <v>223</v>
      </c>
      <c r="AU228" s="252" t="s">
        <v>76</v>
      </c>
      <c r="AV228" s="13" t="s">
        <v>76</v>
      </c>
      <c r="AW228" s="13" t="s">
        <v>30</v>
      </c>
      <c r="AX228" s="13" t="s">
        <v>67</v>
      </c>
      <c r="AY228" s="252" t="s">
        <v>211</v>
      </c>
    </row>
    <row r="229" spans="2:51" s="14" customFormat="1" ht="12">
      <c r="B229" s="253"/>
      <c r="C229" s="254"/>
      <c r="D229" s="228" t="s">
        <v>223</v>
      </c>
      <c r="E229" s="255" t="s">
        <v>1</v>
      </c>
      <c r="F229" s="256" t="s">
        <v>227</v>
      </c>
      <c r="G229" s="254"/>
      <c r="H229" s="257">
        <v>23.76</v>
      </c>
      <c r="I229" s="258"/>
      <c r="J229" s="254"/>
      <c r="K229" s="254"/>
      <c r="L229" s="259"/>
      <c r="M229" s="260"/>
      <c r="N229" s="261"/>
      <c r="O229" s="261"/>
      <c r="P229" s="261"/>
      <c r="Q229" s="261"/>
      <c r="R229" s="261"/>
      <c r="S229" s="261"/>
      <c r="T229" s="262"/>
      <c r="AT229" s="263" t="s">
        <v>223</v>
      </c>
      <c r="AU229" s="263" t="s">
        <v>76</v>
      </c>
      <c r="AV229" s="14" t="s">
        <v>218</v>
      </c>
      <c r="AW229" s="14" t="s">
        <v>30</v>
      </c>
      <c r="AX229" s="14" t="s">
        <v>74</v>
      </c>
      <c r="AY229" s="263" t="s">
        <v>211</v>
      </c>
    </row>
    <row r="230" spans="2:65" s="1" customFormat="1" ht="16.5" customHeight="1">
      <c r="B230" s="38"/>
      <c r="C230" s="216" t="s">
        <v>285</v>
      </c>
      <c r="D230" s="216" t="s">
        <v>213</v>
      </c>
      <c r="E230" s="217" t="s">
        <v>342</v>
      </c>
      <c r="F230" s="218" t="s">
        <v>343</v>
      </c>
      <c r="G230" s="219" t="s">
        <v>216</v>
      </c>
      <c r="H230" s="220">
        <v>23.76</v>
      </c>
      <c r="I230" s="221"/>
      <c r="J230" s="222">
        <f>ROUND(I230*H230,2)</f>
        <v>0</v>
      </c>
      <c r="K230" s="218" t="s">
        <v>217</v>
      </c>
      <c r="L230" s="43"/>
      <c r="M230" s="223" t="s">
        <v>1</v>
      </c>
      <c r="N230" s="224" t="s">
        <v>38</v>
      </c>
      <c r="O230" s="79"/>
      <c r="P230" s="225">
        <f>O230*H230</f>
        <v>0</v>
      </c>
      <c r="Q230" s="225">
        <v>0</v>
      </c>
      <c r="R230" s="225">
        <f>Q230*H230</f>
        <v>0</v>
      </c>
      <c r="S230" s="225">
        <v>0</v>
      </c>
      <c r="T230" s="226">
        <f>S230*H230</f>
        <v>0</v>
      </c>
      <c r="AR230" s="17" t="s">
        <v>218</v>
      </c>
      <c r="AT230" s="17" t="s">
        <v>213</v>
      </c>
      <c r="AU230" s="17" t="s">
        <v>76</v>
      </c>
      <c r="AY230" s="17" t="s">
        <v>211</v>
      </c>
      <c r="BE230" s="227">
        <f>IF(N230="základní",J230,0)</f>
        <v>0</v>
      </c>
      <c r="BF230" s="227">
        <f>IF(N230="snížená",J230,0)</f>
        <v>0</v>
      </c>
      <c r="BG230" s="227">
        <f>IF(N230="zákl. přenesená",J230,0)</f>
        <v>0</v>
      </c>
      <c r="BH230" s="227">
        <f>IF(N230="sníž. přenesená",J230,0)</f>
        <v>0</v>
      </c>
      <c r="BI230" s="227">
        <f>IF(N230="nulová",J230,0)</f>
        <v>0</v>
      </c>
      <c r="BJ230" s="17" t="s">
        <v>74</v>
      </c>
      <c r="BK230" s="227">
        <f>ROUND(I230*H230,2)</f>
        <v>0</v>
      </c>
      <c r="BL230" s="17" t="s">
        <v>218</v>
      </c>
      <c r="BM230" s="17" t="s">
        <v>356</v>
      </c>
    </row>
    <row r="231" spans="2:47" s="1" customFormat="1" ht="12">
      <c r="B231" s="38"/>
      <c r="C231" s="39"/>
      <c r="D231" s="228" t="s">
        <v>219</v>
      </c>
      <c r="E231" s="39"/>
      <c r="F231" s="229" t="s">
        <v>345</v>
      </c>
      <c r="G231" s="39"/>
      <c r="H231" s="39"/>
      <c r="I231" s="143"/>
      <c r="J231" s="39"/>
      <c r="K231" s="39"/>
      <c r="L231" s="43"/>
      <c r="M231" s="230"/>
      <c r="N231" s="79"/>
      <c r="O231" s="79"/>
      <c r="P231" s="79"/>
      <c r="Q231" s="79"/>
      <c r="R231" s="79"/>
      <c r="S231" s="79"/>
      <c r="T231" s="80"/>
      <c r="AT231" s="17" t="s">
        <v>219</v>
      </c>
      <c r="AU231" s="17" t="s">
        <v>76</v>
      </c>
    </row>
    <row r="232" spans="2:47" s="1" customFormat="1" ht="12">
      <c r="B232" s="38"/>
      <c r="C232" s="39"/>
      <c r="D232" s="228" t="s">
        <v>221</v>
      </c>
      <c r="E232" s="39"/>
      <c r="F232" s="231" t="s">
        <v>346</v>
      </c>
      <c r="G232" s="39"/>
      <c r="H232" s="39"/>
      <c r="I232" s="143"/>
      <c r="J232" s="39"/>
      <c r="K232" s="39"/>
      <c r="L232" s="43"/>
      <c r="M232" s="230"/>
      <c r="N232" s="79"/>
      <c r="O232" s="79"/>
      <c r="P232" s="79"/>
      <c r="Q232" s="79"/>
      <c r="R232" s="79"/>
      <c r="S232" s="79"/>
      <c r="T232" s="80"/>
      <c r="AT232" s="17" t="s">
        <v>221</v>
      </c>
      <c r="AU232" s="17" t="s">
        <v>76</v>
      </c>
    </row>
    <row r="233" spans="2:65" s="1" customFormat="1" ht="16.5" customHeight="1">
      <c r="B233" s="38"/>
      <c r="C233" s="264" t="s">
        <v>373</v>
      </c>
      <c r="D233" s="264" t="s">
        <v>337</v>
      </c>
      <c r="E233" s="265" t="s">
        <v>348</v>
      </c>
      <c r="F233" s="266" t="s">
        <v>349</v>
      </c>
      <c r="G233" s="267" t="s">
        <v>350</v>
      </c>
      <c r="H233" s="268">
        <v>0.713</v>
      </c>
      <c r="I233" s="269"/>
      <c r="J233" s="270">
        <f>ROUND(I233*H233,2)</f>
        <v>0</v>
      </c>
      <c r="K233" s="266" t="s">
        <v>217</v>
      </c>
      <c r="L233" s="271"/>
      <c r="M233" s="272" t="s">
        <v>1</v>
      </c>
      <c r="N233" s="273" t="s">
        <v>38</v>
      </c>
      <c r="O233" s="79"/>
      <c r="P233" s="225">
        <f>O233*H233</f>
        <v>0</v>
      </c>
      <c r="Q233" s="225">
        <v>0.001</v>
      </c>
      <c r="R233" s="225">
        <f>Q233*H233</f>
        <v>0.000713</v>
      </c>
      <c r="S233" s="225">
        <v>0</v>
      </c>
      <c r="T233" s="226">
        <f>S233*H233</f>
        <v>0</v>
      </c>
      <c r="AR233" s="17" t="s">
        <v>247</v>
      </c>
      <c r="AT233" s="17" t="s">
        <v>337</v>
      </c>
      <c r="AU233" s="17" t="s">
        <v>76</v>
      </c>
      <c r="AY233" s="17" t="s">
        <v>211</v>
      </c>
      <c r="BE233" s="227">
        <f>IF(N233="základní",J233,0)</f>
        <v>0</v>
      </c>
      <c r="BF233" s="227">
        <f>IF(N233="snížená",J233,0)</f>
        <v>0</v>
      </c>
      <c r="BG233" s="227">
        <f>IF(N233="zákl. přenesená",J233,0)</f>
        <v>0</v>
      </c>
      <c r="BH233" s="227">
        <f>IF(N233="sníž. přenesená",J233,0)</f>
        <v>0</v>
      </c>
      <c r="BI233" s="227">
        <f>IF(N233="nulová",J233,0)</f>
        <v>0</v>
      </c>
      <c r="BJ233" s="17" t="s">
        <v>74</v>
      </c>
      <c r="BK233" s="227">
        <f>ROUND(I233*H233,2)</f>
        <v>0</v>
      </c>
      <c r="BL233" s="17" t="s">
        <v>218</v>
      </c>
      <c r="BM233" s="17" t="s">
        <v>361</v>
      </c>
    </row>
    <row r="234" spans="2:47" s="1" customFormat="1" ht="12">
      <c r="B234" s="38"/>
      <c r="C234" s="39"/>
      <c r="D234" s="228" t="s">
        <v>219</v>
      </c>
      <c r="E234" s="39"/>
      <c r="F234" s="229" t="s">
        <v>349</v>
      </c>
      <c r="G234" s="39"/>
      <c r="H234" s="39"/>
      <c r="I234" s="143"/>
      <c r="J234" s="39"/>
      <c r="K234" s="39"/>
      <c r="L234" s="43"/>
      <c r="M234" s="230"/>
      <c r="N234" s="79"/>
      <c r="O234" s="79"/>
      <c r="P234" s="79"/>
      <c r="Q234" s="79"/>
      <c r="R234" s="79"/>
      <c r="S234" s="79"/>
      <c r="T234" s="80"/>
      <c r="AT234" s="17" t="s">
        <v>219</v>
      </c>
      <c r="AU234" s="17" t="s">
        <v>76</v>
      </c>
    </row>
    <row r="235" spans="2:51" s="13" customFormat="1" ht="12">
      <c r="B235" s="242"/>
      <c r="C235" s="243"/>
      <c r="D235" s="228" t="s">
        <v>223</v>
      </c>
      <c r="E235" s="244" t="s">
        <v>1</v>
      </c>
      <c r="F235" s="245" t="s">
        <v>2430</v>
      </c>
      <c r="G235" s="243"/>
      <c r="H235" s="246">
        <v>0.713</v>
      </c>
      <c r="I235" s="247"/>
      <c r="J235" s="243"/>
      <c r="K235" s="243"/>
      <c r="L235" s="248"/>
      <c r="M235" s="249"/>
      <c r="N235" s="250"/>
      <c r="O235" s="250"/>
      <c r="P235" s="250"/>
      <c r="Q235" s="250"/>
      <c r="R235" s="250"/>
      <c r="S235" s="250"/>
      <c r="T235" s="251"/>
      <c r="AT235" s="252" t="s">
        <v>223</v>
      </c>
      <c r="AU235" s="252" t="s">
        <v>76</v>
      </c>
      <c r="AV235" s="13" t="s">
        <v>76</v>
      </c>
      <c r="AW235" s="13" t="s">
        <v>30</v>
      </c>
      <c r="AX235" s="13" t="s">
        <v>67</v>
      </c>
      <c r="AY235" s="252" t="s">
        <v>211</v>
      </c>
    </row>
    <row r="236" spans="2:51" s="14" customFormat="1" ht="12">
      <c r="B236" s="253"/>
      <c r="C236" s="254"/>
      <c r="D236" s="228" t="s">
        <v>223</v>
      </c>
      <c r="E236" s="255" t="s">
        <v>1</v>
      </c>
      <c r="F236" s="256" t="s">
        <v>227</v>
      </c>
      <c r="G236" s="254"/>
      <c r="H236" s="257">
        <v>0.713</v>
      </c>
      <c r="I236" s="258"/>
      <c r="J236" s="254"/>
      <c r="K236" s="254"/>
      <c r="L236" s="259"/>
      <c r="M236" s="260"/>
      <c r="N236" s="261"/>
      <c r="O236" s="261"/>
      <c r="P236" s="261"/>
      <c r="Q236" s="261"/>
      <c r="R236" s="261"/>
      <c r="S236" s="261"/>
      <c r="T236" s="262"/>
      <c r="AT236" s="263" t="s">
        <v>223</v>
      </c>
      <c r="AU236" s="263" t="s">
        <v>76</v>
      </c>
      <c r="AV236" s="14" t="s">
        <v>218</v>
      </c>
      <c r="AW236" s="14" t="s">
        <v>30</v>
      </c>
      <c r="AX236" s="14" t="s">
        <v>74</v>
      </c>
      <c r="AY236" s="263" t="s">
        <v>211</v>
      </c>
    </row>
    <row r="237" spans="2:65" s="1" customFormat="1" ht="16.5" customHeight="1">
      <c r="B237" s="38"/>
      <c r="C237" s="216" t="s">
        <v>292</v>
      </c>
      <c r="D237" s="216" t="s">
        <v>213</v>
      </c>
      <c r="E237" s="217" t="s">
        <v>896</v>
      </c>
      <c r="F237" s="218" t="s">
        <v>897</v>
      </c>
      <c r="G237" s="219" t="s">
        <v>216</v>
      </c>
      <c r="H237" s="220">
        <v>23.76</v>
      </c>
      <c r="I237" s="221"/>
      <c r="J237" s="222">
        <f>ROUND(I237*H237,2)</f>
        <v>0</v>
      </c>
      <c r="K237" s="218" t="s">
        <v>217</v>
      </c>
      <c r="L237" s="43"/>
      <c r="M237" s="223" t="s">
        <v>1</v>
      </c>
      <c r="N237" s="224" t="s">
        <v>38</v>
      </c>
      <c r="O237" s="79"/>
      <c r="P237" s="225">
        <f>O237*H237</f>
        <v>0</v>
      </c>
      <c r="Q237" s="225">
        <v>0</v>
      </c>
      <c r="R237" s="225">
        <f>Q237*H237</f>
        <v>0</v>
      </c>
      <c r="S237" s="225">
        <v>0</v>
      </c>
      <c r="T237" s="226">
        <f>S237*H237</f>
        <v>0</v>
      </c>
      <c r="AR237" s="17" t="s">
        <v>218</v>
      </c>
      <c r="AT237" s="17" t="s">
        <v>213</v>
      </c>
      <c r="AU237" s="17" t="s">
        <v>76</v>
      </c>
      <c r="AY237" s="17" t="s">
        <v>211</v>
      </c>
      <c r="BE237" s="227">
        <f>IF(N237="základní",J237,0)</f>
        <v>0</v>
      </c>
      <c r="BF237" s="227">
        <f>IF(N237="snížená",J237,0)</f>
        <v>0</v>
      </c>
      <c r="BG237" s="227">
        <f>IF(N237="zákl. přenesená",J237,0)</f>
        <v>0</v>
      </c>
      <c r="BH237" s="227">
        <f>IF(N237="sníž. přenesená",J237,0)</f>
        <v>0</v>
      </c>
      <c r="BI237" s="227">
        <f>IF(N237="nulová",J237,0)</f>
        <v>0</v>
      </c>
      <c r="BJ237" s="17" t="s">
        <v>74</v>
      </c>
      <c r="BK237" s="227">
        <f>ROUND(I237*H237,2)</f>
        <v>0</v>
      </c>
      <c r="BL237" s="17" t="s">
        <v>218</v>
      </c>
      <c r="BM237" s="17" t="s">
        <v>2431</v>
      </c>
    </row>
    <row r="238" spans="2:47" s="1" customFormat="1" ht="12">
      <c r="B238" s="38"/>
      <c r="C238" s="39"/>
      <c r="D238" s="228" t="s">
        <v>219</v>
      </c>
      <c r="E238" s="39"/>
      <c r="F238" s="229" t="s">
        <v>899</v>
      </c>
      <c r="G238" s="39"/>
      <c r="H238" s="39"/>
      <c r="I238" s="143"/>
      <c r="J238" s="39"/>
      <c r="K238" s="39"/>
      <c r="L238" s="43"/>
      <c r="M238" s="230"/>
      <c r="N238" s="79"/>
      <c r="O238" s="79"/>
      <c r="P238" s="79"/>
      <c r="Q238" s="79"/>
      <c r="R238" s="79"/>
      <c r="S238" s="79"/>
      <c r="T238" s="80"/>
      <c r="AT238" s="17" t="s">
        <v>219</v>
      </c>
      <c r="AU238" s="17" t="s">
        <v>76</v>
      </c>
    </row>
    <row r="239" spans="2:47" s="1" customFormat="1" ht="12">
      <c r="B239" s="38"/>
      <c r="C239" s="39"/>
      <c r="D239" s="228" t="s">
        <v>221</v>
      </c>
      <c r="E239" s="39"/>
      <c r="F239" s="231" t="s">
        <v>363</v>
      </c>
      <c r="G239" s="39"/>
      <c r="H239" s="39"/>
      <c r="I239" s="143"/>
      <c r="J239" s="39"/>
      <c r="K239" s="39"/>
      <c r="L239" s="43"/>
      <c r="M239" s="230"/>
      <c r="N239" s="79"/>
      <c r="O239" s="79"/>
      <c r="P239" s="79"/>
      <c r="Q239" s="79"/>
      <c r="R239" s="79"/>
      <c r="S239" s="79"/>
      <c r="T239" s="80"/>
      <c r="AT239" s="17" t="s">
        <v>221</v>
      </c>
      <c r="AU239" s="17" t="s">
        <v>76</v>
      </c>
    </row>
    <row r="240" spans="2:63" s="11" customFormat="1" ht="22.8" customHeight="1">
      <c r="B240" s="200"/>
      <c r="C240" s="201"/>
      <c r="D240" s="202" t="s">
        <v>66</v>
      </c>
      <c r="E240" s="214" t="s">
        <v>76</v>
      </c>
      <c r="F240" s="214" t="s">
        <v>364</v>
      </c>
      <c r="G240" s="201"/>
      <c r="H240" s="201"/>
      <c r="I240" s="204"/>
      <c r="J240" s="215">
        <f>BK240</f>
        <v>0</v>
      </c>
      <c r="K240" s="201"/>
      <c r="L240" s="206"/>
      <c r="M240" s="207"/>
      <c r="N240" s="208"/>
      <c r="O240" s="208"/>
      <c r="P240" s="209">
        <f>SUM(P241:P261)</f>
        <v>0</v>
      </c>
      <c r="Q240" s="208"/>
      <c r="R240" s="209">
        <f>SUM(R241:R261)</f>
        <v>0.012259261</v>
      </c>
      <c r="S240" s="208"/>
      <c r="T240" s="210">
        <f>SUM(T241:T261)</f>
        <v>0</v>
      </c>
      <c r="AR240" s="211" t="s">
        <v>74</v>
      </c>
      <c r="AT240" s="212" t="s">
        <v>66</v>
      </c>
      <c r="AU240" s="212" t="s">
        <v>74</v>
      </c>
      <c r="AY240" s="211" t="s">
        <v>211</v>
      </c>
      <c r="BK240" s="213">
        <f>SUM(BK241:BK261)</f>
        <v>0</v>
      </c>
    </row>
    <row r="241" spans="2:65" s="1" customFormat="1" ht="16.5" customHeight="1">
      <c r="B241" s="38"/>
      <c r="C241" s="216" t="s">
        <v>389</v>
      </c>
      <c r="D241" s="216" t="s">
        <v>213</v>
      </c>
      <c r="E241" s="217" t="s">
        <v>2012</v>
      </c>
      <c r="F241" s="218" t="s">
        <v>2013</v>
      </c>
      <c r="G241" s="219" t="s">
        <v>230</v>
      </c>
      <c r="H241" s="220">
        <v>3.32</v>
      </c>
      <c r="I241" s="221"/>
      <c r="J241" s="222">
        <f>ROUND(I241*H241,2)</f>
        <v>0</v>
      </c>
      <c r="K241" s="218" t="s">
        <v>217</v>
      </c>
      <c r="L241" s="43"/>
      <c r="M241" s="223" t="s">
        <v>1</v>
      </c>
      <c r="N241" s="224" t="s">
        <v>38</v>
      </c>
      <c r="O241" s="79"/>
      <c r="P241" s="225">
        <f>O241*H241</f>
        <v>0</v>
      </c>
      <c r="Q241" s="225">
        <v>0</v>
      </c>
      <c r="R241" s="225">
        <f>Q241*H241</f>
        <v>0</v>
      </c>
      <c r="S241" s="225">
        <v>0</v>
      </c>
      <c r="T241" s="226">
        <f>S241*H241</f>
        <v>0</v>
      </c>
      <c r="AR241" s="17" t="s">
        <v>218</v>
      </c>
      <c r="AT241" s="17" t="s">
        <v>213</v>
      </c>
      <c r="AU241" s="17" t="s">
        <v>76</v>
      </c>
      <c r="AY241" s="17" t="s">
        <v>211</v>
      </c>
      <c r="BE241" s="227">
        <f>IF(N241="základní",J241,0)</f>
        <v>0</v>
      </c>
      <c r="BF241" s="227">
        <f>IF(N241="snížená",J241,0)</f>
        <v>0</v>
      </c>
      <c r="BG241" s="227">
        <f>IF(N241="zákl. přenesená",J241,0)</f>
        <v>0</v>
      </c>
      <c r="BH241" s="227">
        <f>IF(N241="sníž. přenesená",J241,0)</f>
        <v>0</v>
      </c>
      <c r="BI241" s="227">
        <f>IF(N241="nulová",J241,0)</f>
        <v>0</v>
      </c>
      <c r="BJ241" s="17" t="s">
        <v>74</v>
      </c>
      <c r="BK241" s="227">
        <f>ROUND(I241*H241,2)</f>
        <v>0</v>
      </c>
      <c r="BL241" s="17" t="s">
        <v>218</v>
      </c>
      <c r="BM241" s="17" t="s">
        <v>385</v>
      </c>
    </row>
    <row r="242" spans="2:47" s="1" customFormat="1" ht="12">
      <c r="B242" s="38"/>
      <c r="C242" s="39"/>
      <c r="D242" s="228" t="s">
        <v>219</v>
      </c>
      <c r="E242" s="39"/>
      <c r="F242" s="229" t="s">
        <v>2014</v>
      </c>
      <c r="G242" s="39"/>
      <c r="H242" s="39"/>
      <c r="I242" s="143"/>
      <c r="J242" s="39"/>
      <c r="K242" s="39"/>
      <c r="L242" s="43"/>
      <c r="M242" s="230"/>
      <c r="N242" s="79"/>
      <c r="O242" s="79"/>
      <c r="P242" s="79"/>
      <c r="Q242" s="79"/>
      <c r="R242" s="79"/>
      <c r="S242" s="79"/>
      <c r="T242" s="80"/>
      <c r="AT242" s="17" t="s">
        <v>219</v>
      </c>
      <c r="AU242" s="17" t="s">
        <v>76</v>
      </c>
    </row>
    <row r="243" spans="2:47" s="1" customFormat="1" ht="12">
      <c r="B243" s="38"/>
      <c r="C243" s="39"/>
      <c r="D243" s="228" t="s">
        <v>221</v>
      </c>
      <c r="E243" s="39"/>
      <c r="F243" s="231" t="s">
        <v>2015</v>
      </c>
      <c r="G243" s="39"/>
      <c r="H243" s="39"/>
      <c r="I243" s="143"/>
      <c r="J243" s="39"/>
      <c r="K243" s="39"/>
      <c r="L243" s="43"/>
      <c r="M243" s="230"/>
      <c r="N243" s="79"/>
      <c r="O243" s="79"/>
      <c r="P243" s="79"/>
      <c r="Q243" s="79"/>
      <c r="R243" s="79"/>
      <c r="S243" s="79"/>
      <c r="T243" s="80"/>
      <c r="AT243" s="17" t="s">
        <v>221</v>
      </c>
      <c r="AU243" s="17" t="s">
        <v>76</v>
      </c>
    </row>
    <row r="244" spans="2:51" s="12" customFormat="1" ht="12">
      <c r="B244" s="232"/>
      <c r="C244" s="233"/>
      <c r="D244" s="228" t="s">
        <v>223</v>
      </c>
      <c r="E244" s="234" t="s">
        <v>1</v>
      </c>
      <c r="F244" s="235" t="s">
        <v>2432</v>
      </c>
      <c r="G244" s="233"/>
      <c r="H244" s="234" t="s">
        <v>1</v>
      </c>
      <c r="I244" s="236"/>
      <c r="J244" s="233"/>
      <c r="K244" s="233"/>
      <c r="L244" s="237"/>
      <c r="M244" s="238"/>
      <c r="N244" s="239"/>
      <c r="O244" s="239"/>
      <c r="P244" s="239"/>
      <c r="Q244" s="239"/>
      <c r="R244" s="239"/>
      <c r="S244" s="239"/>
      <c r="T244" s="240"/>
      <c r="AT244" s="241" t="s">
        <v>223</v>
      </c>
      <c r="AU244" s="241" t="s">
        <v>76</v>
      </c>
      <c r="AV244" s="12" t="s">
        <v>74</v>
      </c>
      <c r="AW244" s="12" t="s">
        <v>30</v>
      </c>
      <c r="AX244" s="12" t="s">
        <v>67</v>
      </c>
      <c r="AY244" s="241" t="s">
        <v>211</v>
      </c>
    </row>
    <row r="245" spans="2:51" s="13" customFormat="1" ht="12">
      <c r="B245" s="242"/>
      <c r="C245" s="243"/>
      <c r="D245" s="228" t="s">
        <v>223</v>
      </c>
      <c r="E245" s="244" t="s">
        <v>1</v>
      </c>
      <c r="F245" s="245" t="s">
        <v>236</v>
      </c>
      <c r="G245" s="243"/>
      <c r="H245" s="246">
        <v>3</v>
      </c>
      <c r="I245" s="247"/>
      <c r="J245" s="243"/>
      <c r="K245" s="243"/>
      <c r="L245" s="248"/>
      <c r="M245" s="249"/>
      <c r="N245" s="250"/>
      <c r="O245" s="250"/>
      <c r="P245" s="250"/>
      <c r="Q245" s="250"/>
      <c r="R245" s="250"/>
      <c r="S245" s="250"/>
      <c r="T245" s="251"/>
      <c r="AT245" s="252" t="s">
        <v>223</v>
      </c>
      <c r="AU245" s="252" t="s">
        <v>76</v>
      </c>
      <c r="AV245" s="13" t="s">
        <v>76</v>
      </c>
      <c r="AW245" s="13" t="s">
        <v>30</v>
      </c>
      <c r="AX245" s="13" t="s">
        <v>67</v>
      </c>
      <c r="AY245" s="252" t="s">
        <v>211</v>
      </c>
    </row>
    <row r="246" spans="2:51" s="12" customFormat="1" ht="12">
      <c r="B246" s="232"/>
      <c r="C246" s="233"/>
      <c r="D246" s="228" t="s">
        <v>223</v>
      </c>
      <c r="E246" s="234" t="s">
        <v>1</v>
      </c>
      <c r="F246" s="235" t="s">
        <v>2433</v>
      </c>
      <c r="G246" s="233"/>
      <c r="H246" s="234" t="s">
        <v>1</v>
      </c>
      <c r="I246" s="236"/>
      <c r="J246" s="233"/>
      <c r="K246" s="233"/>
      <c r="L246" s="237"/>
      <c r="M246" s="238"/>
      <c r="N246" s="239"/>
      <c r="O246" s="239"/>
      <c r="P246" s="239"/>
      <c r="Q246" s="239"/>
      <c r="R246" s="239"/>
      <c r="S246" s="239"/>
      <c r="T246" s="240"/>
      <c r="AT246" s="241" t="s">
        <v>223</v>
      </c>
      <c r="AU246" s="241" t="s">
        <v>76</v>
      </c>
      <c r="AV246" s="12" t="s">
        <v>74</v>
      </c>
      <c r="AW246" s="12" t="s">
        <v>30</v>
      </c>
      <c r="AX246" s="12" t="s">
        <v>67</v>
      </c>
      <c r="AY246" s="241" t="s">
        <v>211</v>
      </c>
    </row>
    <row r="247" spans="2:51" s="13" customFormat="1" ht="12">
      <c r="B247" s="242"/>
      <c r="C247" s="243"/>
      <c r="D247" s="228" t="s">
        <v>223</v>
      </c>
      <c r="E247" s="244" t="s">
        <v>1</v>
      </c>
      <c r="F247" s="245" t="s">
        <v>2434</v>
      </c>
      <c r="G247" s="243"/>
      <c r="H247" s="246">
        <v>0.32</v>
      </c>
      <c r="I247" s="247"/>
      <c r="J247" s="243"/>
      <c r="K247" s="243"/>
      <c r="L247" s="248"/>
      <c r="M247" s="249"/>
      <c r="N247" s="250"/>
      <c r="O247" s="250"/>
      <c r="P247" s="250"/>
      <c r="Q247" s="250"/>
      <c r="R247" s="250"/>
      <c r="S247" s="250"/>
      <c r="T247" s="251"/>
      <c r="AT247" s="252" t="s">
        <v>223</v>
      </c>
      <c r="AU247" s="252" t="s">
        <v>76</v>
      </c>
      <c r="AV247" s="13" t="s">
        <v>76</v>
      </c>
      <c r="AW247" s="13" t="s">
        <v>30</v>
      </c>
      <c r="AX247" s="13" t="s">
        <v>67</v>
      </c>
      <c r="AY247" s="252" t="s">
        <v>211</v>
      </c>
    </row>
    <row r="248" spans="2:51" s="14" customFormat="1" ht="12">
      <c r="B248" s="253"/>
      <c r="C248" s="254"/>
      <c r="D248" s="228" t="s">
        <v>223</v>
      </c>
      <c r="E248" s="255" t="s">
        <v>1</v>
      </c>
      <c r="F248" s="256" t="s">
        <v>227</v>
      </c>
      <c r="G248" s="254"/>
      <c r="H248" s="257">
        <v>3.32</v>
      </c>
      <c r="I248" s="258"/>
      <c r="J248" s="254"/>
      <c r="K248" s="254"/>
      <c r="L248" s="259"/>
      <c r="M248" s="260"/>
      <c r="N248" s="261"/>
      <c r="O248" s="261"/>
      <c r="P248" s="261"/>
      <c r="Q248" s="261"/>
      <c r="R248" s="261"/>
      <c r="S248" s="261"/>
      <c r="T248" s="262"/>
      <c r="AT248" s="263" t="s">
        <v>223</v>
      </c>
      <c r="AU248" s="263" t="s">
        <v>76</v>
      </c>
      <c r="AV248" s="14" t="s">
        <v>218</v>
      </c>
      <c r="AW248" s="14" t="s">
        <v>30</v>
      </c>
      <c r="AX248" s="14" t="s">
        <v>74</v>
      </c>
      <c r="AY248" s="263" t="s">
        <v>211</v>
      </c>
    </row>
    <row r="249" spans="2:65" s="1" customFormat="1" ht="16.5" customHeight="1">
      <c r="B249" s="38"/>
      <c r="C249" s="216" t="s">
        <v>298</v>
      </c>
      <c r="D249" s="216" t="s">
        <v>213</v>
      </c>
      <c r="E249" s="217" t="s">
        <v>2017</v>
      </c>
      <c r="F249" s="218" t="s">
        <v>2018</v>
      </c>
      <c r="G249" s="219" t="s">
        <v>216</v>
      </c>
      <c r="H249" s="220">
        <v>8.33</v>
      </c>
      <c r="I249" s="221"/>
      <c r="J249" s="222">
        <f>ROUND(I249*H249,2)</f>
        <v>0</v>
      </c>
      <c r="K249" s="218" t="s">
        <v>217</v>
      </c>
      <c r="L249" s="43"/>
      <c r="M249" s="223" t="s">
        <v>1</v>
      </c>
      <c r="N249" s="224" t="s">
        <v>38</v>
      </c>
      <c r="O249" s="79"/>
      <c r="P249" s="225">
        <f>O249*H249</f>
        <v>0</v>
      </c>
      <c r="Q249" s="225">
        <v>0.0014357</v>
      </c>
      <c r="R249" s="225">
        <f>Q249*H249</f>
        <v>0.011959381</v>
      </c>
      <c r="S249" s="225">
        <v>0</v>
      </c>
      <c r="T249" s="226">
        <f>S249*H249</f>
        <v>0</v>
      </c>
      <c r="AR249" s="17" t="s">
        <v>218</v>
      </c>
      <c r="AT249" s="17" t="s">
        <v>213</v>
      </c>
      <c r="AU249" s="17" t="s">
        <v>76</v>
      </c>
      <c r="AY249" s="17" t="s">
        <v>211</v>
      </c>
      <c r="BE249" s="227">
        <f>IF(N249="základní",J249,0)</f>
        <v>0</v>
      </c>
      <c r="BF249" s="227">
        <f>IF(N249="snížená",J249,0)</f>
        <v>0</v>
      </c>
      <c r="BG249" s="227">
        <f>IF(N249="zákl. přenesená",J249,0)</f>
        <v>0</v>
      </c>
      <c r="BH249" s="227">
        <f>IF(N249="sníž. přenesená",J249,0)</f>
        <v>0</v>
      </c>
      <c r="BI249" s="227">
        <f>IF(N249="nulová",J249,0)</f>
        <v>0</v>
      </c>
      <c r="BJ249" s="17" t="s">
        <v>74</v>
      </c>
      <c r="BK249" s="227">
        <f>ROUND(I249*H249,2)</f>
        <v>0</v>
      </c>
      <c r="BL249" s="17" t="s">
        <v>218</v>
      </c>
      <c r="BM249" s="17" t="s">
        <v>392</v>
      </c>
    </row>
    <row r="250" spans="2:47" s="1" customFormat="1" ht="12">
      <c r="B250" s="38"/>
      <c r="C250" s="39"/>
      <c r="D250" s="228" t="s">
        <v>219</v>
      </c>
      <c r="E250" s="39"/>
      <c r="F250" s="229" t="s">
        <v>2019</v>
      </c>
      <c r="G250" s="39"/>
      <c r="H250" s="39"/>
      <c r="I250" s="143"/>
      <c r="J250" s="39"/>
      <c r="K250" s="39"/>
      <c r="L250" s="43"/>
      <c r="M250" s="230"/>
      <c r="N250" s="79"/>
      <c r="O250" s="79"/>
      <c r="P250" s="79"/>
      <c r="Q250" s="79"/>
      <c r="R250" s="79"/>
      <c r="S250" s="79"/>
      <c r="T250" s="80"/>
      <c r="AT250" s="17" t="s">
        <v>219</v>
      </c>
      <c r="AU250" s="17" t="s">
        <v>76</v>
      </c>
    </row>
    <row r="251" spans="2:47" s="1" customFormat="1" ht="12">
      <c r="B251" s="38"/>
      <c r="C251" s="39"/>
      <c r="D251" s="228" t="s">
        <v>221</v>
      </c>
      <c r="E251" s="39"/>
      <c r="F251" s="231" t="s">
        <v>2020</v>
      </c>
      <c r="G251" s="39"/>
      <c r="H251" s="39"/>
      <c r="I251" s="143"/>
      <c r="J251" s="39"/>
      <c r="K251" s="39"/>
      <c r="L251" s="43"/>
      <c r="M251" s="230"/>
      <c r="N251" s="79"/>
      <c r="O251" s="79"/>
      <c r="P251" s="79"/>
      <c r="Q251" s="79"/>
      <c r="R251" s="79"/>
      <c r="S251" s="79"/>
      <c r="T251" s="80"/>
      <c r="AT251" s="17" t="s">
        <v>221</v>
      </c>
      <c r="AU251" s="17" t="s">
        <v>76</v>
      </c>
    </row>
    <row r="252" spans="2:51" s="12" customFormat="1" ht="12">
      <c r="B252" s="232"/>
      <c r="C252" s="233"/>
      <c r="D252" s="228" t="s">
        <v>223</v>
      </c>
      <c r="E252" s="234" t="s">
        <v>1</v>
      </c>
      <c r="F252" s="235" t="s">
        <v>2432</v>
      </c>
      <c r="G252" s="233"/>
      <c r="H252" s="234" t="s">
        <v>1</v>
      </c>
      <c r="I252" s="236"/>
      <c r="J252" s="233"/>
      <c r="K252" s="233"/>
      <c r="L252" s="237"/>
      <c r="M252" s="238"/>
      <c r="N252" s="239"/>
      <c r="O252" s="239"/>
      <c r="P252" s="239"/>
      <c r="Q252" s="239"/>
      <c r="R252" s="239"/>
      <c r="S252" s="239"/>
      <c r="T252" s="240"/>
      <c r="AT252" s="241" t="s">
        <v>223</v>
      </c>
      <c r="AU252" s="241" t="s">
        <v>76</v>
      </c>
      <c r="AV252" s="12" t="s">
        <v>74</v>
      </c>
      <c r="AW252" s="12" t="s">
        <v>30</v>
      </c>
      <c r="AX252" s="12" t="s">
        <v>67</v>
      </c>
      <c r="AY252" s="241" t="s">
        <v>211</v>
      </c>
    </row>
    <row r="253" spans="2:51" s="13" customFormat="1" ht="12">
      <c r="B253" s="242"/>
      <c r="C253" s="243"/>
      <c r="D253" s="228" t="s">
        <v>223</v>
      </c>
      <c r="E253" s="244" t="s">
        <v>1</v>
      </c>
      <c r="F253" s="245" t="s">
        <v>2435</v>
      </c>
      <c r="G253" s="243"/>
      <c r="H253" s="246">
        <v>4.2</v>
      </c>
      <c r="I253" s="247"/>
      <c r="J253" s="243"/>
      <c r="K253" s="243"/>
      <c r="L253" s="248"/>
      <c r="M253" s="249"/>
      <c r="N253" s="250"/>
      <c r="O253" s="250"/>
      <c r="P253" s="250"/>
      <c r="Q253" s="250"/>
      <c r="R253" s="250"/>
      <c r="S253" s="250"/>
      <c r="T253" s="251"/>
      <c r="AT253" s="252" t="s">
        <v>223</v>
      </c>
      <c r="AU253" s="252" t="s">
        <v>76</v>
      </c>
      <c r="AV253" s="13" t="s">
        <v>76</v>
      </c>
      <c r="AW253" s="13" t="s">
        <v>30</v>
      </c>
      <c r="AX253" s="13" t="s">
        <v>67</v>
      </c>
      <c r="AY253" s="252" t="s">
        <v>211</v>
      </c>
    </row>
    <row r="254" spans="2:51" s="13" customFormat="1" ht="12">
      <c r="B254" s="242"/>
      <c r="C254" s="243"/>
      <c r="D254" s="228" t="s">
        <v>223</v>
      </c>
      <c r="E254" s="244" t="s">
        <v>1</v>
      </c>
      <c r="F254" s="245" t="s">
        <v>2436</v>
      </c>
      <c r="G254" s="243"/>
      <c r="H254" s="246">
        <v>1.89</v>
      </c>
      <c r="I254" s="247"/>
      <c r="J254" s="243"/>
      <c r="K254" s="243"/>
      <c r="L254" s="248"/>
      <c r="M254" s="249"/>
      <c r="N254" s="250"/>
      <c r="O254" s="250"/>
      <c r="P254" s="250"/>
      <c r="Q254" s="250"/>
      <c r="R254" s="250"/>
      <c r="S254" s="250"/>
      <c r="T254" s="251"/>
      <c r="AT254" s="252" t="s">
        <v>223</v>
      </c>
      <c r="AU254" s="252" t="s">
        <v>76</v>
      </c>
      <c r="AV254" s="13" t="s">
        <v>76</v>
      </c>
      <c r="AW254" s="13" t="s">
        <v>30</v>
      </c>
      <c r="AX254" s="13" t="s">
        <v>67</v>
      </c>
      <c r="AY254" s="252" t="s">
        <v>211</v>
      </c>
    </row>
    <row r="255" spans="2:51" s="12" customFormat="1" ht="12">
      <c r="B255" s="232"/>
      <c r="C255" s="233"/>
      <c r="D255" s="228" t="s">
        <v>223</v>
      </c>
      <c r="E255" s="234" t="s">
        <v>1</v>
      </c>
      <c r="F255" s="235" t="s">
        <v>2433</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3" customFormat="1" ht="12">
      <c r="B256" s="242"/>
      <c r="C256" s="243"/>
      <c r="D256" s="228" t="s">
        <v>223</v>
      </c>
      <c r="E256" s="244" t="s">
        <v>1</v>
      </c>
      <c r="F256" s="245" t="s">
        <v>2437</v>
      </c>
      <c r="G256" s="243"/>
      <c r="H256" s="246">
        <v>1.6</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3" customFormat="1" ht="12">
      <c r="B257" s="242"/>
      <c r="C257" s="243"/>
      <c r="D257" s="228" t="s">
        <v>223</v>
      </c>
      <c r="E257" s="244" t="s">
        <v>1</v>
      </c>
      <c r="F257" s="245" t="s">
        <v>2438</v>
      </c>
      <c r="G257" s="243"/>
      <c r="H257" s="246">
        <v>0.64</v>
      </c>
      <c r="I257" s="247"/>
      <c r="J257" s="243"/>
      <c r="K257" s="243"/>
      <c r="L257" s="248"/>
      <c r="M257" s="249"/>
      <c r="N257" s="250"/>
      <c r="O257" s="250"/>
      <c r="P257" s="250"/>
      <c r="Q257" s="250"/>
      <c r="R257" s="250"/>
      <c r="S257" s="250"/>
      <c r="T257" s="251"/>
      <c r="AT257" s="252" t="s">
        <v>223</v>
      </c>
      <c r="AU257" s="252" t="s">
        <v>76</v>
      </c>
      <c r="AV257" s="13" t="s">
        <v>76</v>
      </c>
      <c r="AW257" s="13" t="s">
        <v>30</v>
      </c>
      <c r="AX257" s="13" t="s">
        <v>67</v>
      </c>
      <c r="AY257" s="252" t="s">
        <v>211</v>
      </c>
    </row>
    <row r="258" spans="2:51" s="14" customFormat="1" ht="12">
      <c r="B258" s="253"/>
      <c r="C258" s="254"/>
      <c r="D258" s="228" t="s">
        <v>223</v>
      </c>
      <c r="E258" s="255" t="s">
        <v>1</v>
      </c>
      <c r="F258" s="256" t="s">
        <v>227</v>
      </c>
      <c r="G258" s="254"/>
      <c r="H258" s="257">
        <v>8.33</v>
      </c>
      <c r="I258" s="258"/>
      <c r="J258" s="254"/>
      <c r="K258" s="254"/>
      <c r="L258" s="259"/>
      <c r="M258" s="260"/>
      <c r="N258" s="261"/>
      <c r="O258" s="261"/>
      <c r="P258" s="261"/>
      <c r="Q258" s="261"/>
      <c r="R258" s="261"/>
      <c r="S258" s="261"/>
      <c r="T258" s="262"/>
      <c r="AT258" s="263" t="s">
        <v>223</v>
      </c>
      <c r="AU258" s="263" t="s">
        <v>76</v>
      </c>
      <c r="AV258" s="14" t="s">
        <v>218</v>
      </c>
      <c r="AW258" s="14" t="s">
        <v>30</v>
      </c>
      <c r="AX258" s="14" t="s">
        <v>74</v>
      </c>
      <c r="AY258" s="263" t="s">
        <v>211</v>
      </c>
    </row>
    <row r="259" spans="2:65" s="1" customFormat="1" ht="16.5" customHeight="1">
      <c r="B259" s="38"/>
      <c r="C259" s="216" t="s">
        <v>402</v>
      </c>
      <c r="D259" s="216" t="s">
        <v>213</v>
      </c>
      <c r="E259" s="217" t="s">
        <v>2024</v>
      </c>
      <c r="F259" s="218" t="s">
        <v>2025</v>
      </c>
      <c r="G259" s="219" t="s">
        <v>216</v>
      </c>
      <c r="H259" s="220">
        <v>8.33</v>
      </c>
      <c r="I259" s="221"/>
      <c r="J259" s="222">
        <f>ROUND(I259*H259,2)</f>
        <v>0</v>
      </c>
      <c r="K259" s="218" t="s">
        <v>217</v>
      </c>
      <c r="L259" s="43"/>
      <c r="M259" s="223" t="s">
        <v>1</v>
      </c>
      <c r="N259" s="224" t="s">
        <v>38</v>
      </c>
      <c r="O259" s="79"/>
      <c r="P259" s="225">
        <f>O259*H259</f>
        <v>0</v>
      </c>
      <c r="Q259" s="225">
        <v>3.6E-05</v>
      </c>
      <c r="R259" s="225">
        <f>Q259*H259</f>
        <v>0.00029988000000000004</v>
      </c>
      <c r="S259" s="225">
        <v>0</v>
      </c>
      <c r="T259" s="226">
        <f>S259*H259</f>
        <v>0</v>
      </c>
      <c r="AR259" s="17" t="s">
        <v>218</v>
      </c>
      <c r="AT259" s="17" t="s">
        <v>213</v>
      </c>
      <c r="AU259" s="17" t="s">
        <v>76</v>
      </c>
      <c r="AY259" s="17" t="s">
        <v>211</v>
      </c>
      <c r="BE259" s="227">
        <f>IF(N259="základní",J259,0)</f>
        <v>0</v>
      </c>
      <c r="BF259" s="227">
        <f>IF(N259="snížená",J259,0)</f>
        <v>0</v>
      </c>
      <c r="BG259" s="227">
        <f>IF(N259="zákl. přenesená",J259,0)</f>
        <v>0</v>
      </c>
      <c r="BH259" s="227">
        <f>IF(N259="sníž. přenesená",J259,0)</f>
        <v>0</v>
      </c>
      <c r="BI259" s="227">
        <f>IF(N259="nulová",J259,0)</f>
        <v>0</v>
      </c>
      <c r="BJ259" s="17" t="s">
        <v>74</v>
      </c>
      <c r="BK259" s="227">
        <f>ROUND(I259*H259,2)</f>
        <v>0</v>
      </c>
      <c r="BL259" s="17" t="s">
        <v>218</v>
      </c>
      <c r="BM259" s="17" t="s">
        <v>396</v>
      </c>
    </row>
    <row r="260" spans="2:47" s="1" customFormat="1" ht="12">
      <c r="B260" s="38"/>
      <c r="C260" s="39"/>
      <c r="D260" s="228" t="s">
        <v>219</v>
      </c>
      <c r="E260" s="39"/>
      <c r="F260" s="229" t="s">
        <v>2026</v>
      </c>
      <c r="G260" s="39"/>
      <c r="H260" s="39"/>
      <c r="I260" s="143"/>
      <c r="J260" s="39"/>
      <c r="K260" s="39"/>
      <c r="L260" s="43"/>
      <c r="M260" s="230"/>
      <c r="N260" s="79"/>
      <c r="O260" s="79"/>
      <c r="P260" s="79"/>
      <c r="Q260" s="79"/>
      <c r="R260" s="79"/>
      <c r="S260" s="79"/>
      <c r="T260" s="80"/>
      <c r="AT260" s="17" t="s">
        <v>219</v>
      </c>
      <c r="AU260" s="17" t="s">
        <v>76</v>
      </c>
    </row>
    <row r="261" spans="2:47" s="1" customFormat="1" ht="12">
      <c r="B261" s="38"/>
      <c r="C261" s="39"/>
      <c r="D261" s="228" t="s">
        <v>221</v>
      </c>
      <c r="E261" s="39"/>
      <c r="F261" s="231" t="s">
        <v>2020</v>
      </c>
      <c r="G261" s="39"/>
      <c r="H261" s="39"/>
      <c r="I261" s="143"/>
      <c r="J261" s="39"/>
      <c r="K261" s="39"/>
      <c r="L261" s="43"/>
      <c r="M261" s="230"/>
      <c r="N261" s="79"/>
      <c r="O261" s="79"/>
      <c r="P261" s="79"/>
      <c r="Q261" s="79"/>
      <c r="R261" s="79"/>
      <c r="S261" s="79"/>
      <c r="T261" s="80"/>
      <c r="AT261" s="17" t="s">
        <v>221</v>
      </c>
      <c r="AU261" s="17" t="s">
        <v>76</v>
      </c>
    </row>
    <row r="262" spans="2:63" s="11" customFormat="1" ht="22.8" customHeight="1">
      <c r="B262" s="200"/>
      <c r="C262" s="201"/>
      <c r="D262" s="202" t="s">
        <v>66</v>
      </c>
      <c r="E262" s="214" t="s">
        <v>236</v>
      </c>
      <c r="F262" s="214" t="s">
        <v>372</v>
      </c>
      <c r="G262" s="201"/>
      <c r="H262" s="201"/>
      <c r="I262" s="204"/>
      <c r="J262" s="215">
        <f>BK262</f>
        <v>0</v>
      </c>
      <c r="K262" s="201"/>
      <c r="L262" s="206"/>
      <c r="M262" s="207"/>
      <c r="N262" s="208"/>
      <c r="O262" s="208"/>
      <c r="P262" s="209">
        <f>SUM(P263:P319)</f>
        <v>0</v>
      </c>
      <c r="Q262" s="208"/>
      <c r="R262" s="209">
        <f>SUM(R263:R319)</f>
        <v>0.28830774130000003</v>
      </c>
      <c r="S262" s="208"/>
      <c r="T262" s="210">
        <f>SUM(T263:T319)</f>
        <v>0</v>
      </c>
      <c r="AR262" s="211" t="s">
        <v>74</v>
      </c>
      <c r="AT262" s="212" t="s">
        <v>66</v>
      </c>
      <c r="AU262" s="212" t="s">
        <v>74</v>
      </c>
      <c r="AY262" s="211" t="s">
        <v>211</v>
      </c>
      <c r="BK262" s="213">
        <f>SUM(BK263:BK319)</f>
        <v>0</v>
      </c>
    </row>
    <row r="263" spans="2:65" s="1" customFormat="1" ht="16.5" customHeight="1">
      <c r="B263" s="38"/>
      <c r="C263" s="216" t="s">
        <v>304</v>
      </c>
      <c r="D263" s="216" t="s">
        <v>213</v>
      </c>
      <c r="E263" s="217" t="s">
        <v>374</v>
      </c>
      <c r="F263" s="218" t="s">
        <v>375</v>
      </c>
      <c r="G263" s="219" t="s">
        <v>230</v>
      </c>
      <c r="H263" s="220">
        <v>0.4</v>
      </c>
      <c r="I263" s="221"/>
      <c r="J263" s="222">
        <f>ROUND(I263*H263,2)</f>
        <v>0</v>
      </c>
      <c r="K263" s="218" t="s">
        <v>217</v>
      </c>
      <c r="L263" s="43"/>
      <c r="M263" s="223" t="s">
        <v>1</v>
      </c>
      <c r="N263" s="224" t="s">
        <v>38</v>
      </c>
      <c r="O263" s="79"/>
      <c r="P263" s="225">
        <f>O263*H263</f>
        <v>0</v>
      </c>
      <c r="Q263" s="225">
        <v>0</v>
      </c>
      <c r="R263" s="225">
        <f>Q263*H263</f>
        <v>0</v>
      </c>
      <c r="S263" s="225">
        <v>0</v>
      </c>
      <c r="T263" s="226">
        <f>S263*H263</f>
        <v>0</v>
      </c>
      <c r="AR263" s="17" t="s">
        <v>218</v>
      </c>
      <c r="AT263" s="17" t="s">
        <v>213</v>
      </c>
      <c r="AU263" s="17" t="s">
        <v>76</v>
      </c>
      <c r="AY263" s="17" t="s">
        <v>211</v>
      </c>
      <c r="BE263" s="227">
        <f>IF(N263="základní",J263,0)</f>
        <v>0</v>
      </c>
      <c r="BF263" s="227">
        <f>IF(N263="snížená",J263,0)</f>
        <v>0</v>
      </c>
      <c r="BG263" s="227">
        <f>IF(N263="zákl. přenesená",J263,0)</f>
        <v>0</v>
      </c>
      <c r="BH263" s="227">
        <f>IF(N263="sníž. přenesená",J263,0)</f>
        <v>0</v>
      </c>
      <c r="BI263" s="227">
        <f>IF(N263="nulová",J263,0)</f>
        <v>0</v>
      </c>
      <c r="BJ263" s="17" t="s">
        <v>74</v>
      </c>
      <c r="BK263" s="227">
        <f>ROUND(I263*H263,2)</f>
        <v>0</v>
      </c>
      <c r="BL263" s="17" t="s">
        <v>218</v>
      </c>
      <c r="BM263" s="17" t="s">
        <v>405</v>
      </c>
    </row>
    <row r="264" spans="2:47" s="1" customFormat="1" ht="12">
      <c r="B264" s="38"/>
      <c r="C264" s="39"/>
      <c r="D264" s="228" t="s">
        <v>219</v>
      </c>
      <c r="E264" s="39"/>
      <c r="F264" s="229" t="s">
        <v>377</v>
      </c>
      <c r="G264" s="39"/>
      <c r="H264" s="39"/>
      <c r="I264" s="143"/>
      <c r="J264" s="39"/>
      <c r="K264" s="39"/>
      <c r="L264" s="43"/>
      <c r="M264" s="230"/>
      <c r="N264" s="79"/>
      <c r="O264" s="79"/>
      <c r="P264" s="79"/>
      <c r="Q264" s="79"/>
      <c r="R264" s="79"/>
      <c r="S264" s="79"/>
      <c r="T264" s="80"/>
      <c r="AT264" s="17" t="s">
        <v>219</v>
      </c>
      <c r="AU264" s="17" t="s">
        <v>76</v>
      </c>
    </row>
    <row r="265" spans="2:47" s="1" customFormat="1" ht="12">
      <c r="B265" s="38"/>
      <c r="C265" s="39"/>
      <c r="D265" s="228" t="s">
        <v>221</v>
      </c>
      <c r="E265" s="39"/>
      <c r="F265" s="231" t="s">
        <v>378</v>
      </c>
      <c r="G265" s="39"/>
      <c r="H265" s="39"/>
      <c r="I265" s="143"/>
      <c r="J265" s="39"/>
      <c r="K265" s="39"/>
      <c r="L265" s="43"/>
      <c r="M265" s="230"/>
      <c r="N265" s="79"/>
      <c r="O265" s="79"/>
      <c r="P265" s="79"/>
      <c r="Q265" s="79"/>
      <c r="R265" s="79"/>
      <c r="S265" s="79"/>
      <c r="T265" s="80"/>
      <c r="AT265" s="17" t="s">
        <v>221</v>
      </c>
      <c r="AU265" s="17" t="s">
        <v>76</v>
      </c>
    </row>
    <row r="266" spans="2:51" s="12" customFormat="1" ht="12">
      <c r="B266" s="232"/>
      <c r="C266" s="233"/>
      <c r="D266" s="228" t="s">
        <v>223</v>
      </c>
      <c r="E266" s="234" t="s">
        <v>1</v>
      </c>
      <c r="F266" s="235" t="s">
        <v>2439</v>
      </c>
      <c r="G266" s="233"/>
      <c r="H266" s="234" t="s">
        <v>1</v>
      </c>
      <c r="I266" s="236"/>
      <c r="J266" s="233"/>
      <c r="K266" s="233"/>
      <c r="L266" s="237"/>
      <c r="M266" s="238"/>
      <c r="N266" s="239"/>
      <c r="O266" s="239"/>
      <c r="P266" s="239"/>
      <c r="Q266" s="239"/>
      <c r="R266" s="239"/>
      <c r="S266" s="239"/>
      <c r="T266" s="240"/>
      <c r="AT266" s="241" t="s">
        <v>223</v>
      </c>
      <c r="AU266" s="241" t="s">
        <v>76</v>
      </c>
      <c r="AV266" s="12" t="s">
        <v>74</v>
      </c>
      <c r="AW266" s="12" t="s">
        <v>30</v>
      </c>
      <c r="AX266" s="12" t="s">
        <v>67</v>
      </c>
      <c r="AY266" s="241" t="s">
        <v>211</v>
      </c>
    </row>
    <row r="267" spans="2:51" s="13" customFormat="1" ht="12">
      <c r="B267" s="242"/>
      <c r="C267" s="243"/>
      <c r="D267" s="228" t="s">
        <v>223</v>
      </c>
      <c r="E267" s="244" t="s">
        <v>1</v>
      </c>
      <c r="F267" s="245" t="s">
        <v>2440</v>
      </c>
      <c r="G267" s="243"/>
      <c r="H267" s="246">
        <v>0.4</v>
      </c>
      <c r="I267" s="247"/>
      <c r="J267" s="243"/>
      <c r="K267" s="243"/>
      <c r="L267" s="248"/>
      <c r="M267" s="249"/>
      <c r="N267" s="250"/>
      <c r="O267" s="250"/>
      <c r="P267" s="250"/>
      <c r="Q267" s="250"/>
      <c r="R267" s="250"/>
      <c r="S267" s="250"/>
      <c r="T267" s="251"/>
      <c r="AT267" s="252" t="s">
        <v>223</v>
      </c>
      <c r="AU267" s="252" t="s">
        <v>76</v>
      </c>
      <c r="AV267" s="13" t="s">
        <v>76</v>
      </c>
      <c r="AW267" s="13" t="s">
        <v>30</v>
      </c>
      <c r="AX267" s="13" t="s">
        <v>67</v>
      </c>
      <c r="AY267" s="252" t="s">
        <v>211</v>
      </c>
    </row>
    <row r="268" spans="2:51" s="14" customFormat="1" ht="12">
      <c r="B268" s="253"/>
      <c r="C268" s="254"/>
      <c r="D268" s="228" t="s">
        <v>223</v>
      </c>
      <c r="E268" s="255" t="s">
        <v>1</v>
      </c>
      <c r="F268" s="256" t="s">
        <v>227</v>
      </c>
      <c r="G268" s="254"/>
      <c r="H268" s="257">
        <v>0.4</v>
      </c>
      <c r="I268" s="258"/>
      <c r="J268" s="254"/>
      <c r="K268" s="254"/>
      <c r="L268" s="259"/>
      <c r="M268" s="260"/>
      <c r="N268" s="261"/>
      <c r="O268" s="261"/>
      <c r="P268" s="261"/>
      <c r="Q268" s="261"/>
      <c r="R268" s="261"/>
      <c r="S268" s="261"/>
      <c r="T268" s="262"/>
      <c r="AT268" s="263" t="s">
        <v>223</v>
      </c>
      <c r="AU268" s="263" t="s">
        <v>76</v>
      </c>
      <c r="AV268" s="14" t="s">
        <v>218</v>
      </c>
      <c r="AW268" s="14" t="s">
        <v>30</v>
      </c>
      <c r="AX268" s="14" t="s">
        <v>74</v>
      </c>
      <c r="AY268" s="263" t="s">
        <v>211</v>
      </c>
    </row>
    <row r="269" spans="2:65" s="1" customFormat="1" ht="16.5" customHeight="1">
      <c r="B269" s="38"/>
      <c r="C269" s="216" t="s">
        <v>418</v>
      </c>
      <c r="D269" s="216" t="s">
        <v>213</v>
      </c>
      <c r="E269" s="217" t="s">
        <v>383</v>
      </c>
      <c r="F269" s="218" t="s">
        <v>384</v>
      </c>
      <c r="G269" s="219" t="s">
        <v>216</v>
      </c>
      <c r="H269" s="220">
        <v>3.54</v>
      </c>
      <c r="I269" s="221"/>
      <c r="J269" s="222">
        <f>ROUND(I269*H269,2)</f>
        <v>0</v>
      </c>
      <c r="K269" s="218" t="s">
        <v>217</v>
      </c>
      <c r="L269" s="43"/>
      <c r="M269" s="223" t="s">
        <v>1</v>
      </c>
      <c r="N269" s="224" t="s">
        <v>38</v>
      </c>
      <c r="O269" s="79"/>
      <c r="P269" s="225">
        <f>O269*H269</f>
        <v>0</v>
      </c>
      <c r="Q269" s="225">
        <v>0.0417442</v>
      </c>
      <c r="R269" s="225">
        <f>Q269*H269</f>
        <v>0.14777446800000002</v>
      </c>
      <c r="S269" s="225">
        <v>0</v>
      </c>
      <c r="T269" s="226">
        <f>S269*H269</f>
        <v>0</v>
      </c>
      <c r="AR269" s="17" t="s">
        <v>218</v>
      </c>
      <c r="AT269" s="17" t="s">
        <v>213</v>
      </c>
      <c r="AU269" s="17" t="s">
        <v>76</v>
      </c>
      <c r="AY269" s="17" t="s">
        <v>211</v>
      </c>
      <c r="BE269" s="227">
        <f>IF(N269="základní",J269,0)</f>
        <v>0</v>
      </c>
      <c r="BF269" s="227">
        <f>IF(N269="snížená",J269,0)</f>
        <v>0</v>
      </c>
      <c r="BG269" s="227">
        <f>IF(N269="zákl. přenesená",J269,0)</f>
        <v>0</v>
      </c>
      <c r="BH269" s="227">
        <f>IF(N269="sníž. přenesená",J269,0)</f>
        <v>0</v>
      </c>
      <c r="BI269" s="227">
        <f>IF(N269="nulová",J269,0)</f>
        <v>0</v>
      </c>
      <c r="BJ269" s="17" t="s">
        <v>74</v>
      </c>
      <c r="BK269" s="227">
        <f>ROUND(I269*H269,2)</f>
        <v>0</v>
      </c>
      <c r="BL269" s="17" t="s">
        <v>218</v>
      </c>
      <c r="BM269" s="17" t="s">
        <v>416</v>
      </c>
    </row>
    <row r="270" spans="2:47" s="1" customFormat="1" ht="12">
      <c r="B270" s="38"/>
      <c r="C270" s="39"/>
      <c r="D270" s="228" t="s">
        <v>219</v>
      </c>
      <c r="E270" s="39"/>
      <c r="F270" s="229" t="s">
        <v>386</v>
      </c>
      <c r="G270" s="39"/>
      <c r="H270" s="39"/>
      <c r="I270" s="143"/>
      <c r="J270" s="39"/>
      <c r="K270" s="39"/>
      <c r="L270" s="43"/>
      <c r="M270" s="230"/>
      <c r="N270" s="79"/>
      <c r="O270" s="79"/>
      <c r="P270" s="79"/>
      <c r="Q270" s="79"/>
      <c r="R270" s="79"/>
      <c r="S270" s="79"/>
      <c r="T270" s="80"/>
      <c r="AT270" s="17" t="s">
        <v>219</v>
      </c>
      <c r="AU270" s="17" t="s">
        <v>76</v>
      </c>
    </row>
    <row r="271" spans="2:47" s="1" customFormat="1" ht="12">
      <c r="B271" s="38"/>
      <c r="C271" s="39"/>
      <c r="D271" s="228" t="s">
        <v>221</v>
      </c>
      <c r="E271" s="39"/>
      <c r="F271" s="231" t="s">
        <v>387</v>
      </c>
      <c r="G271" s="39"/>
      <c r="H271" s="39"/>
      <c r="I271" s="143"/>
      <c r="J271" s="39"/>
      <c r="K271" s="39"/>
      <c r="L271" s="43"/>
      <c r="M271" s="230"/>
      <c r="N271" s="79"/>
      <c r="O271" s="79"/>
      <c r="P271" s="79"/>
      <c r="Q271" s="79"/>
      <c r="R271" s="79"/>
      <c r="S271" s="79"/>
      <c r="T271" s="80"/>
      <c r="AT271" s="17" t="s">
        <v>221</v>
      </c>
      <c r="AU271" s="17" t="s">
        <v>76</v>
      </c>
    </row>
    <row r="272" spans="2:51" s="13" customFormat="1" ht="12">
      <c r="B272" s="242"/>
      <c r="C272" s="243"/>
      <c r="D272" s="228" t="s">
        <v>223</v>
      </c>
      <c r="E272" s="244" t="s">
        <v>1</v>
      </c>
      <c r="F272" s="245" t="s">
        <v>2441</v>
      </c>
      <c r="G272" s="243"/>
      <c r="H272" s="246">
        <v>3.54</v>
      </c>
      <c r="I272" s="247"/>
      <c r="J272" s="243"/>
      <c r="K272" s="243"/>
      <c r="L272" s="248"/>
      <c r="M272" s="249"/>
      <c r="N272" s="250"/>
      <c r="O272" s="250"/>
      <c r="P272" s="250"/>
      <c r="Q272" s="250"/>
      <c r="R272" s="250"/>
      <c r="S272" s="250"/>
      <c r="T272" s="251"/>
      <c r="AT272" s="252" t="s">
        <v>223</v>
      </c>
      <c r="AU272" s="252" t="s">
        <v>76</v>
      </c>
      <c r="AV272" s="13" t="s">
        <v>76</v>
      </c>
      <c r="AW272" s="13" t="s">
        <v>30</v>
      </c>
      <c r="AX272" s="13" t="s">
        <v>67</v>
      </c>
      <c r="AY272" s="252" t="s">
        <v>211</v>
      </c>
    </row>
    <row r="273" spans="2:51" s="14" customFormat="1" ht="12">
      <c r="B273" s="253"/>
      <c r="C273" s="254"/>
      <c r="D273" s="228" t="s">
        <v>223</v>
      </c>
      <c r="E273" s="255" t="s">
        <v>1</v>
      </c>
      <c r="F273" s="256" t="s">
        <v>227</v>
      </c>
      <c r="G273" s="254"/>
      <c r="H273" s="257">
        <v>3.54</v>
      </c>
      <c r="I273" s="258"/>
      <c r="J273" s="254"/>
      <c r="K273" s="254"/>
      <c r="L273" s="259"/>
      <c r="M273" s="260"/>
      <c r="N273" s="261"/>
      <c r="O273" s="261"/>
      <c r="P273" s="261"/>
      <c r="Q273" s="261"/>
      <c r="R273" s="261"/>
      <c r="S273" s="261"/>
      <c r="T273" s="262"/>
      <c r="AT273" s="263" t="s">
        <v>223</v>
      </c>
      <c r="AU273" s="263" t="s">
        <v>76</v>
      </c>
      <c r="AV273" s="14" t="s">
        <v>218</v>
      </c>
      <c r="AW273" s="14" t="s">
        <v>30</v>
      </c>
      <c r="AX273" s="14" t="s">
        <v>74</v>
      </c>
      <c r="AY273" s="263" t="s">
        <v>211</v>
      </c>
    </row>
    <row r="274" spans="2:65" s="1" customFormat="1" ht="16.5" customHeight="1">
      <c r="B274" s="38"/>
      <c r="C274" s="216" t="s">
        <v>311</v>
      </c>
      <c r="D274" s="216" t="s">
        <v>213</v>
      </c>
      <c r="E274" s="217" t="s">
        <v>390</v>
      </c>
      <c r="F274" s="218" t="s">
        <v>391</v>
      </c>
      <c r="G274" s="219" t="s">
        <v>216</v>
      </c>
      <c r="H274" s="220">
        <v>3.54</v>
      </c>
      <c r="I274" s="221"/>
      <c r="J274" s="222">
        <f>ROUND(I274*H274,2)</f>
        <v>0</v>
      </c>
      <c r="K274" s="218" t="s">
        <v>217</v>
      </c>
      <c r="L274" s="43"/>
      <c r="M274" s="223" t="s">
        <v>1</v>
      </c>
      <c r="N274" s="224" t="s">
        <v>38</v>
      </c>
      <c r="O274" s="79"/>
      <c r="P274" s="225">
        <f>O274*H274</f>
        <v>0</v>
      </c>
      <c r="Q274" s="225">
        <v>1.5E-05</v>
      </c>
      <c r="R274" s="225">
        <f>Q274*H274</f>
        <v>5.31E-05</v>
      </c>
      <c r="S274" s="225">
        <v>0</v>
      </c>
      <c r="T274" s="226">
        <f>S274*H274</f>
        <v>0</v>
      </c>
      <c r="AR274" s="17" t="s">
        <v>218</v>
      </c>
      <c r="AT274" s="17" t="s">
        <v>213</v>
      </c>
      <c r="AU274" s="17" t="s">
        <v>76</v>
      </c>
      <c r="AY274" s="17" t="s">
        <v>211</v>
      </c>
      <c r="BE274" s="227">
        <f>IF(N274="základní",J274,0)</f>
        <v>0</v>
      </c>
      <c r="BF274" s="227">
        <f>IF(N274="snížená",J274,0)</f>
        <v>0</v>
      </c>
      <c r="BG274" s="227">
        <f>IF(N274="zákl. přenesená",J274,0)</f>
        <v>0</v>
      </c>
      <c r="BH274" s="227">
        <f>IF(N274="sníž. přenesená",J274,0)</f>
        <v>0</v>
      </c>
      <c r="BI274" s="227">
        <f>IF(N274="nulová",J274,0)</f>
        <v>0</v>
      </c>
      <c r="BJ274" s="17" t="s">
        <v>74</v>
      </c>
      <c r="BK274" s="227">
        <f>ROUND(I274*H274,2)</f>
        <v>0</v>
      </c>
      <c r="BL274" s="17" t="s">
        <v>218</v>
      </c>
      <c r="BM274" s="17" t="s">
        <v>421</v>
      </c>
    </row>
    <row r="275" spans="2:47" s="1" customFormat="1" ht="12">
      <c r="B275" s="38"/>
      <c r="C275" s="39"/>
      <c r="D275" s="228" t="s">
        <v>219</v>
      </c>
      <c r="E275" s="39"/>
      <c r="F275" s="229" t="s">
        <v>393</v>
      </c>
      <c r="G275" s="39"/>
      <c r="H275" s="39"/>
      <c r="I275" s="143"/>
      <c r="J275" s="39"/>
      <c r="K275" s="39"/>
      <c r="L275" s="43"/>
      <c r="M275" s="230"/>
      <c r="N275" s="79"/>
      <c r="O275" s="79"/>
      <c r="P275" s="79"/>
      <c r="Q275" s="79"/>
      <c r="R275" s="79"/>
      <c r="S275" s="79"/>
      <c r="T275" s="80"/>
      <c r="AT275" s="17" t="s">
        <v>219</v>
      </c>
      <c r="AU275" s="17" t="s">
        <v>76</v>
      </c>
    </row>
    <row r="276" spans="2:47" s="1" customFormat="1" ht="12">
      <c r="B276" s="38"/>
      <c r="C276" s="39"/>
      <c r="D276" s="228" t="s">
        <v>221</v>
      </c>
      <c r="E276" s="39"/>
      <c r="F276" s="231" t="s">
        <v>387</v>
      </c>
      <c r="G276" s="39"/>
      <c r="H276" s="39"/>
      <c r="I276" s="143"/>
      <c r="J276" s="39"/>
      <c r="K276" s="39"/>
      <c r="L276" s="43"/>
      <c r="M276" s="230"/>
      <c r="N276" s="79"/>
      <c r="O276" s="79"/>
      <c r="P276" s="79"/>
      <c r="Q276" s="79"/>
      <c r="R276" s="79"/>
      <c r="S276" s="79"/>
      <c r="T276" s="80"/>
      <c r="AT276" s="17" t="s">
        <v>221</v>
      </c>
      <c r="AU276" s="17" t="s">
        <v>76</v>
      </c>
    </row>
    <row r="277" spans="2:65" s="1" customFormat="1" ht="16.5" customHeight="1">
      <c r="B277" s="38"/>
      <c r="C277" s="216" t="s">
        <v>435</v>
      </c>
      <c r="D277" s="216" t="s">
        <v>213</v>
      </c>
      <c r="E277" s="217" t="s">
        <v>934</v>
      </c>
      <c r="F277" s="218" t="s">
        <v>935</v>
      </c>
      <c r="G277" s="219" t="s">
        <v>323</v>
      </c>
      <c r="H277" s="220">
        <v>0.019</v>
      </c>
      <c r="I277" s="221"/>
      <c r="J277" s="222">
        <f>ROUND(I277*H277,2)</f>
        <v>0</v>
      </c>
      <c r="K277" s="218" t="s">
        <v>217</v>
      </c>
      <c r="L277" s="43"/>
      <c r="M277" s="223" t="s">
        <v>1</v>
      </c>
      <c r="N277" s="224" t="s">
        <v>38</v>
      </c>
      <c r="O277" s="79"/>
      <c r="P277" s="225">
        <f>O277*H277</f>
        <v>0</v>
      </c>
      <c r="Q277" s="225">
        <v>1.0487652</v>
      </c>
      <c r="R277" s="225">
        <f>Q277*H277</f>
        <v>0.0199265388</v>
      </c>
      <c r="S277" s="225">
        <v>0</v>
      </c>
      <c r="T277" s="226">
        <f>S277*H277</f>
        <v>0</v>
      </c>
      <c r="AR277" s="17" t="s">
        <v>218</v>
      </c>
      <c r="AT277" s="17" t="s">
        <v>213</v>
      </c>
      <c r="AU277" s="17" t="s">
        <v>76</v>
      </c>
      <c r="AY277" s="17" t="s">
        <v>211</v>
      </c>
      <c r="BE277" s="227">
        <f>IF(N277="základní",J277,0)</f>
        <v>0</v>
      </c>
      <c r="BF277" s="227">
        <f>IF(N277="snížená",J277,0)</f>
        <v>0</v>
      </c>
      <c r="BG277" s="227">
        <f>IF(N277="zákl. přenesená",J277,0)</f>
        <v>0</v>
      </c>
      <c r="BH277" s="227">
        <f>IF(N277="sníž. přenesená",J277,0)</f>
        <v>0</v>
      </c>
      <c r="BI277" s="227">
        <f>IF(N277="nulová",J277,0)</f>
        <v>0</v>
      </c>
      <c r="BJ277" s="17" t="s">
        <v>74</v>
      </c>
      <c r="BK277" s="227">
        <f>ROUND(I277*H277,2)</f>
        <v>0</v>
      </c>
      <c r="BL277" s="17" t="s">
        <v>218</v>
      </c>
      <c r="BM277" s="17" t="s">
        <v>430</v>
      </c>
    </row>
    <row r="278" spans="2:47" s="1" customFormat="1" ht="12">
      <c r="B278" s="38"/>
      <c r="C278" s="39"/>
      <c r="D278" s="228" t="s">
        <v>219</v>
      </c>
      <c r="E278" s="39"/>
      <c r="F278" s="229" t="s">
        <v>937</v>
      </c>
      <c r="G278" s="39"/>
      <c r="H278" s="39"/>
      <c r="I278" s="143"/>
      <c r="J278" s="39"/>
      <c r="K278" s="39"/>
      <c r="L278" s="43"/>
      <c r="M278" s="230"/>
      <c r="N278" s="79"/>
      <c r="O278" s="79"/>
      <c r="P278" s="79"/>
      <c r="Q278" s="79"/>
      <c r="R278" s="79"/>
      <c r="S278" s="79"/>
      <c r="T278" s="80"/>
      <c r="AT278" s="17" t="s">
        <v>219</v>
      </c>
      <c r="AU278" s="17" t="s">
        <v>76</v>
      </c>
    </row>
    <row r="279" spans="2:47" s="1" customFormat="1" ht="12">
      <c r="B279" s="38"/>
      <c r="C279" s="39"/>
      <c r="D279" s="228" t="s">
        <v>221</v>
      </c>
      <c r="E279" s="39"/>
      <c r="F279" s="231" t="s">
        <v>938</v>
      </c>
      <c r="G279" s="39"/>
      <c r="H279" s="39"/>
      <c r="I279" s="143"/>
      <c r="J279" s="39"/>
      <c r="K279" s="39"/>
      <c r="L279" s="43"/>
      <c r="M279" s="230"/>
      <c r="N279" s="79"/>
      <c r="O279" s="79"/>
      <c r="P279" s="79"/>
      <c r="Q279" s="79"/>
      <c r="R279" s="79"/>
      <c r="S279" s="79"/>
      <c r="T279" s="80"/>
      <c r="AT279" s="17" t="s">
        <v>221</v>
      </c>
      <c r="AU279" s="17" t="s">
        <v>76</v>
      </c>
    </row>
    <row r="280" spans="2:51" s="12" customFormat="1" ht="12">
      <c r="B280" s="232"/>
      <c r="C280" s="233"/>
      <c r="D280" s="228" t="s">
        <v>223</v>
      </c>
      <c r="E280" s="234" t="s">
        <v>1</v>
      </c>
      <c r="F280" s="235" t="s">
        <v>2442</v>
      </c>
      <c r="G280" s="233"/>
      <c r="H280" s="234" t="s">
        <v>1</v>
      </c>
      <c r="I280" s="236"/>
      <c r="J280" s="233"/>
      <c r="K280" s="233"/>
      <c r="L280" s="237"/>
      <c r="M280" s="238"/>
      <c r="N280" s="239"/>
      <c r="O280" s="239"/>
      <c r="P280" s="239"/>
      <c r="Q280" s="239"/>
      <c r="R280" s="239"/>
      <c r="S280" s="239"/>
      <c r="T280" s="240"/>
      <c r="AT280" s="241" t="s">
        <v>223</v>
      </c>
      <c r="AU280" s="241" t="s">
        <v>76</v>
      </c>
      <c r="AV280" s="12" t="s">
        <v>74</v>
      </c>
      <c r="AW280" s="12" t="s">
        <v>30</v>
      </c>
      <c r="AX280" s="12" t="s">
        <v>67</v>
      </c>
      <c r="AY280" s="241" t="s">
        <v>211</v>
      </c>
    </row>
    <row r="281" spans="2:51" s="13" customFormat="1" ht="12">
      <c r="B281" s="242"/>
      <c r="C281" s="243"/>
      <c r="D281" s="228" t="s">
        <v>223</v>
      </c>
      <c r="E281" s="244" t="s">
        <v>1</v>
      </c>
      <c r="F281" s="245" t="s">
        <v>2443</v>
      </c>
      <c r="G281" s="243"/>
      <c r="H281" s="246">
        <v>0.011</v>
      </c>
      <c r="I281" s="247"/>
      <c r="J281" s="243"/>
      <c r="K281" s="243"/>
      <c r="L281" s="248"/>
      <c r="M281" s="249"/>
      <c r="N281" s="250"/>
      <c r="O281" s="250"/>
      <c r="P281" s="250"/>
      <c r="Q281" s="250"/>
      <c r="R281" s="250"/>
      <c r="S281" s="250"/>
      <c r="T281" s="251"/>
      <c r="AT281" s="252" t="s">
        <v>223</v>
      </c>
      <c r="AU281" s="252" t="s">
        <v>76</v>
      </c>
      <c r="AV281" s="13" t="s">
        <v>76</v>
      </c>
      <c r="AW281" s="13" t="s">
        <v>30</v>
      </c>
      <c r="AX281" s="13" t="s">
        <v>67</v>
      </c>
      <c r="AY281" s="252" t="s">
        <v>211</v>
      </c>
    </row>
    <row r="282" spans="2:51" s="13" customFormat="1" ht="12">
      <c r="B282" s="242"/>
      <c r="C282" s="243"/>
      <c r="D282" s="228" t="s">
        <v>223</v>
      </c>
      <c r="E282" s="244" t="s">
        <v>1</v>
      </c>
      <c r="F282" s="245" t="s">
        <v>2444</v>
      </c>
      <c r="G282" s="243"/>
      <c r="H282" s="246">
        <v>0.008</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4" customFormat="1" ht="12">
      <c r="B283" s="253"/>
      <c r="C283" s="254"/>
      <c r="D283" s="228" t="s">
        <v>223</v>
      </c>
      <c r="E283" s="255" t="s">
        <v>1</v>
      </c>
      <c r="F283" s="256" t="s">
        <v>227</v>
      </c>
      <c r="G283" s="254"/>
      <c r="H283" s="257">
        <v>0.019</v>
      </c>
      <c r="I283" s="258"/>
      <c r="J283" s="254"/>
      <c r="K283" s="254"/>
      <c r="L283" s="259"/>
      <c r="M283" s="260"/>
      <c r="N283" s="261"/>
      <c r="O283" s="261"/>
      <c r="P283" s="261"/>
      <c r="Q283" s="261"/>
      <c r="R283" s="261"/>
      <c r="S283" s="261"/>
      <c r="T283" s="262"/>
      <c r="AT283" s="263" t="s">
        <v>223</v>
      </c>
      <c r="AU283" s="263" t="s">
        <v>76</v>
      </c>
      <c r="AV283" s="14" t="s">
        <v>218</v>
      </c>
      <c r="AW283" s="14" t="s">
        <v>30</v>
      </c>
      <c r="AX283" s="14" t="s">
        <v>74</v>
      </c>
      <c r="AY283" s="263" t="s">
        <v>211</v>
      </c>
    </row>
    <row r="284" spans="2:65" s="1" customFormat="1" ht="16.5" customHeight="1">
      <c r="B284" s="38"/>
      <c r="C284" s="216" t="s">
        <v>317</v>
      </c>
      <c r="D284" s="216" t="s">
        <v>213</v>
      </c>
      <c r="E284" s="217" t="s">
        <v>944</v>
      </c>
      <c r="F284" s="218" t="s">
        <v>945</v>
      </c>
      <c r="G284" s="219" t="s">
        <v>230</v>
      </c>
      <c r="H284" s="220">
        <v>2.9</v>
      </c>
      <c r="I284" s="221"/>
      <c r="J284" s="222">
        <f>ROUND(I284*H284,2)</f>
        <v>0</v>
      </c>
      <c r="K284" s="218" t="s">
        <v>217</v>
      </c>
      <c r="L284" s="43"/>
      <c r="M284" s="223" t="s">
        <v>1</v>
      </c>
      <c r="N284" s="224" t="s">
        <v>38</v>
      </c>
      <c r="O284" s="79"/>
      <c r="P284" s="225">
        <f>O284*H284</f>
        <v>0</v>
      </c>
      <c r="Q284" s="225">
        <v>0</v>
      </c>
      <c r="R284" s="225">
        <f>Q284*H284</f>
        <v>0</v>
      </c>
      <c r="S284" s="225">
        <v>0</v>
      </c>
      <c r="T284" s="226">
        <f>S284*H284</f>
        <v>0</v>
      </c>
      <c r="AR284" s="17" t="s">
        <v>218</v>
      </c>
      <c r="AT284" s="17" t="s">
        <v>213</v>
      </c>
      <c r="AU284" s="17" t="s">
        <v>76</v>
      </c>
      <c r="AY284" s="17" t="s">
        <v>211</v>
      </c>
      <c r="BE284" s="227">
        <f>IF(N284="základní",J284,0)</f>
        <v>0</v>
      </c>
      <c r="BF284" s="227">
        <f>IF(N284="snížená",J284,0)</f>
        <v>0</v>
      </c>
      <c r="BG284" s="227">
        <f>IF(N284="zákl. přenesená",J284,0)</f>
        <v>0</v>
      </c>
      <c r="BH284" s="227">
        <f>IF(N284="sníž. přenesená",J284,0)</f>
        <v>0</v>
      </c>
      <c r="BI284" s="227">
        <f>IF(N284="nulová",J284,0)</f>
        <v>0</v>
      </c>
      <c r="BJ284" s="17" t="s">
        <v>74</v>
      </c>
      <c r="BK284" s="227">
        <f>ROUND(I284*H284,2)</f>
        <v>0</v>
      </c>
      <c r="BL284" s="17" t="s">
        <v>218</v>
      </c>
      <c r="BM284" s="17" t="s">
        <v>438</v>
      </c>
    </row>
    <row r="285" spans="2:47" s="1" customFormat="1" ht="12">
      <c r="B285" s="38"/>
      <c r="C285" s="39"/>
      <c r="D285" s="228" t="s">
        <v>219</v>
      </c>
      <c r="E285" s="39"/>
      <c r="F285" s="229" t="s">
        <v>947</v>
      </c>
      <c r="G285" s="39"/>
      <c r="H285" s="39"/>
      <c r="I285" s="143"/>
      <c r="J285" s="39"/>
      <c r="K285" s="39"/>
      <c r="L285" s="43"/>
      <c r="M285" s="230"/>
      <c r="N285" s="79"/>
      <c r="O285" s="79"/>
      <c r="P285" s="79"/>
      <c r="Q285" s="79"/>
      <c r="R285" s="79"/>
      <c r="S285" s="79"/>
      <c r="T285" s="80"/>
      <c r="AT285" s="17" t="s">
        <v>219</v>
      </c>
      <c r="AU285" s="17" t="s">
        <v>76</v>
      </c>
    </row>
    <row r="286" spans="2:47" s="1" customFormat="1" ht="12">
      <c r="B286" s="38"/>
      <c r="C286" s="39"/>
      <c r="D286" s="228" t="s">
        <v>221</v>
      </c>
      <c r="E286" s="39"/>
      <c r="F286" s="231" t="s">
        <v>948</v>
      </c>
      <c r="G286" s="39"/>
      <c r="H286" s="39"/>
      <c r="I286" s="143"/>
      <c r="J286" s="39"/>
      <c r="K286" s="39"/>
      <c r="L286" s="43"/>
      <c r="M286" s="230"/>
      <c r="N286" s="79"/>
      <c r="O286" s="79"/>
      <c r="P286" s="79"/>
      <c r="Q286" s="79"/>
      <c r="R286" s="79"/>
      <c r="S286" s="79"/>
      <c r="T286" s="80"/>
      <c r="AT286" s="17" t="s">
        <v>221</v>
      </c>
      <c r="AU286" s="17" t="s">
        <v>76</v>
      </c>
    </row>
    <row r="287" spans="2:51" s="12" customFormat="1" ht="12">
      <c r="B287" s="232"/>
      <c r="C287" s="233"/>
      <c r="D287" s="228" t="s">
        <v>223</v>
      </c>
      <c r="E287" s="234" t="s">
        <v>1</v>
      </c>
      <c r="F287" s="235" t="s">
        <v>2445</v>
      </c>
      <c r="G287" s="233"/>
      <c r="H287" s="234" t="s">
        <v>1</v>
      </c>
      <c r="I287" s="236"/>
      <c r="J287" s="233"/>
      <c r="K287" s="233"/>
      <c r="L287" s="237"/>
      <c r="M287" s="238"/>
      <c r="N287" s="239"/>
      <c r="O287" s="239"/>
      <c r="P287" s="239"/>
      <c r="Q287" s="239"/>
      <c r="R287" s="239"/>
      <c r="S287" s="239"/>
      <c r="T287" s="240"/>
      <c r="AT287" s="241" t="s">
        <v>223</v>
      </c>
      <c r="AU287" s="241" t="s">
        <v>76</v>
      </c>
      <c r="AV287" s="12" t="s">
        <v>74</v>
      </c>
      <c r="AW287" s="12" t="s">
        <v>30</v>
      </c>
      <c r="AX287" s="12" t="s">
        <v>67</v>
      </c>
      <c r="AY287" s="241" t="s">
        <v>211</v>
      </c>
    </row>
    <row r="288" spans="2:51" s="13" customFormat="1" ht="12">
      <c r="B288" s="242"/>
      <c r="C288" s="243"/>
      <c r="D288" s="228" t="s">
        <v>223</v>
      </c>
      <c r="E288" s="244" t="s">
        <v>1</v>
      </c>
      <c r="F288" s="245" t="s">
        <v>2446</v>
      </c>
      <c r="G288" s="243"/>
      <c r="H288" s="246">
        <v>2.9</v>
      </c>
      <c r="I288" s="247"/>
      <c r="J288" s="243"/>
      <c r="K288" s="243"/>
      <c r="L288" s="248"/>
      <c r="M288" s="249"/>
      <c r="N288" s="250"/>
      <c r="O288" s="250"/>
      <c r="P288" s="250"/>
      <c r="Q288" s="250"/>
      <c r="R288" s="250"/>
      <c r="S288" s="250"/>
      <c r="T288" s="251"/>
      <c r="AT288" s="252" t="s">
        <v>223</v>
      </c>
      <c r="AU288" s="252" t="s">
        <v>76</v>
      </c>
      <c r="AV288" s="13" t="s">
        <v>76</v>
      </c>
      <c r="AW288" s="13" t="s">
        <v>30</v>
      </c>
      <c r="AX288" s="13" t="s">
        <v>67</v>
      </c>
      <c r="AY288" s="252" t="s">
        <v>211</v>
      </c>
    </row>
    <row r="289" spans="2:51" s="14" customFormat="1" ht="12">
      <c r="B289" s="253"/>
      <c r="C289" s="254"/>
      <c r="D289" s="228" t="s">
        <v>223</v>
      </c>
      <c r="E289" s="255" t="s">
        <v>1</v>
      </c>
      <c r="F289" s="256" t="s">
        <v>227</v>
      </c>
      <c r="G289" s="254"/>
      <c r="H289" s="257">
        <v>2.9</v>
      </c>
      <c r="I289" s="258"/>
      <c r="J289" s="254"/>
      <c r="K289" s="254"/>
      <c r="L289" s="259"/>
      <c r="M289" s="260"/>
      <c r="N289" s="261"/>
      <c r="O289" s="261"/>
      <c r="P289" s="261"/>
      <c r="Q289" s="261"/>
      <c r="R289" s="261"/>
      <c r="S289" s="261"/>
      <c r="T289" s="262"/>
      <c r="AT289" s="263" t="s">
        <v>223</v>
      </c>
      <c r="AU289" s="263" t="s">
        <v>76</v>
      </c>
      <c r="AV289" s="14" t="s">
        <v>218</v>
      </c>
      <c r="AW289" s="14" t="s">
        <v>30</v>
      </c>
      <c r="AX289" s="14" t="s">
        <v>74</v>
      </c>
      <c r="AY289" s="263" t="s">
        <v>211</v>
      </c>
    </row>
    <row r="290" spans="2:65" s="1" customFormat="1" ht="16.5" customHeight="1">
      <c r="B290" s="38"/>
      <c r="C290" s="216" t="s">
        <v>448</v>
      </c>
      <c r="D290" s="216" t="s">
        <v>213</v>
      </c>
      <c r="E290" s="217" t="s">
        <v>951</v>
      </c>
      <c r="F290" s="218" t="s">
        <v>952</v>
      </c>
      <c r="G290" s="219" t="s">
        <v>216</v>
      </c>
      <c r="H290" s="220">
        <v>8.235</v>
      </c>
      <c r="I290" s="221"/>
      <c r="J290" s="222">
        <f>ROUND(I290*H290,2)</f>
        <v>0</v>
      </c>
      <c r="K290" s="218" t="s">
        <v>217</v>
      </c>
      <c r="L290" s="43"/>
      <c r="M290" s="223" t="s">
        <v>1</v>
      </c>
      <c r="N290" s="224" t="s">
        <v>38</v>
      </c>
      <c r="O290" s="79"/>
      <c r="P290" s="225">
        <f>O290*H290</f>
        <v>0</v>
      </c>
      <c r="Q290" s="225">
        <v>0.0018247</v>
      </c>
      <c r="R290" s="225">
        <f>Q290*H290</f>
        <v>0.0150264045</v>
      </c>
      <c r="S290" s="225">
        <v>0</v>
      </c>
      <c r="T290" s="226">
        <f>S290*H290</f>
        <v>0</v>
      </c>
      <c r="AR290" s="17" t="s">
        <v>218</v>
      </c>
      <c r="AT290" s="17" t="s">
        <v>213</v>
      </c>
      <c r="AU290" s="17" t="s">
        <v>76</v>
      </c>
      <c r="AY290" s="17" t="s">
        <v>211</v>
      </c>
      <c r="BE290" s="227">
        <f>IF(N290="základní",J290,0)</f>
        <v>0</v>
      </c>
      <c r="BF290" s="227">
        <f>IF(N290="snížená",J290,0)</f>
        <v>0</v>
      </c>
      <c r="BG290" s="227">
        <f>IF(N290="zákl. přenesená",J290,0)</f>
        <v>0</v>
      </c>
      <c r="BH290" s="227">
        <f>IF(N290="sníž. přenesená",J290,0)</f>
        <v>0</v>
      </c>
      <c r="BI290" s="227">
        <f>IF(N290="nulová",J290,0)</f>
        <v>0</v>
      </c>
      <c r="BJ290" s="17" t="s">
        <v>74</v>
      </c>
      <c r="BK290" s="227">
        <f>ROUND(I290*H290,2)</f>
        <v>0</v>
      </c>
      <c r="BL290" s="17" t="s">
        <v>218</v>
      </c>
      <c r="BM290" s="17" t="s">
        <v>445</v>
      </c>
    </row>
    <row r="291" spans="2:47" s="1" customFormat="1" ht="12">
      <c r="B291" s="38"/>
      <c r="C291" s="39"/>
      <c r="D291" s="228" t="s">
        <v>219</v>
      </c>
      <c r="E291" s="39"/>
      <c r="F291" s="229" t="s">
        <v>954</v>
      </c>
      <c r="G291" s="39"/>
      <c r="H291" s="39"/>
      <c r="I291" s="143"/>
      <c r="J291" s="39"/>
      <c r="K291" s="39"/>
      <c r="L291" s="43"/>
      <c r="M291" s="230"/>
      <c r="N291" s="79"/>
      <c r="O291" s="79"/>
      <c r="P291" s="79"/>
      <c r="Q291" s="79"/>
      <c r="R291" s="79"/>
      <c r="S291" s="79"/>
      <c r="T291" s="80"/>
      <c r="AT291" s="17" t="s">
        <v>219</v>
      </c>
      <c r="AU291" s="17" t="s">
        <v>76</v>
      </c>
    </row>
    <row r="292" spans="2:47" s="1" customFormat="1" ht="12">
      <c r="B292" s="38"/>
      <c r="C292" s="39"/>
      <c r="D292" s="228" t="s">
        <v>221</v>
      </c>
      <c r="E292" s="39"/>
      <c r="F292" s="231" t="s">
        <v>955</v>
      </c>
      <c r="G292" s="39"/>
      <c r="H292" s="39"/>
      <c r="I292" s="143"/>
      <c r="J292" s="39"/>
      <c r="K292" s="39"/>
      <c r="L292" s="43"/>
      <c r="M292" s="230"/>
      <c r="N292" s="79"/>
      <c r="O292" s="79"/>
      <c r="P292" s="79"/>
      <c r="Q292" s="79"/>
      <c r="R292" s="79"/>
      <c r="S292" s="79"/>
      <c r="T292" s="80"/>
      <c r="AT292" s="17" t="s">
        <v>221</v>
      </c>
      <c r="AU292" s="17" t="s">
        <v>76</v>
      </c>
    </row>
    <row r="293" spans="2:51" s="13" customFormat="1" ht="12">
      <c r="B293" s="242"/>
      <c r="C293" s="243"/>
      <c r="D293" s="228" t="s">
        <v>223</v>
      </c>
      <c r="E293" s="244" t="s">
        <v>1</v>
      </c>
      <c r="F293" s="245" t="s">
        <v>2447</v>
      </c>
      <c r="G293" s="243"/>
      <c r="H293" s="246">
        <v>3.33</v>
      </c>
      <c r="I293" s="247"/>
      <c r="J293" s="243"/>
      <c r="K293" s="243"/>
      <c r="L293" s="248"/>
      <c r="M293" s="249"/>
      <c r="N293" s="250"/>
      <c r="O293" s="250"/>
      <c r="P293" s="250"/>
      <c r="Q293" s="250"/>
      <c r="R293" s="250"/>
      <c r="S293" s="250"/>
      <c r="T293" s="251"/>
      <c r="AT293" s="252" t="s">
        <v>223</v>
      </c>
      <c r="AU293" s="252" t="s">
        <v>76</v>
      </c>
      <c r="AV293" s="13" t="s">
        <v>76</v>
      </c>
      <c r="AW293" s="13" t="s">
        <v>30</v>
      </c>
      <c r="AX293" s="13" t="s">
        <v>67</v>
      </c>
      <c r="AY293" s="252" t="s">
        <v>211</v>
      </c>
    </row>
    <row r="294" spans="2:51" s="13" customFormat="1" ht="12">
      <c r="B294" s="242"/>
      <c r="C294" s="243"/>
      <c r="D294" s="228" t="s">
        <v>223</v>
      </c>
      <c r="E294" s="244" t="s">
        <v>1</v>
      </c>
      <c r="F294" s="245" t="s">
        <v>2448</v>
      </c>
      <c r="G294" s="243"/>
      <c r="H294" s="246">
        <v>2.685</v>
      </c>
      <c r="I294" s="247"/>
      <c r="J294" s="243"/>
      <c r="K294" s="243"/>
      <c r="L294" s="248"/>
      <c r="M294" s="249"/>
      <c r="N294" s="250"/>
      <c r="O294" s="250"/>
      <c r="P294" s="250"/>
      <c r="Q294" s="250"/>
      <c r="R294" s="250"/>
      <c r="S294" s="250"/>
      <c r="T294" s="251"/>
      <c r="AT294" s="252" t="s">
        <v>223</v>
      </c>
      <c r="AU294" s="252" t="s">
        <v>76</v>
      </c>
      <c r="AV294" s="13" t="s">
        <v>76</v>
      </c>
      <c r="AW294" s="13" t="s">
        <v>30</v>
      </c>
      <c r="AX294" s="13" t="s">
        <v>67</v>
      </c>
      <c r="AY294" s="252" t="s">
        <v>211</v>
      </c>
    </row>
    <row r="295" spans="2:51" s="13" customFormat="1" ht="12">
      <c r="B295" s="242"/>
      <c r="C295" s="243"/>
      <c r="D295" s="228" t="s">
        <v>223</v>
      </c>
      <c r="E295" s="244" t="s">
        <v>1</v>
      </c>
      <c r="F295" s="245" t="s">
        <v>2449</v>
      </c>
      <c r="G295" s="243"/>
      <c r="H295" s="246">
        <v>2.22</v>
      </c>
      <c r="I295" s="247"/>
      <c r="J295" s="243"/>
      <c r="K295" s="243"/>
      <c r="L295" s="248"/>
      <c r="M295" s="249"/>
      <c r="N295" s="250"/>
      <c r="O295" s="250"/>
      <c r="P295" s="250"/>
      <c r="Q295" s="250"/>
      <c r="R295" s="250"/>
      <c r="S295" s="250"/>
      <c r="T295" s="251"/>
      <c r="AT295" s="252" t="s">
        <v>223</v>
      </c>
      <c r="AU295" s="252" t="s">
        <v>76</v>
      </c>
      <c r="AV295" s="13" t="s">
        <v>76</v>
      </c>
      <c r="AW295" s="13" t="s">
        <v>30</v>
      </c>
      <c r="AX295" s="13" t="s">
        <v>67</v>
      </c>
      <c r="AY295" s="252" t="s">
        <v>211</v>
      </c>
    </row>
    <row r="296" spans="2:51" s="14" customFormat="1" ht="12">
      <c r="B296" s="253"/>
      <c r="C296" s="254"/>
      <c r="D296" s="228" t="s">
        <v>223</v>
      </c>
      <c r="E296" s="255" t="s">
        <v>1</v>
      </c>
      <c r="F296" s="256" t="s">
        <v>227</v>
      </c>
      <c r="G296" s="254"/>
      <c r="H296" s="257">
        <v>8.235</v>
      </c>
      <c r="I296" s="258"/>
      <c r="J296" s="254"/>
      <c r="K296" s="254"/>
      <c r="L296" s="259"/>
      <c r="M296" s="260"/>
      <c r="N296" s="261"/>
      <c r="O296" s="261"/>
      <c r="P296" s="261"/>
      <c r="Q296" s="261"/>
      <c r="R296" s="261"/>
      <c r="S296" s="261"/>
      <c r="T296" s="262"/>
      <c r="AT296" s="263" t="s">
        <v>223</v>
      </c>
      <c r="AU296" s="263" t="s">
        <v>76</v>
      </c>
      <c r="AV296" s="14" t="s">
        <v>218</v>
      </c>
      <c r="AW296" s="14" t="s">
        <v>30</v>
      </c>
      <c r="AX296" s="14" t="s">
        <v>74</v>
      </c>
      <c r="AY296" s="263" t="s">
        <v>211</v>
      </c>
    </row>
    <row r="297" spans="2:65" s="1" customFormat="1" ht="16.5" customHeight="1">
      <c r="B297" s="38"/>
      <c r="C297" s="216" t="s">
        <v>324</v>
      </c>
      <c r="D297" s="216" t="s">
        <v>213</v>
      </c>
      <c r="E297" s="217" t="s">
        <v>957</v>
      </c>
      <c r="F297" s="218" t="s">
        <v>958</v>
      </c>
      <c r="G297" s="219" t="s">
        <v>216</v>
      </c>
      <c r="H297" s="220">
        <v>8.235</v>
      </c>
      <c r="I297" s="221"/>
      <c r="J297" s="222">
        <f>ROUND(I297*H297,2)</f>
        <v>0</v>
      </c>
      <c r="K297" s="218" t="s">
        <v>217</v>
      </c>
      <c r="L297" s="43"/>
      <c r="M297" s="223" t="s">
        <v>1</v>
      </c>
      <c r="N297" s="224" t="s">
        <v>38</v>
      </c>
      <c r="O297" s="79"/>
      <c r="P297" s="225">
        <f>O297*H297</f>
        <v>0</v>
      </c>
      <c r="Q297" s="225">
        <v>3.6E-05</v>
      </c>
      <c r="R297" s="225">
        <f>Q297*H297</f>
        <v>0.00029645999999999996</v>
      </c>
      <c r="S297" s="225">
        <v>0</v>
      </c>
      <c r="T297" s="226">
        <f>S297*H297</f>
        <v>0</v>
      </c>
      <c r="AR297" s="17" t="s">
        <v>218</v>
      </c>
      <c r="AT297" s="17" t="s">
        <v>213</v>
      </c>
      <c r="AU297" s="17" t="s">
        <v>76</v>
      </c>
      <c r="AY297" s="17" t="s">
        <v>211</v>
      </c>
      <c r="BE297" s="227">
        <f>IF(N297="základní",J297,0)</f>
        <v>0</v>
      </c>
      <c r="BF297" s="227">
        <f>IF(N297="snížená",J297,0)</f>
        <v>0</v>
      </c>
      <c r="BG297" s="227">
        <f>IF(N297="zákl. přenesená",J297,0)</f>
        <v>0</v>
      </c>
      <c r="BH297" s="227">
        <f>IF(N297="sníž. přenesená",J297,0)</f>
        <v>0</v>
      </c>
      <c r="BI297" s="227">
        <f>IF(N297="nulová",J297,0)</f>
        <v>0</v>
      </c>
      <c r="BJ297" s="17" t="s">
        <v>74</v>
      </c>
      <c r="BK297" s="227">
        <f>ROUND(I297*H297,2)</f>
        <v>0</v>
      </c>
      <c r="BL297" s="17" t="s">
        <v>218</v>
      </c>
      <c r="BM297" s="17" t="s">
        <v>451</v>
      </c>
    </row>
    <row r="298" spans="2:47" s="1" customFormat="1" ht="12">
      <c r="B298" s="38"/>
      <c r="C298" s="39"/>
      <c r="D298" s="228" t="s">
        <v>219</v>
      </c>
      <c r="E298" s="39"/>
      <c r="F298" s="229" t="s">
        <v>960</v>
      </c>
      <c r="G298" s="39"/>
      <c r="H298" s="39"/>
      <c r="I298" s="143"/>
      <c r="J298" s="39"/>
      <c r="K298" s="39"/>
      <c r="L298" s="43"/>
      <c r="M298" s="230"/>
      <c r="N298" s="79"/>
      <c r="O298" s="79"/>
      <c r="P298" s="79"/>
      <c r="Q298" s="79"/>
      <c r="R298" s="79"/>
      <c r="S298" s="79"/>
      <c r="T298" s="80"/>
      <c r="AT298" s="17" t="s">
        <v>219</v>
      </c>
      <c r="AU298" s="17" t="s">
        <v>76</v>
      </c>
    </row>
    <row r="299" spans="2:47" s="1" customFormat="1" ht="12">
      <c r="B299" s="38"/>
      <c r="C299" s="39"/>
      <c r="D299" s="228" t="s">
        <v>221</v>
      </c>
      <c r="E299" s="39"/>
      <c r="F299" s="231" t="s">
        <v>955</v>
      </c>
      <c r="G299" s="39"/>
      <c r="H299" s="39"/>
      <c r="I299" s="143"/>
      <c r="J299" s="39"/>
      <c r="K299" s="39"/>
      <c r="L299" s="43"/>
      <c r="M299" s="230"/>
      <c r="N299" s="79"/>
      <c r="O299" s="79"/>
      <c r="P299" s="79"/>
      <c r="Q299" s="79"/>
      <c r="R299" s="79"/>
      <c r="S299" s="79"/>
      <c r="T299" s="80"/>
      <c r="AT299" s="17" t="s">
        <v>221</v>
      </c>
      <c r="AU299" s="17" t="s">
        <v>76</v>
      </c>
    </row>
    <row r="300" spans="2:65" s="1" customFormat="1" ht="16.5" customHeight="1">
      <c r="B300" s="38"/>
      <c r="C300" s="216" t="s">
        <v>462</v>
      </c>
      <c r="D300" s="216" t="s">
        <v>213</v>
      </c>
      <c r="E300" s="217" t="s">
        <v>2450</v>
      </c>
      <c r="F300" s="218" t="s">
        <v>2451</v>
      </c>
      <c r="G300" s="219" t="s">
        <v>559</v>
      </c>
      <c r="H300" s="220">
        <v>1</v>
      </c>
      <c r="I300" s="221"/>
      <c r="J300" s="222">
        <f>ROUND(I300*H300,2)</f>
        <v>0</v>
      </c>
      <c r="K300" s="218" t="s">
        <v>217</v>
      </c>
      <c r="L300" s="43"/>
      <c r="M300" s="223" t="s">
        <v>1</v>
      </c>
      <c r="N300" s="224" t="s">
        <v>38</v>
      </c>
      <c r="O300" s="79"/>
      <c r="P300" s="225">
        <f>O300*H300</f>
        <v>0</v>
      </c>
      <c r="Q300" s="225">
        <v>0.0084</v>
      </c>
      <c r="R300" s="225">
        <f>Q300*H300</f>
        <v>0.0084</v>
      </c>
      <c r="S300" s="225">
        <v>0</v>
      </c>
      <c r="T300" s="226">
        <f>S300*H300</f>
        <v>0</v>
      </c>
      <c r="AR300" s="17" t="s">
        <v>218</v>
      </c>
      <c r="AT300" s="17" t="s">
        <v>213</v>
      </c>
      <c r="AU300" s="17" t="s">
        <v>76</v>
      </c>
      <c r="AY300" s="17" t="s">
        <v>211</v>
      </c>
      <c r="BE300" s="227">
        <f>IF(N300="základní",J300,0)</f>
        <v>0</v>
      </c>
      <c r="BF300" s="227">
        <f>IF(N300="snížená",J300,0)</f>
        <v>0</v>
      </c>
      <c r="BG300" s="227">
        <f>IF(N300="zákl. přenesená",J300,0)</f>
        <v>0</v>
      </c>
      <c r="BH300" s="227">
        <f>IF(N300="sníž. přenesená",J300,0)</f>
        <v>0</v>
      </c>
      <c r="BI300" s="227">
        <f>IF(N300="nulová",J300,0)</f>
        <v>0</v>
      </c>
      <c r="BJ300" s="17" t="s">
        <v>74</v>
      </c>
      <c r="BK300" s="227">
        <f>ROUND(I300*H300,2)</f>
        <v>0</v>
      </c>
      <c r="BL300" s="17" t="s">
        <v>218</v>
      </c>
      <c r="BM300" s="17" t="s">
        <v>457</v>
      </c>
    </row>
    <row r="301" spans="2:47" s="1" customFormat="1" ht="12">
      <c r="B301" s="38"/>
      <c r="C301" s="39"/>
      <c r="D301" s="228" t="s">
        <v>219</v>
      </c>
      <c r="E301" s="39"/>
      <c r="F301" s="229" t="s">
        <v>2452</v>
      </c>
      <c r="G301" s="39"/>
      <c r="H301" s="39"/>
      <c r="I301" s="143"/>
      <c r="J301" s="39"/>
      <c r="K301" s="39"/>
      <c r="L301" s="43"/>
      <c r="M301" s="230"/>
      <c r="N301" s="79"/>
      <c r="O301" s="79"/>
      <c r="P301" s="79"/>
      <c r="Q301" s="79"/>
      <c r="R301" s="79"/>
      <c r="S301" s="79"/>
      <c r="T301" s="80"/>
      <c r="AT301" s="17" t="s">
        <v>219</v>
      </c>
      <c r="AU301" s="17" t="s">
        <v>76</v>
      </c>
    </row>
    <row r="302" spans="2:51" s="12" customFormat="1" ht="12">
      <c r="B302" s="232"/>
      <c r="C302" s="233"/>
      <c r="D302" s="228" t="s">
        <v>223</v>
      </c>
      <c r="E302" s="234" t="s">
        <v>1</v>
      </c>
      <c r="F302" s="235" t="s">
        <v>2453</v>
      </c>
      <c r="G302" s="233"/>
      <c r="H302" s="234" t="s">
        <v>1</v>
      </c>
      <c r="I302" s="236"/>
      <c r="J302" s="233"/>
      <c r="K302" s="233"/>
      <c r="L302" s="237"/>
      <c r="M302" s="238"/>
      <c r="N302" s="239"/>
      <c r="O302" s="239"/>
      <c r="P302" s="239"/>
      <c r="Q302" s="239"/>
      <c r="R302" s="239"/>
      <c r="S302" s="239"/>
      <c r="T302" s="240"/>
      <c r="AT302" s="241" t="s">
        <v>223</v>
      </c>
      <c r="AU302" s="241" t="s">
        <v>76</v>
      </c>
      <c r="AV302" s="12" t="s">
        <v>74</v>
      </c>
      <c r="AW302" s="12" t="s">
        <v>30</v>
      </c>
      <c r="AX302" s="12" t="s">
        <v>67</v>
      </c>
      <c r="AY302" s="241" t="s">
        <v>211</v>
      </c>
    </row>
    <row r="303" spans="2:51" s="13" customFormat="1" ht="12">
      <c r="B303" s="242"/>
      <c r="C303" s="243"/>
      <c r="D303" s="228" t="s">
        <v>223</v>
      </c>
      <c r="E303" s="244" t="s">
        <v>1</v>
      </c>
      <c r="F303" s="245" t="s">
        <v>74</v>
      </c>
      <c r="G303" s="243"/>
      <c r="H303" s="246">
        <v>1</v>
      </c>
      <c r="I303" s="247"/>
      <c r="J303" s="243"/>
      <c r="K303" s="243"/>
      <c r="L303" s="248"/>
      <c r="M303" s="249"/>
      <c r="N303" s="250"/>
      <c r="O303" s="250"/>
      <c r="P303" s="250"/>
      <c r="Q303" s="250"/>
      <c r="R303" s="250"/>
      <c r="S303" s="250"/>
      <c r="T303" s="251"/>
      <c r="AT303" s="252" t="s">
        <v>223</v>
      </c>
      <c r="AU303" s="252" t="s">
        <v>76</v>
      </c>
      <c r="AV303" s="13" t="s">
        <v>76</v>
      </c>
      <c r="AW303" s="13" t="s">
        <v>30</v>
      </c>
      <c r="AX303" s="13" t="s">
        <v>67</v>
      </c>
      <c r="AY303" s="252" t="s">
        <v>211</v>
      </c>
    </row>
    <row r="304" spans="2:51" s="14" customFormat="1" ht="12">
      <c r="B304" s="253"/>
      <c r="C304" s="254"/>
      <c r="D304" s="228" t="s">
        <v>223</v>
      </c>
      <c r="E304" s="255" t="s">
        <v>1</v>
      </c>
      <c r="F304" s="256" t="s">
        <v>227</v>
      </c>
      <c r="G304" s="254"/>
      <c r="H304" s="257">
        <v>1</v>
      </c>
      <c r="I304" s="258"/>
      <c r="J304" s="254"/>
      <c r="K304" s="254"/>
      <c r="L304" s="259"/>
      <c r="M304" s="260"/>
      <c r="N304" s="261"/>
      <c r="O304" s="261"/>
      <c r="P304" s="261"/>
      <c r="Q304" s="261"/>
      <c r="R304" s="261"/>
      <c r="S304" s="261"/>
      <c r="T304" s="262"/>
      <c r="AT304" s="263" t="s">
        <v>223</v>
      </c>
      <c r="AU304" s="263" t="s">
        <v>76</v>
      </c>
      <c r="AV304" s="14" t="s">
        <v>218</v>
      </c>
      <c r="AW304" s="14" t="s">
        <v>30</v>
      </c>
      <c r="AX304" s="14" t="s">
        <v>74</v>
      </c>
      <c r="AY304" s="263" t="s">
        <v>211</v>
      </c>
    </row>
    <row r="305" spans="2:65" s="1" customFormat="1" ht="16.5" customHeight="1">
      <c r="B305" s="38"/>
      <c r="C305" s="216" t="s">
        <v>331</v>
      </c>
      <c r="D305" s="216" t="s">
        <v>213</v>
      </c>
      <c r="E305" s="217" t="s">
        <v>1207</v>
      </c>
      <c r="F305" s="218" t="s">
        <v>1208</v>
      </c>
      <c r="G305" s="219" t="s">
        <v>323</v>
      </c>
      <c r="H305" s="220">
        <v>0.031</v>
      </c>
      <c r="I305" s="221"/>
      <c r="J305" s="222">
        <f>ROUND(I305*H305,2)</f>
        <v>0</v>
      </c>
      <c r="K305" s="218" t="s">
        <v>217</v>
      </c>
      <c r="L305" s="43"/>
      <c r="M305" s="223" t="s">
        <v>1</v>
      </c>
      <c r="N305" s="224" t="s">
        <v>38</v>
      </c>
      <c r="O305" s="79"/>
      <c r="P305" s="225">
        <f>O305*H305</f>
        <v>0</v>
      </c>
      <c r="Q305" s="225">
        <v>1.038302</v>
      </c>
      <c r="R305" s="225">
        <f>Q305*H305</f>
        <v>0.032187362000000004</v>
      </c>
      <c r="S305" s="225">
        <v>0</v>
      </c>
      <c r="T305" s="226">
        <f>S305*H305</f>
        <v>0</v>
      </c>
      <c r="AR305" s="17" t="s">
        <v>218</v>
      </c>
      <c r="AT305" s="17" t="s">
        <v>213</v>
      </c>
      <c r="AU305" s="17" t="s">
        <v>76</v>
      </c>
      <c r="AY305" s="17" t="s">
        <v>211</v>
      </c>
      <c r="BE305" s="227">
        <f>IF(N305="základní",J305,0)</f>
        <v>0</v>
      </c>
      <c r="BF305" s="227">
        <f>IF(N305="snížená",J305,0)</f>
        <v>0</v>
      </c>
      <c r="BG305" s="227">
        <f>IF(N305="zákl. přenesená",J305,0)</f>
        <v>0</v>
      </c>
      <c r="BH305" s="227">
        <f>IF(N305="sníž. přenesená",J305,0)</f>
        <v>0</v>
      </c>
      <c r="BI305" s="227">
        <f>IF(N305="nulová",J305,0)</f>
        <v>0</v>
      </c>
      <c r="BJ305" s="17" t="s">
        <v>74</v>
      </c>
      <c r="BK305" s="227">
        <f>ROUND(I305*H305,2)</f>
        <v>0</v>
      </c>
      <c r="BL305" s="17" t="s">
        <v>218</v>
      </c>
      <c r="BM305" s="17" t="s">
        <v>465</v>
      </c>
    </row>
    <row r="306" spans="2:47" s="1" customFormat="1" ht="12">
      <c r="B306" s="38"/>
      <c r="C306" s="39"/>
      <c r="D306" s="228" t="s">
        <v>219</v>
      </c>
      <c r="E306" s="39"/>
      <c r="F306" s="229" t="s">
        <v>1210</v>
      </c>
      <c r="G306" s="39"/>
      <c r="H306" s="39"/>
      <c r="I306" s="143"/>
      <c r="J306" s="39"/>
      <c r="K306" s="39"/>
      <c r="L306" s="43"/>
      <c r="M306" s="230"/>
      <c r="N306" s="79"/>
      <c r="O306" s="79"/>
      <c r="P306" s="79"/>
      <c r="Q306" s="79"/>
      <c r="R306" s="79"/>
      <c r="S306" s="79"/>
      <c r="T306" s="80"/>
      <c r="AT306" s="17" t="s">
        <v>219</v>
      </c>
      <c r="AU306" s="17" t="s">
        <v>76</v>
      </c>
    </row>
    <row r="307" spans="2:47" s="1" customFormat="1" ht="12">
      <c r="B307" s="38"/>
      <c r="C307" s="39"/>
      <c r="D307" s="228" t="s">
        <v>221</v>
      </c>
      <c r="E307" s="39"/>
      <c r="F307" s="231" t="s">
        <v>423</v>
      </c>
      <c r="G307" s="39"/>
      <c r="H307" s="39"/>
      <c r="I307" s="143"/>
      <c r="J307" s="39"/>
      <c r="K307" s="39"/>
      <c r="L307" s="43"/>
      <c r="M307" s="230"/>
      <c r="N307" s="79"/>
      <c r="O307" s="79"/>
      <c r="P307" s="79"/>
      <c r="Q307" s="79"/>
      <c r="R307" s="79"/>
      <c r="S307" s="79"/>
      <c r="T307" s="80"/>
      <c r="AT307" s="17" t="s">
        <v>221</v>
      </c>
      <c r="AU307" s="17" t="s">
        <v>76</v>
      </c>
    </row>
    <row r="308" spans="2:51" s="12" customFormat="1" ht="12">
      <c r="B308" s="232"/>
      <c r="C308" s="233"/>
      <c r="D308" s="228" t="s">
        <v>223</v>
      </c>
      <c r="E308" s="234" t="s">
        <v>1</v>
      </c>
      <c r="F308" s="235" t="s">
        <v>2040</v>
      </c>
      <c r="G308" s="233"/>
      <c r="H308" s="234" t="s">
        <v>1</v>
      </c>
      <c r="I308" s="236"/>
      <c r="J308" s="233"/>
      <c r="K308" s="233"/>
      <c r="L308" s="237"/>
      <c r="M308" s="238"/>
      <c r="N308" s="239"/>
      <c r="O308" s="239"/>
      <c r="P308" s="239"/>
      <c r="Q308" s="239"/>
      <c r="R308" s="239"/>
      <c r="S308" s="239"/>
      <c r="T308" s="240"/>
      <c r="AT308" s="241" t="s">
        <v>223</v>
      </c>
      <c r="AU308" s="241" t="s">
        <v>76</v>
      </c>
      <c r="AV308" s="12" t="s">
        <v>74</v>
      </c>
      <c r="AW308" s="12" t="s">
        <v>30</v>
      </c>
      <c r="AX308" s="12" t="s">
        <v>67</v>
      </c>
      <c r="AY308" s="241" t="s">
        <v>211</v>
      </c>
    </row>
    <row r="309" spans="2:51" s="13" customFormat="1" ht="12">
      <c r="B309" s="242"/>
      <c r="C309" s="243"/>
      <c r="D309" s="228" t="s">
        <v>223</v>
      </c>
      <c r="E309" s="244" t="s">
        <v>1</v>
      </c>
      <c r="F309" s="245" t="s">
        <v>2454</v>
      </c>
      <c r="G309" s="243"/>
      <c r="H309" s="246">
        <v>0.05</v>
      </c>
      <c r="I309" s="247"/>
      <c r="J309" s="243"/>
      <c r="K309" s="243"/>
      <c r="L309" s="248"/>
      <c r="M309" s="249"/>
      <c r="N309" s="250"/>
      <c r="O309" s="250"/>
      <c r="P309" s="250"/>
      <c r="Q309" s="250"/>
      <c r="R309" s="250"/>
      <c r="S309" s="250"/>
      <c r="T309" s="251"/>
      <c r="AT309" s="252" t="s">
        <v>223</v>
      </c>
      <c r="AU309" s="252" t="s">
        <v>76</v>
      </c>
      <c r="AV309" s="13" t="s">
        <v>76</v>
      </c>
      <c r="AW309" s="13" t="s">
        <v>30</v>
      </c>
      <c r="AX309" s="13" t="s">
        <v>67</v>
      </c>
      <c r="AY309" s="252" t="s">
        <v>211</v>
      </c>
    </row>
    <row r="310" spans="2:51" s="12" customFormat="1" ht="12">
      <c r="B310" s="232"/>
      <c r="C310" s="233"/>
      <c r="D310" s="228" t="s">
        <v>223</v>
      </c>
      <c r="E310" s="234" t="s">
        <v>1</v>
      </c>
      <c r="F310" s="235" t="s">
        <v>2455</v>
      </c>
      <c r="G310" s="233"/>
      <c r="H310" s="234" t="s">
        <v>1</v>
      </c>
      <c r="I310" s="236"/>
      <c r="J310" s="233"/>
      <c r="K310" s="233"/>
      <c r="L310" s="237"/>
      <c r="M310" s="238"/>
      <c r="N310" s="239"/>
      <c r="O310" s="239"/>
      <c r="P310" s="239"/>
      <c r="Q310" s="239"/>
      <c r="R310" s="239"/>
      <c r="S310" s="239"/>
      <c r="T310" s="240"/>
      <c r="AT310" s="241" t="s">
        <v>223</v>
      </c>
      <c r="AU310" s="241" t="s">
        <v>76</v>
      </c>
      <c r="AV310" s="12" t="s">
        <v>74</v>
      </c>
      <c r="AW310" s="12" t="s">
        <v>30</v>
      </c>
      <c r="AX310" s="12" t="s">
        <v>67</v>
      </c>
      <c r="AY310" s="241" t="s">
        <v>211</v>
      </c>
    </row>
    <row r="311" spans="2:51" s="13" customFormat="1" ht="12">
      <c r="B311" s="242"/>
      <c r="C311" s="243"/>
      <c r="D311" s="228" t="s">
        <v>223</v>
      </c>
      <c r="E311" s="244" t="s">
        <v>1</v>
      </c>
      <c r="F311" s="245" t="s">
        <v>2456</v>
      </c>
      <c r="G311" s="243"/>
      <c r="H311" s="246">
        <v>-0.011</v>
      </c>
      <c r="I311" s="247"/>
      <c r="J311" s="243"/>
      <c r="K311" s="243"/>
      <c r="L311" s="248"/>
      <c r="M311" s="249"/>
      <c r="N311" s="250"/>
      <c r="O311" s="250"/>
      <c r="P311" s="250"/>
      <c r="Q311" s="250"/>
      <c r="R311" s="250"/>
      <c r="S311" s="250"/>
      <c r="T311" s="251"/>
      <c r="AT311" s="252" t="s">
        <v>223</v>
      </c>
      <c r="AU311" s="252" t="s">
        <v>76</v>
      </c>
      <c r="AV311" s="13" t="s">
        <v>76</v>
      </c>
      <c r="AW311" s="13" t="s">
        <v>30</v>
      </c>
      <c r="AX311" s="13" t="s">
        <v>67</v>
      </c>
      <c r="AY311" s="252" t="s">
        <v>211</v>
      </c>
    </row>
    <row r="312" spans="2:51" s="13" customFormat="1" ht="12">
      <c r="B312" s="242"/>
      <c r="C312" s="243"/>
      <c r="D312" s="228" t="s">
        <v>223</v>
      </c>
      <c r="E312" s="244" t="s">
        <v>1</v>
      </c>
      <c r="F312" s="245" t="s">
        <v>2457</v>
      </c>
      <c r="G312" s="243"/>
      <c r="H312" s="246">
        <v>-0.008</v>
      </c>
      <c r="I312" s="247"/>
      <c r="J312" s="243"/>
      <c r="K312" s="243"/>
      <c r="L312" s="248"/>
      <c r="M312" s="249"/>
      <c r="N312" s="250"/>
      <c r="O312" s="250"/>
      <c r="P312" s="250"/>
      <c r="Q312" s="250"/>
      <c r="R312" s="250"/>
      <c r="S312" s="250"/>
      <c r="T312" s="251"/>
      <c r="AT312" s="252" t="s">
        <v>223</v>
      </c>
      <c r="AU312" s="252" t="s">
        <v>76</v>
      </c>
      <c r="AV312" s="13" t="s">
        <v>76</v>
      </c>
      <c r="AW312" s="13" t="s">
        <v>30</v>
      </c>
      <c r="AX312" s="13" t="s">
        <v>67</v>
      </c>
      <c r="AY312" s="252" t="s">
        <v>211</v>
      </c>
    </row>
    <row r="313" spans="2:51" s="14" customFormat="1" ht="12">
      <c r="B313" s="253"/>
      <c r="C313" s="254"/>
      <c r="D313" s="228" t="s">
        <v>223</v>
      </c>
      <c r="E313" s="255" t="s">
        <v>1</v>
      </c>
      <c r="F313" s="256" t="s">
        <v>227</v>
      </c>
      <c r="G313" s="254"/>
      <c r="H313" s="257">
        <v>0.031</v>
      </c>
      <c r="I313" s="258"/>
      <c r="J313" s="254"/>
      <c r="K313" s="254"/>
      <c r="L313" s="259"/>
      <c r="M313" s="260"/>
      <c r="N313" s="261"/>
      <c r="O313" s="261"/>
      <c r="P313" s="261"/>
      <c r="Q313" s="261"/>
      <c r="R313" s="261"/>
      <c r="S313" s="261"/>
      <c r="T313" s="262"/>
      <c r="AT313" s="263" t="s">
        <v>223</v>
      </c>
      <c r="AU313" s="263" t="s">
        <v>76</v>
      </c>
      <c r="AV313" s="14" t="s">
        <v>218</v>
      </c>
      <c r="AW313" s="14" t="s">
        <v>30</v>
      </c>
      <c r="AX313" s="14" t="s">
        <v>74</v>
      </c>
      <c r="AY313" s="263" t="s">
        <v>211</v>
      </c>
    </row>
    <row r="314" spans="2:65" s="1" customFormat="1" ht="16.5" customHeight="1">
      <c r="B314" s="38"/>
      <c r="C314" s="216" t="s">
        <v>481</v>
      </c>
      <c r="D314" s="216" t="s">
        <v>213</v>
      </c>
      <c r="E314" s="217" t="s">
        <v>2458</v>
      </c>
      <c r="F314" s="218" t="s">
        <v>2459</v>
      </c>
      <c r="G314" s="219" t="s">
        <v>323</v>
      </c>
      <c r="H314" s="220">
        <v>0.061</v>
      </c>
      <c r="I314" s="221"/>
      <c r="J314" s="222">
        <f>ROUND(I314*H314,2)</f>
        <v>0</v>
      </c>
      <c r="K314" s="218" t="s">
        <v>217</v>
      </c>
      <c r="L314" s="43"/>
      <c r="M314" s="223" t="s">
        <v>1</v>
      </c>
      <c r="N314" s="224" t="s">
        <v>38</v>
      </c>
      <c r="O314" s="79"/>
      <c r="P314" s="225">
        <f>O314*H314</f>
        <v>0</v>
      </c>
      <c r="Q314" s="225">
        <v>1.059728</v>
      </c>
      <c r="R314" s="225">
        <f>Q314*H314</f>
        <v>0.064643408</v>
      </c>
      <c r="S314" s="225">
        <v>0</v>
      </c>
      <c r="T314" s="226">
        <f>S314*H314</f>
        <v>0</v>
      </c>
      <c r="AR314" s="17" t="s">
        <v>218</v>
      </c>
      <c r="AT314" s="17" t="s">
        <v>213</v>
      </c>
      <c r="AU314" s="17" t="s">
        <v>76</v>
      </c>
      <c r="AY314" s="17" t="s">
        <v>211</v>
      </c>
      <c r="BE314" s="227">
        <f>IF(N314="základní",J314,0)</f>
        <v>0</v>
      </c>
      <c r="BF314" s="227">
        <f>IF(N314="snížená",J314,0)</f>
        <v>0</v>
      </c>
      <c r="BG314" s="227">
        <f>IF(N314="zákl. přenesená",J314,0)</f>
        <v>0</v>
      </c>
      <c r="BH314" s="227">
        <f>IF(N314="sníž. přenesená",J314,0)</f>
        <v>0</v>
      </c>
      <c r="BI314" s="227">
        <f>IF(N314="nulová",J314,0)</f>
        <v>0</v>
      </c>
      <c r="BJ314" s="17" t="s">
        <v>74</v>
      </c>
      <c r="BK314" s="227">
        <f>ROUND(I314*H314,2)</f>
        <v>0</v>
      </c>
      <c r="BL314" s="17" t="s">
        <v>218</v>
      </c>
      <c r="BM314" s="17" t="s">
        <v>473</v>
      </c>
    </row>
    <row r="315" spans="2:47" s="1" customFormat="1" ht="12">
      <c r="B315" s="38"/>
      <c r="C315" s="39"/>
      <c r="D315" s="228" t="s">
        <v>219</v>
      </c>
      <c r="E315" s="39"/>
      <c r="F315" s="229" t="s">
        <v>2460</v>
      </c>
      <c r="G315" s="39"/>
      <c r="H315" s="39"/>
      <c r="I315" s="143"/>
      <c r="J315" s="39"/>
      <c r="K315" s="39"/>
      <c r="L315" s="43"/>
      <c r="M315" s="230"/>
      <c r="N315" s="79"/>
      <c r="O315" s="79"/>
      <c r="P315" s="79"/>
      <c r="Q315" s="79"/>
      <c r="R315" s="79"/>
      <c r="S315" s="79"/>
      <c r="T315" s="80"/>
      <c r="AT315" s="17" t="s">
        <v>219</v>
      </c>
      <c r="AU315" s="17" t="s">
        <v>76</v>
      </c>
    </row>
    <row r="316" spans="2:47" s="1" customFormat="1" ht="12">
      <c r="B316" s="38"/>
      <c r="C316" s="39"/>
      <c r="D316" s="228" t="s">
        <v>221</v>
      </c>
      <c r="E316" s="39"/>
      <c r="F316" s="231" t="s">
        <v>423</v>
      </c>
      <c r="G316" s="39"/>
      <c r="H316" s="39"/>
      <c r="I316" s="143"/>
      <c r="J316" s="39"/>
      <c r="K316" s="39"/>
      <c r="L316" s="43"/>
      <c r="M316" s="230"/>
      <c r="N316" s="79"/>
      <c r="O316" s="79"/>
      <c r="P316" s="79"/>
      <c r="Q316" s="79"/>
      <c r="R316" s="79"/>
      <c r="S316" s="79"/>
      <c r="T316" s="80"/>
      <c r="AT316" s="17" t="s">
        <v>221</v>
      </c>
      <c r="AU316" s="17" t="s">
        <v>76</v>
      </c>
    </row>
    <row r="317" spans="2:51" s="12" customFormat="1" ht="12">
      <c r="B317" s="232"/>
      <c r="C317" s="233"/>
      <c r="D317" s="228" t="s">
        <v>223</v>
      </c>
      <c r="E317" s="234" t="s">
        <v>1</v>
      </c>
      <c r="F317" s="235" t="s">
        <v>2040</v>
      </c>
      <c r="G317" s="233"/>
      <c r="H317" s="234" t="s">
        <v>1</v>
      </c>
      <c r="I317" s="236"/>
      <c r="J317" s="233"/>
      <c r="K317" s="233"/>
      <c r="L317" s="237"/>
      <c r="M317" s="238"/>
      <c r="N317" s="239"/>
      <c r="O317" s="239"/>
      <c r="P317" s="239"/>
      <c r="Q317" s="239"/>
      <c r="R317" s="239"/>
      <c r="S317" s="239"/>
      <c r="T317" s="240"/>
      <c r="AT317" s="241" t="s">
        <v>223</v>
      </c>
      <c r="AU317" s="241" t="s">
        <v>76</v>
      </c>
      <c r="AV317" s="12" t="s">
        <v>74</v>
      </c>
      <c r="AW317" s="12" t="s">
        <v>30</v>
      </c>
      <c r="AX317" s="12" t="s">
        <v>67</v>
      </c>
      <c r="AY317" s="241" t="s">
        <v>211</v>
      </c>
    </row>
    <row r="318" spans="2:51" s="13" customFormat="1" ht="12">
      <c r="B318" s="242"/>
      <c r="C318" s="243"/>
      <c r="D318" s="228" t="s">
        <v>223</v>
      </c>
      <c r="E318" s="244" t="s">
        <v>1</v>
      </c>
      <c r="F318" s="245" t="s">
        <v>2461</v>
      </c>
      <c r="G318" s="243"/>
      <c r="H318" s="246">
        <v>0.061</v>
      </c>
      <c r="I318" s="247"/>
      <c r="J318" s="243"/>
      <c r="K318" s="243"/>
      <c r="L318" s="248"/>
      <c r="M318" s="249"/>
      <c r="N318" s="250"/>
      <c r="O318" s="250"/>
      <c r="P318" s="250"/>
      <c r="Q318" s="250"/>
      <c r="R318" s="250"/>
      <c r="S318" s="250"/>
      <c r="T318" s="251"/>
      <c r="AT318" s="252" t="s">
        <v>223</v>
      </c>
      <c r="AU318" s="252" t="s">
        <v>76</v>
      </c>
      <c r="AV318" s="13" t="s">
        <v>76</v>
      </c>
      <c r="AW318" s="13" t="s">
        <v>30</v>
      </c>
      <c r="AX318" s="13" t="s">
        <v>67</v>
      </c>
      <c r="AY318" s="252" t="s">
        <v>211</v>
      </c>
    </row>
    <row r="319" spans="2:51" s="14" customFormat="1" ht="12">
      <c r="B319" s="253"/>
      <c r="C319" s="254"/>
      <c r="D319" s="228" t="s">
        <v>223</v>
      </c>
      <c r="E319" s="255" t="s">
        <v>1</v>
      </c>
      <c r="F319" s="256" t="s">
        <v>227</v>
      </c>
      <c r="G319" s="254"/>
      <c r="H319" s="257">
        <v>0.061</v>
      </c>
      <c r="I319" s="258"/>
      <c r="J319" s="254"/>
      <c r="K319" s="254"/>
      <c r="L319" s="259"/>
      <c r="M319" s="260"/>
      <c r="N319" s="261"/>
      <c r="O319" s="261"/>
      <c r="P319" s="261"/>
      <c r="Q319" s="261"/>
      <c r="R319" s="261"/>
      <c r="S319" s="261"/>
      <c r="T319" s="262"/>
      <c r="AT319" s="263" t="s">
        <v>223</v>
      </c>
      <c r="AU319" s="263" t="s">
        <v>76</v>
      </c>
      <c r="AV319" s="14" t="s">
        <v>218</v>
      </c>
      <c r="AW319" s="14" t="s">
        <v>30</v>
      </c>
      <c r="AX319" s="14" t="s">
        <v>74</v>
      </c>
      <c r="AY319" s="263" t="s">
        <v>211</v>
      </c>
    </row>
    <row r="320" spans="2:63" s="11" customFormat="1" ht="22.8" customHeight="1">
      <c r="B320" s="200"/>
      <c r="C320" s="201"/>
      <c r="D320" s="202" t="s">
        <v>66</v>
      </c>
      <c r="E320" s="214" t="s">
        <v>218</v>
      </c>
      <c r="F320" s="214" t="s">
        <v>427</v>
      </c>
      <c r="G320" s="201"/>
      <c r="H320" s="201"/>
      <c r="I320" s="204"/>
      <c r="J320" s="215">
        <f>BK320</f>
        <v>0</v>
      </c>
      <c r="K320" s="201"/>
      <c r="L320" s="206"/>
      <c r="M320" s="207"/>
      <c r="N320" s="208"/>
      <c r="O320" s="208"/>
      <c r="P320" s="209">
        <f>SUM(P321:P359)</f>
        <v>0</v>
      </c>
      <c r="Q320" s="208"/>
      <c r="R320" s="209">
        <f>SUM(R321:R359)</f>
        <v>43.28707602600001</v>
      </c>
      <c r="S320" s="208"/>
      <c r="T320" s="210">
        <f>SUM(T321:T359)</f>
        <v>0</v>
      </c>
      <c r="AR320" s="211" t="s">
        <v>74</v>
      </c>
      <c r="AT320" s="212" t="s">
        <v>66</v>
      </c>
      <c r="AU320" s="212" t="s">
        <v>74</v>
      </c>
      <c r="AY320" s="211" t="s">
        <v>211</v>
      </c>
      <c r="BK320" s="213">
        <f>SUM(BK321:BK359)</f>
        <v>0</v>
      </c>
    </row>
    <row r="321" spans="2:65" s="1" customFormat="1" ht="16.5" customHeight="1">
      <c r="B321" s="38"/>
      <c r="C321" s="216" t="s">
        <v>340</v>
      </c>
      <c r="D321" s="216" t="s">
        <v>213</v>
      </c>
      <c r="E321" s="217" t="s">
        <v>428</v>
      </c>
      <c r="F321" s="218" t="s">
        <v>429</v>
      </c>
      <c r="G321" s="219" t="s">
        <v>216</v>
      </c>
      <c r="H321" s="220">
        <v>4.495</v>
      </c>
      <c r="I321" s="221"/>
      <c r="J321" s="222">
        <f>ROUND(I321*H321,2)</f>
        <v>0</v>
      </c>
      <c r="K321" s="218" t="s">
        <v>217</v>
      </c>
      <c r="L321" s="43"/>
      <c r="M321" s="223" t="s">
        <v>1</v>
      </c>
      <c r="N321" s="224" t="s">
        <v>38</v>
      </c>
      <c r="O321" s="79"/>
      <c r="P321" s="225">
        <f>O321*H321</f>
        <v>0</v>
      </c>
      <c r="Q321" s="225">
        <v>0</v>
      </c>
      <c r="R321" s="225">
        <f>Q321*H321</f>
        <v>0</v>
      </c>
      <c r="S321" s="225">
        <v>0</v>
      </c>
      <c r="T321" s="226">
        <f>S321*H321</f>
        <v>0</v>
      </c>
      <c r="AR321" s="17" t="s">
        <v>218</v>
      </c>
      <c r="AT321" s="17" t="s">
        <v>213</v>
      </c>
      <c r="AU321" s="17" t="s">
        <v>76</v>
      </c>
      <c r="AY321" s="17" t="s">
        <v>211</v>
      </c>
      <c r="BE321" s="227">
        <f>IF(N321="základní",J321,0)</f>
        <v>0</v>
      </c>
      <c r="BF321" s="227">
        <f>IF(N321="snížená",J321,0)</f>
        <v>0</v>
      </c>
      <c r="BG321" s="227">
        <f>IF(N321="zákl. přenesená",J321,0)</f>
        <v>0</v>
      </c>
      <c r="BH321" s="227">
        <f>IF(N321="sníž. přenesená",J321,0)</f>
        <v>0</v>
      </c>
      <c r="BI321" s="227">
        <f>IF(N321="nulová",J321,0)</f>
        <v>0</v>
      </c>
      <c r="BJ321" s="17" t="s">
        <v>74</v>
      </c>
      <c r="BK321" s="227">
        <f>ROUND(I321*H321,2)</f>
        <v>0</v>
      </c>
      <c r="BL321" s="17" t="s">
        <v>218</v>
      </c>
      <c r="BM321" s="17" t="s">
        <v>484</v>
      </c>
    </row>
    <row r="322" spans="2:47" s="1" customFormat="1" ht="12">
      <c r="B322" s="38"/>
      <c r="C322" s="39"/>
      <c r="D322" s="228" t="s">
        <v>219</v>
      </c>
      <c r="E322" s="39"/>
      <c r="F322" s="229" t="s">
        <v>431</v>
      </c>
      <c r="G322" s="39"/>
      <c r="H322" s="39"/>
      <c r="I322" s="143"/>
      <c r="J322" s="39"/>
      <c r="K322" s="39"/>
      <c r="L322" s="43"/>
      <c r="M322" s="230"/>
      <c r="N322" s="79"/>
      <c r="O322" s="79"/>
      <c r="P322" s="79"/>
      <c r="Q322" s="79"/>
      <c r="R322" s="79"/>
      <c r="S322" s="79"/>
      <c r="T322" s="80"/>
      <c r="AT322" s="17" t="s">
        <v>219</v>
      </c>
      <c r="AU322" s="17" t="s">
        <v>76</v>
      </c>
    </row>
    <row r="323" spans="2:47" s="1" customFormat="1" ht="12">
      <c r="B323" s="38"/>
      <c r="C323" s="39"/>
      <c r="D323" s="228" t="s">
        <v>221</v>
      </c>
      <c r="E323" s="39"/>
      <c r="F323" s="231" t="s">
        <v>432</v>
      </c>
      <c r="G323" s="39"/>
      <c r="H323" s="39"/>
      <c r="I323" s="143"/>
      <c r="J323" s="39"/>
      <c r="K323" s="39"/>
      <c r="L323" s="43"/>
      <c r="M323" s="230"/>
      <c r="N323" s="79"/>
      <c r="O323" s="79"/>
      <c r="P323" s="79"/>
      <c r="Q323" s="79"/>
      <c r="R323" s="79"/>
      <c r="S323" s="79"/>
      <c r="T323" s="80"/>
      <c r="AT323" s="17" t="s">
        <v>221</v>
      </c>
      <c r="AU323" s="17" t="s">
        <v>76</v>
      </c>
    </row>
    <row r="324" spans="2:51" s="12" customFormat="1" ht="12">
      <c r="B324" s="232"/>
      <c r="C324" s="233"/>
      <c r="D324" s="228" t="s">
        <v>223</v>
      </c>
      <c r="E324" s="234" t="s">
        <v>1</v>
      </c>
      <c r="F324" s="235" t="s">
        <v>2462</v>
      </c>
      <c r="G324" s="233"/>
      <c r="H324" s="234" t="s">
        <v>1</v>
      </c>
      <c r="I324" s="236"/>
      <c r="J324" s="233"/>
      <c r="K324" s="233"/>
      <c r="L324" s="237"/>
      <c r="M324" s="238"/>
      <c r="N324" s="239"/>
      <c r="O324" s="239"/>
      <c r="P324" s="239"/>
      <c r="Q324" s="239"/>
      <c r="R324" s="239"/>
      <c r="S324" s="239"/>
      <c r="T324" s="240"/>
      <c r="AT324" s="241" t="s">
        <v>223</v>
      </c>
      <c r="AU324" s="241" t="s">
        <v>76</v>
      </c>
      <c r="AV324" s="12" t="s">
        <v>74</v>
      </c>
      <c r="AW324" s="12" t="s">
        <v>30</v>
      </c>
      <c r="AX324" s="12" t="s">
        <v>67</v>
      </c>
      <c r="AY324" s="241" t="s">
        <v>211</v>
      </c>
    </row>
    <row r="325" spans="2:51" s="13" customFormat="1" ht="12">
      <c r="B325" s="242"/>
      <c r="C325" s="243"/>
      <c r="D325" s="228" t="s">
        <v>223</v>
      </c>
      <c r="E325" s="244" t="s">
        <v>1</v>
      </c>
      <c r="F325" s="245" t="s">
        <v>2463</v>
      </c>
      <c r="G325" s="243"/>
      <c r="H325" s="246">
        <v>4.495</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4" customFormat="1" ht="12">
      <c r="B326" s="253"/>
      <c r="C326" s="254"/>
      <c r="D326" s="228" t="s">
        <v>223</v>
      </c>
      <c r="E326" s="255" t="s">
        <v>1</v>
      </c>
      <c r="F326" s="256" t="s">
        <v>227</v>
      </c>
      <c r="G326" s="254"/>
      <c r="H326" s="257">
        <v>4.495</v>
      </c>
      <c r="I326" s="258"/>
      <c r="J326" s="254"/>
      <c r="K326" s="254"/>
      <c r="L326" s="259"/>
      <c r="M326" s="260"/>
      <c r="N326" s="261"/>
      <c r="O326" s="261"/>
      <c r="P326" s="261"/>
      <c r="Q326" s="261"/>
      <c r="R326" s="261"/>
      <c r="S326" s="261"/>
      <c r="T326" s="262"/>
      <c r="AT326" s="263" t="s">
        <v>223</v>
      </c>
      <c r="AU326" s="263" t="s">
        <v>76</v>
      </c>
      <c r="AV326" s="14" t="s">
        <v>218</v>
      </c>
      <c r="AW326" s="14" t="s">
        <v>30</v>
      </c>
      <c r="AX326" s="14" t="s">
        <v>74</v>
      </c>
      <c r="AY326" s="263" t="s">
        <v>211</v>
      </c>
    </row>
    <row r="327" spans="2:65" s="1" customFormat="1" ht="16.5" customHeight="1">
      <c r="B327" s="38"/>
      <c r="C327" s="216" t="s">
        <v>506</v>
      </c>
      <c r="D327" s="216" t="s">
        <v>213</v>
      </c>
      <c r="E327" s="217" t="s">
        <v>2464</v>
      </c>
      <c r="F327" s="218" t="s">
        <v>2465</v>
      </c>
      <c r="G327" s="219" t="s">
        <v>230</v>
      </c>
      <c r="H327" s="220">
        <v>7.824</v>
      </c>
      <c r="I327" s="221"/>
      <c r="J327" s="222">
        <f>ROUND(I327*H327,2)</f>
        <v>0</v>
      </c>
      <c r="K327" s="218" t="s">
        <v>217</v>
      </c>
      <c r="L327" s="43"/>
      <c r="M327" s="223" t="s">
        <v>1</v>
      </c>
      <c r="N327" s="224" t="s">
        <v>38</v>
      </c>
      <c r="O327" s="79"/>
      <c r="P327" s="225">
        <f>O327*H327</f>
        <v>0</v>
      </c>
      <c r="Q327" s="225">
        <v>1.89077</v>
      </c>
      <c r="R327" s="225">
        <f>Q327*H327</f>
        <v>14.79338448</v>
      </c>
      <c r="S327" s="225">
        <v>0</v>
      </c>
      <c r="T327" s="226">
        <f>S327*H327</f>
        <v>0</v>
      </c>
      <c r="AR327" s="17" t="s">
        <v>218</v>
      </c>
      <c r="AT327" s="17" t="s">
        <v>213</v>
      </c>
      <c r="AU327" s="17" t="s">
        <v>76</v>
      </c>
      <c r="AY327" s="17" t="s">
        <v>211</v>
      </c>
      <c r="BE327" s="227">
        <f>IF(N327="základní",J327,0)</f>
        <v>0</v>
      </c>
      <c r="BF327" s="227">
        <f>IF(N327="snížená",J327,0)</f>
        <v>0</v>
      </c>
      <c r="BG327" s="227">
        <f>IF(N327="zákl. přenesená",J327,0)</f>
        <v>0</v>
      </c>
      <c r="BH327" s="227">
        <f>IF(N327="sníž. přenesená",J327,0)</f>
        <v>0</v>
      </c>
      <c r="BI327" s="227">
        <f>IF(N327="nulová",J327,0)</f>
        <v>0</v>
      </c>
      <c r="BJ327" s="17" t="s">
        <v>74</v>
      </c>
      <c r="BK327" s="227">
        <f>ROUND(I327*H327,2)</f>
        <v>0</v>
      </c>
      <c r="BL327" s="17" t="s">
        <v>218</v>
      </c>
      <c r="BM327" s="17" t="s">
        <v>503</v>
      </c>
    </row>
    <row r="328" spans="2:47" s="1" customFormat="1" ht="12">
      <c r="B328" s="38"/>
      <c r="C328" s="39"/>
      <c r="D328" s="228" t="s">
        <v>219</v>
      </c>
      <c r="E328" s="39"/>
      <c r="F328" s="229" t="s">
        <v>2466</v>
      </c>
      <c r="G328" s="39"/>
      <c r="H328" s="39"/>
      <c r="I328" s="143"/>
      <c r="J328" s="39"/>
      <c r="K328" s="39"/>
      <c r="L328" s="43"/>
      <c r="M328" s="230"/>
      <c r="N328" s="79"/>
      <c r="O328" s="79"/>
      <c r="P328" s="79"/>
      <c r="Q328" s="79"/>
      <c r="R328" s="79"/>
      <c r="S328" s="79"/>
      <c r="T328" s="80"/>
      <c r="AT328" s="17" t="s">
        <v>219</v>
      </c>
      <c r="AU328" s="17" t="s">
        <v>76</v>
      </c>
    </row>
    <row r="329" spans="2:47" s="1" customFormat="1" ht="12">
      <c r="B329" s="38"/>
      <c r="C329" s="39"/>
      <c r="D329" s="228" t="s">
        <v>221</v>
      </c>
      <c r="E329" s="39"/>
      <c r="F329" s="231" t="s">
        <v>2467</v>
      </c>
      <c r="G329" s="39"/>
      <c r="H329" s="39"/>
      <c r="I329" s="143"/>
      <c r="J329" s="39"/>
      <c r="K329" s="39"/>
      <c r="L329" s="43"/>
      <c r="M329" s="230"/>
      <c r="N329" s="79"/>
      <c r="O329" s="79"/>
      <c r="P329" s="79"/>
      <c r="Q329" s="79"/>
      <c r="R329" s="79"/>
      <c r="S329" s="79"/>
      <c r="T329" s="80"/>
      <c r="AT329" s="17" t="s">
        <v>221</v>
      </c>
      <c r="AU329" s="17" t="s">
        <v>76</v>
      </c>
    </row>
    <row r="330" spans="2:51" s="12" customFormat="1" ht="12">
      <c r="B330" s="232"/>
      <c r="C330" s="233"/>
      <c r="D330" s="228" t="s">
        <v>223</v>
      </c>
      <c r="E330" s="234" t="s">
        <v>1</v>
      </c>
      <c r="F330" s="235" t="s">
        <v>2468</v>
      </c>
      <c r="G330" s="233"/>
      <c r="H330" s="234" t="s">
        <v>1</v>
      </c>
      <c r="I330" s="236"/>
      <c r="J330" s="233"/>
      <c r="K330" s="233"/>
      <c r="L330" s="237"/>
      <c r="M330" s="238"/>
      <c r="N330" s="239"/>
      <c r="O330" s="239"/>
      <c r="P330" s="239"/>
      <c r="Q330" s="239"/>
      <c r="R330" s="239"/>
      <c r="S330" s="239"/>
      <c r="T330" s="240"/>
      <c r="AT330" s="241" t="s">
        <v>223</v>
      </c>
      <c r="AU330" s="241" t="s">
        <v>76</v>
      </c>
      <c r="AV330" s="12" t="s">
        <v>74</v>
      </c>
      <c r="AW330" s="12" t="s">
        <v>30</v>
      </c>
      <c r="AX330" s="12" t="s">
        <v>67</v>
      </c>
      <c r="AY330" s="241" t="s">
        <v>211</v>
      </c>
    </row>
    <row r="331" spans="2:51" s="13" customFormat="1" ht="12">
      <c r="B331" s="242"/>
      <c r="C331" s="243"/>
      <c r="D331" s="228" t="s">
        <v>223</v>
      </c>
      <c r="E331" s="244" t="s">
        <v>1</v>
      </c>
      <c r="F331" s="245" t="s">
        <v>2469</v>
      </c>
      <c r="G331" s="243"/>
      <c r="H331" s="246">
        <v>4.674</v>
      </c>
      <c r="I331" s="247"/>
      <c r="J331" s="243"/>
      <c r="K331" s="243"/>
      <c r="L331" s="248"/>
      <c r="M331" s="249"/>
      <c r="N331" s="250"/>
      <c r="O331" s="250"/>
      <c r="P331" s="250"/>
      <c r="Q331" s="250"/>
      <c r="R331" s="250"/>
      <c r="S331" s="250"/>
      <c r="T331" s="251"/>
      <c r="AT331" s="252" t="s">
        <v>223</v>
      </c>
      <c r="AU331" s="252" t="s">
        <v>76</v>
      </c>
      <c r="AV331" s="13" t="s">
        <v>76</v>
      </c>
      <c r="AW331" s="13" t="s">
        <v>30</v>
      </c>
      <c r="AX331" s="13" t="s">
        <v>67</v>
      </c>
      <c r="AY331" s="252" t="s">
        <v>211</v>
      </c>
    </row>
    <row r="332" spans="2:51" s="12" customFormat="1" ht="12">
      <c r="B332" s="232"/>
      <c r="C332" s="233"/>
      <c r="D332" s="228" t="s">
        <v>223</v>
      </c>
      <c r="E332" s="234" t="s">
        <v>1</v>
      </c>
      <c r="F332" s="235" t="s">
        <v>2470</v>
      </c>
      <c r="G332" s="233"/>
      <c r="H332" s="234" t="s">
        <v>1</v>
      </c>
      <c r="I332" s="236"/>
      <c r="J332" s="233"/>
      <c r="K332" s="233"/>
      <c r="L332" s="237"/>
      <c r="M332" s="238"/>
      <c r="N332" s="239"/>
      <c r="O332" s="239"/>
      <c r="P332" s="239"/>
      <c r="Q332" s="239"/>
      <c r="R332" s="239"/>
      <c r="S332" s="239"/>
      <c r="T332" s="240"/>
      <c r="AT332" s="241" t="s">
        <v>223</v>
      </c>
      <c r="AU332" s="241" t="s">
        <v>76</v>
      </c>
      <c r="AV332" s="12" t="s">
        <v>74</v>
      </c>
      <c r="AW332" s="12" t="s">
        <v>30</v>
      </c>
      <c r="AX332" s="12" t="s">
        <v>67</v>
      </c>
      <c r="AY332" s="241" t="s">
        <v>211</v>
      </c>
    </row>
    <row r="333" spans="2:51" s="13" customFormat="1" ht="12">
      <c r="B333" s="242"/>
      <c r="C333" s="243"/>
      <c r="D333" s="228" t="s">
        <v>223</v>
      </c>
      <c r="E333" s="244" t="s">
        <v>1</v>
      </c>
      <c r="F333" s="245" t="s">
        <v>2471</v>
      </c>
      <c r="G333" s="243"/>
      <c r="H333" s="246">
        <v>3.15</v>
      </c>
      <c r="I333" s="247"/>
      <c r="J333" s="243"/>
      <c r="K333" s="243"/>
      <c r="L333" s="248"/>
      <c r="M333" s="249"/>
      <c r="N333" s="250"/>
      <c r="O333" s="250"/>
      <c r="P333" s="250"/>
      <c r="Q333" s="250"/>
      <c r="R333" s="250"/>
      <c r="S333" s="250"/>
      <c r="T333" s="251"/>
      <c r="AT333" s="252" t="s">
        <v>223</v>
      </c>
      <c r="AU333" s="252" t="s">
        <v>76</v>
      </c>
      <c r="AV333" s="13" t="s">
        <v>76</v>
      </c>
      <c r="AW333" s="13" t="s">
        <v>30</v>
      </c>
      <c r="AX333" s="13" t="s">
        <v>67</v>
      </c>
      <c r="AY333" s="252" t="s">
        <v>211</v>
      </c>
    </row>
    <row r="334" spans="2:51" s="14" customFormat="1" ht="12">
      <c r="B334" s="253"/>
      <c r="C334" s="254"/>
      <c r="D334" s="228" t="s">
        <v>223</v>
      </c>
      <c r="E334" s="255" t="s">
        <v>1</v>
      </c>
      <c r="F334" s="256" t="s">
        <v>227</v>
      </c>
      <c r="G334" s="254"/>
      <c r="H334" s="257">
        <v>7.824</v>
      </c>
      <c r="I334" s="258"/>
      <c r="J334" s="254"/>
      <c r="K334" s="254"/>
      <c r="L334" s="259"/>
      <c r="M334" s="260"/>
      <c r="N334" s="261"/>
      <c r="O334" s="261"/>
      <c r="P334" s="261"/>
      <c r="Q334" s="261"/>
      <c r="R334" s="261"/>
      <c r="S334" s="261"/>
      <c r="T334" s="262"/>
      <c r="AT334" s="263" t="s">
        <v>223</v>
      </c>
      <c r="AU334" s="263" t="s">
        <v>76</v>
      </c>
      <c r="AV334" s="14" t="s">
        <v>218</v>
      </c>
      <c r="AW334" s="14" t="s">
        <v>30</v>
      </c>
      <c r="AX334" s="14" t="s">
        <v>74</v>
      </c>
      <c r="AY334" s="263" t="s">
        <v>211</v>
      </c>
    </row>
    <row r="335" spans="2:65" s="1" customFormat="1" ht="16.5" customHeight="1">
      <c r="B335" s="38"/>
      <c r="C335" s="216" t="s">
        <v>344</v>
      </c>
      <c r="D335" s="216" t="s">
        <v>213</v>
      </c>
      <c r="E335" s="217" t="s">
        <v>449</v>
      </c>
      <c r="F335" s="218" t="s">
        <v>450</v>
      </c>
      <c r="G335" s="219" t="s">
        <v>216</v>
      </c>
      <c r="H335" s="220">
        <v>23.76</v>
      </c>
      <c r="I335" s="221"/>
      <c r="J335" s="222">
        <f>ROUND(I335*H335,2)</f>
        <v>0</v>
      </c>
      <c r="K335" s="218" t="s">
        <v>217</v>
      </c>
      <c r="L335" s="43"/>
      <c r="M335" s="223" t="s">
        <v>1</v>
      </c>
      <c r="N335" s="224" t="s">
        <v>38</v>
      </c>
      <c r="O335" s="79"/>
      <c r="P335" s="225">
        <f>O335*H335</f>
        <v>0</v>
      </c>
      <c r="Q335" s="225">
        <v>0.16192</v>
      </c>
      <c r="R335" s="225">
        <f>Q335*H335</f>
        <v>3.8472192000000005</v>
      </c>
      <c r="S335" s="225">
        <v>0</v>
      </c>
      <c r="T335" s="226">
        <f>S335*H335</f>
        <v>0</v>
      </c>
      <c r="AR335" s="17" t="s">
        <v>218</v>
      </c>
      <c r="AT335" s="17" t="s">
        <v>213</v>
      </c>
      <c r="AU335" s="17" t="s">
        <v>76</v>
      </c>
      <c r="AY335" s="17" t="s">
        <v>211</v>
      </c>
      <c r="BE335" s="227">
        <f>IF(N335="základní",J335,0)</f>
        <v>0</v>
      </c>
      <c r="BF335" s="227">
        <f>IF(N335="snížená",J335,0)</f>
        <v>0</v>
      </c>
      <c r="BG335" s="227">
        <f>IF(N335="zákl. přenesená",J335,0)</f>
        <v>0</v>
      </c>
      <c r="BH335" s="227">
        <f>IF(N335="sníž. přenesená",J335,0)</f>
        <v>0</v>
      </c>
      <c r="BI335" s="227">
        <f>IF(N335="nulová",J335,0)</f>
        <v>0</v>
      </c>
      <c r="BJ335" s="17" t="s">
        <v>74</v>
      </c>
      <c r="BK335" s="227">
        <f>ROUND(I335*H335,2)</f>
        <v>0</v>
      </c>
      <c r="BL335" s="17" t="s">
        <v>218</v>
      </c>
      <c r="BM335" s="17" t="s">
        <v>509</v>
      </c>
    </row>
    <row r="336" spans="2:47" s="1" customFormat="1" ht="12">
      <c r="B336" s="38"/>
      <c r="C336" s="39"/>
      <c r="D336" s="228" t="s">
        <v>219</v>
      </c>
      <c r="E336" s="39"/>
      <c r="F336" s="229" t="s">
        <v>452</v>
      </c>
      <c r="G336" s="39"/>
      <c r="H336" s="39"/>
      <c r="I336" s="143"/>
      <c r="J336" s="39"/>
      <c r="K336" s="39"/>
      <c r="L336" s="43"/>
      <c r="M336" s="230"/>
      <c r="N336" s="79"/>
      <c r="O336" s="79"/>
      <c r="P336" s="79"/>
      <c r="Q336" s="79"/>
      <c r="R336" s="79"/>
      <c r="S336" s="79"/>
      <c r="T336" s="80"/>
      <c r="AT336" s="17" t="s">
        <v>219</v>
      </c>
      <c r="AU336" s="17" t="s">
        <v>76</v>
      </c>
    </row>
    <row r="337" spans="2:47" s="1" customFormat="1" ht="12">
      <c r="B337" s="38"/>
      <c r="C337" s="39"/>
      <c r="D337" s="228" t="s">
        <v>221</v>
      </c>
      <c r="E337" s="39"/>
      <c r="F337" s="231" t="s">
        <v>453</v>
      </c>
      <c r="G337" s="39"/>
      <c r="H337" s="39"/>
      <c r="I337" s="143"/>
      <c r="J337" s="39"/>
      <c r="K337" s="39"/>
      <c r="L337" s="43"/>
      <c r="M337" s="230"/>
      <c r="N337" s="79"/>
      <c r="O337" s="79"/>
      <c r="P337" s="79"/>
      <c r="Q337" s="79"/>
      <c r="R337" s="79"/>
      <c r="S337" s="79"/>
      <c r="T337" s="80"/>
      <c r="AT337" s="17" t="s">
        <v>221</v>
      </c>
      <c r="AU337" s="17" t="s">
        <v>76</v>
      </c>
    </row>
    <row r="338" spans="2:51" s="12" customFormat="1" ht="12">
      <c r="B338" s="232"/>
      <c r="C338" s="233"/>
      <c r="D338" s="228" t="s">
        <v>223</v>
      </c>
      <c r="E338" s="234" t="s">
        <v>1</v>
      </c>
      <c r="F338" s="235" t="s">
        <v>319</v>
      </c>
      <c r="G338" s="233"/>
      <c r="H338" s="234" t="s">
        <v>1</v>
      </c>
      <c r="I338" s="236"/>
      <c r="J338" s="233"/>
      <c r="K338" s="233"/>
      <c r="L338" s="237"/>
      <c r="M338" s="238"/>
      <c r="N338" s="239"/>
      <c r="O338" s="239"/>
      <c r="P338" s="239"/>
      <c r="Q338" s="239"/>
      <c r="R338" s="239"/>
      <c r="S338" s="239"/>
      <c r="T338" s="240"/>
      <c r="AT338" s="241" t="s">
        <v>223</v>
      </c>
      <c r="AU338" s="241" t="s">
        <v>76</v>
      </c>
      <c r="AV338" s="12" t="s">
        <v>74</v>
      </c>
      <c r="AW338" s="12" t="s">
        <v>30</v>
      </c>
      <c r="AX338" s="12" t="s">
        <v>67</v>
      </c>
      <c r="AY338" s="241" t="s">
        <v>211</v>
      </c>
    </row>
    <row r="339" spans="2:51" s="12" customFormat="1" ht="12">
      <c r="B339" s="232"/>
      <c r="C339" s="233"/>
      <c r="D339" s="228" t="s">
        <v>223</v>
      </c>
      <c r="E339" s="234" t="s">
        <v>1</v>
      </c>
      <c r="F339" s="235" t="s">
        <v>2342</v>
      </c>
      <c r="G339" s="233"/>
      <c r="H339" s="234" t="s">
        <v>1</v>
      </c>
      <c r="I339" s="236"/>
      <c r="J339" s="233"/>
      <c r="K339" s="233"/>
      <c r="L339" s="237"/>
      <c r="M339" s="238"/>
      <c r="N339" s="239"/>
      <c r="O339" s="239"/>
      <c r="P339" s="239"/>
      <c r="Q339" s="239"/>
      <c r="R339" s="239"/>
      <c r="S339" s="239"/>
      <c r="T339" s="240"/>
      <c r="AT339" s="241" t="s">
        <v>223</v>
      </c>
      <c r="AU339" s="241" t="s">
        <v>76</v>
      </c>
      <c r="AV339" s="12" t="s">
        <v>74</v>
      </c>
      <c r="AW339" s="12" t="s">
        <v>30</v>
      </c>
      <c r="AX339" s="12" t="s">
        <v>67</v>
      </c>
      <c r="AY339" s="241" t="s">
        <v>211</v>
      </c>
    </row>
    <row r="340" spans="2:51" s="13" customFormat="1" ht="12">
      <c r="B340" s="242"/>
      <c r="C340" s="243"/>
      <c r="D340" s="228" t="s">
        <v>223</v>
      </c>
      <c r="E340" s="244" t="s">
        <v>1</v>
      </c>
      <c r="F340" s="245" t="s">
        <v>2428</v>
      </c>
      <c r="G340" s="243"/>
      <c r="H340" s="246">
        <v>8.16</v>
      </c>
      <c r="I340" s="247"/>
      <c r="J340" s="243"/>
      <c r="K340" s="243"/>
      <c r="L340" s="248"/>
      <c r="M340" s="249"/>
      <c r="N340" s="250"/>
      <c r="O340" s="250"/>
      <c r="P340" s="250"/>
      <c r="Q340" s="250"/>
      <c r="R340" s="250"/>
      <c r="S340" s="250"/>
      <c r="T340" s="251"/>
      <c r="AT340" s="252" t="s">
        <v>223</v>
      </c>
      <c r="AU340" s="252" t="s">
        <v>76</v>
      </c>
      <c r="AV340" s="13" t="s">
        <v>76</v>
      </c>
      <c r="AW340" s="13" t="s">
        <v>30</v>
      </c>
      <c r="AX340" s="13" t="s">
        <v>67</v>
      </c>
      <c r="AY340" s="252" t="s">
        <v>211</v>
      </c>
    </row>
    <row r="341" spans="2:51" s="12" customFormat="1" ht="12">
      <c r="B341" s="232"/>
      <c r="C341" s="233"/>
      <c r="D341" s="228" t="s">
        <v>223</v>
      </c>
      <c r="E341" s="234" t="s">
        <v>1</v>
      </c>
      <c r="F341" s="235" t="s">
        <v>1915</v>
      </c>
      <c r="G341" s="233"/>
      <c r="H341" s="234" t="s">
        <v>1</v>
      </c>
      <c r="I341" s="236"/>
      <c r="J341" s="233"/>
      <c r="K341" s="233"/>
      <c r="L341" s="237"/>
      <c r="M341" s="238"/>
      <c r="N341" s="239"/>
      <c r="O341" s="239"/>
      <c r="P341" s="239"/>
      <c r="Q341" s="239"/>
      <c r="R341" s="239"/>
      <c r="S341" s="239"/>
      <c r="T341" s="240"/>
      <c r="AT341" s="241" t="s">
        <v>223</v>
      </c>
      <c r="AU341" s="241" t="s">
        <v>76</v>
      </c>
      <c r="AV341" s="12" t="s">
        <v>74</v>
      </c>
      <c r="AW341" s="12" t="s">
        <v>30</v>
      </c>
      <c r="AX341" s="12" t="s">
        <v>67</v>
      </c>
      <c r="AY341" s="241" t="s">
        <v>211</v>
      </c>
    </row>
    <row r="342" spans="2:51" s="13" customFormat="1" ht="12">
      <c r="B342" s="242"/>
      <c r="C342" s="243"/>
      <c r="D342" s="228" t="s">
        <v>223</v>
      </c>
      <c r="E342" s="244" t="s">
        <v>1</v>
      </c>
      <c r="F342" s="245" t="s">
        <v>2429</v>
      </c>
      <c r="G342" s="243"/>
      <c r="H342" s="246">
        <v>15.6</v>
      </c>
      <c r="I342" s="247"/>
      <c r="J342" s="243"/>
      <c r="K342" s="243"/>
      <c r="L342" s="248"/>
      <c r="M342" s="249"/>
      <c r="N342" s="250"/>
      <c r="O342" s="250"/>
      <c r="P342" s="250"/>
      <c r="Q342" s="250"/>
      <c r="R342" s="250"/>
      <c r="S342" s="250"/>
      <c r="T342" s="251"/>
      <c r="AT342" s="252" t="s">
        <v>223</v>
      </c>
      <c r="AU342" s="252" t="s">
        <v>76</v>
      </c>
      <c r="AV342" s="13" t="s">
        <v>76</v>
      </c>
      <c r="AW342" s="13" t="s">
        <v>30</v>
      </c>
      <c r="AX342" s="13" t="s">
        <v>67</v>
      </c>
      <c r="AY342" s="252" t="s">
        <v>211</v>
      </c>
    </row>
    <row r="343" spans="2:51" s="14" customFormat="1" ht="12">
      <c r="B343" s="253"/>
      <c r="C343" s="254"/>
      <c r="D343" s="228" t="s">
        <v>223</v>
      </c>
      <c r="E343" s="255" t="s">
        <v>1</v>
      </c>
      <c r="F343" s="256" t="s">
        <v>227</v>
      </c>
      <c r="G343" s="254"/>
      <c r="H343" s="257">
        <v>23.76</v>
      </c>
      <c r="I343" s="258"/>
      <c r="J343" s="254"/>
      <c r="K343" s="254"/>
      <c r="L343" s="259"/>
      <c r="M343" s="260"/>
      <c r="N343" s="261"/>
      <c r="O343" s="261"/>
      <c r="P343" s="261"/>
      <c r="Q343" s="261"/>
      <c r="R343" s="261"/>
      <c r="S343" s="261"/>
      <c r="T343" s="262"/>
      <c r="AT343" s="263" t="s">
        <v>223</v>
      </c>
      <c r="AU343" s="263" t="s">
        <v>76</v>
      </c>
      <c r="AV343" s="14" t="s">
        <v>218</v>
      </c>
      <c r="AW343" s="14" t="s">
        <v>30</v>
      </c>
      <c r="AX343" s="14" t="s">
        <v>74</v>
      </c>
      <c r="AY343" s="263" t="s">
        <v>211</v>
      </c>
    </row>
    <row r="344" spans="2:65" s="1" customFormat="1" ht="16.5" customHeight="1">
      <c r="B344" s="38"/>
      <c r="C344" s="216" t="s">
        <v>524</v>
      </c>
      <c r="D344" s="216" t="s">
        <v>213</v>
      </c>
      <c r="E344" s="217" t="s">
        <v>976</v>
      </c>
      <c r="F344" s="218" t="s">
        <v>977</v>
      </c>
      <c r="G344" s="219" t="s">
        <v>216</v>
      </c>
      <c r="H344" s="220">
        <v>23.76</v>
      </c>
      <c r="I344" s="221"/>
      <c r="J344" s="222">
        <f>ROUND(I344*H344,2)</f>
        <v>0</v>
      </c>
      <c r="K344" s="218" t="s">
        <v>217</v>
      </c>
      <c r="L344" s="43"/>
      <c r="M344" s="223" t="s">
        <v>1</v>
      </c>
      <c r="N344" s="224" t="s">
        <v>38</v>
      </c>
      <c r="O344" s="79"/>
      <c r="P344" s="225">
        <f>O344*H344</f>
        <v>0</v>
      </c>
      <c r="Q344" s="225">
        <v>1.031199</v>
      </c>
      <c r="R344" s="225">
        <f>Q344*H344</f>
        <v>24.50128824</v>
      </c>
      <c r="S344" s="225">
        <v>0</v>
      </c>
      <c r="T344" s="226">
        <f>S344*H344</f>
        <v>0</v>
      </c>
      <c r="AR344" s="17" t="s">
        <v>218</v>
      </c>
      <c r="AT344" s="17" t="s">
        <v>213</v>
      </c>
      <c r="AU344" s="17" t="s">
        <v>76</v>
      </c>
      <c r="AY344" s="17" t="s">
        <v>211</v>
      </c>
      <c r="BE344" s="227">
        <f>IF(N344="základní",J344,0)</f>
        <v>0</v>
      </c>
      <c r="BF344" s="227">
        <f>IF(N344="snížená",J344,0)</f>
        <v>0</v>
      </c>
      <c r="BG344" s="227">
        <f>IF(N344="zákl. přenesená",J344,0)</f>
        <v>0</v>
      </c>
      <c r="BH344" s="227">
        <f>IF(N344="sníž. přenesená",J344,0)</f>
        <v>0</v>
      </c>
      <c r="BI344" s="227">
        <f>IF(N344="nulová",J344,0)</f>
        <v>0</v>
      </c>
      <c r="BJ344" s="17" t="s">
        <v>74</v>
      </c>
      <c r="BK344" s="227">
        <f>ROUND(I344*H344,2)</f>
        <v>0</v>
      </c>
      <c r="BL344" s="17" t="s">
        <v>218</v>
      </c>
      <c r="BM344" s="17" t="s">
        <v>517</v>
      </c>
    </row>
    <row r="345" spans="2:47" s="1" customFormat="1" ht="12">
      <c r="B345" s="38"/>
      <c r="C345" s="39"/>
      <c r="D345" s="228" t="s">
        <v>219</v>
      </c>
      <c r="E345" s="39"/>
      <c r="F345" s="229" t="s">
        <v>979</v>
      </c>
      <c r="G345" s="39"/>
      <c r="H345" s="39"/>
      <c r="I345" s="143"/>
      <c r="J345" s="39"/>
      <c r="K345" s="39"/>
      <c r="L345" s="43"/>
      <c r="M345" s="230"/>
      <c r="N345" s="79"/>
      <c r="O345" s="79"/>
      <c r="P345" s="79"/>
      <c r="Q345" s="79"/>
      <c r="R345" s="79"/>
      <c r="S345" s="79"/>
      <c r="T345" s="80"/>
      <c r="AT345" s="17" t="s">
        <v>219</v>
      </c>
      <c r="AU345" s="17" t="s">
        <v>76</v>
      </c>
    </row>
    <row r="346" spans="2:47" s="1" customFormat="1" ht="12">
      <c r="B346" s="38"/>
      <c r="C346" s="39"/>
      <c r="D346" s="228" t="s">
        <v>221</v>
      </c>
      <c r="E346" s="39"/>
      <c r="F346" s="231" t="s">
        <v>467</v>
      </c>
      <c r="G346" s="39"/>
      <c r="H346" s="39"/>
      <c r="I346" s="143"/>
      <c r="J346" s="39"/>
      <c r="K346" s="39"/>
      <c r="L346" s="43"/>
      <c r="M346" s="230"/>
      <c r="N346" s="79"/>
      <c r="O346" s="79"/>
      <c r="P346" s="79"/>
      <c r="Q346" s="79"/>
      <c r="R346" s="79"/>
      <c r="S346" s="79"/>
      <c r="T346" s="80"/>
      <c r="AT346" s="17" t="s">
        <v>221</v>
      </c>
      <c r="AU346" s="17" t="s">
        <v>76</v>
      </c>
    </row>
    <row r="347" spans="2:51" s="12" customFormat="1" ht="12">
      <c r="B347" s="232"/>
      <c r="C347" s="233"/>
      <c r="D347" s="228" t="s">
        <v>223</v>
      </c>
      <c r="E347" s="234" t="s">
        <v>1</v>
      </c>
      <c r="F347" s="235" t="s">
        <v>2472</v>
      </c>
      <c r="G347" s="233"/>
      <c r="H347" s="234" t="s">
        <v>1</v>
      </c>
      <c r="I347" s="236"/>
      <c r="J347" s="233"/>
      <c r="K347" s="233"/>
      <c r="L347" s="237"/>
      <c r="M347" s="238"/>
      <c r="N347" s="239"/>
      <c r="O347" s="239"/>
      <c r="P347" s="239"/>
      <c r="Q347" s="239"/>
      <c r="R347" s="239"/>
      <c r="S347" s="239"/>
      <c r="T347" s="240"/>
      <c r="AT347" s="241" t="s">
        <v>223</v>
      </c>
      <c r="AU347" s="241" t="s">
        <v>76</v>
      </c>
      <c r="AV347" s="12" t="s">
        <v>74</v>
      </c>
      <c r="AW347" s="12" t="s">
        <v>30</v>
      </c>
      <c r="AX347" s="12" t="s">
        <v>67</v>
      </c>
      <c r="AY347" s="241" t="s">
        <v>211</v>
      </c>
    </row>
    <row r="348" spans="2:51" s="12" customFormat="1" ht="12">
      <c r="B348" s="232"/>
      <c r="C348" s="233"/>
      <c r="D348" s="228" t="s">
        <v>223</v>
      </c>
      <c r="E348" s="234" t="s">
        <v>1</v>
      </c>
      <c r="F348" s="235" t="s">
        <v>2473</v>
      </c>
      <c r="G348" s="233"/>
      <c r="H348" s="234" t="s">
        <v>1</v>
      </c>
      <c r="I348" s="236"/>
      <c r="J348" s="233"/>
      <c r="K348" s="233"/>
      <c r="L348" s="237"/>
      <c r="M348" s="238"/>
      <c r="N348" s="239"/>
      <c r="O348" s="239"/>
      <c r="P348" s="239"/>
      <c r="Q348" s="239"/>
      <c r="R348" s="239"/>
      <c r="S348" s="239"/>
      <c r="T348" s="240"/>
      <c r="AT348" s="241" t="s">
        <v>223</v>
      </c>
      <c r="AU348" s="241" t="s">
        <v>76</v>
      </c>
      <c r="AV348" s="12" t="s">
        <v>74</v>
      </c>
      <c r="AW348" s="12" t="s">
        <v>30</v>
      </c>
      <c r="AX348" s="12" t="s">
        <v>67</v>
      </c>
      <c r="AY348" s="241" t="s">
        <v>211</v>
      </c>
    </row>
    <row r="349" spans="2:51" s="12" customFormat="1" ht="12">
      <c r="B349" s="232"/>
      <c r="C349" s="233"/>
      <c r="D349" s="228" t="s">
        <v>223</v>
      </c>
      <c r="E349" s="234" t="s">
        <v>1</v>
      </c>
      <c r="F349" s="235" t="s">
        <v>2342</v>
      </c>
      <c r="G349" s="233"/>
      <c r="H349" s="234" t="s">
        <v>1</v>
      </c>
      <c r="I349" s="236"/>
      <c r="J349" s="233"/>
      <c r="K349" s="233"/>
      <c r="L349" s="237"/>
      <c r="M349" s="238"/>
      <c r="N349" s="239"/>
      <c r="O349" s="239"/>
      <c r="P349" s="239"/>
      <c r="Q349" s="239"/>
      <c r="R349" s="239"/>
      <c r="S349" s="239"/>
      <c r="T349" s="240"/>
      <c r="AT349" s="241" t="s">
        <v>223</v>
      </c>
      <c r="AU349" s="241" t="s">
        <v>76</v>
      </c>
      <c r="AV349" s="12" t="s">
        <v>74</v>
      </c>
      <c r="AW349" s="12" t="s">
        <v>30</v>
      </c>
      <c r="AX349" s="12" t="s">
        <v>67</v>
      </c>
      <c r="AY349" s="241" t="s">
        <v>211</v>
      </c>
    </row>
    <row r="350" spans="2:51" s="13" customFormat="1" ht="12">
      <c r="B350" s="242"/>
      <c r="C350" s="243"/>
      <c r="D350" s="228" t="s">
        <v>223</v>
      </c>
      <c r="E350" s="244" t="s">
        <v>1</v>
      </c>
      <c r="F350" s="245" t="s">
        <v>2428</v>
      </c>
      <c r="G350" s="243"/>
      <c r="H350" s="246">
        <v>8.16</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2" customFormat="1" ht="12">
      <c r="B351" s="232"/>
      <c r="C351" s="233"/>
      <c r="D351" s="228" t="s">
        <v>223</v>
      </c>
      <c r="E351" s="234" t="s">
        <v>1</v>
      </c>
      <c r="F351" s="235" t="s">
        <v>1915</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3" customFormat="1" ht="12">
      <c r="B352" s="242"/>
      <c r="C352" s="243"/>
      <c r="D352" s="228" t="s">
        <v>223</v>
      </c>
      <c r="E352" s="244" t="s">
        <v>1</v>
      </c>
      <c r="F352" s="245" t="s">
        <v>2429</v>
      </c>
      <c r="G352" s="243"/>
      <c r="H352" s="246">
        <v>15.6</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4" customFormat="1" ht="12">
      <c r="B353" s="253"/>
      <c r="C353" s="254"/>
      <c r="D353" s="228" t="s">
        <v>223</v>
      </c>
      <c r="E353" s="255" t="s">
        <v>1</v>
      </c>
      <c r="F353" s="256" t="s">
        <v>227</v>
      </c>
      <c r="G353" s="254"/>
      <c r="H353" s="257">
        <v>23.76</v>
      </c>
      <c r="I353" s="258"/>
      <c r="J353" s="254"/>
      <c r="K353" s="254"/>
      <c r="L353" s="259"/>
      <c r="M353" s="260"/>
      <c r="N353" s="261"/>
      <c r="O353" s="261"/>
      <c r="P353" s="261"/>
      <c r="Q353" s="261"/>
      <c r="R353" s="261"/>
      <c r="S353" s="261"/>
      <c r="T353" s="262"/>
      <c r="AT353" s="263" t="s">
        <v>223</v>
      </c>
      <c r="AU353" s="263" t="s">
        <v>76</v>
      </c>
      <c r="AV353" s="14" t="s">
        <v>218</v>
      </c>
      <c r="AW353" s="14" t="s">
        <v>30</v>
      </c>
      <c r="AX353" s="14" t="s">
        <v>74</v>
      </c>
      <c r="AY353" s="263" t="s">
        <v>211</v>
      </c>
    </row>
    <row r="354" spans="2:65" s="1" customFormat="1" ht="16.5" customHeight="1">
      <c r="B354" s="38"/>
      <c r="C354" s="216" t="s">
        <v>351</v>
      </c>
      <c r="D354" s="216" t="s">
        <v>213</v>
      </c>
      <c r="E354" s="217" t="s">
        <v>471</v>
      </c>
      <c r="F354" s="218" t="s">
        <v>472</v>
      </c>
      <c r="G354" s="219" t="s">
        <v>323</v>
      </c>
      <c r="H354" s="220">
        <v>0.137</v>
      </c>
      <c r="I354" s="221"/>
      <c r="J354" s="222">
        <f>ROUND(I354*H354,2)</f>
        <v>0</v>
      </c>
      <c r="K354" s="218" t="s">
        <v>217</v>
      </c>
      <c r="L354" s="43"/>
      <c r="M354" s="223" t="s">
        <v>1</v>
      </c>
      <c r="N354" s="224" t="s">
        <v>38</v>
      </c>
      <c r="O354" s="79"/>
      <c r="P354" s="225">
        <f>O354*H354</f>
        <v>0</v>
      </c>
      <c r="Q354" s="225">
        <v>1.059738</v>
      </c>
      <c r="R354" s="225">
        <f>Q354*H354</f>
        <v>0.145184106</v>
      </c>
      <c r="S354" s="225">
        <v>0</v>
      </c>
      <c r="T354" s="226">
        <f>S354*H354</f>
        <v>0</v>
      </c>
      <c r="AR354" s="17" t="s">
        <v>218</v>
      </c>
      <c r="AT354" s="17" t="s">
        <v>213</v>
      </c>
      <c r="AU354" s="17" t="s">
        <v>76</v>
      </c>
      <c r="AY354" s="17" t="s">
        <v>211</v>
      </c>
      <c r="BE354" s="227">
        <f>IF(N354="základní",J354,0)</f>
        <v>0</v>
      </c>
      <c r="BF354" s="227">
        <f>IF(N354="snížená",J354,0)</f>
        <v>0</v>
      </c>
      <c r="BG354" s="227">
        <f>IF(N354="zákl. přenesená",J354,0)</f>
        <v>0</v>
      </c>
      <c r="BH354" s="227">
        <f>IF(N354="sníž. přenesená",J354,0)</f>
        <v>0</v>
      </c>
      <c r="BI354" s="227">
        <f>IF(N354="nulová",J354,0)</f>
        <v>0</v>
      </c>
      <c r="BJ354" s="17" t="s">
        <v>74</v>
      </c>
      <c r="BK354" s="227">
        <f>ROUND(I354*H354,2)</f>
        <v>0</v>
      </c>
      <c r="BL354" s="17" t="s">
        <v>218</v>
      </c>
      <c r="BM354" s="17" t="s">
        <v>527</v>
      </c>
    </row>
    <row r="355" spans="2:47" s="1" customFormat="1" ht="12">
      <c r="B355" s="38"/>
      <c r="C355" s="39"/>
      <c r="D355" s="228" t="s">
        <v>219</v>
      </c>
      <c r="E355" s="39"/>
      <c r="F355" s="229" t="s">
        <v>474</v>
      </c>
      <c r="G355" s="39"/>
      <c r="H355" s="39"/>
      <c r="I355" s="143"/>
      <c r="J355" s="39"/>
      <c r="K355" s="39"/>
      <c r="L355" s="43"/>
      <c r="M355" s="230"/>
      <c r="N355" s="79"/>
      <c r="O355" s="79"/>
      <c r="P355" s="79"/>
      <c r="Q355" s="79"/>
      <c r="R355" s="79"/>
      <c r="S355" s="79"/>
      <c r="T355" s="80"/>
      <c r="AT355" s="17" t="s">
        <v>219</v>
      </c>
      <c r="AU355" s="17" t="s">
        <v>76</v>
      </c>
    </row>
    <row r="356" spans="2:47" s="1" customFormat="1" ht="12">
      <c r="B356" s="38"/>
      <c r="C356" s="39"/>
      <c r="D356" s="228" t="s">
        <v>221</v>
      </c>
      <c r="E356" s="39"/>
      <c r="F356" s="231" t="s">
        <v>475</v>
      </c>
      <c r="G356" s="39"/>
      <c r="H356" s="39"/>
      <c r="I356" s="143"/>
      <c r="J356" s="39"/>
      <c r="K356" s="39"/>
      <c r="L356" s="43"/>
      <c r="M356" s="230"/>
      <c r="N356" s="79"/>
      <c r="O356" s="79"/>
      <c r="P356" s="79"/>
      <c r="Q356" s="79"/>
      <c r="R356" s="79"/>
      <c r="S356" s="79"/>
      <c r="T356" s="80"/>
      <c r="AT356" s="17" t="s">
        <v>221</v>
      </c>
      <c r="AU356" s="17" t="s">
        <v>76</v>
      </c>
    </row>
    <row r="357" spans="2:51" s="12" customFormat="1" ht="12">
      <c r="B357" s="232"/>
      <c r="C357" s="233"/>
      <c r="D357" s="228" t="s">
        <v>223</v>
      </c>
      <c r="E357" s="234" t="s">
        <v>1</v>
      </c>
      <c r="F357" s="235" t="s">
        <v>2064</v>
      </c>
      <c r="G357" s="233"/>
      <c r="H357" s="234" t="s">
        <v>1</v>
      </c>
      <c r="I357" s="236"/>
      <c r="J357" s="233"/>
      <c r="K357" s="233"/>
      <c r="L357" s="237"/>
      <c r="M357" s="238"/>
      <c r="N357" s="239"/>
      <c r="O357" s="239"/>
      <c r="P357" s="239"/>
      <c r="Q357" s="239"/>
      <c r="R357" s="239"/>
      <c r="S357" s="239"/>
      <c r="T357" s="240"/>
      <c r="AT357" s="241" t="s">
        <v>223</v>
      </c>
      <c r="AU357" s="241" t="s">
        <v>76</v>
      </c>
      <c r="AV357" s="12" t="s">
        <v>74</v>
      </c>
      <c r="AW357" s="12" t="s">
        <v>30</v>
      </c>
      <c r="AX357" s="12" t="s">
        <v>67</v>
      </c>
      <c r="AY357" s="241" t="s">
        <v>211</v>
      </c>
    </row>
    <row r="358" spans="2:51" s="13" customFormat="1" ht="12">
      <c r="B358" s="242"/>
      <c r="C358" s="243"/>
      <c r="D358" s="228" t="s">
        <v>223</v>
      </c>
      <c r="E358" s="244" t="s">
        <v>1</v>
      </c>
      <c r="F358" s="245" t="s">
        <v>2474</v>
      </c>
      <c r="G358" s="243"/>
      <c r="H358" s="246">
        <v>0.137</v>
      </c>
      <c r="I358" s="247"/>
      <c r="J358" s="243"/>
      <c r="K358" s="243"/>
      <c r="L358" s="248"/>
      <c r="M358" s="249"/>
      <c r="N358" s="250"/>
      <c r="O358" s="250"/>
      <c r="P358" s="250"/>
      <c r="Q358" s="250"/>
      <c r="R358" s="250"/>
      <c r="S358" s="250"/>
      <c r="T358" s="251"/>
      <c r="AT358" s="252" t="s">
        <v>223</v>
      </c>
      <c r="AU358" s="252" t="s">
        <v>76</v>
      </c>
      <c r="AV358" s="13" t="s">
        <v>76</v>
      </c>
      <c r="AW358" s="13" t="s">
        <v>30</v>
      </c>
      <c r="AX358" s="13" t="s">
        <v>67</v>
      </c>
      <c r="AY358" s="252" t="s">
        <v>211</v>
      </c>
    </row>
    <row r="359" spans="2:51" s="14" customFormat="1" ht="12">
      <c r="B359" s="253"/>
      <c r="C359" s="254"/>
      <c r="D359" s="228" t="s">
        <v>223</v>
      </c>
      <c r="E359" s="255" t="s">
        <v>1</v>
      </c>
      <c r="F359" s="256" t="s">
        <v>227</v>
      </c>
      <c r="G359" s="254"/>
      <c r="H359" s="257">
        <v>0.137</v>
      </c>
      <c r="I359" s="258"/>
      <c r="J359" s="254"/>
      <c r="K359" s="254"/>
      <c r="L359" s="259"/>
      <c r="M359" s="260"/>
      <c r="N359" s="261"/>
      <c r="O359" s="261"/>
      <c r="P359" s="261"/>
      <c r="Q359" s="261"/>
      <c r="R359" s="261"/>
      <c r="S359" s="261"/>
      <c r="T359" s="262"/>
      <c r="AT359" s="263" t="s">
        <v>223</v>
      </c>
      <c r="AU359" s="263" t="s">
        <v>76</v>
      </c>
      <c r="AV359" s="14" t="s">
        <v>218</v>
      </c>
      <c r="AW359" s="14" t="s">
        <v>30</v>
      </c>
      <c r="AX359" s="14" t="s">
        <v>74</v>
      </c>
      <c r="AY359" s="263" t="s">
        <v>211</v>
      </c>
    </row>
    <row r="360" spans="2:63" s="11" customFormat="1" ht="22.8" customHeight="1">
      <c r="B360" s="200"/>
      <c r="C360" s="201"/>
      <c r="D360" s="202" t="s">
        <v>66</v>
      </c>
      <c r="E360" s="214" t="s">
        <v>282</v>
      </c>
      <c r="F360" s="214" t="s">
        <v>505</v>
      </c>
      <c r="G360" s="201"/>
      <c r="H360" s="201"/>
      <c r="I360" s="204"/>
      <c r="J360" s="215">
        <f>BK360</f>
        <v>0</v>
      </c>
      <c r="K360" s="201"/>
      <c r="L360" s="206"/>
      <c r="M360" s="207"/>
      <c r="N360" s="208"/>
      <c r="O360" s="208"/>
      <c r="P360" s="209">
        <f>SUM(P361:P439)</f>
        <v>0</v>
      </c>
      <c r="Q360" s="208"/>
      <c r="R360" s="209">
        <f>SUM(R361:R439)</f>
        <v>3.853132354656</v>
      </c>
      <c r="S360" s="208"/>
      <c r="T360" s="210">
        <f>SUM(T361:T439)</f>
        <v>26.471330000000002</v>
      </c>
      <c r="AR360" s="211" t="s">
        <v>74</v>
      </c>
      <c r="AT360" s="212" t="s">
        <v>66</v>
      </c>
      <c r="AU360" s="212" t="s">
        <v>74</v>
      </c>
      <c r="AY360" s="211" t="s">
        <v>211</v>
      </c>
      <c r="BK360" s="213">
        <f>SUM(BK361:BK439)</f>
        <v>0</v>
      </c>
    </row>
    <row r="361" spans="2:65" s="1" customFormat="1" ht="16.5" customHeight="1">
      <c r="B361" s="38"/>
      <c r="C361" s="216" t="s">
        <v>537</v>
      </c>
      <c r="D361" s="216" t="s">
        <v>213</v>
      </c>
      <c r="E361" s="217" t="s">
        <v>2067</v>
      </c>
      <c r="F361" s="218" t="s">
        <v>2068</v>
      </c>
      <c r="G361" s="219" t="s">
        <v>246</v>
      </c>
      <c r="H361" s="220">
        <v>6.99</v>
      </c>
      <c r="I361" s="221"/>
      <c r="J361" s="222">
        <f>ROUND(I361*H361,2)</f>
        <v>0</v>
      </c>
      <c r="K361" s="218" t="s">
        <v>217</v>
      </c>
      <c r="L361" s="43"/>
      <c r="M361" s="223" t="s">
        <v>1</v>
      </c>
      <c r="N361" s="224" t="s">
        <v>38</v>
      </c>
      <c r="O361" s="79"/>
      <c r="P361" s="225">
        <f>O361*H361</f>
        <v>0</v>
      </c>
      <c r="Q361" s="225">
        <v>0</v>
      </c>
      <c r="R361" s="225">
        <f>Q361*H361</f>
        <v>0</v>
      </c>
      <c r="S361" s="225">
        <v>0</v>
      </c>
      <c r="T361" s="226">
        <f>S361*H361</f>
        <v>0</v>
      </c>
      <c r="AR361" s="17" t="s">
        <v>218</v>
      </c>
      <c r="AT361" s="17" t="s">
        <v>213</v>
      </c>
      <c r="AU361" s="17" t="s">
        <v>76</v>
      </c>
      <c r="AY361" s="17" t="s">
        <v>211</v>
      </c>
      <c r="BE361" s="227">
        <f>IF(N361="základní",J361,0)</f>
        <v>0</v>
      </c>
      <c r="BF361" s="227">
        <f>IF(N361="snížená",J361,0)</f>
        <v>0</v>
      </c>
      <c r="BG361" s="227">
        <f>IF(N361="zákl. přenesená",J361,0)</f>
        <v>0</v>
      </c>
      <c r="BH361" s="227">
        <f>IF(N361="sníž. přenesená",J361,0)</f>
        <v>0</v>
      </c>
      <c r="BI361" s="227">
        <f>IF(N361="nulová",J361,0)</f>
        <v>0</v>
      </c>
      <c r="BJ361" s="17" t="s">
        <v>74</v>
      </c>
      <c r="BK361" s="227">
        <f>ROUND(I361*H361,2)</f>
        <v>0</v>
      </c>
      <c r="BL361" s="17" t="s">
        <v>218</v>
      </c>
      <c r="BM361" s="17" t="s">
        <v>533</v>
      </c>
    </row>
    <row r="362" spans="2:47" s="1" customFormat="1" ht="12">
      <c r="B362" s="38"/>
      <c r="C362" s="39"/>
      <c r="D362" s="228" t="s">
        <v>219</v>
      </c>
      <c r="E362" s="39"/>
      <c r="F362" s="229" t="s">
        <v>2069</v>
      </c>
      <c r="G362" s="39"/>
      <c r="H362" s="39"/>
      <c r="I362" s="143"/>
      <c r="J362" s="39"/>
      <c r="K362" s="39"/>
      <c r="L362" s="43"/>
      <c r="M362" s="230"/>
      <c r="N362" s="79"/>
      <c r="O362" s="79"/>
      <c r="P362" s="79"/>
      <c r="Q362" s="79"/>
      <c r="R362" s="79"/>
      <c r="S362" s="79"/>
      <c r="T362" s="80"/>
      <c r="AT362" s="17" t="s">
        <v>219</v>
      </c>
      <c r="AU362" s="17" t="s">
        <v>76</v>
      </c>
    </row>
    <row r="363" spans="2:47" s="1" customFormat="1" ht="12">
      <c r="B363" s="38"/>
      <c r="C363" s="39"/>
      <c r="D363" s="228" t="s">
        <v>221</v>
      </c>
      <c r="E363" s="39"/>
      <c r="F363" s="231" t="s">
        <v>2070</v>
      </c>
      <c r="G363" s="39"/>
      <c r="H363" s="39"/>
      <c r="I363" s="143"/>
      <c r="J363" s="39"/>
      <c r="K363" s="39"/>
      <c r="L363" s="43"/>
      <c r="M363" s="230"/>
      <c r="N363" s="79"/>
      <c r="O363" s="79"/>
      <c r="P363" s="79"/>
      <c r="Q363" s="79"/>
      <c r="R363" s="79"/>
      <c r="S363" s="79"/>
      <c r="T363" s="80"/>
      <c r="AT363" s="17" t="s">
        <v>221</v>
      </c>
      <c r="AU363" s="17" t="s">
        <v>76</v>
      </c>
    </row>
    <row r="364" spans="2:47" s="1" customFormat="1" ht="12">
      <c r="B364" s="38"/>
      <c r="C364" s="39"/>
      <c r="D364" s="228" t="s">
        <v>250</v>
      </c>
      <c r="E364" s="39"/>
      <c r="F364" s="231" t="s">
        <v>2475</v>
      </c>
      <c r="G364" s="39"/>
      <c r="H364" s="39"/>
      <c r="I364" s="143"/>
      <c r="J364" s="39"/>
      <c r="K364" s="39"/>
      <c r="L364" s="43"/>
      <c r="M364" s="230"/>
      <c r="N364" s="79"/>
      <c r="O364" s="79"/>
      <c r="P364" s="79"/>
      <c r="Q364" s="79"/>
      <c r="R364" s="79"/>
      <c r="S364" s="79"/>
      <c r="T364" s="80"/>
      <c r="AT364" s="17" t="s">
        <v>250</v>
      </c>
      <c r="AU364" s="17" t="s">
        <v>76</v>
      </c>
    </row>
    <row r="365" spans="2:65" s="1" customFormat="1" ht="16.5" customHeight="1">
      <c r="B365" s="38"/>
      <c r="C365" s="264" t="s">
        <v>356</v>
      </c>
      <c r="D365" s="264" t="s">
        <v>337</v>
      </c>
      <c r="E365" s="265" t="s">
        <v>2476</v>
      </c>
      <c r="F365" s="266" t="s">
        <v>2477</v>
      </c>
      <c r="G365" s="267" t="s">
        <v>246</v>
      </c>
      <c r="H365" s="268">
        <v>6.99</v>
      </c>
      <c r="I365" s="269"/>
      <c r="J365" s="270">
        <f>ROUND(I365*H365,2)</f>
        <v>0</v>
      </c>
      <c r="K365" s="266" t="s">
        <v>217</v>
      </c>
      <c r="L365" s="271"/>
      <c r="M365" s="272" t="s">
        <v>1</v>
      </c>
      <c r="N365" s="273" t="s">
        <v>38</v>
      </c>
      <c r="O365" s="79"/>
      <c r="P365" s="225">
        <f>O365*H365</f>
        <v>0</v>
      </c>
      <c r="Q365" s="225">
        <v>0.0394</v>
      </c>
      <c r="R365" s="225">
        <f>Q365*H365</f>
        <v>0.275406</v>
      </c>
      <c r="S365" s="225">
        <v>0</v>
      </c>
      <c r="T365" s="226">
        <f>S365*H365</f>
        <v>0</v>
      </c>
      <c r="AR365" s="17" t="s">
        <v>247</v>
      </c>
      <c r="AT365" s="17" t="s">
        <v>337</v>
      </c>
      <c r="AU365" s="17" t="s">
        <v>76</v>
      </c>
      <c r="AY365" s="17" t="s">
        <v>211</v>
      </c>
      <c r="BE365" s="227">
        <f>IF(N365="základní",J365,0)</f>
        <v>0</v>
      </c>
      <c r="BF365" s="227">
        <f>IF(N365="snížená",J365,0)</f>
        <v>0</v>
      </c>
      <c r="BG365" s="227">
        <f>IF(N365="zákl. přenesená",J365,0)</f>
        <v>0</v>
      </c>
      <c r="BH365" s="227">
        <f>IF(N365="sníž. přenesená",J365,0)</f>
        <v>0</v>
      </c>
      <c r="BI365" s="227">
        <f>IF(N365="nulová",J365,0)</f>
        <v>0</v>
      </c>
      <c r="BJ365" s="17" t="s">
        <v>74</v>
      </c>
      <c r="BK365" s="227">
        <f>ROUND(I365*H365,2)</f>
        <v>0</v>
      </c>
      <c r="BL365" s="17" t="s">
        <v>218</v>
      </c>
      <c r="BM365" s="17" t="s">
        <v>540</v>
      </c>
    </row>
    <row r="366" spans="2:47" s="1" customFormat="1" ht="12">
      <c r="B366" s="38"/>
      <c r="C366" s="39"/>
      <c r="D366" s="228" t="s">
        <v>219</v>
      </c>
      <c r="E366" s="39"/>
      <c r="F366" s="229" t="s">
        <v>2477</v>
      </c>
      <c r="G366" s="39"/>
      <c r="H366" s="39"/>
      <c r="I366" s="143"/>
      <c r="J366" s="39"/>
      <c r="K366" s="39"/>
      <c r="L366" s="43"/>
      <c r="M366" s="230"/>
      <c r="N366" s="79"/>
      <c r="O366" s="79"/>
      <c r="P366" s="79"/>
      <c r="Q366" s="79"/>
      <c r="R366" s="79"/>
      <c r="S366" s="79"/>
      <c r="T366" s="80"/>
      <c r="AT366" s="17" t="s">
        <v>219</v>
      </c>
      <c r="AU366" s="17" t="s">
        <v>76</v>
      </c>
    </row>
    <row r="367" spans="2:65" s="1" customFormat="1" ht="16.5" customHeight="1">
      <c r="B367" s="38"/>
      <c r="C367" s="216" t="s">
        <v>549</v>
      </c>
      <c r="D367" s="216" t="s">
        <v>213</v>
      </c>
      <c r="E367" s="217" t="s">
        <v>550</v>
      </c>
      <c r="F367" s="218" t="s">
        <v>551</v>
      </c>
      <c r="G367" s="219" t="s">
        <v>216</v>
      </c>
      <c r="H367" s="220">
        <v>1.319</v>
      </c>
      <c r="I367" s="221"/>
      <c r="J367" s="222">
        <f>ROUND(I367*H367,2)</f>
        <v>0</v>
      </c>
      <c r="K367" s="218" t="s">
        <v>217</v>
      </c>
      <c r="L367" s="43"/>
      <c r="M367" s="223" t="s">
        <v>1</v>
      </c>
      <c r="N367" s="224" t="s">
        <v>38</v>
      </c>
      <c r="O367" s="79"/>
      <c r="P367" s="225">
        <f>O367*H367</f>
        <v>0</v>
      </c>
      <c r="Q367" s="225">
        <v>0.00063</v>
      </c>
      <c r="R367" s="225">
        <f>Q367*H367</f>
        <v>0.00083097</v>
      </c>
      <c r="S367" s="225">
        <v>0</v>
      </c>
      <c r="T367" s="226">
        <f>S367*H367</f>
        <v>0</v>
      </c>
      <c r="AR367" s="17" t="s">
        <v>218</v>
      </c>
      <c r="AT367" s="17" t="s">
        <v>213</v>
      </c>
      <c r="AU367" s="17" t="s">
        <v>76</v>
      </c>
      <c r="AY367" s="17" t="s">
        <v>211</v>
      </c>
      <c r="BE367" s="227">
        <f>IF(N367="základní",J367,0)</f>
        <v>0</v>
      </c>
      <c r="BF367" s="227">
        <f>IF(N367="snížená",J367,0)</f>
        <v>0</v>
      </c>
      <c r="BG367" s="227">
        <f>IF(N367="zákl. přenesená",J367,0)</f>
        <v>0</v>
      </c>
      <c r="BH367" s="227">
        <f>IF(N367="sníž. přenesená",J367,0)</f>
        <v>0</v>
      </c>
      <c r="BI367" s="227">
        <f>IF(N367="nulová",J367,0)</f>
        <v>0</v>
      </c>
      <c r="BJ367" s="17" t="s">
        <v>74</v>
      </c>
      <c r="BK367" s="227">
        <f>ROUND(I367*H367,2)</f>
        <v>0</v>
      </c>
      <c r="BL367" s="17" t="s">
        <v>218</v>
      </c>
      <c r="BM367" s="17" t="s">
        <v>545</v>
      </c>
    </row>
    <row r="368" spans="2:47" s="1" customFormat="1" ht="12">
      <c r="B368" s="38"/>
      <c r="C368" s="39"/>
      <c r="D368" s="228" t="s">
        <v>219</v>
      </c>
      <c r="E368" s="39"/>
      <c r="F368" s="229" t="s">
        <v>553</v>
      </c>
      <c r="G368" s="39"/>
      <c r="H368" s="39"/>
      <c r="I368" s="143"/>
      <c r="J368" s="39"/>
      <c r="K368" s="39"/>
      <c r="L368" s="43"/>
      <c r="M368" s="230"/>
      <c r="N368" s="79"/>
      <c r="O368" s="79"/>
      <c r="P368" s="79"/>
      <c r="Q368" s="79"/>
      <c r="R368" s="79"/>
      <c r="S368" s="79"/>
      <c r="T368" s="80"/>
      <c r="AT368" s="17" t="s">
        <v>219</v>
      </c>
      <c r="AU368" s="17" t="s">
        <v>76</v>
      </c>
    </row>
    <row r="369" spans="2:47" s="1" customFormat="1" ht="12">
      <c r="B369" s="38"/>
      <c r="C369" s="39"/>
      <c r="D369" s="228" t="s">
        <v>221</v>
      </c>
      <c r="E369" s="39"/>
      <c r="F369" s="231" t="s">
        <v>554</v>
      </c>
      <c r="G369" s="39"/>
      <c r="H369" s="39"/>
      <c r="I369" s="143"/>
      <c r="J369" s="39"/>
      <c r="K369" s="39"/>
      <c r="L369" s="43"/>
      <c r="M369" s="230"/>
      <c r="N369" s="79"/>
      <c r="O369" s="79"/>
      <c r="P369" s="79"/>
      <c r="Q369" s="79"/>
      <c r="R369" s="79"/>
      <c r="S369" s="79"/>
      <c r="T369" s="80"/>
      <c r="AT369" s="17" t="s">
        <v>221</v>
      </c>
      <c r="AU369" s="17" t="s">
        <v>76</v>
      </c>
    </row>
    <row r="370" spans="2:51" s="12" customFormat="1" ht="12">
      <c r="B370" s="232"/>
      <c r="C370" s="233"/>
      <c r="D370" s="228" t="s">
        <v>223</v>
      </c>
      <c r="E370" s="234" t="s">
        <v>1</v>
      </c>
      <c r="F370" s="235" t="s">
        <v>2478</v>
      </c>
      <c r="G370" s="233"/>
      <c r="H370" s="234" t="s">
        <v>1</v>
      </c>
      <c r="I370" s="236"/>
      <c r="J370" s="233"/>
      <c r="K370" s="233"/>
      <c r="L370" s="237"/>
      <c r="M370" s="238"/>
      <c r="N370" s="239"/>
      <c r="O370" s="239"/>
      <c r="P370" s="239"/>
      <c r="Q370" s="239"/>
      <c r="R370" s="239"/>
      <c r="S370" s="239"/>
      <c r="T370" s="240"/>
      <c r="AT370" s="241" t="s">
        <v>223</v>
      </c>
      <c r="AU370" s="241" t="s">
        <v>76</v>
      </c>
      <c r="AV370" s="12" t="s">
        <v>74</v>
      </c>
      <c r="AW370" s="12" t="s">
        <v>30</v>
      </c>
      <c r="AX370" s="12" t="s">
        <v>67</v>
      </c>
      <c r="AY370" s="241" t="s">
        <v>211</v>
      </c>
    </row>
    <row r="371" spans="2:51" s="13" customFormat="1" ht="12">
      <c r="B371" s="242"/>
      <c r="C371" s="243"/>
      <c r="D371" s="228" t="s">
        <v>223</v>
      </c>
      <c r="E371" s="244" t="s">
        <v>1</v>
      </c>
      <c r="F371" s="245" t="s">
        <v>2479</v>
      </c>
      <c r="G371" s="243"/>
      <c r="H371" s="246">
        <v>0.509</v>
      </c>
      <c r="I371" s="247"/>
      <c r="J371" s="243"/>
      <c r="K371" s="243"/>
      <c r="L371" s="248"/>
      <c r="M371" s="249"/>
      <c r="N371" s="250"/>
      <c r="O371" s="250"/>
      <c r="P371" s="250"/>
      <c r="Q371" s="250"/>
      <c r="R371" s="250"/>
      <c r="S371" s="250"/>
      <c r="T371" s="251"/>
      <c r="AT371" s="252" t="s">
        <v>223</v>
      </c>
      <c r="AU371" s="252" t="s">
        <v>76</v>
      </c>
      <c r="AV371" s="13" t="s">
        <v>76</v>
      </c>
      <c r="AW371" s="13" t="s">
        <v>30</v>
      </c>
      <c r="AX371" s="13" t="s">
        <v>67</v>
      </c>
      <c r="AY371" s="252" t="s">
        <v>211</v>
      </c>
    </row>
    <row r="372" spans="2:51" s="12" customFormat="1" ht="12">
      <c r="B372" s="232"/>
      <c r="C372" s="233"/>
      <c r="D372" s="228" t="s">
        <v>223</v>
      </c>
      <c r="E372" s="234" t="s">
        <v>1</v>
      </c>
      <c r="F372" s="235" t="s">
        <v>2480</v>
      </c>
      <c r="G372" s="233"/>
      <c r="H372" s="234" t="s">
        <v>1</v>
      </c>
      <c r="I372" s="236"/>
      <c r="J372" s="233"/>
      <c r="K372" s="233"/>
      <c r="L372" s="237"/>
      <c r="M372" s="238"/>
      <c r="N372" s="239"/>
      <c r="O372" s="239"/>
      <c r="P372" s="239"/>
      <c r="Q372" s="239"/>
      <c r="R372" s="239"/>
      <c r="S372" s="239"/>
      <c r="T372" s="240"/>
      <c r="AT372" s="241" t="s">
        <v>223</v>
      </c>
      <c r="AU372" s="241" t="s">
        <v>76</v>
      </c>
      <c r="AV372" s="12" t="s">
        <v>74</v>
      </c>
      <c r="AW372" s="12" t="s">
        <v>30</v>
      </c>
      <c r="AX372" s="12" t="s">
        <v>67</v>
      </c>
      <c r="AY372" s="241" t="s">
        <v>211</v>
      </c>
    </row>
    <row r="373" spans="2:51" s="13" customFormat="1" ht="12">
      <c r="B373" s="242"/>
      <c r="C373" s="243"/>
      <c r="D373" s="228" t="s">
        <v>223</v>
      </c>
      <c r="E373" s="244" t="s">
        <v>1</v>
      </c>
      <c r="F373" s="245" t="s">
        <v>2481</v>
      </c>
      <c r="G373" s="243"/>
      <c r="H373" s="246">
        <v>0.81</v>
      </c>
      <c r="I373" s="247"/>
      <c r="J373" s="243"/>
      <c r="K373" s="243"/>
      <c r="L373" s="248"/>
      <c r="M373" s="249"/>
      <c r="N373" s="250"/>
      <c r="O373" s="250"/>
      <c r="P373" s="250"/>
      <c r="Q373" s="250"/>
      <c r="R373" s="250"/>
      <c r="S373" s="250"/>
      <c r="T373" s="251"/>
      <c r="AT373" s="252" t="s">
        <v>223</v>
      </c>
      <c r="AU373" s="252" t="s">
        <v>76</v>
      </c>
      <c r="AV373" s="13" t="s">
        <v>76</v>
      </c>
      <c r="AW373" s="13" t="s">
        <v>30</v>
      </c>
      <c r="AX373" s="13" t="s">
        <v>67</v>
      </c>
      <c r="AY373" s="252" t="s">
        <v>211</v>
      </c>
    </row>
    <row r="374" spans="2:51" s="14" customFormat="1" ht="12">
      <c r="B374" s="253"/>
      <c r="C374" s="254"/>
      <c r="D374" s="228" t="s">
        <v>223</v>
      </c>
      <c r="E374" s="255" t="s">
        <v>1</v>
      </c>
      <c r="F374" s="256" t="s">
        <v>227</v>
      </c>
      <c r="G374" s="254"/>
      <c r="H374" s="257">
        <v>1.319</v>
      </c>
      <c r="I374" s="258"/>
      <c r="J374" s="254"/>
      <c r="K374" s="254"/>
      <c r="L374" s="259"/>
      <c r="M374" s="260"/>
      <c r="N374" s="261"/>
      <c r="O374" s="261"/>
      <c r="P374" s="261"/>
      <c r="Q374" s="261"/>
      <c r="R374" s="261"/>
      <c r="S374" s="261"/>
      <c r="T374" s="262"/>
      <c r="AT374" s="263" t="s">
        <v>223</v>
      </c>
      <c r="AU374" s="263" t="s">
        <v>76</v>
      </c>
      <c r="AV374" s="14" t="s">
        <v>218</v>
      </c>
      <c r="AW374" s="14" t="s">
        <v>30</v>
      </c>
      <c r="AX374" s="14" t="s">
        <v>74</v>
      </c>
      <c r="AY374" s="263" t="s">
        <v>211</v>
      </c>
    </row>
    <row r="375" spans="2:65" s="1" customFormat="1" ht="16.5" customHeight="1">
      <c r="B375" s="38"/>
      <c r="C375" s="216" t="s">
        <v>361</v>
      </c>
      <c r="D375" s="216" t="s">
        <v>213</v>
      </c>
      <c r="E375" s="217" t="s">
        <v>2081</v>
      </c>
      <c r="F375" s="218" t="s">
        <v>2082</v>
      </c>
      <c r="G375" s="219" t="s">
        <v>246</v>
      </c>
      <c r="H375" s="220">
        <v>1.319</v>
      </c>
      <c r="I375" s="221"/>
      <c r="J375" s="222">
        <f>ROUND(I375*H375,2)</f>
        <v>0</v>
      </c>
      <c r="K375" s="218" t="s">
        <v>217</v>
      </c>
      <c r="L375" s="43"/>
      <c r="M375" s="223" t="s">
        <v>1</v>
      </c>
      <c r="N375" s="224" t="s">
        <v>38</v>
      </c>
      <c r="O375" s="79"/>
      <c r="P375" s="225">
        <f>O375*H375</f>
        <v>0</v>
      </c>
      <c r="Q375" s="225">
        <v>0.000174</v>
      </c>
      <c r="R375" s="225">
        <f>Q375*H375</f>
        <v>0.00022950599999999998</v>
      </c>
      <c r="S375" s="225">
        <v>0</v>
      </c>
      <c r="T375" s="226">
        <f>S375*H375</f>
        <v>0</v>
      </c>
      <c r="AR375" s="17" t="s">
        <v>218</v>
      </c>
      <c r="AT375" s="17" t="s">
        <v>213</v>
      </c>
      <c r="AU375" s="17" t="s">
        <v>76</v>
      </c>
      <c r="AY375" s="17" t="s">
        <v>211</v>
      </c>
      <c r="BE375" s="227">
        <f>IF(N375="základní",J375,0)</f>
        <v>0</v>
      </c>
      <c r="BF375" s="227">
        <f>IF(N375="snížená",J375,0)</f>
        <v>0</v>
      </c>
      <c r="BG375" s="227">
        <f>IF(N375="zákl. přenesená",J375,0)</f>
        <v>0</v>
      </c>
      <c r="BH375" s="227">
        <f>IF(N375="sníž. přenesená",J375,0)</f>
        <v>0</v>
      </c>
      <c r="BI375" s="227">
        <f>IF(N375="nulová",J375,0)</f>
        <v>0</v>
      </c>
      <c r="BJ375" s="17" t="s">
        <v>74</v>
      </c>
      <c r="BK375" s="227">
        <f>ROUND(I375*H375,2)</f>
        <v>0</v>
      </c>
      <c r="BL375" s="17" t="s">
        <v>218</v>
      </c>
      <c r="BM375" s="17" t="s">
        <v>552</v>
      </c>
    </row>
    <row r="376" spans="2:47" s="1" customFormat="1" ht="12">
      <c r="B376" s="38"/>
      <c r="C376" s="39"/>
      <c r="D376" s="228" t="s">
        <v>219</v>
      </c>
      <c r="E376" s="39"/>
      <c r="F376" s="229" t="s">
        <v>2084</v>
      </c>
      <c r="G376" s="39"/>
      <c r="H376" s="39"/>
      <c r="I376" s="143"/>
      <c r="J376" s="39"/>
      <c r="K376" s="39"/>
      <c r="L376" s="43"/>
      <c r="M376" s="230"/>
      <c r="N376" s="79"/>
      <c r="O376" s="79"/>
      <c r="P376" s="79"/>
      <c r="Q376" s="79"/>
      <c r="R376" s="79"/>
      <c r="S376" s="79"/>
      <c r="T376" s="80"/>
      <c r="AT376" s="17" t="s">
        <v>219</v>
      </c>
      <c r="AU376" s="17" t="s">
        <v>76</v>
      </c>
    </row>
    <row r="377" spans="2:47" s="1" customFormat="1" ht="12">
      <c r="B377" s="38"/>
      <c r="C377" s="39"/>
      <c r="D377" s="228" t="s">
        <v>221</v>
      </c>
      <c r="E377" s="39"/>
      <c r="F377" s="231" t="s">
        <v>2085</v>
      </c>
      <c r="G377" s="39"/>
      <c r="H377" s="39"/>
      <c r="I377" s="143"/>
      <c r="J377" s="39"/>
      <c r="K377" s="39"/>
      <c r="L377" s="43"/>
      <c r="M377" s="230"/>
      <c r="N377" s="79"/>
      <c r="O377" s="79"/>
      <c r="P377" s="79"/>
      <c r="Q377" s="79"/>
      <c r="R377" s="79"/>
      <c r="S377" s="79"/>
      <c r="T377" s="80"/>
      <c r="AT377" s="17" t="s">
        <v>221</v>
      </c>
      <c r="AU377" s="17" t="s">
        <v>76</v>
      </c>
    </row>
    <row r="378" spans="2:51" s="12" customFormat="1" ht="12">
      <c r="B378" s="232"/>
      <c r="C378" s="233"/>
      <c r="D378" s="228" t="s">
        <v>223</v>
      </c>
      <c r="E378" s="234" t="s">
        <v>1</v>
      </c>
      <c r="F378" s="235" t="s">
        <v>2478</v>
      </c>
      <c r="G378" s="233"/>
      <c r="H378" s="234" t="s">
        <v>1</v>
      </c>
      <c r="I378" s="236"/>
      <c r="J378" s="233"/>
      <c r="K378" s="233"/>
      <c r="L378" s="237"/>
      <c r="M378" s="238"/>
      <c r="N378" s="239"/>
      <c r="O378" s="239"/>
      <c r="P378" s="239"/>
      <c r="Q378" s="239"/>
      <c r="R378" s="239"/>
      <c r="S378" s="239"/>
      <c r="T378" s="240"/>
      <c r="AT378" s="241" t="s">
        <v>223</v>
      </c>
      <c r="AU378" s="241" t="s">
        <v>76</v>
      </c>
      <c r="AV378" s="12" t="s">
        <v>74</v>
      </c>
      <c r="AW378" s="12" t="s">
        <v>30</v>
      </c>
      <c r="AX378" s="12" t="s">
        <v>67</v>
      </c>
      <c r="AY378" s="241" t="s">
        <v>211</v>
      </c>
    </row>
    <row r="379" spans="2:51" s="13" customFormat="1" ht="12">
      <c r="B379" s="242"/>
      <c r="C379" s="243"/>
      <c r="D379" s="228" t="s">
        <v>223</v>
      </c>
      <c r="E379" s="244" t="s">
        <v>1</v>
      </c>
      <c r="F379" s="245" t="s">
        <v>2479</v>
      </c>
      <c r="G379" s="243"/>
      <c r="H379" s="246">
        <v>0.509</v>
      </c>
      <c r="I379" s="247"/>
      <c r="J379" s="243"/>
      <c r="K379" s="243"/>
      <c r="L379" s="248"/>
      <c r="M379" s="249"/>
      <c r="N379" s="250"/>
      <c r="O379" s="250"/>
      <c r="P379" s="250"/>
      <c r="Q379" s="250"/>
      <c r="R379" s="250"/>
      <c r="S379" s="250"/>
      <c r="T379" s="251"/>
      <c r="AT379" s="252" t="s">
        <v>223</v>
      </c>
      <c r="AU379" s="252" t="s">
        <v>76</v>
      </c>
      <c r="AV379" s="13" t="s">
        <v>76</v>
      </c>
      <c r="AW379" s="13" t="s">
        <v>30</v>
      </c>
      <c r="AX379" s="13" t="s">
        <v>67</v>
      </c>
      <c r="AY379" s="252" t="s">
        <v>211</v>
      </c>
    </row>
    <row r="380" spans="2:51" s="12" customFormat="1" ht="12">
      <c r="B380" s="232"/>
      <c r="C380" s="233"/>
      <c r="D380" s="228" t="s">
        <v>223</v>
      </c>
      <c r="E380" s="234" t="s">
        <v>1</v>
      </c>
      <c r="F380" s="235" t="s">
        <v>2480</v>
      </c>
      <c r="G380" s="233"/>
      <c r="H380" s="234" t="s">
        <v>1</v>
      </c>
      <c r="I380" s="236"/>
      <c r="J380" s="233"/>
      <c r="K380" s="233"/>
      <c r="L380" s="237"/>
      <c r="M380" s="238"/>
      <c r="N380" s="239"/>
      <c r="O380" s="239"/>
      <c r="P380" s="239"/>
      <c r="Q380" s="239"/>
      <c r="R380" s="239"/>
      <c r="S380" s="239"/>
      <c r="T380" s="240"/>
      <c r="AT380" s="241" t="s">
        <v>223</v>
      </c>
      <c r="AU380" s="241" t="s">
        <v>76</v>
      </c>
      <c r="AV380" s="12" t="s">
        <v>74</v>
      </c>
      <c r="AW380" s="12" t="s">
        <v>30</v>
      </c>
      <c r="AX380" s="12" t="s">
        <v>67</v>
      </c>
      <c r="AY380" s="241" t="s">
        <v>211</v>
      </c>
    </row>
    <row r="381" spans="2:51" s="13" customFormat="1" ht="12">
      <c r="B381" s="242"/>
      <c r="C381" s="243"/>
      <c r="D381" s="228" t="s">
        <v>223</v>
      </c>
      <c r="E381" s="244" t="s">
        <v>1</v>
      </c>
      <c r="F381" s="245" t="s">
        <v>2481</v>
      </c>
      <c r="G381" s="243"/>
      <c r="H381" s="246">
        <v>0.81</v>
      </c>
      <c r="I381" s="247"/>
      <c r="J381" s="243"/>
      <c r="K381" s="243"/>
      <c r="L381" s="248"/>
      <c r="M381" s="249"/>
      <c r="N381" s="250"/>
      <c r="O381" s="250"/>
      <c r="P381" s="250"/>
      <c r="Q381" s="250"/>
      <c r="R381" s="250"/>
      <c r="S381" s="250"/>
      <c r="T381" s="251"/>
      <c r="AT381" s="252" t="s">
        <v>223</v>
      </c>
      <c r="AU381" s="252" t="s">
        <v>76</v>
      </c>
      <c r="AV381" s="13" t="s">
        <v>76</v>
      </c>
      <c r="AW381" s="13" t="s">
        <v>30</v>
      </c>
      <c r="AX381" s="13" t="s">
        <v>67</v>
      </c>
      <c r="AY381" s="252" t="s">
        <v>211</v>
      </c>
    </row>
    <row r="382" spans="2:51" s="14" customFormat="1" ht="12">
      <c r="B382" s="253"/>
      <c r="C382" s="254"/>
      <c r="D382" s="228" t="s">
        <v>223</v>
      </c>
      <c r="E382" s="255" t="s">
        <v>1</v>
      </c>
      <c r="F382" s="256" t="s">
        <v>227</v>
      </c>
      <c r="G382" s="254"/>
      <c r="H382" s="257">
        <v>1.319</v>
      </c>
      <c r="I382" s="258"/>
      <c r="J382" s="254"/>
      <c r="K382" s="254"/>
      <c r="L382" s="259"/>
      <c r="M382" s="260"/>
      <c r="N382" s="261"/>
      <c r="O382" s="261"/>
      <c r="P382" s="261"/>
      <c r="Q382" s="261"/>
      <c r="R382" s="261"/>
      <c r="S382" s="261"/>
      <c r="T382" s="262"/>
      <c r="AT382" s="263" t="s">
        <v>223</v>
      </c>
      <c r="AU382" s="263" t="s">
        <v>76</v>
      </c>
      <c r="AV382" s="14" t="s">
        <v>218</v>
      </c>
      <c r="AW382" s="14" t="s">
        <v>30</v>
      </c>
      <c r="AX382" s="14" t="s">
        <v>74</v>
      </c>
      <c r="AY382" s="263" t="s">
        <v>211</v>
      </c>
    </row>
    <row r="383" spans="2:65" s="1" customFormat="1" ht="16.5" customHeight="1">
      <c r="B383" s="38"/>
      <c r="C383" s="216" t="s">
        <v>563</v>
      </c>
      <c r="D383" s="216" t="s">
        <v>213</v>
      </c>
      <c r="E383" s="217" t="s">
        <v>557</v>
      </c>
      <c r="F383" s="218" t="s">
        <v>558</v>
      </c>
      <c r="G383" s="219" t="s">
        <v>559</v>
      </c>
      <c r="H383" s="220">
        <v>1</v>
      </c>
      <c r="I383" s="221"/>
      <c r="J383" s="222">
        <f>ROUND(I383*H383,2)</f>
        <v>0</v>
      </c>
      <c r="K383" s="218" t="s">
        <v>217</v>
      </c>
      <c r="L383" s="43"/>
      <c r="M383" s="223" t="s">
        <v>1</v>
      </c>
      <c r="N383" s="224" t="s">
        <v>38</v>
      </c>
      <c r="O383" s="79"/>
      <c r="P383" s="225">
        <f>O383*H383</f>
        <v>0</v>
      </c>
      <c r="Q383" s="225">
        <v>0.006485</v>
      </c>
      <c r="R383" s="225">
        <f>Q383*H383</f>
        <v>0.006485</v>
      </c>
      <c r="S383" s="225">
        <v>0</v>
      </c>
      <c r="T383" s="226">
        <f>S383*H383</f>
        <v>0</v>
      </c>
      <c r="AR383" s="17" t="s">
        <v>218</v>
      </c>
      <c r="AT383" s="17" t="s">
        <v>213</v>
      </c>
      <c r="AU383" s="17" t="s">
        <v>76</v>
      </c>
      <c r="AY383" s="17" t="s">
        <v>211</v>
      </c>
      <c r="BE383" s="227">
        <f>IF(N383="základní",J383,0)</f>
        <v>0</v>
      </c>
      <c r="BF383" s="227">
        <f>IF(N383="snížená",J383,0)</f>
        <v>0</v>
      </c>
      <c r="BG383" s="227">
        <f>IF(N383="zákl. přenesená",J383,0)</f>
        <v>0</v>
      </c>
      <c r="BH383" s="227">
        <f>IF(N383="sníž. přenesená",J383,0)</f>
        <v>0</v>
      </c>
      <c r="BI383" s="227">
        <f>IF(N383="nulová",J383,0)</f>
        <v>0</v>
      </c>
      <c r="BJ383" s="17" t="s">
        <v>74</v>
      </c>
      <c r="BK383" s="227">
        <f>ROUND(I383*H383,2)</f>
        <v>0</v>
      </c>
      <c r="BL383" s="17" t="s">
        <v>218</v>
      </c>
      <c r="BM383" s="17" t="s">
        <v>560</v>
      </c>
    </row>
    <row r="384" spans="2:47" s="1" customFormat="1" ht="12">
      <c r="B384" s="38"/>
      <c r="C384" s="39"/>
      <c r="D384" s="228" t="s">
        <v>219</v>
      </c>
      <c r="E384" s="39"/>
      <c r="F384" s="229" t="s">
        <v>561</v>
      </c>
      <c r="G384" s="39"/>
      <c r="H384" s="39"/>
      <c r="I384" s="143"/>
      <c r="J384" s="39"/>
      <c r="K384" s="39"/>
      <c r="L384" s="43"/>
      <c r="M384" s="230"/>
      <c r="N384" s="79"/>
      <c r="O384" s="79"/>
      <c r="P384" s="79"/>
      <c r="Q384" s="79"/>
      <c r="R384" s="79"/>
      <c r="S384" s="79"/>
      <c r="T384" s="80"/>
      <c r="AT384" s="17" t="s">
        <v>219</v>
      </c>
      <c r="AU384" s="17" t="s">
        <v>76</v>
      </c>
    </row>
    <row r="385" spans="2:47" s="1" customFormat="1" ht="12">
      <c r="B385" s="38"/>
      <c r="C385" s="39"/>
      <c r="D385" s="228" t="s">
        <v>250</v>
      </c>
      <c r="E385" s="39"/>
      <c r="F385" s="231" t="s">
        <v>2088</v>
      </c>
      <c r="G385" s="39"/>
      <c r="H385" s="39"/>
      <c r="I385" s="143"/>
      <c r="J385" s="39"/>
      <c r="K385" s="39"/>
      <c r="L385" s="43"/>
      <c r="M385" s="230"/>
      <c r="N385" s="79"/>
      <c r="O385" s="79"/>
      <c r="P385" s="79"/>
      <c r="Q385" s="79"/>
      <c r="R385" s="79"/>
      <c r="S385" s="79"/>
      <c r="T385" s="80"/>
      <c r="AT385" s="17" t="s">
        <v>250</v>
      </c>
      <c r="AU385" s="17" t="s">
        <v>76</v>
      </c>
    </row>
    <row r="386" spans="2:51" s="12" customFormat="1" ht="12">
      <c r="B386" s="232"/>
      <c r="C386" s="233"/>
      <c r="D386" s="228" t="s">
        <v>223</v>
      </c>
      <c r="E386" s="234" t="s">
        <v>1</v>
      </c>
      <c r="F386" s="235" t="s">
        <v>2482</v>
      </c>
      <c r="G386" s="233"/>
      <c r="H386" s="234" t="s">
        <v>1</v>
      </c>
      <c r="I386" s="236"/>
      <c r="J386" s="233"/>
      <c r="K386" s="233"/>
      <c r="L386" s="237"/>
      <c r="M386" s="238"/>
      <c r="N386" s="239"/>
      <c r="O386" s="239"/>
      <c r="P386" s="239"/>
      <c r="Q386" s="239"/>
      <c r="R386" s="239"/>
      <c r="S386" s="239"/>
      <c r="T386" s="240"/>
      <c r="AT386" s="241" t="s">
        <v>223</v>
      </c>
      <c r="AU386" s="241" t="s">
        <v>76</v>
      </c>
      <c r="AV386" s="12" t="s">
        <v>74</v>
      </c>
      <c r="AW386" s="12" t="s">
        <v>30</v>
      </c>
      <c r="AX386" s="12" t="s">
        <v>67</v>
      </c>
      <c r="AY386" s="241" t="s">
        <v>211</v>
      </c>
    </row>
    <row r="387" spans="2:51" s="13" customFormat="1" ht="12">
      <c r="B387" s="242"/>
      <c r="C387" s="243"/>
      <c r="D387" s="228" t="s">
        <v>223</v>
      </c>
      <c r="E387" s="244" t="s">
        <v>1</v>
      </c>
      <c r="F387" s="245" t="s">
        <v>74</v>
      </c>
      <c r="G387" s="243"/>
      <c r="H387" s="246">
        <v>1</v>
      </c>
      <c r="I387" s="247"/>
      <c r="J387" s="243"/>
      <c r="K387" s="243"/>
      <c r="L387" s="248"/>
      <c r="M387" s="249"/>
      <c r="N387" s="250"/>
      <c r="O387" s="250"/>
      <c r="P387" s="250"/>
      <c r="Q387" s="250"/>
      <c r="R387" s="250"/>
      <c r="S387" s="250"/>
      <c r="T387" s="251"/>
      <c r="AT387" s="252" t="s">
        <v>223</v>
      </c>
      <c r="AU387" s="252" t="s">
        <v>76</v>
      </c>
      <c r="AV387" s="13" t="s">
        <v>76</v>
      </c>
      <c r="AW387" s="13" t="s">
        <v>30</v>
      </c>
      <c r="AX387" s="13" t="s">
        <v>67</v>
      </c>
      <c r="AY387" s="252" t="s">
        <v>211</v>
      </c>
    </row>
    <row r="388" spans="2:51" s="14" customFormat="1" ht="12">
      <c r="B388" s="253"/>
      <c r="C388" s="254"/>
      <c r="D388" s="228" t="s">
        <v>223</v>
      </c>
      <c r="E388" s="255" t="s">
        <v>1</v>
      </c>
      <c r="F388" s="256" t="s">
        <v>227</v>
      </c>
      <c r="G388" s="254"/>
      <c r="H388" s="257">
        <v>1</v>
      </c>
      <c r="I388" s="258"/>
      <c r="J388" s="254"/>
      <c r="K388" s="254"/>
      <c r="L388" s="259"/>
      <c r="M388" s="260"/>
      <c r="N388" s="261"/>
      <c r="O388" s="261"/>
      <c r="P388" s="261"/>
      <c r="Q388" s="261"/>
      <c r="R388" s="261"/>
      <c r="S388" s="261"/>
      <c r="T388" s="262"/>
      <c r="AT388" s="263" t="s">
        <v>223</v>
      </c>
      <c r="AU388" s="263" t="s">
        <v>76</v>
      </c>
      <c r="AV388" s="14" t="s">
        <v>218</v>
      </c>
      <c r="AW388" s="14" t="s">
        <v>30</v>
      </c>
      <c r="AX388" s="14" t="s">
        <v>74</v>
      </c>
      <c r="AY388" s="263" t="s">
        <v>211</v>
      </c>
    </row>
    <row r="389" spans="2:65" s="1" customFormat="1" ht="16.5" customHeight="1">
      <c r="B389" s="38"/>
      <c r="C389" s="216" t="s">
        <v>376</v>
      </c>
      <c r="D389" s="216" t="s">
        <v>213</v>
      </c>
      <c r="E389" s="217" t="s">
        <v>2339</v>
      </c>
      <c r="F389" s="218" t="s">
        <v>2340</v>
      </c>
      <c r="G389" s="219" t="s">
        <v>230</v>
      </c>
      <c r="H389" s="220">
        <v>9.661</v>
      </c>
      <c r="I389" s="221"/>
      <c r="J389" s="222">
        <f>ROUND(I389*H389,2)</f>
        <v>0</v>
      </c>
      <c r="K389" s="218" t="s">
        <v>217</v>
      </c>
      <c r="L389" s="43"/>
      <c r="M389" s="223" t="s">
        <v>1</v>
      </c>
      <c r="N389" s="224" t="s">
        <v>38</v>
      </c>
      <c r="O389" s="79"/>
      <c r="P389" s="225">
        <f>O389*H389</f>
        <v>0</v>
      </c>
      <c r="Q389" s="225">
        <v>0.12</v>
      </c>
      <c r="R389" s="225">
        <f>Q389*H389</f>
        <v>1.15932</v>
      </c>
      <c r="S389" s="225">
        <v>2.2</v>
      </c>
      <c r="T389" s="226">
        <f>S389*H389</f>
        <v>21.2542</v>
      </c>
      <c r="AR389" s="17" t="s">
        <v>218</v>
      </c>
      <c r="AT389" s="17" t="s">
        <v>213</v>
      </c>
      <c r="AU389" s="17" t="s">
        <v>76</v>
      </c>
      <c r="AY389" s="17" t="s">
        <v>211</v>
      </c>
      <c r="BE389" s="227">
        <f>IF(N389="základní",J389,0)</f>
        <v>0</v>
      </c>
      <c r="BF389" s="227">
        <f>IF(N389="snížená",J389,0)</f>
        <v>0</v>
      </c>
      <c r="BG389" s="227">
        <f>IF(N389="zákl. přenesená",J389,0)</f>
        <v>0</v>
      </c>
      <c r="BH389" s="227">
        <f>IF(N389="sníž. přenesená",J389,0)</f>
        <v>0</v>
      </c>
      <c r="BI389" s="227">
        <f>IF(N389="nulová",J389,0)</f>
        <v>0</v>
      </c>
      <c r="BJ389" s="17" t="s">
        <v>74</v>
      </c>
      <c r="BK389" s="227">
        <f>ROUND(I389*H389,2)</f>
        <v>0</v>
      </c>
      <c r="BL389" s="17" t="s">
        <v>218</v>
      </c>
      <c r="BM389" s="17" t="s">
        <v>566</v>
      </c>
    </row>
    <row r="390" spans="2:47" s="1" customFormat="1" ht="12">
      <c r="B390" s="38"/>
      <c r="C390" s="39"/>
      <c r="D390" s="228" t="s">
        <v>219</v>
      </c>
      <c r="E390" s="39"/>
      <c r="F390" s="229" t="s">
        <v>2341</v>
      </c>
      <c r="G390" s="39"/>
      <c r="H390" s="39"/>
      <c r="I390" s="143"/>
      <c r="J390" s="39"/>
      <c r="K390" s="39"/>
      <c r="L390" s="43"/>
      <c r="M390" s="230"/>
      <c r="N390" s="79"/>
      <c r="O390" s="79"/>
      <c r="P390" s="79"/>
      <c r="Q390" s="79"/>
      <c r="R390" s="79"/>
      <c r="S390" s="79"/>
      <c r="T390" s="80"/>
      <c r="AT390" s="17" t="s">
        <v>219</v>
      </c>
      <c r="AU390" s="17" t="s">
        <v>76</v>
      </c>
    </row>
    <row r="391" spans="2:47" s="1" customFormat="1" ht="12">
      <c r="B391" s="38"/>
      <c r="C391" s="39"/>
      <c r="D391" s="228" t="s">
        <v>221</v>
      </c>
      <c r="E391" s="39"/>
      <c r="F391" s="231" t="s">
        <v>2101</v>
      </c>
      <c r="G391" s="39"/>
      <c r="H391" s="39"/>
      <c r="I391" s="143"/>
      <c r="J391" s="39"/>
      <c r="K391" s="39"/>
      <c r="L391" s="43"/>
      <c r="M391" s="230"/>
      <c r="N391" s="79"/>
      <c r="O391" s="79"/>
      <c r="P391" s="79"/>
      <c r="Q391" s="79"/>
      <c r="R391" s="79"/>
      <c r="S391" s="79"/>
      <c r="T391" s="80"/>
      <c r="AT391" s="17" t="s">
        <v>221</v>
      </c>
      <c r="AU391" s="17" t="s">
        <v>76</v>
      </c>
    </row>
    <row r="392" spans="2:51" s="12" customFormat="1" ht="12">
      <c r="B392" s="232"/>
      <c r="C392" s="233"/>
      <c r="D392" s="228" t="s">
        <v>223</v>
      </c>
      <c r="E392" s="234" t="s">
        <v>1</v>
      </c>
      <c r="F392" s="235" t="s">
        <v>2343</v>
      </c>
      <c r="G392" s="233"/>
      <c r="H392" s="234" t="s">
        <v>1</v>
      </c>
      <c r="I392" s="236"/>
      <c r="J392" s="233"/>
      <c r="K392" s="233"/>
      <c r="L392" s="237"/>
      <c r="M392" s="238"/>
      <c r="N392" s="239"/>
      <c r="O392" s="239"/>
      <c r="P392" s="239"/>
      <c r="Q392" s="239"/>
      <c r="R392" s="239"/>
      <c r="S392" s="239"/>
      <c r="T392" s="240"/>
      <c r="AT392" s="241" t="s">
        <v>223</v>
      </c>
      <c r="AU392" s="241" t="s">
        <v>76</v>
      </c>
      <c r="AV392" s="12" t="s">
        <v>74</v>
      </c>
      <c r="AW392" s="12" t="s">
        <v>30</v>
      </c>
      <c r="AX392" s="12" t="s">
        <v>67</v>
      </c>
      <c r="AY392" s="241" t="s">
        <v>211</v>
      </c>
    </row>
    <row r="393" spans="2:51" s="13" customFormat="1" ht="12">
      <c r="B393" s="242"/>
      <c r="C393" s="243"/>
      <c r="D393" s="228" t="s">
        <v>223</v>
      </c>
      <c r="E393" s="244" t="s">
        <v>1</v>
      </c>
      <c r="F393" s="245" t="s">
        <v>2483</v>
      </c>
      <c r="G393" s="243"/>
      <c r="H393" s="246">
        <v>2.625</v>
      </c>
      <c r="I393" s="247"/>
      <c r="J393" s="243"/>
      <c r="K393" s="243"/>
      <c r="L393" s="248"/>
      <c r="M393" s="249"/>
      <c r="N393" s="250"/>
      <c r="O393" s="250"/>
      <c r="P393" s="250"/>
      <c r="Q393" s="250"/>
      <c r="R393" s="250"/>
      <c r="S393" s="250"/>
      <c r="T393" s="251"/>
      <c r="AT393" s="252" t="s">
        <v>223</v>
      </c>
      <c r="AU393" s="252" t="s">
        <v>76</v>
      </c>
      <c r="AV393" s="13" t="s">
        <v>76</v>
      </c>
      <c r="AW393" s="13" t="s">
        <v>30</v>
      </c>
      <c r="AX393" s="13" t="s">
        <v>67</v>
      </c>
      <c r="AY393" s="252" t="s">
        <v>211</v>
      </c>
    </row>
    <row r="394" spans="2:51" s="12" customFormat="1" ht="12">
      <c r="B394" s="232"/>
      <c r="C394" s="233"/>
      <c r="D394" s="228" t="s">
        <v>223</v>
      </c>
      <c r="E394" s="234" t="s">
        <v>1</v>
      </c>
      <c r="F394" s="235" t="s">
        <v>2484</v>
      </c>
      <c r="G394" s="233"/>
      <c r="H394" s="234" t="s">
        <v>1</v>
      </c>
      <c r="I394" s="236"/>
      <c r="J394" s="233"/>
      <c r="K394" s="233"/>
      <c r="L394" s="237"/>
      <c r="M394" s="238"/>
      <c r="N394" s="239"/>
      <c r="O394" s="239"/>
      <c r="P394" s="239"/>
      <c r="Q394" s="239"/>
      <c r="R394" s="239"/>
      <c r="S394" s="239"/>
      <c r="T394" s="240"/>
      <c r="AT394" s="241" t="s">
        <v>223</v>
      </c>
      <c r="AU394" s="241" t="s">
        <v>76</v>
      </c>
      <c r="AV394" s="12" t="s">
        <v>74</v>
      </c>
      <c r="AW394" s="12" t="s">
        <v>30</v>
      </c>
      <c r="AX394" s="12" t="s">
        <v>67</v>
      </c>
      <c r="AY394" s="241" t="s">
        <v>211</v>
      </c>
    </row>
    <row r="395" spans="2:51" s="13" customFormat="1" ht="12">
      <c r="B395" s="242"/>
      <c r="C395" s="243"/>
      <c r="D395" s="228" t="s">
        <v>223</v>
      </c>
      <c r="E395" s="244" t="s">
        <v>1</v>
      </c>
      <c r="F395" s="245" t="s">
        <v>2485</v>
      </c>
      <c r="G395" s="243"/>
      <c r="H395" s="246">
        <v>3.139</v>
      </c>
      <c r="I395" s="247"/>
      <c r="J395" s="243"/>
      <c r="K395" s="243"/>
      <c r="L395" s="248"/>
      <c r="M395" s="249"/>
      <c r="N395" s="250"/>
      <c r="O395" s="250"/>
      <c r="P395" s="250"/>
      <c r="Q395" s="250"/>
      <c r="R395" s="250"/>
      <c r="S395" s="250"/>
      <c r="T395" s="251"/>
      <c r="AT395" s="252" t="s">
        <v>223</v>
      </c>
      <c r="AU395" s="252" t="s">
        <v>76</v>
      </c>
      <c r="AV395" s="13" t="s">
        <v>76</v>
      </c>
      <c r="AW395" s="13" t="s">
        <v>30</v>
      </c>
      <c r="AX395" s="13" t="s">
        <v>67</v>
      </c>
      <c r="AY395" s="252" t="s">
        <v>211</v>
      </c>
    </row>
    <row r="396" spans="2:51" s="13" customFormat="1" ht="12">
      <c r="B396" s="242"/>
      <c r="C396" s="243"/>
      <c r="D396" s="228" t="s">
        <v>223</v>
      </c>
      <c r="E396" s="244" t="s">
        <v>1</v>
      </c>
      <c r="F396" s="245" t="s">
        <v>2486</v>
      </c>
      <c r="G396" s="243"/>
      <c r="H396" s="246">
        <v>2.967</v>
      </c>
      <c r="I396" s="247"/>
      <c r="J396" s="243"/>
      <c r="K396" s="243"/>
      <c r="L396" s="248"/>
      <c r="M396" s="249"/>
      <c r="N396" s="250"/>
      <c r="O396" s="250"/>
      <c r="P396" s="250"/>
      <c r="Q396" s="250"/>
      <c r="R396" s="250"/>
      <c r="S396" s="250"/>
      <c r="T396" s="251"/>
      <c r="AT396" s="252" t="s">
        <v>223</v>
      </c>
      <c r="AU396" s="252" t="s">
        <v>76</v>
      </c>
      <c r="AV396" s="13" t="s">
        <v>76</v>
      </c>
      <c r="AW396" s="13" t="s">
        <v>30</v>
      </c>
      <c r="AX396" s="13" t="s">
        <v>67</v>
      </c>
      <c r="AY396" s="252" t="s">
        <v>211</v>
      </c>
    </row>
    <row r="397" spans="2:51" s="12" customFormat="1" ht="12">
      <c r="B397" s="232"/>
      <c r="C397" s="233"/>
      <c r="D397" s="228" t="s">
        <v>223</v>
      </c>
      <c r="E397" s="234" t="s">
        <v>1</v>
      </c>
      <c r="F397" s="235" t="s">
        <v>2487</v>
      </c>
      <c r="G397" s="233"/>
      <c r="H397" s="234" t="s">
        <v>1</v>
      </c>
      <c r="I397" s="236"/>
      <c r="J397" s="233"/>
      <c r="K397" s="233"/>
      <c r="L397" s="237"/>
      <c r="M397" s="238"/>
      <c r="N397" s="239"/>
      <c r="O397" s="239"/>
      <c r="P397" s="239"/>
      <c r="Q397" s="239"/>
      <c r="R397" s="239"/>
      <c r="S397" s="239"/>
      <c r="T397" s="240"/>
      <c r="AT397" s="241" t="s">
        <v>223</v>
      </c>
      <c r="AU397" s="241" t="s">
        <v>76</v>
      </c>
      <c r="AV397" s="12" t="s">
        <v>74</v>
      </c>
      <c r="AW397" s="12" t="s">
        <v>30</v>
      </c>
      <c r="AX397" s="12" t="s">
        <v>67</v>
      </c>
      <c r="AY397" s="241" t="s">
        <v>211</v>
      </c>
    </row>
    <row r="398" spans="2:51" s="13" customFormat="1" ht="12">
      <c r="B398" s="242"/>
      <c r="C398" s="243"/>
      <c r="D398" s="228" t="s">
        <v>223</v>
      </c>
      <c r="E398" s="244" t="s">
        <v>1</v>
      </c>
      <c r="F398" s="245" t="s">
        <v>2488</v>
      </c>
      <c r="G398" s="243"/>
      <c r="H398" s="246">
        <v>0.93</v>
      </c>
      <c r="I398" s="247"/>
      <c r="J398" s="243"/>
      <c r="K398" s="243"/>
      <c r="L398" s="248"/>
      <c r="M398" s="249"/>
      <c r="N398" s="250"/>
      <c r="O398" s="250"/>
      <c r="P398" s="250"/>
      <c r="Q398" s="250"/>
      <c r="R398" s="250"/>
      <c r="S398" s="250"/>
      <c r="T398" s="251"/>
      <c r="AT398" s="252" t="s">
        <v>223</v>
      </c>
      <c r="AU398" s="252" t="s">
        <v>76</v>
      </c>
      <c r="AV398" s="13" t="s">
        <v>76</v>
      </c>
      <c r="AW398" s="13" t="s">
        <v>30</v>
      </c>
      <c r="AX398" s="13" t="s">
        <v>67</v>
      </c>
      <c r="AY398" s="252" t="s">
        <v>211</v>
      </c>
    </row>
    <row r="399" spans="2:51" s="14" customFormat="1" ht="12">
      <c r="B399" s="253"/>
      <c r="C399" s="254"/>
      <c r="D399" s="228" t="s">
        <v>223</v>
      </c>
      <c r="E399" s="255" t="s">
        <v>1</v>
      </c>
      <c r="F399" s="256" t="s">
        <v>227</v>
      </c>
      <c r="G399" s="254"/>
      <c r="H399" s="257">
        <v>9.661</v>
      </c>
      <c r="I399" s="258"/>
      <c r="J399" s="254"/>
      <c r="K399" s="254"/>
      <c r="L399" s="259"/>
      <c r="M399" s="260"/>
      <c r="N399" s="261"/>
      <c r="O399" s="261"/>
      <c r="P399" s="261"/>
      <c r="Q399" s="261"/>
      <c r="R399" s="261"/>
      <c r="S399" s="261"/>
      <c r="T399" s="262"/>
      <c r="AT399" s="263" t="s">
        <v>223</v>
      </c>
      <c r="AU399" s="263" t="s">
        <v>76</v>
      </c>
      <c r="AV399" s="14" t="s">
        <v>218</v>
      </c>
      <c r="AW399" s="14" t="s">
        <v>30</v>
      </c>
      <c r="AX399" s="14" t="s">
        <v>74</v>
      </c>
      <c r="AY399" s="263" t="s">
        <v>211</v>
      </c>
    </row>
    <row r="400" spans="2:65" s="1" customFormat="1" ht="16.5" customHeight="1">
      <c r="B400" s="38"/>
      <c r="C400" s="216" t="s">
        <v>576</v>
      </c>
      <c r="D400" s="216" t="s">
        <v>213</v>
      </c>
      <c r="E400" s="217" t="s">
        <v>2104</v>
      </c>
      <c r="F400" s="218" t="s">
        <v>2105</v>
      </c>
      <c r="G400" s="219" t="s">
        <v>230</v>
      </c>
      <c r="H400" s="220">
        <v>1.398</v>
      </c>
      <c r="I400" s="221"/>
      <c r="J400" s="222">
        <f>ROUND(I400*H400,2)</f>
        <v>0</v>
      </c>
      <c r="K400" s="218" t="s">
        <v>217</v>
      </c>
      <c r="L400" s="43"/>
      <c r="M400" s="223" t="s">
        <v>1</v>
      </c>
      <c r="N400" s="224" t="s">
        <v>38</v>
      </c>
      <c r="O400" s="79"/>
      <c r="P400" s="225">
        <f>O400*H400</f>
        <v>0</v>
      </c>
      <c r="Q400" s="225">
        <v>0.121711072</v>
      </c>
      <c r="R400" s="225">
        <f>Q400*H400</f>
        <v>0.170152078656</v>
      </c>
      <c r="S400" s="225">
        <v>2.4</v>
      </c>
      <c r="T400" s="226">
        <f>S400*H400</f>
        <v>3.3551999999999995</v>
      </c>
      <c r="AR400" s="17" t="s">
        <v>218</v>
      </c>
      <c r="AT400" s="17" t="s">
        <v>213</v>
      </c>
      <c r="AU400" s="17" t="s">
        <v>76</v>
      </c>
      <c r="AY400" s="17" t="s">
        <v>211</v>
      </c>
      <c r="BE400" s="227">
        <f>IF(N400="základní",J400,0)</f>
        <v>0</v>
      </c>
      <c r="BF400" s="227">
        <f>IF(N400="snížená",J400,0)</f>
        <v>0</v>
      </c>
      <c r="BG400" s="227">
        <f>IF(N400="zákl. přenesená",J400,0)</f>
        <v>0</v>
      </c>
      <c r="BH400" s="227">
        <f>IF(N400="sníž. přenesená",J400,0)</f>
        <v>0</v>
      </c>
      <c r="BI400" s="227">
        <f>IF(N400="nulová",J400,0)</f>
        <v>0</v>
      </c>
      <c r="BJ400" s="17" t="s">
        <v>74</v>
      </c>
      <c r="BK400" s="227">
        <f>ROUND(I400*H400,2)</f>
        <v>0</v>
      </c>
      <c r="BL400" s="17" t="s">
        <v>218</v>
      </c>
      <c r="BM400" s="17" t="s">
        <v>571</v>
      </c>
    </row>
    <row r="401" spans="2:47" s="1" customFormat="1" ht="12">
      <c r="B401" s="38"/>
      <c r="C401" s="39"/>
      <c r="D401" s="228" t="s">
        <v>219</v>
      </c>
      <c r="E401" s="39"/>
      <c r="F401" s="229" t="s">
        <v>2106</v>
      </c>
      <c r="G401" s="39"/>
      <c r="H401" s="39"/>
      <c r="I401" s="143"/>
      <c r="J401" s="39"/>
      <c r="K401" s="39"/>
      <c r="L401" s="43"/>
      <c r="M401" s="230"/>
      <c r="N401" s="79"/>
      <c r="O401" s="79"/>
      <c r="P401" s="79"/>
      <c r="Q401" s="79"/>
      <c r="R401" s="79"/>
      <c r="S401" s="79"/>
      <c r="T401" s="80"/>
      <c r="AT401" s="17" t="s">
        <v>219</v>
      </c>
      <c r="AU401" s="17" t="s">
        <v>76</v>
      </c>
    </row>
    <row r="402" spans="2:47" s="1" customFormat="1" ht="12">
      <c r="B402" s="38"/>
      <c r="C402" s="39"/>
      <c r="D402" s="228" t="s">
        <v>221</v>
      </c>
      <c r="E402" s="39"/>
      <c r="F402" s="231" t="s">
        <v>2101</v>
      </c>
      <c r="G402" s="39"/>
      <c r="H402" s="39"/>
      <c r="I402" s="143"/>
      <c r="J402" s="39"/>
      <c r="K402" s="39"/>
      <c r="L402" s="43"/>
      <c r="M402" s="230"/>
      <c r="N402" s="79"/>
      <c r="O402" s="79"/>
      <c r="P402" s="79"/>
      <c r="Q402" s="79"/>
      <c r="R402" s="79"/>
      <c r="S402" s="79"/>
      <c r="T402" s="80"/>
      <c r="AT402" s="17" t="s">
        <v>221</v>
      </c>
      <c r="AU402" s="17" t="s">
        <v>76</v>
      </c>
    </row>
    <row r="403" spans="2:51" s="12" customFormat="1" ht="12">
      <c r="B403" s="232"/>
      <c r="C403" s="233"/>
      <c r="D403" s="228" t="s">
        <v>223</v>
      </c>
      <c r="E403" s="234" t="s">
        <v>1</v>
      </c>
      <c r="F403" s="235" t="s">
        <v>2489</v>
      </c>
      <c r="G403" s="233"/>
      <c r="H403" s="234" t="s">
        <v>1</v>
      </c>
      <c r="I403" s="236"/>
      <c r="J403" s="233"/>
      <c r="K403" s="233"/>
      <c r="L403" s="237"/>
      <c r="M403" s="238"/>
      <c r="N403" s="239"/>
      <c r="O403" s="239"/>
      <c r="P403" s="239"/>
      <c r="Q403" s="239"/>
      <c r="R403" s="239"/>
      <c r="S403" s="239"/>
      <c r="T403" s="240"/>
      <c r="AT403" s="241" t="s">
        <v>223</v>
      </c>
      <c r="AU403" s="241" t="s">
        <v>76</v>
      </c>
      <c r="AV403" s="12" t="s">
        <v>74</v>
      </c>
      <c r="AW403" s="12" t="s">
        <v>30</v>
      </c>
      <c r="AX403" s="12" t="s">
        <v>67</v>
      </c>
      <c r="AY403" s="241" t="s">
        <v>211</v>
      </c>
    </row>
    <row r="404" spans="2:51" s="13" customFormat="1" ht="12">
      <c r="B404" s="242"/>
      <c r="C404" s="243"/>
      <c r="D404" s="228" t="s">
        <v>223</v>
      </c>
      <c r="E404" s="244" t="s">
        <v>1</v>
      </c>
      <c r="F404" s="245" t="s">
        <v>2490</v>
      </c>
      <c r="G404" s="243"/>
      <c r="H404" s="246">
        <v>1.398</v>
      </c>
      <c r="I404" s="247"/>
      <c r="J404" s="243"/>
      <c r="K404" s="243"/>
      <c r="L404" s="248"/>
      <c r="M404" s="249"/>
      <c r="N404" s="250"/>
      <c r="O404" s="250"/>
      <c r="P404" s="250"/>
      <c r="Q404" s="250"/>
      <c r="R404" s="250"/>
      <c r="S404" s="250"/>
      <c r="T404" s="251"/>
      <c r="AT404" s="252" t="s">
        <v>223</v>
      </c>
      <c r="AU404" s="252" t="s">
        <v>76</v>
      </c>
      <c r="AV404" s="13" t="s">
        <v>76</v>
      </c>
      <c r="AW404" s="13" t="s">
        <v>30</v>
      </c>
      <c r="AX404" s="13" t="s">
        <v>67</v>
      </c>
      <c r="AY404" s="252" t="s">
        <v>211</v>
      </c>
    </row>
    <row r="405" spans="2:51" s="14" customFormat="1" ht="12">
      <c r="B405" s="253"/>
      <c r="C405" s="254"/>
      <c r="D405" s="228" t="s">
        <v>223</v>
      </c>
      <c r="E405" s="255" t="s">
        <v>1</v>
      </c>
      <c r="F405" s="256" t="s">
        <v>227</v>
      </c>
      <c r="G405" s="254"/>
      <c r="H405" s="257">
        <v>1.398</v>
      </c>
      <c r="I405" s="258"/>
      <c r="J405" s="254"/>
      <c r="K405" s="254"/>
      <c r="L405" s="259"/>
      <c r="M405" s="260"/>
      <c r="N405" s="261"/>
      <c r="O405" s="261"/>
      <c r="P405" s="261"/>
      <c r="Q405" s="261"/>
      <c r="R405" s="261"/>
      <c r="S405" s="261"/>
      <c r="T405" s="262"/>
      <c r="AT405" s="263" t="s">
        <v>223</v>
      </c>
      <c r="AU405" s="263" t="s">
        <v>76</v>
      </c>
      <c r="AV405" s="14" t="s">
        <v>218</v>
      </c>
      <c r="AW405" s="14" t="s">
        <v>30</v>
      </c>
      <c r="AX405" s="14" t="s">
        <v>74</v>
      </c>
      <c r="AY405" s="263" t="s">
        <v>211</v>
      </c>
    </row>
    <row r="406" spans="2:65" s="1" customFormat="1" ht="16.5" customHeight="1">
      <c r="B406" s="38"/>
      <c r="C406" s="216" t="s">
        <v>385</v>
      </c>
      <c r="D406" s="216" t="s">
        <v>213</v>
      </c>
      <c r="E406" s="217" t="s">
        <v>649</v>
      </c>
      <c r="F406" s="218" t="s">
        <v>650</v>
      </c>
      <c r="G406" s="219" t="s">
        <v>216</v>
      </c>
      <c r="H406" s="220">
        <v>6.7</v>
      </c>
      <c r="I406" s="221"/>
      <c r="J406" s="222">
        <f>ROUND(I406*H406,2)</f>
        <v>0</v>
      </c>
      <c r="K406" s="218" t="s">
        <v>217</v>
      </c>
      <c r="L406" s="43"/>
      <c r="M406" s="223" t="s">
        <v>1</v>
      </c>
      <c r="N406" s="224" t="s">
        <v>38</v>
      </c>
      <c r="O406" s="79"/>
      <c r="P406" s="225">
        <f>O406*H406</f>
        <v>0</v>
      </c>
      <c r="Q406" s="225">
        <v>0</v>
      </c>
      <c r="R406" s="225">
        <f>Q406*H406</f>
        <v>0</v>
      </c>
      <c r="S406" s="225">
        <v>0.0779</v>
      </c>
      <c r="T406" s="226">
        <f>S406*H406</f>
        <v>0.52193</v>
      </c>
      <c r="AR406" s="17" t="s">
        <v>218</v>
      </c>
      <c r="AT406" s="17" t="s">
        <v>213</v>
      </c>
      <c r="AU406" s="17" t="s">
        <v>76</v>
      </c>
      <c r="AY406" s="17" t="s">
        <v>211</v>
      </c>
      <c r="BE406" s="227">
        <f>IF(N406="základní",J406,0)</f>
        <v>0</v>
      </c>
      <c r="BF406" s="227">
        <f>IF(N406="snížená",J406,0)</f>
        <v>0</v>
      </c>
      <c r="BG406" s="227">
        <f>IF(N406="zákl. přenesená",J406,0)</f>
        <v>0</v>
      </c>
      <c r="BH406" s="227">
        <f>IF(N406="sníž. přenesená",J406,0)</f>
        <v>0</v>
      </c>
      <c r="BI406" s="227">
        <f>IF(N406="nulová",J406,0)</f>
        <v>0</v>
      </c>
      <c r="BJ406" s="17" t="s">
        <v>74</v>
      </c>
      <c r="BK406" s="227">
        <f>ROUND(I406*H406,2)</f>
        <v>0</v>
      </c>
      <c r="BL406" s="17" t="s">
        <v>218</v>
      </c>
      <c r="BM406" s="17" t="s">
        <v>579</v>
      </c>
    </row>
    <row r="407" spans="2:47" s="1" customFormat="1" ht="12">
      <c r="B407" s="38"/>
      <c r="C407" s="39"/>
      <c r="D407" s="228" t="s">
        <v>219</v>
      </c>
      <c r="E407" s="39"/>
      <c r="F407" s="229" t="s">
        <v>652</v>
      </c>
      <c r="G407" s="39"/>
      <c r="H407" s="39"/>
      <c r="I407" s="143"/>
      <c r="J407" s="39"/>
      <c r="K407" s="39"/>
      <c r="L407" s="43"/>
      <c r="M407" s="230"/>
      <c r="N407" s="79"/>
      <c r="O407" s="79"/>
      <c r="P407" s="79"/>
      <c r="Q407" s="79"/>
      <c r="R407" s="79"/>
      <c r="S407" s="79"/>
      <c r="T407" s="80"/>
      <c r="AT407" s="17" t="s">
        <v>219</v>
      </c>
      <c r="AU407" s="17" t="s">
        <v>76</v>
      </c>
    </row>
    <row r="408" spans="2:47" s="1" customFormat="1" ht="12">
      <c r="B408" s="38"/>
      <c r="C408" s="39"/>
      <c r="D408" s="228" t="s">
        <v>221</v>
      </c>
      <c r="E408" s="39"/>
      <c r="F408" s="231" t="s">
        <v>653</v>
      </c>
      <c r="G408" s="39"/>
      <c r="H408" s="39"/>
      <c r="I408" s="143"/>
      <c r="J408" s="39"/>
      <c r="K408" s="39"/>
      <c r="L408" s="43"/>
      <c r="M408" s="230"/>
      <c r="N408" s="79"/>
      <c r="O408" s="79"/>
      <c r="P408" s="79"/>
      <c r="Q408" s="79"/>
      <c r="R408" s="79"/>
      <c r="S408" s="79"/>
      <c r="T408" s="80"/>
      <c r="AT408" s="17" t="s">
        <v>221</v>
      </c>
      <c r="AU408" s="17" t="s">
        <v>76</v>
      </c>
    </row>
    <row r="409" spans="2:51" s="12" customFormat="1" ht="12">
      <c r="B409" s="232"/>
      <c r="C409" s="233"/>
      <c r="D409" s="228" t="s">
        <v>223</v>
      </c>
      <c r="E409" s="234" t="s">
        <v>1</v>
      </c>
      <c r="F409" s="235" t="s">
        <v>2491</v>
      </c>
      <c r="G409" s="233"/>
      <c r="H409" s="234" t="s">
        <v>1</v>
      </c>
      <c r="I409" s="236"/>
      <c r="J409" s="233"/>
      <c r="K409" s="233"/>
      <c r="L409" s="237"/>
      <c r="M409" s="238"/>
      <c r="N409" s="239"/>
      <c r="O409" s="239"/>
      <c r="P409" s="239"/>
      <c r="Q409" s="239"/>
      <c r="R409" s="239"/>
      <c r="S409" s="239"/>
      <c r="T409" s="240"/>
      <c r="AT409" s="241" t="s">
        <v>223</v>
      </c>
      <c r="AU409" s="241" t="s">
        <v>76</v>
      </c>
      <c r="AV409" s="12" t="s">
        <v>74</v>
      </c>
      <c r="AW409" s="12" t="s">
        <v>30</v>
      </c>
      <c r="AX409" s="12" t="s">
        <v>67</v>
      </c>
      <c r="AY409" s="241" t="s">
        <v>211</v>
      </c>
    </row>
    <row r="410" spans="2:51" s="13" customFormat="1" ht="12">
      <c r="B410" s="242"/>
      <c r="C410" s="243"/>
      <c r="D410" s="228" t="s">
        <v>223</v>
      </c>
      <c r="E410" s="244" t="s">
        <v>1</v>
      </c>
      <c r="F410" s="245" t="s">
        <v>2492</v>
      </c>
      <c r="G410" s="243"/>
      <c r="H410" s="246">
        <v>3.9</v>
      </c>
      <c r="I410" s="247"/>
      <c r="J410" s="243"/>
      <c r="K410" s="243"/>
      <c r="L410" s="248"/>
      <c r="M410" s="249"/>
      <c r="N410" s="250"/>
      <c r="O410" s="250"/>
      <c r="P410" s="250"/>
      <c r="Q410" s="250"/>
      <c r="R410" s="250"/>
      <c r="S410" s="250"/>
      <c r="T410" s="251"/>
      <c r="AT410" s="252" t="s">
        <v>223</v>
      </c>
      <c r="AU410" s="252" t="s">
        <v>76</v>
      </c>
      <c r="AV410" s="13" t="s">
        <v>76</v>
      </c>
      <c r="AW410" s="13" t="s">
        <v>30</v>
      </c>
      <c r="AX410" s="13" t="s">
        <v>67</v>
      </c>
      <c r="AY410" s="252" t="s">
        <v>211</v>
      </c>
    </row>
    <row r="411" spans="2:51" s="13" customFormat="1" ht="12">
      <c r="B411" s="242"/>
      <c r="C411" s="243"/>
      <c r="D411" s="228" t="s">
        <v>223</v>
      </c>
      <c r="E411" s="244" t="s">
        <v>1</v>
      </c>
      <c r="F411" s="245" t="s">
        <v>1191</v>
      </c>
      <c r="G411" s="243"/>
      <c r="H411" s="246">
        <v>2.8</v>
      </c>
      <c r="I411" s="247"/>
      <c r="J411" s="243"/>
      <c r="K411" s="243"/>
      <c r="L411" s="248"/>
      <c r="M411" s="249"/>
      <c r="N411" s="250"/>
      <c r="O411" s="250"/>
      <c r="P411" s="250"/>
      <c r="Q411" s="250"/>
      <c r="R411" s="250"/>
      <c r="S411" s="250"/>
      <c r="T411" s="251"/>
      <c r="AT411" s="252" t="s">
        <v>223</v>
      </c>
      <c r="AU411" s="252" t="s">
        <v>76</v>
      </c>
      <c r="AV411" s="13" t="s">
        <v>76</v>
      </c>
      <c r="AW411" s="13" t="s">
        <v>30</v>
      </c>
      <c r="AX411" s="13" t="s">
        <v>67</v>
      </c>
      <c r="AY411" s="252" t="s">
        <v>211</v>
      </c>
    </row>
    <row r="412" spans="2:51" s="14" customFormat="1" ht="12">
      <c r="B412" s="253"/>
      <c r="C412" s="254"/>
      <c r="D412" s="228" t="s">
        <v>223</v>
      </c>
      <c r="E412" s="255" t="s">
        <v>1</v>
      </c>
      <c r="F412" s="256" t="s">
        <v>227</v>
      </c>
      <c r="G412" s="254"/>
      <c r="H412" s="257">
        <v>6.7</v>
      </c>
      <c r="I412" s="258"/>
      <c r="J412" s="254"/>
      <c r="K412" s="254"/>
      <c r="L412" s="259"/>
      <c r="M412" s="260"/>
      <c r="N412" s="261"/>
      <c r="O412" s="261"/>
      <c r="P412" s="261"/>
      <c r="Q412" s="261"/>
      <c r="R412" s="261"/>
      <c r="S412" s="261"/>
      <c r="T412" s="262"/>
      <c r="AT412" s="263" t="s">
        <v>223</v>
      </c>
      <c r="AU412" s="263" t="s">
        <v>76</v>
      </c>
      <c r="AV412" s="14" t="s">
        <v>218</v>
      </c>
      <c r="AW412" s="14" t="s">
        <v>30</v>
      </c>
      <c r="AX412" s="14" t="s">
        <v>74</v>
      </c>
      <c r="AY412" s="263" t="s">
        <v>211</v>
      </c>
    </row>
    <row r="413" spans="2:65" s="1" customFormat="1" ht="16.5" customHeight="1">
      <c r="B413" s="38"/>
      <c r="C413" s="216" t="s">
        <v>588</v>
      </c>
      <c r="D413" s="216" t="s">
        <v>213</v>
      </c>
      <c r="E413" s="217" t="s">
        <v>2493</v>
      </c>
      <c r="F413" s="218" t="s">
        <v>2494</v>
      </c>
      <c r="G413" s="219" t="s">
        <v>216</v>
      </c>
      <c r="H413" s="220">
        <v>6.7</v>
      </c>
      <c r="I413" s="221"/>
      <c r="J413" s="222">
        <f>ROUND(I413*H413,2)</f>
        <v>0</v>
      </c>
      <c r="K413" s="218" t="s">
        <v>217</v>
      </c>
      <c r="L413" s="43"/>
      <c r="M413" s="223" t="s">
        <v>1</v>
      </c>
      <c r="N413" s="224" t="s">
        <v>38</v>
      </c>
      <c r="O413" s="79"/>
      <c r="P413" s="225">
        <f>O413*H413</f>
        <v>0</v>
      </c>
      <c r="Q413" s="225">
        <v>0</v>
      </c>
      <c r="R413" s="225">
        <f>Q413*H413</f>
        <v>0</v>
      </c>
      <c r="S413" s="225">
        <v>0</v>
      </c>
      <c r="T413" s="226">
        <f>S413*H413</f>
        <v>0</v>
      </c>
      <c r="AR413" s="17" t="s">
        <v>218</v>
      </c>
      <c r="AT413" s="17" t="s">
        <v>213</v>
      </c>
      <c r="AU413" s="17" t="s">
        <v>76</v>
      </c>
      <c r="AY413" s="17" t="s">
        <v>211</v>
      </c>
      <c r="BE413" s="227">
        <f>IF(N413="základní",J413,0)</f>
        <v>0</v>
      </c>
      <c r="BF413" s="227">
        <f>IF(N413="snížená",J413,0)</f>
        <v>0</v>
      </c>
      <c r="BG413" s="227">
        <f>IF(N413="zákl. přenesená",J413,0)</f>
        <v>0</v>
      </c>
      <c r="BH413" s="227">
        <f>IF(N413="sníž. přenesená",J413,0)</f>
        <v>0</v>
      </c>
      <c r="BI413" s="227">
        <f>IF(N413="nulová",J413,0)</f>
        <v>0</v>
      </c>
      <c r="BJ413" s="17" t="s">
        <v>74</v>
      </c>
      <c r="BK413" s="227">
        <f>ROUND(I413*H413,2)</f>
        <v>0</v>
      </c>
      <c r="BL413" s="17" t="s">
        <v>218</v>
      </c>
      <c r="BM413" s="17" t="s">
        <v>584</v>
      </c>
    </row>
    <row r="414" spans="2:47" s="1" customFormat="1" ht="12">
      <c r="B414" s="38"/>
      <c r="C414" s="39"/>
      <c r="D414" s="228" t="s">
        <v>219</v>
      </c>
      <c r="E414" s="39"/>
      <c r="F414" s="229" t="s">
        <v>2495</v>
      </c>
      <c r="G414" s="39"/>
      <c r="H414" s="39"/>
      <c r="I414" s="143"/>
      <c r="J414" s="39"/>
      <c r="K414" s="39"/>
      <c r="L414" s="43"/>
      <c r="M414" s="230"/>
      <c r="N414" s="79"/>
      <c r="O414" s="79"/>
      <c r="P414" s="79"/>
      <c r="Q414" s="79"/>
      <c r="R414" s="79"/>
      <c r="S414" s="79"/>
      <c r="T414" s="80"/>
      <c r="AT414" s="17" t="s">
        <v>219</v>
      </c>
      <c r="AU414" s="17" t="s">
        <v>76</v>
      </c>
    </row>
    <row r="415" spans="2:47" s="1" customFormat="1" ht="12">
      <c r="B415" s="38"/>
      <c r="C415" s="39"/>
      <c r="D415" s="228" t="s">
        <v>221</v>
      </c>
      <c r="E415" s="39"/>
      <c r="F415" s="231" t="s">
        <v>653</v>
      </c>
      <c r="G415" s="39"/>
      <c r="H415" s="39"/>
      <c r="I415" s="143"/>
      <c r="J415" s="39"/>
      <c r="K415" s="39"/>
      <c r="L415" s="43"/>
      <c r="M415" s="230"/>
      <c r="N415" s="79"/>
      <c r="O415" s="79"/>
      <c r="P415" s="79"/>
      <c r="Q415" s="79"/>
      <c r="R415" s="79"/>
      <c r="S415" s="79"/>
      <c r="T415" s="80"/>
      <c r="AT415" s="17" t="s">
        <v>221</v>
      </c>
      <c r="AU415" s="17" t="s">
        <v>76</v>
      </c>
    </row>
    <row r="416" spans="2:51" s="12" customFormat="1" ht="12">
      <c r="B416" s="232"/>
      <c r="C416" s="233"/>
      <c r="D416" s="228" t="s">
        <v>223</v>
      </c>
      <c r="E416" s="234" t="s">
        <v>1</v>
      </c>
      <c r="F416" s="235" t="s">
        <v>2491</v>
      </c>
      <c r="G416" s="233"/>
      <c r="H416" s="234" t="s">
        <v>1</v>
      </c>
      <c r="I416" s="236"/>
      <c r="J416" s="233"/>
      <c r="K416" s="233"/>
      <c r="L416" s="237"/>
      <c r="M416" s="238"/>
      <c r="N416" s="239"/>
      <c r="O416" s="239"/>
      <c r="P416" s="239"/>
      <c r="Q416" s="239"/>
      <c r="R416" s="239"/>
      <c r="S416" s="239"/>
      <c r="T416" s="240"/>
      <c r="AT416" s="241" t="s">
        <v>223</v>
      </c>
      <c r="AU416" s="241" t="s">
        <v>76</v>
      </c>
      <c r="AV416" s="12" t="s">
        <v>74</v>
      </c>
      <c r="AW416" s="12" t="s">
        <v>30</v>
      </c>
      <c r="AX416" s="12" t="s">
        <v>67</v>
      </c>
      <c r="AY416" s="241" t="s">
        <v>211</v>
      </c>
    </row>
    <row r="417" spans="2:51" s="13" customFormat="1" ht="12">
      <c r="B417" s="242"/>
      <c r="C417" s="243"/>
      <c r="D417" s="228" t="s">
        <v>223</v>
      </c>
      <c r="E417" s="244" t="s">
        <v>1</v>
      </c>
      <c r="F417" s="245" t="s">
        <v>2492</v>
      </c>
      <c r="G417" s="243"/>
      <c r="H417" s="246">
        <v>3.9</v>
      </c>
      <c r="I417" s="247"/>
      <c r="J417" s="243"/>
      <c r="K417" s="243"/>
      <c r="L417" s="248"/>
      <c r="M417" s="249"/>
      <c r="N417" s="250"/>
      <c r="O417" s="250"/>
      <c r="P417" s="250"/>
      <c r="Q417" s="250"/>
      <c r="R417" s="250"/>
      <c r="S417" s="250"/>
      <c r="T417" s="251"/>
      <c r="AT417" s="252" t="s">
        <v>223</v>
      </c>
      <c r="AU417" s="252" t="s">
        <v>76</v>
      </c>
      <c r="AV417" s="13" t="s">
        <v>76</v>
      </c>
      <c r="AW417" s="13" t="s">
        <v>30</v>
      </c>
      <c r="AX417" s="13" t="s">
        <v>67</v>
      </c>
      <c r="AY417" s="252" t="s">
        <v>211</v>
      </c>
    </row>
    <row r="418" spans="2:51" s="13" customFormat="1" ht="12">
      <c r="B418" s="242"/>
      <c r="C418" s="243"/>
      <c r="D418" s="228" t="s">
        <v>223</v>
      </c>
      <c r="E418" s="244" t="s">
        <v>1</v>
      </c>
      <c r="F418" s="245" t="s">
        <v>1191</v>
      </c>
      <c r="G418" s="243"/>
      <c r="H418" s="246">
        <v>2.8</v>
      </c>
      <c r="I418" s="247"/>
      <c r="J418" s="243"/>
      <c r="K418" s="243"/>
      <c r="L418" s="248"/>
      <c r="M418" s="249"/>
      <c r="N418" s="250"/>
      <c r="O418" s="250"/>
      <c r="P418" s="250"/>
      <c r="Q418" s="250"/>
      <c r="R418" s="250"/>
      <c r="S418" s="250"/>
      <c r="T418" s="251"/>
      <c r="AT418" s="252" t="s">
        <v>223</v>
      </c>
      <c r="AU418" s="252" t="s">
        <v>76</v>
      </c>
      <c r="AV418" s="13" t="s">
        <v>76</v>
      </c>
      <c r="AW418" s="13" t="s">
        <v>30</v>
      </c>
      <c r="AX418" s="13" t="s">
        <v>67</v>
      </c>
      <c r="AY418" s="252" t="s">
        <v>211</v>
      </c>
    </row>
    <row r="419" spans="2:51" s="14" customFormat="1" ht="12">
      <c r="B419" s="253"/>
      <c r="C419" s="254"/>
      <c r="D419" s="228" t="s">
        <v>223</v>
      </c>
      <c r="E419" s="255" t="s">
        <v>1</v>
      </c>
      <c r="F419" s="256" t="s">
        <v>227</v>
      </c>
      <c r="G419" s="254"/>
      <c r="H419" s="257">
        <v>6.7</v>
      </c>
      <c r="I419" s="258"/>
      <c r="J419" s="254"/>
      <c r="K419" s="254"/>
      <c r="L419" s="259"/>
      <c r="M419" s="260"/>
      <c r="N419" s="261"/>
      <c r="O419" s="261"/>
      <c r="P419" s="261"/>
      <c r="Q419" s="261"/>
      <c r="R419" s="261"/>
      <c r="S419" s="261"/>
      <c r="T419" s="262"/>
      <c r="AT419" s="263" t="s">
        <v>223</v>
      </c>
      <c r="AU419" s="263" t="s">
        <v>76</v>
      </c>
      <c r="AV419" s="14" t="s">
        <v>218</v>
      </c>
      <c r="AW419" s="14" t="s">
        <v>30</v>
      </c>
      <c r="AX419" s="14" t="s">
        <v>74</v>
      </c>
      <c r="AY419" s="263" t="s">
        <v>211</v>
      </c>
    </row>
    <row r="420" spans="2:65" s="1" customFormat="1" ht="16.5" customHeight="1">
      <c r="B420" s="38"/>
      <c r="C420" s="216" t="s">
        <v>392</v>
      </c>
      <c r="D420" s="216" t="s">
        <v>213</v>
      </c>
      <c r="E420" s="217" t="s">
        <v>2496</v>
      </c>
      <c r="F420" s="218" t="s">
        <v>2497</v>
      </c>
      <c r="G420" s="219" t="s">
        <v>230</v>
      </c>
      <c r="H420" s="220">
        <v>0.536</v>
      </c>
      <c r="I420" s="221"/>
      <c r="J420" s="222">
        <f>ROUND(I420*H420,2)</f>
        <v>0</v>
      </c>
      <c r="K420" s="218" t="s">
        <v>217</v>
      </c>
      <c r="L420" s="43"/>
      <c r="M420" s="223" t="s">
        <v>1</v>
      </c>
      <c r="N420" s="224" t="s">
        <v>38</v>
      </c>
      <c r="O420" s="79"/>
      <c r="P420" s="225">
        <f>O420*H420</f>
        <v>0</v>
      </c>
      <c r="Q420" s="225">
        <v>0.50375</v>
      </c>
      <c r="R420" s="225">
        <f>Q420*H420</f>
        <v>0.27001000000000003</v>
      </c>
      <c r="S420" s="225">
        <v>2.5</v>
      </c>
      <c r="T420" s="226">
        <f>S420*H420</f>
        <v>1.34</v>
      </c>
      <c r="AR420" s="17" t="s">
        <v>218</v>
      </c>
      <c r="AT420" s="17" t="s">
        <v>213</v>
      </c>
      <c r="AU420" s="17" t="s">
        <v>76</v>
      </c>
      <c r="AY420" s="17" t="s">
        <v>211</v>
      </c>
      <c r="BE420" s="227">
        <f>IF(N420="základní",J420,0)</f>
        <v>0</v>
      </c>
      <c r="BF420" s="227">
        <f>IF(N420="snížená",J420,0)</f>
        <v>0</v>
      </c>
      <c r="BG420" s="227">
        <f>IF(N420="zákl. přenesená",J420,0)</f>
        <v>0</v>
      </c>
      <c r="BH420" s="227">
        <f>IF(N420="sníž. přenesená",J420,0)</f>
        <v>0</v>
      </c>
      <c r="BI420" s="227">
        <f>IF(N420="nulová",J420,0)</f>
        <v>0</v>
      </c>
      <c r="BJ420" s="17" t="s">
        <v>74</v>
      </c>
      <c r="BK420" s="227">
        <f>ROUND(I420*H420,2)</f>
        <v>0</v>
      </c>
      <c r="BL420" s="17" t="s">
        <v>218</v>
      </c>
      <c r="BM420" s="17" t="s">
        <v>591</v>
      </c>
    </row>
    <row r="421" spans="2:47" s="1" customFormat="1" ht="12">
      <c r="B421" s="38"/>
      <c r="C421" s="39"/>
      <c r="D421" s="228" t="s">
        <v>219</v>
      </c>
      <c r="E421" s="39"/>
      <c r="F421" s="229" t="s">
        <v>2498</v>
      </c>
      <c r="G421" s="39"/>
      <c r="H421" s="39"/>
      <c r="I421" s="143"/>
      <c r="J421" s="39"/>
      <c r="K421" s="39"/>
      <c r="L421" s="43"/>
      <c r="M421" s="230"/>
      <c r="N421" s="79"/>
      <c r="O421" s="79"/>
      <c r="P421" s="79"/>
      <c r="Q421" s="79"/>
      <c r="R421" s="79"/>
      <c r="S421" s="79"/>
      <c r="T421" s="80"/>
      <c r="AT421" s="17" t="s">
        <v>219</v>
      </c>
      <c r="AU421" s="17" t="s">
        <v>76</v>
      </c>
    </row>
    <row r="422" spans="2:47" s="1" customFormat="1" ht="12">
      <c r="B422" s="38"/>
      <c r="C422" s="39"/>
      <c r="D422" s="228" t="s">
        <v>221</v>
      </c>
      <c r="E422" s="39"/>
      <c r="F422" s="231" t="s">
        <v>665</v>
      </c>
      <c r="G422" s="39"/>
      <c r="H422" s="39"/>
      <c r="I422" s="143"/>
      <c r="J422" s="39"/>
      <c r="K422" s="39"/>
      <c r="L422" s="43"/>
      <c r="M422" s="230"/>
      <c r="N422" s="79"/>
      <c r="O422" s="79"/>
      <c r="P422" s="79"/>
      <c r="Q422" s="79"/>
      <c r="R422" s="79"/>
      <c r="S422" s="79"/>
      <c r="T422" s="80"/>
      <c r="AT422" s="17" t="s">
        <v>221</v>
      </c>
      <c r="AU422" s="17" t="s">
        <v>76</v>
      </c>
    </row>
    <row r="423" spans="2:51" s="12" customFormat="1" ht="12">
      <c r="B423" s="232"/>
      <c r="C423" s="233"/>
      <c r="D423" s="228" t="s">
        <v>223</v>
      </c>
      <c r="E423" s="234" t="s">
        <v>1</v>
      </c>
      <c r="F423" s="235" t="s">
        <v>2499</v>
      </c>
      <c r="G423" s="233"/>
      <c r="H423" s="234" t="s">
        <v>1</v>
      </c>
      <c r="I423" s="236"/>
      <c r="J423" s="233"/>
      <c r="K423" s="233"/>
      <c r="L423" s="237"/>
      <c r="M423" s="238"/>
      <c r="N423" s="239"/>
      <c r="O423" s="239"/>
      <c r="P423" s="239"/>
      <c r="Q423" s="239"/>
      <c r="R423" s="239"/>
      <c r="S423" s="239"/>
      <c r="T423" s="240"/>
      <c r="AT423" s="241" t="s">
        <v>223</v>
      </c>
      <c r="AU423" s="241" t="s">
        <v>76</v>
      </c>
      <c r="AV423" s="12" t="s">
        <v>74</v>
      </c>
      <c r="AW423" s="12" t="s">
        <v>30</v>
      </c>
      <c r="AX423" s="12" t="s">
        <v>67</v>
      </c>
      <c r="AY423" s="241" t="s">
        <v>211</v>
      </c>
    </row>
    <row r="424" spans="2:51" s="13" customFormat="1" ht="12">
      <c r="B424" s="242"/>
      <c r="C424" s="243"/>
      <c r="D424" s="228" t="s">
        <v>223</v>
      </c>
      <c r="E424" s="244" t="s">
        <v>1</v>
      </c>
      <c r="F424" s="245" t="s">
        <v>2500</v>
      </c>
      <c r="G424" s="243"/>
      <c r="H424" s="246">
        <v>0.536</v>
      </c>
      <c r="I424" s="247"/>
      <c r="J424" s="243"/>
      <c r="K424" s="243"/>
      <c r="L424" s="248"/>
      <c r="M424" s="249"/>
      <c r="N424" s="250"/>
      <c r="O424" s="250"/>
      <c r="P424" s="250"/>
      <c r="Q424" s="250"/>
      <c r="R424" s="250"/>
      <c r="S424" s="250"/>
      <c r="T424" s="251"/>
      <c r="AT424" s="252" t="s">
        <v>223</v>
      </c>
      <c r="AU424" s="252" t="s">
        <v>76</v>
      </c>
      <c r="AV424" s="13" t="s">
        <v>76</v>
      </c>
      <c r="AW424" s="13" t="s">
        <v>30</v>
      </c>
      <c r="AX424" s="13" t="s">
        <v>67</v>
      </c>
      <c r="AY424" s="252" t="s">
        <v>211</v>
      </c>
    </row>
    <row r="425" spans="2:51" s="14" customFormat="1" ht="12">
      <c r="B425" s="253"/>
      <c r="C425" s="254"/>
      <c r="D425" s="228" t="s">
        <v>223</v>
      </c>
      <c r="E425" s="255" t="s">
        <v>1</v>
      </c>
      <c r="F425" s="256" t="s">
        <v>227</v>
      </c>
      <c r="G425" s="254"/>
      <c r="H425" s="257">
        <v>0.536</v>
      </c>
      <c r="I425" s="258"/>
      <c r="J425" s="254"/>
      <c r="K425" s="254"/>
      <c r="L425" s="259"/>
      <c r="M425" s="260"/>
      <c r="N425" s="261"/>
      <c r="O425" s="261"/>
      <c r="P425" s="261"/>
      <c r="Q425" s="261"/>
      <c r="R425" s="261"/>
      <c r="S425" s="261"/>
      <c r="T425" s="262"/>
      <c r="AT425" s="263" t="s">
        <v>223</v>
      </c>
      <c r="AU425" s="263" t="s">
        <v>76</v>
      </c>
      <c r="AV425" s="14" t="s">
        <v>218</v>
      </c>
      <c r="AW425" s="14" t="s">
        <v>30</v>
      </c>
      <c r="AX425" s="14" t="s">
        <v>74</v>
      </c>
      <c r="AY425" s="263" t="s">
        <v>211</v>
      </c>
    </row>
    <row r="426" spans="2:65" s="1" customFormat="1" ht="16.5" customHeight="1">
      <c r="B426" s="38"/>
      <c r="C426" s="264" t="s">
        <v>601</v>
      </c>
      <c r="D426" s="264" t="s">
        <v>337</v>
      </c>
      <c r="E426" s="265" t="s">
        <v>2501</v>
      </c>
      <c r="F426" s="266" t="s">
        <v>2502</v>
      </c>
      <c r="G426" s="267" t="s">
        <v>323</v>
      </c>
      <c r="H426" s="268">
        <v>1.447</v>
      </c>
      <c r="I426" s="269"/>
      <c r="J426" s="270">
        <f>ROUND(I426*H426,2)</f>
        <v>0</v>
      </c>
      <c r="K426" s="266" t="s">
        <v>217</v>
      </c>
      <c r="L426" s="271"/>
      <c r="M426" s="272" t="s">
        <v>1</v>
      </c>
      <c r="N426" s="273" t="s">
        <v>38</v>
      </c>
      <c r="O426" s="79"/>
      <c r="P426" s="225">
        <f>O426*H426</f>
        <v>0</v>
      </c>
      <c r="Q426" s="225">
        <v>1</v>
      </c>
      <c r="R426" s="225">
        <f>Q426*H426</f>
        <v>1.447</v>
      </c>
      <c r="S426" s="225">
        <v>0</v>
      </c>
      <c r="T426" s="226">
        <f>S426*H426</f>
        <v>0</v>
      </c>
      <c r="AR426" s="17" t="s">
        <v>247</v>
      </c>
      <c r="AT426" s="17" t="s">
        <v>337</v>
      </c>
      <c r="AU426" s="17" t="s">
        <v>76</v>
      </c>
      <c r="AY426" s="17" t="s">
        <v>211</v>
      </c>
      <c r="BE426" s="227">
        <f>IF(N426="základní",J426,0)</f>
        <v>0</v>
      </c>
      <c r="BF426" s="227">
        <f>IF(N426="snížená",J426,0)</f>
        <v>0</v>
      </c>
      <c r="BG426" s="227">
        <f>IF(N426="zákl. přenesená",J426,0)</f>
        <v>0</v>
      </c>
      <c r="BH426" s="227">
        <f>IF(N426="sníž. přenesená",J426,0)</f>
        <v>0</v>
      </c>
      <c r="BI426" s="227">
        <f>IF(N426="nulová",J426,0)</f>
        <v>0</v>
      </c>
      <c r="BJ426" s="17" t="s">
        <v>74</v>
      </c>
      <c r="BK426" s="227">
        <f>ROUND(I426*H426,2)</f>
        <v>0</v>
      </c>
      <c r="BL426" s="17" t="s">
        <v>218</v>
      </c>
      <c r="BM426" s="17" t="s">
        <v>598</v>
      </c>
    </row>
    <row r="427" spans="2:47" s="1" customFormat="1" ht="12">
      <c r="B427" s="38"/>
      <c r="C427" s="39"/>
      <c r="D427" s="228" t="s">
        <v>219</v>
      </c>
      <c r="E427" s="39"/>
      <c r="F427" s="229" t="s">
        <v>2502</v>
      </c>
      <c r="G427" s="39"/>
      <c r="H427" s="39"/>
      <c r="I427" s="143"/>
      <c r="J427" s="39"/>
      <c r="K427" s="39"/>
      <c r="L427" s="43"/>
      <c r="M427" s="230"/>
      <c r="N427" s="79"/>
      <c r="O427" s="79"/>
      <c r="P427" s="79"/>
      <c r="Q427" s="79"/>
      <c r="R427" s="79"/>
      <c r="S427" s="79"/>
      <c r="T427" s="80"/>
      <c r="AT427" s="17" t="s">
        <v>219</v>
      </c>
      <c r="AU427" s="17" t="s">
        <v>76</v>
      </c>
    </row>
    <row r="428" spans="2:51" s="13" customFormat="1" ht="12">
      <c r="B428" s="242"/>
      <c r="C428" s="243"/>
      <c r="D428" s="228" t="s">
        <v>223</v>
      </c>
      <c r="E428" s="244" t="s">
        <v>1</v>
      </c>
      <c r="F428" s="245" t="s">
        <v>2503</v>
      </c>
      <c r="G428" s="243"/>
      <c r="H428" s="246">
        <v>1.447</v>
      </c>
      <c r="I428" s="247"/>
      <c r="J428" s="243"/>
      <c r="K428" s="243"/>
      <c r="L428" s="248"/>
      <c r="M428" s="249"/>
      <c r="N428" s="250"/>
      <c r="O428" s="250"/>
      <c r="P428" s="250"/>
      <c r="Q428" s="250"/>
      <c r="R428" s="250"/>
      <c r="S428" s="250"/>
      <c r="T428" s="251"/>
      <c r="AT428" s="252" t="s">
        <v>223</v>
      </c>
      <c r="AU428" s="252" t="s">
        <v>76</v>
      </c>
      <c r="AV428" s="13" t="s">
        <v>76</v>
      </c>
      <c r="AW428" s="13" t="s">
        <v>30</v>
      </c>
      <c r="AX428" s="13" t="s">
        <v>67</v>
      </c>
      <c r="AY428" s="252" t="s">
        <v>211</v>
      </c>
    </row>
    <row r="429" spans="2:51" s="14" customFormat="1" ht="12">
      <c r="B429" s="253"/>
      <c r="C429" s="254"/>
      <c r="D429" s="228" t="s">
        <v>223</v>
      </c>
      <c r="E429" s="255" t="s">
        <v>1</v>
      </c>
      <c r="F429" s="256" t="s">
        <v>227</v>
      </c>
      <c r="G429" s="254"/>
      <c r="H429" s="257">
        <v>1.447</v>
      </c>
      <c r="I429" s="258"/>
      <c r="J429" s="254"/>
      <c r="K429" s="254"/>
      <c r="L429" s="259"/>
      <c r="M429" s="260"/>
      <c r="N429" s="261"/>
      <c r="O429" s="261"/>
      <c r="P429" s="261"/>
      <c r="Q429" s="261"/>
      <c r="R429" s="261"/>
      <c r="S429" s="261"/>
      <c r="T429" s="262"/>
      <c r="AT429" s="263" t="s">
        <v>223</v>
      </c>
      <c r="AU429" s="263" t="s">
        <v>76</v>
      </c>
      <c r="AV429" s="14" t="s">
        <v>218</v>
      </c>
      <c r="AW429" s="14" t="s">
        <v>30</v>
      </c>
      <c r="AX429" s="14" t="s">
        <v>74</v>
      </c>
      <c r="AY429" s="263" t="s">
        <v>211</v>
      </c>
    </row>
    <row r="430" spans="2:65" s="1" customFormat="1" ht="16.5" customHeight="1">
      <c r="B430" s="38"/>
      <c r="C430" s="216" t="s">
        <v>396</v>
      </c>
      <c r="D430" s="216" t="s">
        <v>213</v>
      </c>
      <c r="E430" s="217" t="s">
        <v>675</v>
      </c>
      <c r="F430" s="218" t="s">
        <v>676</v>
      </c>
      <c r="G430" s="219" t="s">
        <v>216</v>
      </c>
      <c r="H430" s="220">
        <v>6.7</v>
      </c>
      <c r="I430" s="221"/>
      <c r="J430" s="222">
        <f>ROUND(I430*H430,2)</f>
        <v>0</v>
      </c>
      <c r="K430" s="218" t="s">
        <v>217</v>
      </c>
      <c r="L430" s="43"/>
      <c r="M430" s="223" t="s">
        <v>1</v>
      </c>
      <c r="N430" s="224" t="s">
        <v>38</v>
      </c>
      <c r="O430" s="79"/>
      <c r="P430" s="225">
        <f>O430*H430</f>
        <v>0</v>
      </c>
      <c r="Q430" s="225">
        <v>0.078164</v>
      </c>
      <c r="R430" s="225">
        <f>Q430*H430</f>
        <v>0.5236988</v>
      </c>
      <c r="S430" s="225">
        <v>0</v>
      </c>
      <c r="T430" s="226">
        <f>S430*H430</f>
        <v>0</v>
      </c>
      <c r="AR430" s="17" t="s">
        <v>218</v>
      </c>
      <c r="AT430" s="17" t="s">
        <v>213</v>
      </c>
      <c r="AU430" s="17" t="s">
        <v>76</v>
      </c>
      <c r="AY430" s="17" t="s">
        <v>211</v>
      </c>
      <c r="BE430" s="227">
        <f>IF(N430="základní",J430,0)</f>
        <v>0</v>
      </c>
      <c r="BF430" s="227">
        <f>IF(N430="snížená",J430,0)</f>
        <v>0</v>
      </c>
      <c r="BG430" s="227">
        <f>IF(N430="zákl. přenesená",J430,0)</f>
        <v>0</v>
      </c>
      <c r="BH430" s="227">
        <f>IF(N430="sníž. přenesená",J430,0)</f>
        <v>0</v>
      </c>
      <c r="BI430" s="227">
        <f>IF(N430="nulová",J430,0)</f>
        <v>0</v>
      </c>
      <c r="BJ430" s="17" t="s">
        <v>74</v>
      </c>
      <c r="BK430" s="227">
        <f>ROUND(I430*H430,2)</f>
        <v>0</v>
      </c>
      <c r="BL430" s="17" t="s">
        <v>218</v>
      </c>
      <c r="BM430" s="17" t="s">
        <v>604</v>
      </c>
    </row>
    <row r="431" spans="2:47" s="1" customFormat="1" ht="12">
      <c r="B431" s="38"/>
      <c r="C431" s="39"/>
      <c r="D431" s="228" t="s">
        <v>219</v>
      </c>
      <c r="E431" s="39"/>
      <c r="F431" s="229" t="s">
        <v>678</v>
      </c>
      <c r="G431" s="39"/>
      <c r="H431" s="39"/>
      <c r="I431" s="143"/>
      <c r="J431" s="39"/>
      <c r="K431" s="39"/>
      <c r="L431" s="43"/>
      <c r="M431" s="230"/>
      <c r="N431" s="79"/>
      <c r="O431" s="79"/>
      <c r="P431" s="79"/>
      <c r="Q431" s="79"/>
      <c r="R431" s="79"/>
      <c r="S431" s="79"/>
      <c r="T431" s="80"/>
      <c r="AT431" s="17" t="s">
        <v>219</v>
      </c>
      <c r="AU431" s="17" t="s">
        <v>76</v>
      </c>
    </row>
    <row r="432" spans="2:47" s="1" customFormat="1" ht="12">
      <c r="B432" s="38"/>
      <c r="C432" s="39"/>
      <c r="D432" s="228" t="s">
        <v>221</v>
      </c>
      <c r="E432" s="39"/>
      <c r="F432" s="231" t="s">
        <v>679</v>
      </c>
      <c r="G432" s="39"/>
      <c r="H432" s="39"/>
      <c r="I432" s="143"/>
      <c r="J432" s="39"/>
      <c r="K432" s="39"/>
      <c r="L432" s="43"/>
      <c r="M432" s="230"/>
      <c r="N432" s="79"/>
      <c r="O432" s="79"/>
      <c r="P432" s="79"/>
      <c r="Q432" s="79"/>
      <c r="R432" s="79"/>
      <c r="S432" s="79"/>
      <c r="T432" s="80"/>
      <c r="AT432" s="17" t="s">
        <v>221</v>
      </c>
      <c r="AU432" s="17" t="s">
        <v>76</v>
      </c>
    </row>
    <row r="433" spans="2:51" s="13" customFormat="1" ht="12">
      <c r="B433" s="242"/>
      <c r="C433" s="243"/>
      <c r="D433" s="228" t="s">
        <v>223</v>
      </c>
      <c r="E433" s="244" t="s">
        <v>1</v>
      </c>
      <c r="F433" s="245" t="s">
        <v>2504</v>
      </c>
      <c r="G433" s="243"/>
      <c r="H433" s="246">
        <v>6.7</v>
      </c>
      <c r="I433" s="247"/>
      <c r="J433" s="243"/>
      <c r="K433" s="243"/>
      <c r="L433" s="248"/>
      <c r="M433" s="249"/>
      <c r="N433" s="250"/>
      <c r="O433" s="250"/>
      <c r="P433" s="250"/>
      <c r="Q433" s="250"/>
      <c r="R433" s="250"/>
      <c r="S433" s="250"/>
      <c r="T433" s="251"/>
      <c r="AT433" s="252" t="s">
        <v>223</v>
      </c>
      <c r="AU433" s="252" t="s">
        <v>76</v>
      </c>
      <c r="AV433" s="13" t="s">
        <v>76</v>
      </c>
      <c r="AW433" s="13" t="s">
        <v>30</v>
      </c>
      <c r="AX433" s="13" t="s">
        <v>67</v>
      </c>
      <c r="AY433" s="252" t="s">
        <v>211</v>
      </c>
    </row>
    <row r="434" spans="2:51" s="14" customFormat="1" ht="12">
      <c r="B434" s="253"/>
      <c r="C434" s="254"/>
      <c r="D434" s="228" t="s">
        <v>223</v>
      </c>
      <c r="E434" s="255" t="s">
        <v>1</v>
      </c>
      <c r="F434" s="256" t="s">
        <v>227</v>
      </c>
      <c r="G434" s="254"/>
      <c r="H434" s="257">
        <v>6.7</v>
      </c>
      <c r="I434" s="258"/>
      <c r="J434" s="254"/>
      <c r="K434" s="254"/>
      <c r="L434" s="259"/>
      <c r="M434" s="260"/>
      <c r="N434" s="261"/>
      <c r="O434" s="261"/>
      <c r="P434" s="261"/>
      <c r="Q434" s="261"/>
      <c r="R434" s="261"/>
      <c r="S434" s="261"/>
      <c r="T434" s="262"/>
      <c r="AT434" s="263" t="s">
        <v>223</v>
      </c>
      <c r="AU434" s="263" t="s">
        <v>76</v>
      </c>
      <c r="AV434" s="14" t="s">
        <v>218</v>
      </c>
      <c r="AW434" s="14" t="s">
        <v>30</v>
      </c>
      <c r="AX434" s="14" t="s">
        <v>74</v>
      </c>
      <c r="AY434" s="263" t="s">
        <v>211</v>
      </c>
    </row>
    <row r="435" spans="2:65" s="1" customFormat="1" ht="16.5" customHeight="1">
      <c r="B435" s="38"/>
      <c r="C435" s="216" t="s">
        <v>614</v>
      </c>
      <c r="D435" s="216" t="s">
        <v>213</v>
      </c>
      <c r="E435" s="217" t="s">
        <v>680</v>
      </c>
      <c r="F435" s="218" t="s">
        <v>681</v>
      </c>
      <c r="G435" s="219" t="s">
        <v>216</v>
      </c>
      <c r="H435" s="220">
        <v>6.7</v>
      </c>
      <c r="I435" s="221"/>
      <c r="J435" s="222">
        <f>ROUND(I435*H435,2)</f>
        <v>0</v>
      </c>
      <c r="K435" s="218" t="s">
        <v>217</v>
      </c>
      <c r="L435" s="43"/>
      <c r="M435" s="223" t="s">
        <v>1</v>
      </c>
      <c r="N435" s="224" t="s">
        <v>38</v>
      </c>
      <c r="O435" s="79"/>
      <c r="P435" s="225">
        <f>O435*H435</f>
        <v>0</v>
      </c>
      <c r="Q435" s="225">
        <v>0</v>
      </c>
      <c r="R435" s="225">
        <f>Q435*H435</f>
        <v>0</v>
      </c>
      <c r="S435" s="225">
        <v>0</v>
      </c>
      <c r="T435" s="226">
        <f>S435*H435</f>
        <v>0</v>
      </c>
      <c r="AR435" s="17" t="s">
        <v>218</v>
      </c>
      <c r="AT435" s="17" t="s">
        <v>213</v>
      </c>
      <c r="AU435" s="17" t="s">
        <v>76</v>
      </c>
      <c r="AY435" s="17" t="s">
        <v>211</v>
      </c>
      <c r="BE435" s="227">
        <f>IF(N435="základní",J435,0)</f>
        <v>0</v>
      </c>
      <c r="BF435" s="227">
        <f>IF(N435="snížená",J435,0)</f>
        <v>0</v>
      </c>
      <c r="BG435" s="227">
        <f>IF(N435="zákl. přenesená",J435,0)</f>
        <v>0</v>
      </c>
      <c r="BH435" s="227">
        <f>IF(N435="sníž. přenesená",J435,0)</f>
        <v>0</v>
      </c>
      <c r="BI435" s="227">
        <f>IF(N435="nulová",J435,0)</f>
        <v>0</v>
      </c>
      <c r="BJ435" s="17" t="s">
        <v>74</v>
      </c>
      <c r="BK435" s="227">
        <f>ROUND(I435*H435,2)</f>
        <v>0</v>
      </c>
      <c r="BL435" s="17" t="s">
        <v>218</v>
      </c>
      <c r="BM435" s="17" t="s">
        <v>2083</v>
      </c>
    </row>
    <row r="436" spans="2:47" s="1" customFormat="1" ht="12">
      <c r="B436" s="38"/>
      <c r="C436" s="39"/>
      <c r="D436" s="228" t="s">
        <v>219</v>
      </c>
      <c r="E436" s="39"/>
      <c r="F436" s="229" t="s">
        <v>683</v>
      </c>
      <c r="G436" s="39"/>
      <c r="H436" s="39"/>
      <c r="I436" s="143"/>
      <c r="J436" s="39"/>
      <c r="K436" s="39"/>
      <c r="L436" s="43"/>
      <c r="M436" s="230"/>
      <c r="N436" s="79"/>
      <c r="O436" s="79"/>
      <c r="P436" s="79"/>
      <c r="Q436" s="79"/>
      <c r="R436" s="79"/>
      <c r="S436" s="79"/>
      <c r="T436" s="80"/>
      <c r="AT436" s="17" t="s">
        <v>219</v>
      </c>
      <c r="AU436" s="17" t="s">
        <v>76</v>
      </c>
    </row>
    <row r="437" spans="2:47" s="1" customFormat="1" ht="12">
      <c r="B437" s="38"/>
      <c r="C437" s="39"/>
      <c r="D437" s="228" t="s">
        <v>221</v>
      </c>
      <c r="E437" s="39"/>
      <c r="F437" s="231" t="s">
        <v>684</v>
      </c>
      <c r="G437" s="39"/>
      <c r="H437" s="39"/>
      <c r="I437" s="143"/>
      <c r="J437" s="39"/>
      <c r="K437" s="39"/>
      <c r="L437" s="43"/>
      <c r="M437" s="230"/>
      <c r="N437" s="79"/>
      <c r="O437" s="79"/>
      <c r="P437" s="79"/>
      <c r="Q437" s="79"/>
      <c r="R437" s="79"/>
      <c r="S437" s="79"/>
      <c r="T437" s="80"/>
      <c r="AT437" s="17" t="s">
        <v>221</v>
      </c>
      <c r="AU437" s="17" t="s">
        <v>76</v>
      </c>
    </row>
    <row r="438" spans="2:51" s="13" customFormat="1" ht="12">
      <c r="B438" s="242"/>
      <c r="C438" s="243"/>
      <c r="D438" s="228" t="s">
        <v>223</v>
      </c>
      <c r="E438" s="244" t="s">
        <v>1</v>
      </c>
      <c r="F438" s="245" t="s">
        <v>2504</v>
      </c>
      <c r="G438" s="243"/>
      <c r="H438" s="246">
        <v>6.7</v>
      </c>
      <c r="I438" s="247"/>
      <c r="J438" s="243"/>
      <c r="K438" s="243"/>
      <c r="L438" s="248"/>
      <c r="M438" s="249"/>
      <c r="N438" s="250"/>
      <c r="O438" s="250"/>
      <c r="P438" s="250"/>
      <c r="Q438" s="250"/>
      <c r="R438" s="250"/>
      <c r="S438" s="250"/>
      <c r="T438" s="251"/>
      <c r="AT438" s="252" t="s">
        <v>223</v>
      </c>
      <c r="AU438" s="252" t="s">
        <v>76</v>
      </c>
      <c r="AV438" s="13" t="s">
        <v>76</v>
      </c>
      <c r="AW438" s="13" t="s">
        <v>30</v>
      </c>
      <c r="AX438" s="13" t="s">
        <v>67</v>
      </c>
      <c r="AY438" s="252" t="s">
        <v>211</v>
      </c>
    </row>
    <row r="439" spans="2:51" s="14" customFormat="1" ht="12">
      <c r="B439" s="253"/>
      <c r="C439" s="254"/>
      <c r="D439" s="228" t="s">
        <v>223</v>
      </c>
      <c r="E439" s="255" t="s">
        <v>1</v>
      </c>
      <c r="F439" s="256" t="s">
        <v>227</v>
      </c>
      <c r="G439" s="254"/>
      <c r="H439" s="257">
        <v>6.7</v>
      </c>
      <c r="I439" s="258"/>
      <c r="J439" s="254"/>
      <c r="K439" s="254"/>
      <c r="L439" s="259"/>
      <c r="M439" s="260"/>
      <c r="N439" s="261"/>
      <c r="O439" s="261"/>
      <c r="P439" s="261"/>
      <c r="Q439" s="261"/>
      <c r="R439" s="261"/>
      <c r="S439" s="261"/>
      <c r="T439" s="262"/>
      <c r="AT439" s="263" t="s">
        <v>223</v>
      </c>
      <c r="AU439" s="263" t="s">
        <v>76</v>
      </c>
      <c r="AV439" s="14" t="s">
        <v>218</v>
      </c>
      <c r="AW439" s="14" t="s">
        <v>30</v>
      </c>
      <c r="AX439" s="14" t="s">
        <v>74</v>
      </c>
      <c r="AY439" s="263" t="s">
        <v>211</v>
      </c>
    </row>
    <row r="440" spans="2:63" s="11" customFormat="1" ht="22.8" customHeight="1">
      <c r="B440" s="200"/>
      <c r="C440" s="201"/>
      <c r="D440" s="202" t="s">
        <v>66</v>
      </c>
      <c r="E440" s="214" t="s">
        <v>711</v>
      </c>
      <c r="F440" s="214" t="s">
        <v>712</v>
      </c>
      <c r="G440" s="201"/>
      <c r="H440" s="201"/>
      <c r="I440" s="204"/>
      <c r="J440" s="215">
        <f>BK440</f>
        <v>0</v>
      </c>
      <c r="K440" s="201"/>
      <c r="L440" s="206"/>
      <c r="M440" s="207"/>
      <c r="N440" s="208"/>
      <c r="O440" s="208"/>
      <c r="P440" s="209">
        <f>SUM(P441:P475)</f>
        <v>0</v>
      </c>
      <c r="Q440" s="208"/>
      <c r="R440" s="209">
        <f>SUM(R441:R475)</f>
        <v>0</v>
      </c>
      <c r="S440" s="208"/>
      <c r="T440" s="210">
        <f>SUM(T441:T475)</f>
        <v>0</v>
      </c>
      <c r="AR440" s="211" t="s">
        <v>74</v>
      </c>
      <c r="AT440" s="212" t="s">
        <v>66</v>
      </c>
      <c r="AU440" s="212" t="s">
        <v>74</v>
      </c>
      <c r="AY440" s="211" t="s">
        <v>211</v>
      </c>
      <c r="BK440" s="213">
        <f>SUM(BK441:BK475)</f>
        <v>0</v>
      </c>
    </row>
    <row r="441" spans="2:65" s="1" customFormat="1" ht="16.5" customHeight="1">
      <c r="B441" s="38"/>
      <c r="C441" s="216" t="s">
        <v>405</v>
      </c>
      <c r="D441" s="216" t="s">
        <v>213</v>
      </c>
      <c r="E441" s="217" t="s">
        <v>714</v>
      </c>
      <c r="F441" s="218" t="s">
        <v>715</v>
      </c>
      <c r="G441" s="219" t="s">
        <v>323</v>
      </c>
      <c r="H441" s="220">
        <v>28.358</v>
      </c>
      <c r="I441" s="221"/>
      <c r="J441" s="222">
        <f>ROUND(I441*H441,2)</f>
        <v>0</v>
      </c>
      <c r="K441" s="218" t="s">
        <v>217</v>
      </c>
      <c r="L441" s="43"/>
      <c r="M441" s="223" t="s">
        <v>1</v>
      </c>
      <c r="N441" s="224" t="s">
        <v>38</v>
      </c>
      <c r="O441" s="79"/>
      <c r="P441" s="225">
        <f>O441*H441</f>
        <v>0</v>
      </c>
      <c r="Q441" s="225">
        <v>0</v>
      </c>
      <c r="R441" s="225">
        <f>Q441*H441</f>
        <v>0</v>
      </c>
      <c r="S441" s="225">
        <v>0</v>
      </c>
      <c r="T441" s="226">
        <f>S441*H441</f>
        <v>0</v>
      </c>
      <c r="AR441" s="17" t="s">
        <v>218</v>
      </c>
      <c r="AT441" s="17" t="s">
        <v>213</v>
      </c>
      <c r="AU441" s="17" t="s">
        <v>76</v>
      </c>
      <c r="AY441" s="17" t="s">
        <v>211</v>
      </c>
      <c r="BE441" s="227">
        <f>IF(N441="základní",J441,0)</f>
        <v>0</v>
      </c>
      <c r="BF441" s="227">
        <f>IF(N441="snížená",J441,0)</f>
        <v>0</v>
      </c>
      <c r="BG441" s="227">
        <f>IF(N441="zákl. přenesená",J441,0)</f>
        <v>0</v>
      </c>
      <c r="BH441" s="227">
        <f>IF(N441="sníž. přenesená",J441,0)</f>
        <v>0</v>
      </c>
      <c r="BI441" s="227">
        <f>IF(N441="nulová",J441,0)</f>
        <v>0</v>
      </c>
      <c r="BJ441" s="17" t="s">
        <v>74</v>
      </c>
      <c r="BK441" s="227">
        <f>ROUND(I441*H441,2)</f>
        <v>0</v>
      </c>
      <c r="BL441" s="17" t="s">
        <v>218</v>
      </c>
      <c r="BM441" s="17" t="s">
        <v>617</v>
      </c>
    </row>
    <row r="442" spans="2:47" s="1" customFormat="1" ht="12">
      <c r="B442" s="38"/>
      <c r="C442" s="39"/>
      <c r="D442" s="228" t="s">
        <v>219</v>
      </c>
      <c r="E442" s="39"/>
      <c r="F442" s="229" t="s">
        <v>717</v>
      </c>
      <c r="G442" s="39"/>
      <c r="H442" s="39"/>
      <c r="I442" s="143"/>
      <c r="J442" s="39"/>
      <c r="K442" s="39"/>
      <c r="L442" s="43"/>
      <c r="M442" s="230"/>
      <c r="N442" s="79"/>
      <c r="O442" s="79"/>
      <c r="P442" s="79"/>
      <c r="Q442" s="79"/>
      <c r="R442" s="79"/>
      <c r="S442" s="79"/>
      <c r="T442" s="80"/>
      <c r="AT442" s="17" t="s">
        <v>219</v>
      </c>
      <c r="AU442" s="17" t="s">
        <v>76</v>
      </c>
    </row>
    <row r="443" spans="2:47" s="1" customFormat="1" ht="12">
      <c r="B443" s="38"/>
      <c r="C443" s="39"/>
      <c r="D443" s="228" t="s">
        <v>221</v>
      </c>
      <c r="E443" s="39"/>
      <c r="F443" s="231" t="s">
        <v>718</v>
      </c>
      <c r="G443" s="39"/>
      <c r="H443" s="39"/>
      <c r="I443" s="143"/>
      <c r="J443" s="39"/>
      <c r="K443" s="39"/>
      <c r="L443" s="43"/>
      <c r="M443" s="230"/>
      <c r="N443" s="79"/>
      <c r="O443" s="79"/>
      <c r="P443" s="79"/>
      <c r="Q443" s="79"/>
      <c r="R443" s="79"/>
      <c r="S443" s="79"/>
      <c r="T443" s="80"/>
      <c r="AT443" s="17" t="s">
        <v>221</v>
      </c>
      <c r="AU443" s="17" t="s">
        <v>76</v>
      </c>
    </row>
    <row r="444" spans="2:65" s="1" customFormat="1" ht="16.5" customHeight="1">
      <c r="B444" s="38"/>
      <c r="C444" s="216" t="s">
        <v>634</v>
      </c>
      <c r="D444" s="216" t="s">
        <v>213</v>
      </c>
      <c r="E444" s="217" t="s">
        <v>719</v>
      </c>
      <c r="F444" s="218" t="s">
        <v>720</v>
      </c>
      <c r="G444" s="219" t="s">
        <v>323</v>
      </c>
      <c r="H444" s="220">
        <v>538.802</v>
      </c>
      <c r="I444" s="221"/>
      <c r="J444" s="222">
        <f>ROUND(I444*H444,2)</f>
        <v>0</v>
      </c>
      <c r="K444" s="218" t="s">
        <v>217</v>
      </c>
      <c r="L444" s="43"/>
      <c r="M444" s="223" t="s">
        <v>1</v>
      </c>
      <c r="N444" s="224" t="s">
        <v>38</v>
      </c>
      <c r="O444" s="79"/>
      <c r="P444" s="225">
        <f>O444*H444</f>
        <v>0</v>
      </c>
      <c r="Q444" s="225">
        <v>0</v>
      </c>
      <c r="R444" s="225">
        <f>Q444*H444</f>
        <v>0</v>
      </c>
      <c r="S444" s="225">
        <v>0</v>
      </c>
      <c r="T444" s="226">
        <f>S444*H444</f>
        <v>0</v>
      </c>
      <c r="AR444" s="17" t="s">
        <v>218</v>
      </c>
      <c r="AT444" s="17" t="s">
        <v>213</v>
      </c>
      <c r="AU444" s="17" t="s">
        <v>76</v>
      </c>
      <c r="AY444" s="17" t="s">
        <v>211</v>
      </c>
      <c r="BE444" s="227">
        <f>IF(N444="základní",J444,0)</f>
        <v>0</v>
      </c>
      <c r="BF444" s="227">
        <f>IF(N444="snížená",J444,0)</f>
        <v>0</v>
      </c>
      <c r="BG444" s="227">
        <f>IF(N444="zákl. přenesená",J444,0)</f>
        <v>0</v>
      </c>
      <c r="BH444" s="227">
        <f>IF(N444="sníž. přenesená",J444,0)</f>
        <v>0</v>
      </c>
      <c r="BI444" s="227">
        <f>IF(N444="nulová",J444,0)</f>
        <v>0</v>
      </c>
      <c r="BJ444" s="17" t="s">
        <v>74</v>
      </c>
      <c r="BK444" s="227">
        <f>ROUND(I444*H444,2)</f>
        <v>0</v>
      </c>
      <c r="BL444" s="17" t="s">
        <v>218</v>
      </c>
      <c r="BM444" s="17" t="s">
        <v>624</v>
      </c>
    </row>
    <row r="445" spans="2:47" s="1" customFormat="1" ht="12">
      <c r="B445" s="38"/>
      <c r="C445" s="39"/>
      <c r="D445" s="228" t="s">
        <v>219</v>
      </c>
      <c r="E445" s="39"/>
      <c r="F445" s="229" t="s">
        <v>722</v>
      </c>
      <c r="G445" s="39"/>
      <c r="H445" s="39"/>
      <c r="I445" s="143"/>
      <c r="J445" s="39"/>
      <c r="K445" s="39"/>
      <c r="L445" s="43"/>
      <c r="M445" s="230"/>
      <c r="N445" s="79"/>
      <c r="O445" s="79"/>
      <c r="P445" s="79"/>
      <c r="Q445" s="79"/>
      <c r="R445" s="79"/>
      <c r="S445" s="79"/>
      <c r="T445" s="80"/>
      <c r="AT445" s="17" t="s">
        <v>219</v>
      </c>
      <c r="AU445" s="17" t="s">
        <v>76</v>
      </c>
    </row>
    <row r="446" spans="2:47" s="1" customFormat="1" ht="12">
      <c r="B446" s="38"/>
      <c r="C446" s="39"/>
      <c r="D446" s="228" t="s">
        <v>221</v>
      </c>
      <c r="E446" s="39"/>
      <c r="F446" s="231" t="s">
        <v>718</v>
      </c>
      <c r="G446" s="39"/>
      <c r="H446" s="39"/>
      <c r="I446" s="143"/>
      <c r="J446" s="39"/>
      <c r="K446" s="39"/>
      <c r="L446" s="43"/>
      <c r="M446" s="230"/>
      <c r="N446" s="79"/>
      <c r="O446" s="79"/>
      <c r="P446" s="79"/>
      <c r="Q446" s="79"/>
      <c r="R446" s="79"/>
      <c r="S446" s="79"/>
      <c r="T446" s="80"/>
      <c r="AT446" s="17" t="s">
        <v>221</v>
      </c>
      <c r="AU446" s="17" t="s">
        <v>76</v>
      </c>
    </row>
    <row r="447" spans="2:47" s="1" customFormat="1" ht="12">
      <c r="B447" s="38"/>
      <c r="C447" s="39"/>
      <c r="D447" s="228" t="s">
        <v>250</v>
      </c>
      <c r="E447" s="39"/>
      <c r="F447" s="231" t="s">
        <v>2420</v>
      </c>
      <c r="G447" s="39"/>
      <c r="H447" s="39"/>
      <c r="I447" s="143"/>
      <c r="J447" s="39"/>
      <c r="K447" s="39"/>
      <c r="L447" s="43"/>
      <c r="M447" s="230"/>
      <c r="N447" s="79"/>
      <c r="O447" s="79"/>
      <c r="P447" s="79"/>
      <c r="Q447" s="79"/>
      <c r="R447" s="79"/>
      <c r="S447" s="79"/>
      <c r="T447" s="80"/>
      <c r="AT447" s="17" t="s">
        <v>250</v>
      </c>
      <c r="AU447" s="17" t="s">
        <v>76</v>
      </c>
    </row>
    <row r="448" spans="2:51" s="13" customFormat="1" ht="12">
      <c r="B448" s="242"/>
      <c r="C448" s="243"/>
      <c r="D448" s="228" t="s">
        <v>223</v>
      </c>
      <c r="E448" s="244" t="s">
        <v>1</v>
      </c>
      <c r="F448" s="245" t="s">
        <v>2505</v>
      </c>
      <c r="G448" s="243"/>
      <c r="H448" s="246">
        <v>538.802</v>
      </c>
      <c r="I448" s="247"/>
      <c r="J448" s="243"/>
      <c r="K448" s="243"/>
      <c r="L448" s="248"/>
      <c r="M448" s="249"/>
      <c r="N448" s="250"/>
      <c r="O448" s="250"/>
      <c r="P448" s="250"/>
      <c r="Q448" s="250"/>
      <c r="R448" s="250"/>
      <c r="S448" s="250"/>
      <c r="T448" s="251"/>
      <c r="AT448" s="252" t="s">
        <v>223</v>
      </c>
      <c r="AU448" s="252" t="s">
        <v>76</v>
      </c>
      <c r="AV448" s="13" t="s">
        <v>76</v>
      </c>
      <c r="AW448" s="13" t="s">
        <v>30</v>
      </c>
      <c r="AX448" s="13" t="s">
        <v>67</v>
      </c>
      <c r="AY448" s="252" t="s">
        <v>211</v>
      </c>
    </row>
    <row r="449" spans="2:51" s="14" customFormat="1" ht="12">
      <c r="B449" s="253"/>
      <c r="C449" s="254"/>
      <c r="D449" s="228" t="s">
        <v>223</v>
      </c>
      <c r="E449" s="255" t="s">
        <v>1</v>
      </c>
      <c r="F449" s="256" t="s">
        <v>227</v>
      </c>
      <c r="G449" s="254"/>
      <c r="H449" s="257">
        <v>538.802</v>
      </c>
      <c r="I449" s="258"/>
      <c r="J449" s="254"/>
      <c r="K449" s="254"/>
      <c r="L449" s="259"/>
      <c r="M449" s="260"/>
      <c r="N449" s="261"/>
      <c r="O449" s="261"/>
      <c r="P449" s="261"/>
      <c r="Q449" s="261"/>
      <c r="R449" s="261"/>
      <c r="S449" s="261"/>
      <c r="T449" s="262"/>
      <c r="AT449" s="263" t="s">
        <v>223</v>
      </c>
      <c r="AU449" s="263" t="s">
        <v>76</v>
      </c>
      <c r="AV449" s="14" t="s">
        <v>218</v>
      </c>
      <c r="AW449" s="14" t="s">
        <v>30</v>
      </c>
      <c r="AX449" s="14" t="s">
        <v>74</v>
      </c>
      <c r="AY449" s="263" t="s">
        <v>211</v>
      </c>
    </row>
    <row r="450" spans="2:65" s="1" customFormat="1" ht="16.5" customHeight="1">
      <c r="B450" s="38"/>
      <c r="C450" s="216" t="s">
        <v>416</v>
      </c>
      <c r="D450" s="216" t="s">
        <v>213</v>
      </c>
      <c r="E450" s="217" t="s">
        <v>726</v>
      </c>
      <c r="F450" s="218" t="s">
        <v>727</v>
      </c>
      <c r="G450" s="219" t="s">
        <v>323</v>
      </c>
      <c r="H450" s="220">
        <v>28.358</v>
      </c>
      <c r="I450" s="221"/>
      <c r="J450" s="222">
        <f>ROUND(I450*H450,2)</f>
        <v>0</v>
      </c>
      <c r="K450" s="218" t="s">
        <v>217</v>
      </c>
      <c r="L450" s="43"/>
      <c r="M450" s="223" t="s">
        <v>1</v>
      </c>
      <c r="N450" s="224" t="s">
        <v>38</v>
      </c>
      <c r="O450" s="79"/>
      <c r="P450" s="225">
        <f>O450*H450</f>
        <v>0</v>
      </c>
      <c r="Q450" s="225">
        <v>0</v>
      </c>
      <c r="R450" s="225">
        <f>Q450*H450</f>
        <v>0</v>
      </c>
      <c r="S450" s="225">
        <v>0</v>
      </c>
      <c r="T450" s="226">
        <f>S450*H450</f>
        <v>0</v>
      </c>
      <c r="AR450" s="17" t="s">
        <v>218</v>
      </c>
      <c r="AT450" s="17" t="s">
        <v>213</v>
      </c>
      <c r="AU450" s="17" t="s">
        <v>76</v>
      </c>
      <c r="AY450" s="17" t="s">
        <v>211</v>
      </c>
      <c r="BE450" s="227">
        <f>IF(N450="základní",J450,0)</f>
        <v>0</v>
      </c>
      <c r="BF450" s="227">
        <f>IF(N450="snížená",J450,0)</f>
        <v>0</v>
      </c>
      <c r="BG450" s="227">
        <f>IF(N450="zákl. přenesená",J450,0)</f>
        <v>0</v>
      </c>
      <c r="BH450" s="227">
        <f>IF(N450="sníž. přenesená",J450,0)</f>
        <v>0</v>
      </c>
      <c r="BI450" s="227">
        <f>IF(N450="nulová",J450,0)</f>
        <v>0</v>
      </c>
      <c r="BJ450" s="17" t="s">
        <v>74</v>
      </c>
      <c r="BK450" s="227">
        <f>ROUND(I450*H450,2)</f>
        <v>0</v>
      </c>
      <c r="BL450" s="17" t="s">
        <v>218</v>
      </c>
      <c r="BM450" s="17" t="s">
        <v>637</v>
      </c>
    </row>
    <row r="451" spans="2:47" s="1" customFormat="1" ht="12">
      <c r="B451" s="38"/>
      <c r="C451" s="39"/>
      <c r="D451" s="228" t="s">
        <v>219</v>
      </c>
      <c r="E451" s="39"/>
      <c r="F451" s="229" t="s">
        <v>729</v>
      </c>
      <c r="G451" s="39"/>
      <c r="H451" s="39"/>
      <c r="I451" s="143"/>
      <c r="J451" s="39"/>
      <c r="K451" s="39"/>
      <c r="L451" s="43"/>
      <c r="M451" s="230"/>
      <c r="N451" s="79"/>
      <c r="O451" s="79"/>
      <c r="P451" s="79"/>
      <c r="Q451" s="79"/>
      <c r="R451" s="79"/>
      <c r="S451" s="79"/>
      <c r="T451" s="80"/>
      <c r="AT451" s="17" t="s">
        <v>219</v>
      </c>
      <c r="AU451" s="17" t="s">
        <v>76</v>
      </c>
    </row>
    <row r="452" spans="2:51" s="13" customFormat="1" ht="12">
      <c r="B452" s="242"/>
      <c r="C452" s="243"/>
      <c r="D452" s="228" t="s">
        <v>223</v>
      </c>
      <c r="E452" s="244" t="s">
        <v>1</v>
      </c>
      <c r="F452" s="245" t="s">
        <v>2506</v>
      </c>
      <c r="G452" s="243"/>
      <c r="H452" s="246">
        <v>28.358</v>
      </c>
      <c r="I452" s="247"/>
      <c r="J452" s="243"/>
      <c r="K452" s="243"/>
      <c r="L452" s="248"/>
      <c r="M452" s="249"/>
      <c r="N452" s="250"/>
      <c r="O452" s="250"/>
      <c r="P452" s="250"/>
      <c r="Q452" s="250"/>
      <c r="R452" s="250"/>
      <c r="S452" s="250"/>
      <c r="T452" s="251"/>
      <c r="AT452" s="252" t="s">
        <v>223</v>
      </c>
      <c r="AU452" s="252" t="s">
        <v>76</v>
      </c>
      <c r="AV452" s="13" t="s">
        <v>76</v>
      </c>
      <c r="AW452" s="13" t="s">
        <v>30</v>
      </c>
      <c r="AX452" s="13" t="s">
        <v>74</v>
      </c>
      <c r="AY452" s="252" t="s">
        <v>211</v>
      </c>
    </row>
    <row r="453" spans="2:65" s="1" customFormat="1" ht="16.5" customHeight="1">
      <c r="B453" s="38"/>
      <c r="C453" s="216" t="s">
        <v>644</v>
      </c>
      <c r="D453" s="216" t="s">
        <v>213</v>
      </c>
      <c r="E453" s="217" t="s">
        <v>2507</v>
      </c>
      <c r="F453" s="218" t="s">
        <v>2368</v>
      </c>
      <c r="G453" s="219" t="s">
        <v>323</v>
      </c>
      <c r="H453" s="220">
        <v>21.776</v>
      </c>
      <c r="I453" s="221"/>
      <c r="J453" s="222">
        <f>ROUND(I453*H453,2)</f>
        <v>0</v>
      </c>
      <c r="K453" s="218" t="s">
        <v>217</v>
      </c>
      <c r="L453" s="43"/>
      <c r="M453" s="223" t="s">
        <v>1</v>
      </c>
      <c r="N453" s="224" t="s">
        <v>38</v>
      </c>
      <c r="O453" s="79"/>
      <c r="P453" s="225">
        <f>O453*H453</f>
        <v>0</v>
      </c>
      <c r="Q453" s="225">
        <v>0</v>
      </c>
      <c r="R453" s="225">
        <f>Q453*H453</f>
        <v>0</v>
      </c>
      <c r="S453" s="225">
        <v>0</v>
      </c>
      <c r="T453" s="226">
        <f>S453*H453</f>
        <v>0</v>
      </c>
      <c r="AR453" s="17" t="s">
        <v>218</v>
      </c>
      <c r="AT453" s="17" t="s">
        <v>213</v>
      </c>
      <c r="AU453" s="17" t="s">
        <v>76</v>
      </c>
      <c r="AY453" s="17" t="s">
        <v>211</v>
      </c>
      <c r="BE453" s="227">
        <f>IF(N453="základní",J453,0)</f>
        <v>0</v>
      </c>
      <c r="BF453" s="227">
        <f>IF(N453="snížená",J453,0)</f>
        <v>0</v>
      </c>
      <c r="BG453" s="227">
        <f>IF(N453="zákl. přenesená",J453,0)</f>
        <v>0</v>
      </c>
      <c r="BH453" s="227">
        <f>IF(N453="sníž. přenesená",J453,0)</f>
        <v>0</v>
      </c>
      <c r="BI453" s="227">
        <f>IF(N453="nulová",J453,0)</f>
        <v>0</v>
      </c>
      <c r="BJ453" s="17" t="s">
        <v>74</v>
      </c>
      <c r="BK453" s="227">
        <f>ROUND(I453*H453,2)</f>
        <v>0</v>
      </c>
      <c r="BL453" s="17" t="s">
        <v>218</v>
      </c>
      <c r="BM453" s="17" t="s">
        <v>642</v>
      </c>
    </row>
    <row r="454" spans="2:47" s="1" customFormat="1" ht="12">
      <c r="B454" s="38"/>
      <c r="C454" s="39"/>
      <c r="D454" s="228" t="s">
        <v>219</v>
      </c>
      <c r="E454" s="39"/>
      <c r="F454" s="229" t="s">
        <v>2369</v>
      </c>
      <c r="G454" s="39"/>
      <c r="H454" s="39"/>
      <c r="I454" s="143"/>
      <c r="J454" s="39"/>
      <c r="K454" s="39"/>
      <c r="L454" s="43"/>
      <c r="M454" s="230"/>
      <c r="N454" s="79"/>
      <c r="O454" s="79"/>
      <c r="P454" s="79"/>
      <c r="Q454" s="79"/>
      <c r="R454" s="79"/>
      <c r="S454" s="79"/>
      <c r="T454" s="80"/>
      <c r="AT454" s="17" t="s">
        <v>219</v>
      </c>
      <c r="AU454" s="17" t="s">
        <v>76</v>
      </c>
    </row>
    <row r="455" spans="2:47" s="1" customFormat="1" ht="12">
      <c r="B455" s="38"/>
      <c r="C455" s="39"/>
      <c r="D455" s="228" t="s">
        <v>221</v>
      </c>
      <c r="E455" s="39"/>
      <c r="F455" s="231" t="s">
        <v>2128</v>
      </c>
      <c r="G455" s="39"/>
      <c r="H455" s="39"/>
      <c r="I455" s="143"/>
      <c r="J455" s="39"/>
      <c r="K455" s="39"/>
      <c r="L455" s="43"/>
      <c r="M455" s="230"/>
      <c r="N455" s="79"/>
      <c r="O455" s="79"/>
      <c r="P455" s="79"/>
      <c r="Q455" s="79"/>
      <c r="R455" s="79"/>
      <c r="S455" s="79"/>
      <c r="T455" s="80"/>
      <c r="AT455" s="17" t="s">
        <v>221</v>
      </c>
      <c r="AU455" s="17" t="s">
        <v>76</v>
      </c>
    </row>
    <row r="456" spans="2:47" s="1" customFormat="1" ht="12">
      <c r="B456" s="38"/>
      <c r="C456" s="39"/>
      <c r="D456" s="228" t="s">
        <v>250</v>
      </c>
      <c r="E456" s="39"/>
      <c r="F456" s="231" t="s">
        <v>327</v>
      </c>
      <c r="G456" s="39"/>
      <c r="H456" s="39"/>
      <c r="I456" s="143"/>
      <c r="J456" s="39"/>
      <c r="K456" s="39"/>
      <c r="L456" s="43"/>
      <c r="M456" s="230"/>
      <c r="N456" s="79"/>
      <c r="O456" s="79"/>
      <c r="P456" s="79"/>
      <c r="Q456" s="79"/>
      <c r="R456" s="79"/>
      <c r="S456" s="79"/>
      <c r="T456" s="80"/>
      <c r="AT456" s="17" t="s">
        <v>250</v>
      </c>
      <c r="AU456" s="17" t="s">
        <v>76</v>
      </c>
    </row>
    <row r="457" spans="2:51" s="12" customFormat="1" ht="12">
      <c r="B457" s="232"/>
      <c r="C457" s="233"/>
      <c r="D457" s="228" t="s">
        <v>223</v>
      </c>
      <c r="E457" s="234" t="s">
        <v>1</v>
      </c>
      <c r="F457" s="235" t="s">
        <v>2132</v>
      </c>
      <c r="G457" s="233"/>
      <c r="H457" s="234" t="s">
        <v>1</v>
      </c>
      <c r="I457" s="236"/>
      <c r="J457" s="233"/>
      <c r="K457" s="233"/>
      <c r="L457" s="237"/>
      <c r="M457" s="238"/>
      <c r="N457" s="239"/>
      <c r="O457" s="239"/>
      <c r="P457" s="239"/>
      <c r="Q457" s="239"/>
      <c r="R457" s="239"/>
      <c r="S457" s="239"/>
      <c r="T457" s="240"/>
      <c r="AT457" s="241" t="s">
        <v>223</v>
      </c>
      <c r="AU457" s="241" t="s">
        <v>76</v>
      </c>
      <c r="AV457" s="12" t="s">
        <v>74</v>
      </c>
      <c r="AW457" s="12" t="s">
        <v>30</v>
      </c>
      <c r="AX457" s="12" t="s">
        <v>67</v>
      </c>
      <c r="AY457" s="241" t="s">
        <v>211</v>
      </c>
    </row>
    <row r="458" spans="2:51" s="13" customFormat="1" ht="12">
      <c r="B458" s="242"/>
      <c r="C458" s="243"/>
      <c r="D458" s="228" t="s">
        <v>223</v>
      </c>
      <c r="E458" s="244" t="s">
        <v>1</v>
      </c>
      <c r="F458" s="245" t="s">
        <v>2508</v>
      </c>
      <c r="G458" s="243"/>
      <c r="H458" s="246">
        <v>21.254</v>
      </c>
      <c r="I458" s="247"/>
      <c r="J458" s="243"/>
      <c r="K458" s="243"/>
      <c r="L458" s="248"/>
      <c r="M458" s="249"/>
      <c r="N458" s="250"/>
      <c r="O458" s="250"/>
      <c r="P458" s="250"/>
      <c r="Q458" s="250"/>
      <c r="R458" s="250"/>
      <c r="S458" s="250"/>
      <c r="T458" s="251"/>
      <c r="AT458" s="252" t="s">
        <v>223</v>
      </c>
      <c r="AU458" s="252" t="s">
        <v>76</v>
      </c>
      <c r="AV458" s="13" t="s">
        <v>76</v>
      </c>
      <c r="AW458" s="13" t="s">
        <v>30</v>
      </c>
      <c r="AX458" s="13" t="s">
        <v>67</v>
      </c>
      <c r="AY458" s="252" t="s">
        <v>211</v>
      </c>
    </row>
    <row r="459" spans="2:51" s="12" customFormat="1" ht="12">
      <c r="B459" s="232"/>
      <c r="C459" s="233"/>
      <c r="D459" s="228" t="s">
        <v>223</v>
      </c>
      <c r="E459" s="234" t="s">
        <v>1</v>
      </c>
      <c r="F459" s="235" t="s">
        <v>2509</v>
      </c>
      <c r="G459" s="233"/>
      <c r="H459" s="234" t="s">
        <v>1</v>
      </c>
      <c r="I459" s="236"/>
      <c r="J459" s="233"/>
      <c r="K459" s="233"/>
      <c r="L459" s="237"/>
      <c r="M459" s="238"/>
      <c r="N459" s="239"/>
      <c r="O459" s="239"/>
      <c r="P459" s="239"/>
      <c r="Q459" s="239"/>
      <c r="R459" s="239"/>
      <c r="S459" s="239"/>
      <c r="T459" s="240"/>
      <c r="AT459" s="241" t="s">
        <v>223</v>
      </c>
      <c r="AU459" s="241" t="s">
        <v>76</v>
      </c>
      <c r="AV459" s="12" t="s">
        <v>74</v>
      </c>
      <c r="AW459" s="12" t="s">
        <v>30</v>
      </c>
      <c r="AX459" s="12" t="s">
        <v>67</v>
      </c>
      <c r="AY459" s="241" t="s">
        <v>211</v>
      </c>
    </row>
    <row r="460" spans="2:51" s="13" customFormat="1" ht="12">
      <c r="B460" s="242"/>
      <c r="C460" s="243"/>
      <c r="D460" s="228" t="s">
        <v>223</v>
      </c>
      <c r="E460" s="244" t="s">
        <v>1</v>
      </c>
      <c r="F460" s="245" t="s">
        <v>2510</v>
      </c>
      <c r="G460" s="243"/>
      <c r="H460" s="246">
        <v>0.522</v>
      </c>
      <c r="I460" s="247"/>
      <c r="J460" s="243"/>
      <c r="K460" s="243"/>
      <c r="L460" s="248"/>
      <c r="M460" s="249"/>
      <c r="N460" s="250"/>
      <c r="O460" s="250"/>
      <c r="P460" s="250"/>
      <c r="Q460" s="250"/>
      <c r="R460" s="250"/>
      <c r="S460" s="250"/>
      <c r="T460" s="251"/>
      <c r="AT460" s="252" t="s">
        <v>223</v>
      </c>
      <c r="AU460" s="252" t="s">
        <v>76</v>
      </c>
      <c r="AV460" s="13" t="s">
        <v>76</v>
      </c>
      <c r="AW460" s="13" t="s">
        <v>30</v>
      </c>
      <c r="AX460" s="13" t="s">
        <v>67</v>
      </c>
      <c r="AY460" s="252" t="s">
        <v>211</v>
      </c>
    </row>
    <row r="461" spans="2:51" s="14" customFormat="1" ht="12">
      <c r="B461" s="253"/>
      <c r="C461" s="254"/>
      <c r="D461" s="228" t="s">
        <v>223</v>
      </c>
      <c r="E461" s="255" t="s">
        <v>1</v>
      </c>
      <c r="F461" s="256" t="s">
        <v>227</v>
      </c>
      <c r="G461" s="254"/>
      <c r="H461" s="257">
        <v>21.776</v>
      </c>
      <c r="I461" s="258"/>
      <c r="J461" s="254"/>
      <c r="K461" s="254"/>
      <c r="L461" s="259"/>
      <c r="M461" s="260"/>
      <c r="N461" s="261"/>
      <c r="O461" s="261"/>
      <c r="P461" s="261"/>
      <c r="Q461" s="261"/>
      <c r="R461" s="261"/>
      <c r="S461" s="261"/>
      <c r="T461" s="262"/>
      <c r="AT461" s="263" t="s">
        <v>223</v>
      </c>
      <c r="AU461" s="263" t="s">
        <v>76</v>
      </c>
      <c r="AV461" s="14" t="s">
        <v>218</v>
      </c>
      <c r="AW461" s="14" t="s">
        <v>30</v>
      </c>
      <c r="AX461" s="14" t="s">
        <v>74</v>
      </c>
      <c r="AY461" s="263" t="s">
        <v>211</v>
      </c>
    </row>
    <row r="462" spans="2:65" s="1" customFormat="1" ht="16.5" customHeight="1">
      <c r="B462" s="38"/>
      <c r="C462" s="216" t="s">
        <v>421</v>
      </c>
      <c r="D462" s="216" t="s">
        <v>213</v>
      </c>
      <c r="E462" s="217" t="s">
        <v>2125</v>
      </c>
      <c r="F462" s="218" t="s">
        <v>2126</v>
      </c>
      <c r="G462" s="219" t="s">
        <v>323</v>
      </c>
      <c r="H462" s="220">
        <v>3.355</v>
      </c>
      <c r="I462" s="221"/>
      <c r="J462" s="222">
        <f>ROUND(I462*H462,2)</f>
        <v>0</v>
      </c>
      <c r="K462" s="218" t="s">
        <v>217</v>
      </c>
      <c r="L462" s="43"/>
      <c r="M462" s="223" t="s">
        <v>1</v>
      </c>
      <c r="N462" s="224" t="s">
        <v>38</v>
      </c>
      <c r="O462" s="79"/>
      <c r="P462" s="225">
        <f>O462*H462</f>
        <v>0</v>
      </c>
      <c r="Q462" s="225">
        <v>0</v>
      </c>
      <c r="R462" s="225">
        <f>Q462*H462</f>
        <v>0</v>
      </c>
      <c r="S462" s="225">
        <v>0</v>
      </c>
      <c r="T462" s="226">
        <f>S462*H462</f>
        <v>0</v>
      </c>
      <c r="AR462" s="17" t="s">
        <v>218</v>
      </c>
      <c r="AT462" s="17" t="s">
        <v>213</v>
      </c>
      <c r="AU462" s="17" t="s">
        <v>76</v>
      </c>
      <c r="AY462" s="17" t="s">
        <v>211</v>
      </c>
      <c r="BE462" s="227">
        <f>IF(N462="základní",J462,0)</f>
        <v>0</v>
      </c>
      <c r="BF462" s="227">
        <f>IF(N462="snížená",J462,0)</f>
        <v>0</v>
      </c>
      <c r="BG462" s="227">
        <f>IF(N462="zákl. přenesená",J462,0)</f>
        <v>0</v>
      </c>
      <c r="BH462" s="227">
        <f>IF(N462="sníž. přenesená",J462,0)</f>
        <v>0</v>
      </c>
      <c r="BI462" s="227">
        <f>IF(N462="nulová",J462,0)</f>
        <v>0</v>
      </c>
      <c r="BJ462" s="17" t="s">
        <v>74</v>
      </c>
      <c r="BK462" s="227">
        <f>ROUND(I462*H462,2)</f>
        <v>0</v>
      </c>
      <c r="BL462" s="17" t="s">
        <v>218</v>
      </c>
      <c r="BM462" s="17" t="s">
        <v>2511</v>
      </c>
    </row>
    <row r="463" spans="2:47" s="1" customFormat="1" ht="12">
      <c r="B463" s="38"/>
      <c r="C463" s="39"/>
      <c r="D463" s="228" t="s">
        <v>219</v>
      </c>
      <c r="E463" s="39"/>
      <c r="F463" s="229" t="s">
        <v>2127</v>
      </c>
      <c r="G463" s="39"/>
      <c r="H463" s="39"/>
      <c r="I463" s="143"/>
      <c r="J463" s="39"/>
      <c r="K463" s="39"/>
      <c r="L463" s="43"/>
      <c r="M463" s="230"/>
      <c r="N463" s="79"/>
      <c r="O463" s="79"/>
      <c r="P463" s="79"/>
      <c r="Q463" s="79"/>
      <c r="R463" s="79"/>
      <c r="S463" s="79"/>
      <c r="T463" s="80"/>
      <c r="AT463" s="17" t="s">
        <v>219</v>
      </c>
      <c r="AU463" s="17" t="s">
        <v>76</v>
      </c>
    </row>
    <row r="464" spans="2:47" s="1" customFormat="1" ht="12">
      <c r="B464" s="38"/>
      <c r="C464" s="39"/>
      <c r="D464" s="228" t="s">
        <v>221</v>
      </c>
      <c r="E464" s="39"/>
      <c r="F464" s="231" t="s">
        <v>2128</v>
      </c>
      <c r="G464" s="39"/>
      <c r="H464" s="39"/>
      <c r="I464" s="143"/>
      <c r="J464" s="39"/>
      <c r="K464" s="39"/>
      <c r="L464" s="43"/>
      <c r="M464" s="230"/>
      <c r="N464" s="79"/>
      <c r="O464" s="79"/>
      <c r="P464" s="79"/>
      <c r="Q464" s="79"/>
      <c r="R464" s="79"/>
      <c r="S464" s="79"/>
      <c r="T464" s="80"/>
      <c r="AT464" s="17" t="s">
        <v>221</v>
      </c>
      <c r="AU464" s="17" t="s">
        <v>76</v>
      </c>
    </row>
    <row r="465" spans="2:51" s="12" customFormat="1" ht="12">
      <c r="B465" s="232"/>
      <c r="C465" s="233"/>
      <c r="D465" s="228" t="s">
        <v>223</v>
      </c>
      <c r="E465" s="234" t="s">
        <v>1</v>
      </c>
      <c r="F465" s="235" t="s">
        <v>2132</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3" customFormat="1" ht="12">
      <c r="B466" s="242"/>
      <c r="C466" s="243"/>
      <c r="D466" s="228" t="s">
        <v>223</v>
      </c>
      <c r="E466" s="244" t="s">
        <v>1</v>
      </c>
      <c r="F466" s="245" t="s">
        <v>2512</v>
      </c>
      <c r="G466" s="243"/>
      <c r="H466" s="246">
        <v>3.355</v>
      </c>
      <c r="I466" s="247"/>
      <c r="J466" s="243"/>
      <c r="K466" s="243"/>
      <c r="L466" s="248"/>
      <c r="M466" s="249"/>
      <c r="N466" s="250"/>
      <c r="O466" s="250"/>
      <c r="P466" s="250"/>
      <c r="Q466" s="250"/>
      <c r="R466" s="250"/>
      <c r="S466" s="250"/>
      <c r="T466" s="251"/>
      <c r="AT466" s="252" t="s">
        <v>223</v>
      </c>
      <c r="AU466" s="252" t="s">
        <v>76</v>
      </c>
      <c r="AV466" s="13" t="s">
        <v>76</v>
      </c>
      <c r="AW466" s="13" t="s">
        <v>30</v>
      </c>
      <c r="AX466" s="13" t="s">
        <v>74</v>
      </c>
      <c r="AY466" s="252" t="s">
        <v>211</v>
      </c>
    </row>
    <row r="467" spans="2:65" s="1" customFormat="1" ht="16.5" customHeight="1">
      <c r="B467" s="38"/>
      <c r="C467" s="216" t="s">
        <v>660</v>
      </c>
      <c r="D467" s="216" t="s">
        <v>213</v>
      </c>
      <c r="E467" s="217" t="s">
        <v>2131</v>
      </c>
      <c r="F467" s="218" t="s">
        <v>731</v>
      </c>
      <c r="G467" s="219" t="s">
        <v>323</v>
      </c>
      <c r="H467" s="220">
        <v>3.227</v>
      </c>
      <c r="I467" s="221"/>
      <c r="J467" s="222">
        <f>ROUND(I467*H467,2)</f>
        <v>0</v>
      </c>
      <c r="K467" s="218" t="s">
        <v>217</v>
      </c>
      <c r="L467" s="43"/>
      <c r="M467" s="223" t="s">
        <v>1</v>
      </c>
      <c r="N467" s="224" t="s">
        <v>38</v>
      </c>
      <c r="O467" s="79"/>
      <c r="P467" s="225">
        <f>O467*H467</f>
        <v>0</v>
      </c>
      <c r="Q467" s="225">
        <v>0</v>
      </c>
      <c r="R467" s="225">
        <f>Q467*H467</f>
        <v>0</v>
      </c>
      <c r="S467" s="225">
        <v>0</v>
      </c>
      <c r="T467" s="226">
        <f>S467*H467</f>
        <v>0</v>
      </c>
      <c r="AR467" s="17" t="s">
        <v>218</v>
      </c>
      <c r="AT467" s="17" t="s">
        <v>213</v>
      </c>
      <c r="AU467" s="17" t="s">
        <v>76</v>
      </c>
      <c r="AY467" s="17" t="s">
        <v>211</v>
      </c>
      <c r="BE467" s="227">
        <f>IF(N467="základní",J467,0)</f>
        <v>0</v>
      </c>
      <c r="BF467" s="227">
        <f>IF(N467="snížená",J467,0)</f>
        <v>0</v>
      </c>
      <c r="BG467" s="227">
        <f>IF(N467="zákl. přenesená",J467,0)</f>
        <v>0</v>
      </c>
      <c r="BH467" s="227">
        <f>IF(N467="sníž. přenesená",J467,0)</f>
        <v>0</v>
      </c>
      <c r="BI467" s="227">
        <f>IF(N467="nulová",J467,0)</f>
        <v>0</v>
      </c>
      <c r="BJ467" s="17" t="s">
        <v>74</v>
      </c>
      <c r="BK467" s="227">
        <f>ROUND(I467*H467,2)</f>
        <v>0</v>
      </c>
      <c r="BL467" s="17" t="s">
        <v>218</v>
      </c>
      <c r="BM467" s="17" t="s">
        <v>647</v>
      </c>
    </row>
    <row r="468" spans="2:47" s="1" customFormat="1" ht="12">
      <c r="B468" s="38"/>
      <c r="C468" s="39"/>
      <c r="D468" s="228" t="s">
        <v>219</v>
      </c>
      <c r="E468" s="39"/>
      <c r="F468" s="229" t="s">
        <v>325</v>
      </c>
      <c r="G468" s="39"/>
      <c r="H468" s="39"/>
      <c r="I468" s="143"/>
      <c r="J468" s="39"/>
      <c r="K468" s="39"/>
      <c r="L468" s="43"/>
      <c r="M468" s="230"/>
      <c r="N468" s="79"/>
      <c r="O468" s="79"/>
      <c r="P468" s="79"/>
      <c r="Q468" s="79"/>
      <c r="R468" s="79"/>
      <c r="S468" s="79"/>
      <c r="T468" s="80"/>
      <c r="AT468" s="17" t="s">
        <v>219</v>
      </c>
      <c r="AU468" s="17" t="s">
        <v>76</v>
      </c>
    </row>
    <row r="469" spans="2:47" s="1" customFormat="1" ht="12">
      <c r="B469" s="38"/>
      <c r="C469" s="39"/>
      <c r="D469" s="228" t="s">
        <v>221</v>
      </c>
      <c r="E469" s="39"/>
      <c r="F469" s="231" t="s">
        <v>2128</v>
      </c>
      <c r="G469" s="39"/>
      <c r="H469" s="39"/>
      <c r="I469" s="143"/>
      <c r="J469" s="39"/>
      <c r="K469" s="39"/>
      <c r="L469" s="43"/>
      <c r="M469" s="230"/>
      <c r="N469" s="79"/>
      <c r="O469" s="79"/>
      <c r="P469" s="79"/>
      <c r="Q469" s="79"/>
      <c r="R469" s="79"/>
      <c r="S469" s="79"/>
      <c r="T469" s="80"/>
      <c r="AT469" s="17" t="s">
        <v>221</v>
      </c>
      <c r="AU469" s="17" t="s">
        <v>76</v>
      </c>
    </row>
    <row r="470" spans="2:47" s="1" customFormat="1" ht="12">
      <c r="B470" s="38"/>
      <c r="C470" s="39"/>
      <c r="D470" s="228" t="s">
        <v>250</v>
      </c>
      <c r="E470" s="39"/>
      <c r="F470" s="231" t="s">
        <v>327</v>
      </c>
      <c r="G470" s="39"/>
      <c r="H470" s="39"/>
      <c r="I470" s="143"/>
      <c r="J470" s="39"/>
      <c r="K470" s="39"/>
      <c r="L470" s="43"/>
      <c r="M470" s="230"/>
      <c r="N470" s="79"/>
      <c r="O470" s="79"/>
      <c r="P470" s="79"/>
      <c r="Q470" s="79"/>
      <c r="R470" s="79"/>
      <c r="S470" s="79"/>
      <c r="T470" s="80"/>
      <c r="AT470" s="17" t="s">
        <v>250</v>
      </c>
      <c r="AU470" s="17" t="s">
        <v>76</v>
      </c>
    </row>
    <row r="471" spans="2:51" s="12" customFormat="1" ht="12">
      <c r="B471" s="232"/>
      <c r="C471" s="233"/>
      <c r="D471" s="228" t="s">
        <v>223</v>
      </c>
      <c r="E471" s="234" t="s">
        <v>1</v>
      </c>
      <c r="F471" s="235" t="s">
        <v>2513</v>
      </c>
      <c r="G471" s="233"/>
      <c r="H471" s="234" t="s">
        <v>1</v>
      </c>
      <c r="I471" s="236"/>
      <c r="J471" s="233"/>
      <c r="K471" s="233"/>
      <c r="L471" s="237"/>
      <c r="M471" s="238"/>
      <c r="N471" s="239"/>
      <c r="O471" s="239"/>
      <c r="P471" s="239"/>
      <c r="Q471" s="239"/>
      <c r="R471" s="239"/>
      <c r="S471" s="239"/>
      <c r="T471" s="240"/>
      <c r="AT471" s="241" t="s">
        <v>223</v>
      </c>
      <c r="AU471" s="241" t="s">
        <v>76</v>
      </c>
      <c r="AV471" s="12" t="s">
        <v>74</v>
      </c>
      <c r="AW471" s="12" t="s">
        <v>30</v>
      </c>
      <c r="AX471" s="12" t="s">
        <v>67</v>
      </c>
      <c r="AY471" s="241" t="s">
        <v>211</v>
      </c>
    </row>
    <row r="472" spans="2:51" s="13" customFormat="1" ht="12">
      <c r="B472" s="242"/>
      <c r="C472" s="243"/>
      <c r="D472" s="228" t="s">
        <v>223</v>
      </c>
      <c r="E472" s="244" t="s">
        <v>1</v>
      </c>
      <c r="F472" s="245" t="s">
        <v>2514</v>
      </c>
      <c r="G472" s="243"/>
      <c r="H472" s="246">
        <v>1.887</v>
      </c>
      <c r="I472" s="247"/>
      <c r="J472" s="243"/>
      <c r="K472" s="243"/>
      <c r="L472" s="248"/>
      <c r="M472" s="249"/>
      <c r="N472" s="250"/>
      <c r="O472" s="250"/>
      <c r="P472" s="250"/>
      <c r="Q472" s="250"/>
      <c r="R472" s="250"/>
      <c r="S472" s="250"/>
      <c r="T472" s="251"/>
      <c r="AT472" s="252" t="s">
        <v>223</v>
      </c>
      <c r="AU472" s="252" t="s">
        <v>76</v>
      </c>
      <c r="AV472" s="13" t="s">
        <v>76</v>
      </c>
      <c r="AW472" s="13" t="s">
        <v>30</v>
      </c>
      <c r="AX472" s="13" t="s">
        <v>67</v>
      </c>
      <c r="AY472" s="252" t="s">
        <v>211</v>
      </c>
    </row>
    <row r="473" spans="2:51" s="12" customFormat="1" ht="12">
      <c r="B473" s="232"/>
      <c r="C473" s="233"/>
      <c r="D473" s="228" t="s">
        <v>223</v>
      </c>
      <c r="E473" s="234" t="s">
        <v>1</v>
      </c>
      <c r="F473" s="235" t="s">
        <v>2515</v>
      </c>
      <c r="G473" s="233"/>
      <c r="H473" s="234" t="s">
        <v>1</v>
      </c>
      <c r="I473" s="236"/>
      <c r="J473" s="233"/>
      <c r="K473" s="233"/>
      <c r="L473" s="237"/>
      <c r="M473" s="238"/>
      <c r="N473" s="239"/>
      <c r="O473" s="239"/>
      <c r="P473" s="239"/>
      <c r="Q473" s="239"/>
      <c r="R473" s="239"/>
      <c r="S473" s="239"/>
      <c r="T473" s="240"/>
      <c r="AT473" s="241" t="s">
        <v>223</v>
      </c>
      <c r="AU473" s="241" t="s">
        <v>76</v>
      </c>
      <c r="AV473" s="12" t="s">
        <v>74</v>
      </c>
      <c r="AW473" s="12" t="s">
        <v>30</v>
      </c>
      <c r="AX473" s="12" t="s">
        <v>67</v>
      </c>
      <c r="AY473" s="241" t="s">
        <v>211</v>
      </c>
    </row>
    <row r="474" spans="2:51" s="13" customFormat="1" ht="12">
      <c r="B474" s="242"/>
      <c r="C474" s="243"/>
      <c r="D474" s="228" t="s">
        <v>223</v>
      </c>
      <c r="E474" s="244" t="s">
        <v>1</v>
      </c>
      <c r="F474" s="245" t="s">
        <v>2516</v>
      </c>
      <c r="G474" s="243"/>
      <c r="H474" s="246">
        <v>1.34</v>
      </c>
      <c r="I474" s="247"/>
      <c r="J474" s="243"/>
      <c r="K474" s="243"/>
      <c r="L474" s="248"/>
      <c r="M474" s="249"/>
      <c r="N474" s="250"/>
      <c r="O474" s="250"/>
      <c r="P474" s="250"/>
      <c r="Q474" s="250"/>
      <c r="R474" s="250"/>
      <c r="S474" s="250"/>
      <c r="T474" s="251"/>
      <c r="AT474" s="252" t="s">
        <v>223</v>
      </c>
      <c r="AU474" s="252" t="s">
        <v>76</v>
      </c>
      <c r="AV474" s="13" t="s">
        <v>76</v>
      </c>
      <c r="AW474" s="13" t="s">
        <v>30</v>
      </c>
      <c r="AX474" s="13" t="s">
        <v>67</v>
      </c>
      <c r="AY474" s="252" t="s">
        <v>211</v>
      </c>
    </row>
    <row r="475" spans="2:51" s="14" customFormat="1" ht="12">
      <c r="B475" s="253"/>
      <c r="C475" s="254"/>
      <c r="D475" s="228" t="s">
        <v>223</v>
      </c>
      <c r="E475" s="255" t="s">
        <v>1</v>
      </c>
      <c r="F475" s="256" t="s">
        <v>227</v>
      </c>
      <c r="G475" s="254"/>
      <c r="H475" s="257">
        <v>3.227</v>
      </c>
      <c r="I475" s="258"/>
      <c r="J475" s="254"/>
      <c r="K475" s="254"/>
      <c r="L475" s="259"/>
      <c r="M475" s="260"/>
      <c r="N475" s="261"/>
      <c r="O475" s="261"/>
      <c r="P475" s="261"/>
      <c r="Q475" s="261"/>
      <c r="R475" s="261"/>
      <c r="S475" s="261"/>
      <c r="T475" s="262"/>
      <c r="AT475" s="263" t="s">
        <v>223</v>
      </c>
      <c r="AU475" s="263" t="s">
        <v>76</v>
      </c>
      <c r="AV475" s="14" t="s">
        <v>218</v>
      </c>
      <c r="AW475" s="14" t="s">
        <v>30</v>
      </c>
      <c r="AX475" s="14" t="s">
        <v>74</v>
      </c>
      <c r="AY475" s="263" t="s">
        <v>211</v>
      </c>
    </row>
    <row r="476" spans="2:63" s="11" customFormat="1" ht="22.8" customHeight="1">
      <c r="B476" s="200"/>
      <c r="C476" s="201"/>
      <c r="D476" s="202" t="s">
        <v>66</v>
      </c>
      <c r="E476" s="214" t="s">
        <v>735</v>
      </c>
      <c r="F476" s="214" t="s">
        <v>736</v>
      </c>
      <c r="G476" s="201"/>
      <c r="H476" s="201"/>
      <c r="I476" s="204"/>
      <c r="J476" s="215">
        <f>BK476</f>
        <v>0</v>
      </c>
      <c r="K476" s="201"/>
      <c r="L476" s="206"/>
      <c r="M476" s="207"/>
      <c r="N476" s="208"/>
      <c r="O476" s="208"/>
      <c r="P476" s="209">
        <f>SUM(P477:P480)</f>
        <v>0</v>
      </c>
      <c r="Q476" s="208"/>
      <c r="R476" s="209">
        <f>SUM(R477:R480)</f>
        <v>0</v>
      </c>
      <c r="S476" s="208"/>
      <c r="T476" s="210">
        <f>SUM(T477:T480)</f>
        <v>0</v>
      </c>
      <c r="AR476" s="211" t="s">
        <v>74</v>
      </c>
      <c r="AT476" s="212" t="s">
        <v>66</v>
      </c>
      <c r="AU476" s="212" t="s">
        <v>74</v>
      </c>
      <c r="AY476" s="211" t="s">
        <v>211</v>
      </c>
      <c r="BK476" s="213">
        <f>SUM(BK477:BK480)</f>
        <v>0</v>
      </c>
    </row>
    <row r="477" spans="2:65" s="1" customFormat="1" ht="16.5" customHeight="1">
      <c r="B477" s="38"/>
      <c r="C477" s="216" t="s">
        <v>430</v>
      </c>
      <c r="D477" s="216" t="s">
        <v>213</v>
      </c>
      <c r="E477" s="217" t="s">
        <v>738</v>
      </c>
      <c r="F477" s="218" t="s">
        <v>739</v>
      </c>
      <c r="G477" s="219" t="s">
        <v>323</v>
      </c>
      <c r="H477" s="220">
        <v>88.751</v>
      </c>
      <c r="I477" s="221"/>
      <c r="J477" s="222">
        <f>ROUND(I477*H477,2)</f>
        <v>0</v>
      </c>
      <c r="K477" s="218" t="s">
        <v>217</v>
      </c>
      <c r="L477" s="43"/>
      <c r="M477" s="223" t="s">
        <v>1</v>
      </c>
      <c r="N477" s="224" t="s">
        <v>38</v>
      </c>
      <c r="O477" s="79"/>
      <c r="P477" s="225">
        <f>O477*H477</f>
        <v>0</v>
      </c>
      <c r="Q477" s="225">
        <v>0</v>
      </c>
      <c r="R477" s="225">
        <f>Q477*H477</f>
        <v>0</v>
      </c>
      <c r="S477" s="225">
        <v>0</v>
      </c>
      <c r="T477" s="226">
        <f>S477*H477</f>
        <v>0</v>
      </c>
      <c r="AR477" s="17" t="s">
        <v>218</v>
      </c>
      <c r="AT477" s="17" t="s">
        <v>213</v>
      </c>
      <c r="AU477" s="17" t="s">
        <v>76</v>
      </c>
      <c r="AY477" s="17" t="s">
        <v>211</v>
      </c>
      <c r="BE477" s="227">
        <f>IF(N477="základní",J477,0)</f>
        <v>0</v>
      </c>
      <c r="BF477" s="227">
        <f>IF(N477="snížená",J477,0)</f>
        <v>0</v>
      </c>
      <c r="BG477" s="227">
        <f>IF(N477="zákl. přenesená",J477,0)</f>
        <v>0</v>
      </c>
      <c r="BH477" s="227">
        <f>IF(N477="sníž. přenesená",J477,0)</f>
        <v>0</v>
      </c>
      <c r="BI477" s="227">
        <f>IF(N477="nulová",J477,0)</f>
        <v>0</v>
      </c>
      <c r="BJ477" s="17" t="s">
        <v>74</v>
      </c>
      <c r="BK477" s="227">
        <f>ROUND(I477*H477,2)</f>
        <v>0</v>
      </c>
      <c r="BL477" s="17" t="s">
        <v>218</v>
      </c>
      <c r="BM477" s="17" t="s">
        <v>651</v>
      </c>
    </row>
    <row r="478" spans="2:47" s="1" customFormat="1" ht="12">
      <c r="B478" s="38"/>
      <c r="C478" s="39"/>
      <c r="D478" s="228" t="s">
        <v>219</v>
      </c>
      <c r="E478" s="39"/>
      <c r="F478" s="229" t="s">
        <v>741</v>
      </c>
      <c r="G478" s="39"/>
      <c r="H478" s="39"/>
      <c r="I478" s="143"/>
      <c r="J478" s="39"/>
      <c r="K478" s="39"/>
      <c r="L478" s="43"/>
      <c r="M478" s="230"/>
      <c r="N478" s="79"/>
      <c r="O478" s="79"/>
      <c r="P478" s="79"/>
      <c r="Q478" s="79"/>
      <c r="R478" s="79"/>
      <c r="S478" s="79"/>
      <c r="T478" s="80"/>
      <c r="AT478" s="17" t="s">
        <v>219</v>
      </c>
      <c r="AU478" s="17" t="s">
        <v>76</v>
      </c>
    </row>
    <row r="479" spans="2:47" s="1" customFormat="1" ht="12">
      <c r="B479" s="38"/>
      <c r="C479" s="39"/>
      <c r="D479" s="228" t="s">
        <v>221</v>
      </c>
      <c r="E479" s="39"/>
      <c r="F479" s="231" t="s">
        <v>742</v>
      </c>
      <c r="G479" s="39"/>
      <c r="H479" s="39"/>
      <c r="I479" s="143"/>
      <c r="J479" s="39"/>
      <c r="K479" s="39"/>
      <c r="L479" s="43"/>
      <c r="M479" s="230"/>
      <c r="N479" s="79"/>
      <c r="O479" s="79"/>
      <c r="P479" s="79"/>
      <c r="Q479" s="79"/>
      <c r="R479" s="79"/>
      <c r="S479" s="79"/>
      <c r="T479" s="80"/>
      <c r="AT479" s="17" t="s">
        <v>221</v>
      </c>
      <c r="AU479" s="17" t="s">
        <v>76</v>
      </c>
    </row>
    <row r="480" spans="2:47" s="1" customFormat="1" ht="12">
      <c r="B480" s="38"/>
      <c r="C480" s="39"/>
      <c r="D480" s="228" t="s">
        <v>250</v>
      </c>
      <c r="E480" s="39"/>
      <c r="F480" s="231" t="s">
        <v>2517</v>
      </c>
      <c r="G480" s="39"/>
      <c r="H480" s="39"/>
      <c r="I480" s="143"/>
      <c r="J480" s="39"/>
      <c r="K480" s="39"/>
      <c r="L480" s="43"/>
      <c r="M480" s="230"/>
      <c r="N480" s="79"/>
      <c r="O480" s="79"/>
      <c r="P480" s="79"/>
      <c r="Q480" s="79"/>
      <c r="R480" s="79"/>
      <c r="S480" s="79"/>
      <c r="T480" s="80"/>
      <c r="AT480" s="17" t="s">
        <v>250</v>
      </c>
      <c r="AU480" s="17" t="s">
        <v>76</v>
      </c>
    </row>
    <row r="481" spans="2:63" s="11" customFormat="1" ht="25.9" customHeight="1">
      <c r="B481" s="200"/>
      <c r="C481" s="201"/>
      <c r="D481" s="202" t="s">
        <v>66</v>
      </c>
      <c r="E481" s="203" t="s">
        <v>744</v>
      </c>
      <c r="F481" s="203" t="s">
        <v>745</v>
      </c>
      <c r="G481" s="201"/>
      <c r="H481" s="201"/>
      <c r="I481" s="204"/>
      <c r="J481" s="205">
        <f>BK481</f>
        <v>0</v>
      </c>
      <c r="K481" s="201"/>
      <c r="L481" s="206"/>
      <c r="M481" s="207"/>
      <c r="N481" s="208"/>
      <c r="O481" s="208"/>
      <c r="P481" s="209">
        <f>P482</f>
        <v>0</v>
      </c>
      <c r="Q481" s="208"/>
      <c r="R481" s="209">
        <f>R482</f>
        <v>0.019</v>
      </c>
      <c r="S481" s="208"/>
      <c r="T481" s="210">
        <f>T482</f>
        <v>0</v>
      </c>
      <c r="AR481" s="211" t="s">
        <v>76</v>
      </c>
      <c r="AT481" s="212" t="s">
        <v>66</v>
      </c>
      <c r="AU481" s="212" t="s">
        <v>67</v>
      </c>
      <c r="AY481" s="211" t="s">
        <v>211</v>
      </c>
      <c r="BK481" s="213">
        <f>BK482</f>
        <v>0</v>
      </c>
    </row>
    <row r="482" spans="2:63" s="11" customFormat="1" ht="22.8" customHeight="1">
      <c r="B482" s="200"/>
      <c r="C482" s="201"/>
      <c r="D482" s="202" t="s">
        <v>66</v>
      </c>
      <c r="E482" s="214" t="s">
        <v>746</v>
      </c>
      <c r="F482" s="214" t="s">
        <v>747</v>
      </c>
      <c r="G482" s="201"/>
      <c r="H482" s="201"/>
      <c r="I482" s="204"/>
      <c r="J482" s="215">
        <f>BK482</f>
        <v>0</v>
      </c>
      <c r="K482" s="201"/>
      <c r="L482" s="206"/>
      <c r="M482" s="207"/>
      <c r="N482" s="208"/>
      <c r="O482" s="208"/>
      <c r="P482" s="209">
        <f>SUM(P483:P513)</f>
        <v>0</v>
      </c>
      <c r="Q482" s="208"/>
      <c r="R482" s="209">
        <f>SUM(R483:R513)</f>
        <v>0.019</v>
      </c>
      <c r="S482" s="208"/>
      <c r="T482" s="210">
        <f>SUM(T483:T513)</f>
        <v>0</v>
      </c>
      <c r="AR482" s="211" t="s">
        <v>76</v>
      </c>
      <c r="AT482" s="212" t="s">
        <v>66</v>
      </c>
      <c r="AU482" s="212" t="s">
        <v>74</v>
      </c>
      <c r="AY482" s="211" t="s">
        <v>211</v>
      </c>
      <c r="BK482" s="213">
        <f>SUM(BK483:BK513)</f>
        <v>0</v>
      </c>
    </row>
    <row r="483" spans="2:65" s="1" customFormat="1" ht="16.5" customHeight="1">
      <c r="B483" s="38"/>
      <c r="C483" s="216" t="s">
        <v>674</v>
      </c>
      <c r="D483" s="216" t="s">
        <v>213</v>
      </c>
      <c r="E483" s="217" t="s">
        <v>748</v>
      </c>
      <c r="F483" s="218" t="s">
        <v>749</v>
      </c>
      <c r="G483" s="219" t="s">
        <v>216</v>
      </c>
      <c r="H483" s="220">
        <v>15.92</v>
      </c>
      <c r="I483" s="221"/>
      <c r="J483" s="222">
        <f>ROUND(I483*H483,2)</f>
        <v>0</v>
      </c>
      <c r="K483" s="218" t="s">
        <v>217</v>
      </c>
      <c r="L483" s="43"/>
      <c r="M483" s="223" t="s">
        <v>1</v>
      </c>
      <c r="N483" s="224" t="s">
        <v>38</v>
      </c>
      <c r="O483" s="79"/>
      <c r="P483" s="225">
        <f>O483*H483</f>
        <v>0</v>
      </c>
      <c r="Q483" s="225">
        <v>0</v>
      </c>
      <c r="R483" s="225">
        <f>Q483*H483</f>
        <v>0</v>
      </c>
      <c r="S483" s="225">
        <v>0</v>
      </c>
      <c r="T483" s="226">
        <f>S483*H483</f>
        <v>0</v>
      </c>
      <c r="AR483" s="17" t="s">
        <v>273</v>
      </c>
      <c r="AT483" s="17" t="s">
        <v>213</v>
      </c>
      <c r="AU483" s="17" t="s">
        <v>76</v>
      </c>
      <c r="AY483" s="17" t="s">
        <v>211</v>
      </c>
      <c r="BE483" s="227">
        <f>IF(N483="základní",J483,0)</f>
        <v>0</v>
      </c>
      <c r="BF483" s="227">
        <f>IF(N483="snížená",J483,0)</f>
        <v>0</v>
      </c>
      <c r="BG483" s="227">
        <f>IF(N483="zákl. přenesená",J483,0)</f>
        <v>0</v>
      </c>
      <c r="BH483" s="227">
        <f>IF(N483="sníž. přenesená",J483,0)</f>
        <v>0</v>
      </c>
      <c r="BI483" s="227">
        <f>IF(N483="nulová",J483,0)</f>
        <v>0</v>
      </c>
      <c r="BJ483" s="17" t="s">
        <v>74</v>
      </c>
      <c r="BK483" s="227">
        <f>ROUND(I483*H483,2)</f>
        <v>0</v>
      </c>
      <c r="BL483" s="17" t="s">
        <v>273</v>
      </c>
      <c r="BM483" s="17" t="s">
        <v>663</v>
      </c>
    </row>
    <row r="484" spans="2:47" s="1" customFormat="1" ht="12">
      <c r="B484" s="38"/>
      <c r="C484" s="39"/>
      <c r="D484" s="228" t="s">
        <v>219</v>
      </c>
      <c r="E484" s="39"/>
      <c r="F484" s="229" t="s">
        <v>751</v>
      </c>
      <c r="G484" s="39"/>
      <c r="H484" s="39"/>
      <c r="I484" s="143"/>
      <c r="J484" s="39"/>
      <c r="K484" s="39"/>
      <c r="L484" s="43"/>
      <c r="M484" s="230"/>
      <c r="N484" s="79"/>
      <c r="O484" s="79"/>
      <c r="P484" s="79"/>
      <c r="Q484" s="79"/>
      <c r="R484" s="79"/>
      <c r="S484" s="79"/>
      <c r="T484" s="80"/>
      <c r="AT484" s="17" t="s">
        <v>219</v>
      </c>
      <c r="AU484" s="17" t="s">
        <v>76</v>
      </c>
    </row>
    <row r="485" spans="2:47" s="1" customFormat="1" ht="12">
      <c r="B485" s="38"/>
      <c r="C485" s="39"/>
      <c r="D485" s="228" t="s">
        <v>221</v>
      </c>
      <c r="E485" s="39"/>
      <c r="F485" s="231" t="s">
        <v>752</v>
      </c>
      <c r="G485" s="39"/>
      <c r="H485" s="39"/>
      <c r="I485" s="143"/>
      <c r="J485" s="39"/>
      <c r="K485" s="39"/>
      <c r="L485" s="43"/>
      <c r="M485" s="230"/>
      <c r="N485" s="79"/>
      <c r="O485" s="79"/>
      <c r="P485" s="79"/>
      <c r="Q485" s="79"/>
      <c r="R485" s="79"/>
      <c r="S485" s="79"/>
      <c r="T485" s="80"/>
      <c r="AT485" s="17" t="s">
        <v>221</v>
      </c>
      <c r="AU485" s="17" t="s">
        <v>76</v>
      </c>
    </row>
    <row r="486" spans="2:47" s="1" customFormat="1" ht="12">
      <c r="B486" s="38"/>
      <c r="C486" s="39"/>
      <c r="D486" s="228" t="s">
        <v>250</v>
      </c>
      <c r="E486" s="39"/>
      <c r="F486" s="231" t="s">
        <v>2518</v>
      </c>
      <c r="G486" s="39"/>
      <c r="H486" s="39"/>
      <c r="I486" s="143"/>
      <c r="J486" s="39"/>
      <c r="K486" s="39"/>
      <c r="L486" s="43"/>
      <c r="M486" s="230"/>
      <c r="N486" s="79"/>
      <c r="O486" s="79"/>
      <c r="P486" s="79"/>
      <c r="Q486" s="79"/>
      <c r="R486" s="79"/>
      <c r="S486" s="79"/>
      <c r="T486" s="80"/>
      <c r="AT486" s="17" t="s">
        <v>250</v>
      </c>
      <c r="AU486" s="17" t="s">
        <v>76</v>
      </c>
    </row>
    <row r="487" spans="2:51" s="12" customFormat="1" ht="12">
      <c r="B487" s="232"/>
      <c r="C487" s="233"/>
      <c r="D487" s="228" t="s">
        <v>223</v>
      </c>
      <c r="E487" s="234" t="s">
        <v>1</v>
      </c>
      <c r="F487" s="235" t="s">
        <v>2350</v>
      </c>
      <c r="G487" s="233"/>
      <c r="H487" s="234" t="s">
        <v>1</v>
      </c>
      <c r="I487" s="236"/>
      <c r="J487" s="233"/>
      <c r="K487" s="233"/>
      <c r="L487" s="237"/>
      <c r="M487" s="238"/>
      <c r="N487" s="239"/>
      <c r="O487" s="239"/>
      <c r="P487" s="239"/>
      <c r="Q487" s="239"/>
      <c r="R487" s="239"/>
      <c r="S487" s="239"/>
      <c r="T487" s="240"/>
      <c r="AT487" s="241" t="s">
        <v>223</v>
      </c>
      <c r="AU487" s="241" t="s">
        <v>76</v>
      </c>
      <c r="AV487" s="12" t="s">
        <v>74</v>
      </c>
      <c r="AW487" s="12" t="s">
        <v>30</v>
      </c>
      <c r="AX487" s="12" t="s">
        <v>67</v>
      </c>
      <c r="AY487" s="241" t="s">
        <v>211</v>
      </c>
    </row>
    <row r="488" spans="2:51" s="13" customFormat="1" ht="12">
      <c r="B488" s="242"/>
      <c r="C488" s="243"/>
      <c r="D488" s="228" t="s">
        <v>223</v>
      </c>
      <c r="E488" s="244" t="s">
        <v>1</v>
      </c>
      <c r="F488" s="245" t="s">
        <v>2519</v>
      </c>
      <c r="G488" s="243"/>
      <c r="H488" s="246">
        <v>4.2</v>
      </c>
      <c r="I488" s="247"/>
      <c r="J488" s="243"/>
      <c r="K488" s="243"/>
      <c r="L488" s="248"/>
      <c r="M488" s="249"/>
      <c r="N488" s="250"/>
      <c r="O488" s="250"/>
      <c r="P488" s="250"/>
      <c r="Q488" s="250"/>
      <c r="R488" s="250"/>
      <c r="S488" s="250"/>
      <c r="T488" s="251"/>
      <c r="AT488" s="252" t="s">
        <v>223</v>
      </c>
      <c r="AU488" s="252" t="s">
        <v>76</v>
      </c>
      <c r="AV488" s="13" t="s">
        <v>76</v>
      </c>
      <c r="AW488" s="13" t="s">
        <v>30</v>
      </c>
      <c r="AX488" s="13" t="s">
        <v>67</v>
      </c>
      <c r="AY488" s="252" t="s">
        <v>211</v>
      </c>
    </row>
    <row r="489" spans="2:51" s="13" customFormat="1" ht="12">
      <c r="B489" s="242"/>
      <c r="C489" s="243"/>
      <c r="D489" s="228" t="s">
        <v>223</v>
      </c>
      <c r="E489" s="244" t="s">
        <v>1</v>
      </c>
      <c r="F489" s="245" t="s">
        <v>2520</v>
      </c>
      <c r="G489" s="243"/>
      <c r="H489" s="246">
        <v>1.89</v>
      </c>
      <c r="I489" s="247"/>
      <c r="J489" s="243"/>
      <c r="K489" s="243"/>
      <c r="L489" s="248"/>
      <c r="M489" s="249"/>
      <c r="N489" s="250"/>
      <c r="O489" s="250"/>
      <c r="P489" s="250"/>
      <c r="Q489" s="250"/>
      <c r="R489" s="250"/>
      <c r="S489" s="250"/>
      <c r="T489" s="251"/>
      <c r="AT489" s="252" t="s">
        <v>223</v>
      </c>
      <c r="AU489" s="252" t="s">
        <v>76</v>
      </c>
      <c r="AV489" s="13" t="s">
        <v>76</v>
      </c>
      <c r="AW489" s="13" t="s">
        <v>30</v>
      </c>
      <c r="AX489" s="13" t="s">
        <v>67</v>
      </c>
      <c r="AY489" s="252" t="s">
        <v>211</v>
      </c>
    </row>
    <row r="490" spans="2:51" s="13" customFormat="1" ht="12">
      <c r="B490" s="242"/>
      <c r="C490" s="243"/>
      <c r="D490" s="228" t="s">
        <v>223</v>
      </c>
      <c r="E490" s="244" t="s">
        <v>1</v>
      </c>
      <c r="F490" s="245" t="s">
        <v>2521</v>
      </c>
      <c r="G490" s="243"/>
      <c r="H490" s="246">
        <v>7.59</v>
      </c>
      <c r="I490" s="247"/>
      <c r="J490" s="243"/>
      <c r="K490" s="243"/>
      <c r="L490" s="248"/>
      <c r="M490" s="249"/>
      <c r="N490" s="250"/>
      <c r="O490" s="250"/>
      <c r="P490" s="250"/>
      <c r="Q490" s="250"/>
      <c r="R490" s="250"/>
      <c r="S490" s="250"/>
      <c r="T490" s="251"/>
      <c r="AT490" s="252" t="s">
        <v>223</v>
      </c>
      <c r="AU490" s="252" t="s">
        <v>76</v>
      </c>
      <c r="AV490" s="13" t="s">
        <v>76</v>
      </c>
      <c r="AW490" s="13" t="s">
        <v>30</v>
      </c>
      <c r="AX490" s="13" t="s">
        <v>67</v>
      </c>
      <c r="AY490" s="252" t="s">
        <v>211</v>
      </c>
    </row>
    <row r="491" spans="2:51" s="12" customFormat="1" ht="12">
      <c r="B491" s="232"/>
      <c r="C491" s="233"/>
      <c r="D491" s="228" t="s">
        <v>223</v>
      </c>
      <c r="E491" s="234" t="s">
        <v>1</v>
      </c>
      <c r="F491" s="235" t="s">
        <v>2522</v>
      </c>
      <c r="G491" s="233"/>
      <c r="H491" s="234" t="s">
        <v>1</v>
      </c>
      <c r="I491" s="236"/>
      <c r="J491" s="233"/>
      <c r="K491" s="233"/>
      <c r="L491" s="237"/>
      <c r="M491" s="238"/>
      <c r="N491" s="239"/>
      <c r="O491" s="239"/>
      <c r="P491" s="239"/>
      <c r="Q491" s="239"/>
      <c r="R491" s="239"/>
      <c r="S491" s="239"/>
      <c r="T491" s="240"/>
      <c r="AT491" s="241" t="s">
        <v>223</v>
      </c>
      <c r="AU491" s="241" t="s">
        <v>76</v>
      </c>
      <c r="AV491" s="12" t="s">
        <v>74</v>
      </c>
      <c r="AW491" s="12" t="s">
        <v>30</v>
      </c>
      <c r="AX491" s="12" t="s">
        <v>67</v>
      </c>
      <c r="AY491" s="241" t="s">
        <v>211</v>
      </c>
    </row>
    <row r="492" spans="2:51" s="13" customFormat="1" ht="12">
      <c r="B492" s="242"/>
      <c r="C492" s="243"/>
      <c r="D492" s="228" t="s">
        <v>223</v>
      </c>
      <c r="E492" s="244" t="s">
        <v>1</v>
      </c>
      <c r="F492" s="245" t="s">
        <v>2523</v>
      </c>
      <c r="G492" s="243"/>
      <c r="H492" s="246">
        <v>1.6</v>
      </c>
      <c r="I492" s="247"/>
      <c r="J492" s="243"/>
      <c r="K492" s="243"/>
      <c r="L492" s="248"/>
      <c r="M492" s="249"/>
      <c r="N492" s="250"/>
      <c r="O492" s="250"/>
      <c r="P492" s="250"/>
      <c r="Q492" s="250"/>
      <c r="R492" s="250"/>
      <c r="S492" s="250"/>
      <c r="T492" s="251"/>
      <c r="AT492" s="252" t="s">
        <v>223</v>
      </c>
      <c r="AU492" s="252" t="s">
        <v>76</v>
      </c>
      <c r="AV492" s="13" t="s">
        <v>76</v>
      </c>
      <c r="AW492" s="13" t="s">
        <v>30</v>
      </c>
      <c r="AX492" s="13" t="s">
        <v>67</v>
      </c>
      <c r="AY492" s="252" t="s">
        <v>211</v>
      </c>
    </row>
    <row r="493" spans="2:51" s="13" customFormat="1" ht="12">
      <c r="B493" s="242"/>
      <c r="C493" s="243"/>
      <c r="D493" s="228" t="s">
        <v>223</v>
      </c>
      <c r="E493" s="244" t="s">
        <v>1</v>
      </c>
      <c r="F493" s="245" t="s">
        <v>2438</v>
      </c>
      <c r="G493" s="243"/>
      <c r="H493" s="246">
        <v>0.64</v>
      </c>
      <c r="I493" s="247"/>
      <c r="J493" s="243"/>
      <c r="K493" s="243"/>
      <c r="L493" s="248"/>
      <c r="M493" s="249"/>
      <c r="N493" s="250"/>
      <c r="O493" s="250"/>
      <c r="P493" s="250"/>
      <c r="Q493" s="250"/>
      <c r="R493" s="250"/>
      <c r="S493" s="250"/>
      <c r="T493" s="251"/>
      <c r="AT493" s="252" t="s">
        <v>223</v>
      </c>
      <c r="AU493" s="252" t="s">
        <v>76</v>
      </c>
      <c r="AV493" s="13" t="s">
        <v>76</v>
      </c>
      <c r="AW493" s="13" t="s">
        <v>30</v>
      </c>
      <c r="AX493" s="13" t="s">
        <v>67</v>
      </c>
      <c r="AY493" s="252" t="s">
        <v>211</v>
      </c>
    </row>
    <row r="494" spans="2:51" s="14" customFormat="1" ht="12">
      <c r="B494" s="253"/>
      <c r="C494" s="254"/>
      <c r="D494" s="228" t="s">
        <v>223</v>
      </c>
      <c r="E494" s="255" t="s">
        <v>1</v>
      </c>
      <c r="F494" s="256" t="s">
        <v>227</v>
      </c>
      <c r="G494" s="254"/>
      <c r="H494" s="257">
        <v>15.92</v>
      </c>
      <c r="I494" s="258"/>
      <c r="J494" s="254"/>
      <c r="K494" s="254"/>
      <c r="L494" s="259"/>
      <c r="M494" s="260"/>
      <c r="N494" s="261"/>
      <c r="O494" s="261"/>
      <c r="P494" s="261"/>
      <c r="Q494" s="261"/>
      <c r="R494" s="261"/>
      <c r="S494" s="261"/>
      <c r="T494" s="262"/>
      <c r="AT494" s="263" t="s">
        <v>223</v>
      </c>
      <c r="AU494" s="263" t="s">
        <v>76</v>
      </c>
      <c r="AV494" s="14" t="s">
        <v>218</v>
      </c>
      <c r="AW494" s="14" t="s">
        <v>30</v>
      </c>
      <c r="AX494" s="14" t="s">
        <v>74</v>
      </c>
      <c r="AY494" s="263" t="s">
        <v>211</v>
      </c>
    </row>
    <row r="495" spans="2:65" s="1" customFormat="1" ht="16.5" customHeight="1">
      <c r="B495" s="38"/>
      <c r="C495" s="264" t="s">
        <v>438</v>
      </c>
      <c r="D495" s="264" t="s">
        <v>337</v>
      </c>
      <c r="E495" s="265" t="s">
        <v>758</v>
      </c>
      <c r="F495" s="266" t="s">
        <v>759</v>
      </c>
      <c r="G495" s="267" t="s">
        <v>323</v>
      </c>
      <c r="H495" s="268">
        <v>0.006</v>
      </c>
      <c r="I495" s="269"/>
      <c r="J495" s="270">
        <f>ROUND(I495*H495,2)</f>
        <v>0</v>
      </c>
      <c r="K495" s="266" t="s">
        <v>217</v>
      </c>
      <c r="L495" s="271"/>
      <c r="M495" s="272" t="s">
        <v>1</v>
      </c>
      <c r="N495" s="273" t="s">
        <v>38</v>
      </c>
      <c r="O495" s="79"/>
      <c r="P495" s="225">
        <f>O495*H495</f>
        <v>0</v>
      </c>
      <c r="Q495" s="225">
        <v>1</v>
      </c>
      <c r="R495" s="225">
        <f>Q495*H495</f>
        <v>0.006</v>
      </c>
      <c r="S495" s="225">
        <v>0</v>
      </c>
      <c r="T495" s="226">
        <f>S495*H495</f>
        <v>0</v>
      </c>
      <c r="AR495" s="17" t="s">
        <v>317</v>
      </c>
      <c r="AT495" s="17" t="s">
        <v>337</v>
      </c>
      <c r="AU495" s="17" t="s">
        <v>76</v>
      </c>
      <c r="AY495" s="17" t="s">
        <v>211</v>
      </c>
      <c r="BE495" s="227">
        <f>IF(N495="základní",J495,0)</f>
        <v>0</v>
      </c>
      <c r="BF495" s="227">
        <f>IF(N495="snížená",J495,0)</f>
        <v>0</v>
      </c>
      <c r="BG495" s="227">
        <f>IF(N495="zákl. přenesená",J495,0)</f>
        <v>0</v>
      </c>
      <c r="BH495" s="227">
        <f>IF(N495="sníž. přenesená",J495,0)</f>
        <v>0</v>
      </c>
      <c r="BI495" s="227">
        <f>IF(N495="nulová",J495,0)</f>
        <v>0</v>
      </c>
      <c r="BJ495" s="17" t="s">
        <v>74</v>
      </c>
      <c r="BK495" s="227">
        <f>ROUND(I495*H495,2)</f>
        <v>0</v>
      </c>
      <c r="BL495" s="17" t="s">
        <v>273</v>
      </c>
      <c r="BM495" s="17" t="s">
        <v>671</v>
      </c>
    </row>
    <row r="496" spans="2:47" s="1" customFormat="1" ht="12">
      <c r="B496" s="38"/>
      <c r="C496" s="39"/>
      <c r="D496" s="228" t="s">
        <v>219</v>
      </c>
      <c r="E496" s="39"/>
      <c r="F496" s="229" t="s">
        <v>759</v>
      </c>
      <c r="G496" s="39"/>
      <c r="H496" s="39"/>
      <c r="I496" s="143"/>
      <c r="J496" s="39"/>
      <c r="K496" s="39"/>
      <c r="L496" s="43"/>
      <c r="M496" s="230"/>
      <c r="N496" s="79"/>
      <c r="O496" s="79"/>
      <c r="P496" s="79"/>
      <c r="Q496" s="79"/>
      <c r="R496" s="79"/>
      <c r="S496" s="79"/>
      <c r="T496" s="80"/>
      <c r="AT496" s="17" t="s">
        <v>219</v>
      </c>
      <c r="AU496" s="17" t="s">
        <v>76</v>
      </c>
    </row>
    <row r="497" spans="2:47" s="1" customFormat="1" ht="12">
      <c r="B497" s="38"/>
      <c r="C497" s="39"/>
      <c r="D497" s="228" t="s">
        <v>250</v>
      </c>
      <c r="E497" s="39"/>
      <c r="F497" s="231" t="s">
        <v>761</v>
      </c>
      <c r="G497" s="39"/>
      <c r="H497" s="39"/>
      <c r="I497" s="143"/>
      <c r="J497" s="39"/>
      <c r="K497" s="39"/>
      <c r="L497" s="43"/>
      <c r="M497" s="230"/>
      <c r="N497" s="79"/>
      <c r="O497" s="79"/>
      <c r="P497" s="79"/>
      <c r="Q497" s="79"/>
      <c r="R497" s="79"/>
      <c r="S497" s="79"/>
      <c r="T497" s="80"/>
      <c r="AT497" s="17" t="s">
        <v>250</v>
      </c>
      <c r="AU497" s="17" t="s">
        <v>76</v>
      </c>
    </row>
    <row r="498" spans="2:51" s="13" customFormat="1" ht="12">
      <c r="B498" s="242"/>
      <c r="C498" s="243"/>
      <c r="D498" s="228" t="s">
        <v>223</v>
      </c>
      <c r="E498" s="244" t="s">
        <v>1</v>
      </c>
      <c r="F498" s="245" t="s">
        <v>2524</v>
      </c>
      <c r="G498" s="243"/>
      <c r="H498" s="246">
        <v>0.006</v>
      </c>
      <c r="I498" s="247"/>
      <c r="J498" s="243"/>
      <c r="K498" s="243"/>
      <c r="L498" s="248"/>
      <c r="M498" s="249"/>
      <c r="N498" s="250"/>
      <c r="O498" s="250"/>
      <c r="P498" s="250"/>
      <c r="Q498" s="250"/>
      <c r="R498" s="250"/>
      <c r="S498" s="250"/>
      <c r="T498" s="251"/>
      <c r="AT498" s="252" t="s">
        <v>223</v>
      </c>
      <c r="AU498" s="252" t="s">
        <v>76</v>
      </c>
      <c r="AV498" s="13" t="s">
        <v>76</v>
      </c>
      <c r="AW498" s="13" t="s">
        <v>30</v>
      </c>
      <c r="AX498" s="13" t="s">
        <v>67</v>
      </c>
      <c r="AY498" s="252" t="s">
        <v>211</v>
      </c>
    </row>
    <row r="499" spans="2:51" s="14" customFormat="1" ht="12">
      <c r="B499" s="253"/>
      <c r="C499" s="254"/>
      <c r="D499" s="228" t="s">
        <v>223</v>
      </c>
      <c r="E499" s="255" t="s">
        <v>1</v>
      </c>
      <c r="F499" s="256" t="s">
        <v>227</v>
      </c>
      <c r="G499" s="254"/>
      <c r="H499" s="257">
        <v>0.006</v>
      </c>
      <c r="I499" s="258"/>
      <c r="J499" s="254"/>
      <c r="K499" s="254"/>
      <c r="L499" s="259"/>
      <c r="M499" s="260"/>
      <c r="N499" s="261"/>
      <c r="O499" s="261"/>
      <c r="P499" s="261"/>
      <c r="Q499" s="261"/>
      <c r="R499" s="261"/>
      <c r="S499" s="261"/>
      <c r="T499" s="262"/>
      <c r="AT499" s="263" t="s">
        <v>223</v>
      </c>
      <c r="AU499" s="263" t="s">
        <v>76</v>
      </c>
      <c r="AV499" s="14" t="s">
        <v>218</v>
      </c>
      <c r="AW499" s="14" t="s">
        <v>30</v>
      </c>
      <c r="AX499" s="14" t="s">
        <v>74</v>
      </c>
      <c r="AY499" s="263" t="s">
        <v>211</v>
      </c>
    </row>
    <row r="500" spans="2:65" s="1" customFormat="1" ht="16.5" customHeight="1">
      <c r="B500" s="38"/>
      <c r="C500" s="216" t="s">
        <v>685</v>
      </c>
      <c r="D500" s="216" t="s">
        <v>213</v>
      </c>
      <c r="E500" s="217" t="s">
        <v>763</v>
      </c>
      <c r="F500" s="218" t="s">
        <v>764</v>
      </c>
      <c r="G500" s="219" t="s">
        <v>216</v>
      </c>
      <c r="H500" s="220">
        <v>31.84</v>
      </c>
      <c r="I500" s="221"/>
      <c r="J500" s="222">
        <f>ROUND(I500*H500,2)</f>
        <v>0</v>
      </c>
      <c r="K500" s="218" t="s">
        <v>217</v>
      </c>
      <c r="L500" s="43"/>
      <c r="M500" s="223" t="s">
        <v>1</v>
      </c>
      <c r="N500" s="224" t="s">
        <v>38</v>
      </c>
      <c r="O500" s="79"/>
      <c r="P500" s="225">
        <f>O500*H500</f>
        <v>0</v>
      </c>
      <c r="Q500" s="225">
        <v>0</v>
      </c>
      <c r="R500" s="225">
        <f>Q500*H500</f>
        <v>0</v>
      </c>
      <c r="S500" s="225">
        <v>0</v>
      </c>
      <c r="T500" s="226">
        <f>S500*H500</f>
        <v>0</v>
      </c>
      <c r="AR500" s="17" t="s">
        <v>273</v>
      </c>
      <c r="AT500" s="17" t="s">
        <v>213</v>
      </c>
      <c r="AU500" s="17" t="s">
        <v>76</v>
      </c>
      <c r="AY500" s="17" t="s">
        <v>211</v>
      </c>
      <c r="BE500" s="227">
        <f>IF(N500="základní",J500,0)</f>
        <v>0</v>
      </c>
      <c r="BF500" s="227">
        <f>IF(N500="snížená",J500,0)</f>
        <v>0</v>
      </c>
      <c r="BG500" s="227">
        <f>IF(N500="zákl. přenesená",J500,0)</f>
        <v>0</v>
      </c>
      <c r="BH500" s="227">
        <f>IF(N500="sníž. přenesená",J500,0)</f>
        <v>0</v>
      </c>
      <c r="BI500" s="227">
        <f>IF(N500="nulová",J500,0)</f>
        <v>0</v>
      </c>
      <c r="BJ500" s="17" t="s">
        <v>74</v>
      </c>
      <c r="BK500" s="227">
        <f>ROUND(I500*H500,2)</f>
        <v>0</v>
      </c>
      <c r="BL500" s="17" t="s">
        <v>273</v>
      </c>
      <c r="BM500" s="17" t="s">
        <v>677</v>
      </c>
    </row>
    <row r="501" spans="2:47" s="1" customFormat="1" ht="12">
      <c r="B501" s="38"/>
      <c r="C501" s="39"/>
      <c r="D501" s="228" t="s">
        <v>219</v>
      </c>
      <c r="E501" s="39"/>
      <c r="F501" s="229" t="s">
        <v>766</v>
      </c>
      <c r="G501" s="39"/>
      <c r="H501" s="39"/>
      <c r="I501" s="143"/>
      <c r="J501" s="39"/>
      <c r="K501" s="39"/>
      <c r="L501" s="43"/>
      <c r="M501" s="230"/>
      <c r="N501" s="79"/>
      <c r="O501" s="79"/>
      <c r="P501" s="79"/>
      <c r="Q501" s="79"/>
      <c r="R501" s="79"/>
      <c r="S501" s="79"/>
      <c r="T501" s="80"/>
      <c r="AT501" s="17" t="s">
        <v>219</v>
      </c>
      <c r="AU501" s="17" t="s">
        <v>76</v>
      </c>
    </row>
    <row r="502" spans="2:47" s="1" customFormat="1" ht="12">
      <c r="B502" s="38"/>
      <c r="C502" s="39"/>
      <c r="D502" s="228" t="s">
        <v>221</v>
      </c>
      <c r="E502" s="39"/>
      <c r="F502" s="231" t="s">
        <v>752</v>
      </c>
      <c r="G502" s="39"/>
      <c r="H502" s="39"/>
      <c r="I502" s="143"/>
      <c r="J502" s="39"/>
      <c r="K502" s="39"/>
      <c r="L502" s="43"/>
      <c r="M502" s="230"/>
      <c r="N502" s="79"/>
      <c r="O502" s="79"/>
      <c r="P502" s="79"/>
      <c r="Q502" s="79"/>
      <c r="R502" s="79"/>
      <c r="S502" s="79"/>
      <c r="T502" s="80"/>
      <c r="AT502" s="17" t="s">
        <v>221</v>
      </c>
      <c r="AU502" s="17" t="s">
        <v>76</v>
      </c>
    </row>
    <row r="503" spans="2:47" s="1" customFormat="1" ht="12">
      <c r="B503" s="38"/>
      <c r="C503" s="39"/>
      <c r="D503" s="228" t="s">
        <v>250</v>
      </c>
      <c r="E503" s="39"/>
      <c r="F503" s="231" t="s">
        <v>767</v>
      </c>
      <c r="G503" s="39"/>
      <c r="H503" s="39"/>
      <c r="I503" s="143"/>
      <c r="J503" s="39"/>
      <c r="K503" s="39"/>
      <c r="L503" s="43"/>
      <c r="M503" s="230"/>
      <c r="N503" s="79"/>
      <c r="O503" s="79"/>
      <c r="P503" s="79"/>
      <c r="Q503" s="79"/>
      <c r="R503" s="79"/>
      <c r="S503" s="79"/>
      <c r="T503" s="80"/>
      <c r="AT503" s="17" t="s">
        <v>250</v>
      </c>
      <c r="AU503" s="17" t="s">
        <v>76</v>
      </c>
    </row>
    <row r="504" spans="2:51" s="13" customFormat="1" ht="12">
      <c r="B504" s="242"/>
      <c r="C504" s="243"/>
      <c r="D504" s="228" t="s">
        <v>223</v>
      </c>
      <c r="E504" s="244" t="s">
        <v>1</v>
      </c>
      <c r="F504" s="245" t="s">
        <v>2525</v>
      </c>
      <c r="G504" s="243"/>
      <c r="H504" s="246">
        <v>31.84</v>
      </c>
      <c r="I504" s="247"/>
      <c r="J504" s="243"/>
      <c r="K504" s="243"/>
      <c r="L504" s="248"/>
      <c r="M504" s="249"/>
      <c r="N504" s="250"/>
      <c r="O504" s="250"/>
      <c r="P504" s="250"/>
      <c r="Q504" s="250"/>
      <c r="R504" s="250"/>
      <c r="S504" s="250"/>
      <c r="T504" s="251"/>
      <c r="AT504" s="252" t="s">
        <v>223</v>
      </c>
      <c r="AU504" s="252" t="s">
        <v>76</v>
      </c>
      <c r="AV504" s="13" t="s">
        <v>76</v>
      </c>
      <c r="AW504" s="13" t="s">
        <v>30</v>
      </c>
      <c r="AX504" s="13" t="s">
        <v>67</v>
      </c>
      <c r="AY504" s="252" t="s">
        <v>211</v>
      </c>
    </row>
    <row r="505" spans="2:51" s="14" customFormat="1" ht="12">
      <c r="B505" s="253"/>
      <c r="C505" s="254"/>
      <c r="D505" s="228" t="s">
        <v>223</v>
      </c>
      <c r="E505" s="255" t="s">
        <v>1</v>
      </c>
      <c r="F505" s="256" t="s">
        <v>227</v>
      </c>
      <c r="G505" s="254"/>
      <c r="H505" s="257">
        <v>31.84</v>
      </c>
      <c r="I505" s="258"/>
      <c r="J505" s="254"/>
      <c r="K505" s="254"/>
      <c r="L505" s="259"/>
      <c r="M505" s="260"/>
      <c r="N505" s="261"/>
      <c r="O505" s="261"/>
      <c r="P505" s="261"/>
      <c r="Q505" s="261"/>
      <c r="R505" s="261"/>
      <c r="S505" s="261"/>
      <c r="T505" s="262"/>
      <c r="AT505" s="263" t="s">
        <v>223</v>
      </c>
      <c r="AU505" s="263" t="s">
        <v>76</v>
      </c>
      <c r="AV505" s="14" t="s">
        <v>218</v>
      </c>
      <c r="AW505" s="14" t="s">
        <v>30</v>
      </c>
      <c r="AX505" s="14" t="s">
        <v>74</v>
      </c>
      <c r="AY505" s="263" t="s">
        <v>211</v>
      </c>
    </row>
    <row r="506" spans="2:65" s="1" customFormat="1" ht="16.5" customHeight="1">
      <c r="B506" s="38"/>
      <c r="C506" s="264" t="s">
        <v>445</v>
      </c>
      <c r="D506" s="264" t="s">
        <v>337</v>
      </c>
      <c r="E506" s="265" t="s">
        <v>770</v>
      </c>
      <c r="F506" s="266" t="s">
        <v>771</v>
      </c>
      <c r="G506" s="267" t="s">
        <v>323</v>
      </c>
      <c r="H506" s="268">
        <v>0.013</v>
      </c>
      <c r="I506" s="269"/>
      <c r="J506" s="270">
        <f>ROUND(I506*H506,2)</f>
        <v>0</v>
      </c>
      <c r="K506" s="266" t="s">
        <v>217</v>
      </c>
      <c r="L506" s="271"/>
      <c r="M506" s="272" t="s">
        <v>1</v>
      </c>
      <c r="N506" s="273" t="s">
        <v>38</v>
      </c>
      <c r="O506" s="79"/>
      <c r="P506" s="225">
        <f>O506*H506</f>
        <v>0</v>
      </c>
      <c r="Q506" s="225">
        <v>1</v>
      </c>
      <c r="R506" s="225">
        <f>Q506*H506</f>
        <v>0.013</v>
      </c>
      <c r="S506" s="225">
        <v>0</v>
      </c>
      <c r="T506" s="226">
        <f>S506*H506</f>
        <v>0</v>
      </c>
      <c r="AR506" s="17" t="s">
        <v>317</v>
      </c>
      <c r="AT506" s="17" t="s">
        <v>337</v>
      </c>
      <c r="AU506" s="17" t="s">
        <v>76</v>
      </c>
      <c r="AY506" s="17" t="s">
        <v>211</v>
      </c>
      <c r="BE506" s="227">
        <f>IF(N506="základní",J506,0)</f>
        <v>0</v>
      </c>
      <c r="BF506" s="227">
        <f>IF(N506="snížená",J506,0)</f>
        <v>0</v>
      </c>
      <c r="BG506" s="227">
        <f>IF(N506="zákl. přenesená",J506,0)</f>
        <v>0</v>
      </c>
      <c r="BH506" s="227">
        <f>IF(N506="sníž. přenesená",J506,0)</f>
        <v>0</v>
      </c>
      <c r="BI506" s="227">
        <f>IF(N506="nulová",J506,0)</f>
        <v>0</v>
      </c>
      <c r="BJ506" s="17" t="s">
        <v>74</v>
      </c>
      <c r="BK506" s="227">
        <f>ROUND(I506*H506,2)</f>
        <v>0</v>
      </c>
      <c r="BL506" s="17" t="s">
        <v>273</v>
      </c>
      <c r="BM506" s="17" t="s">
        <v>682</v>
      </c>
    </row>
    <row r="507" spans="2:47" s="1" customFormat="1" ht="12">
      <c r="B507" s="38"/>
      <c r="C507" s="39"/>
      <c r="D507" s="228" t="s">
        <v>219</v>
      </c>
      <c r="E507" s="39"/>
      <c r="F507" s="229" t="s">
        <v>771</v>
      </c>
      <c r="G507" s="39"/>
      <c r="H507" s="39"/>
      <c r="I507" s="143"/>
      <c r="J507" s="39"/>
      <c r="K507" s="39"/>
      <c r="L507" s="43"/>
      <c r="M507" s="230"/>
      <c r="N507" s="79"/>
      <c r="O507" s="79"/>
      <c r="P507" s="79"/>
      <c r="Q507" s="79"/>
      <c r="R507" s="79"/>
      <c r="S507" s="79"/>
      <c r="T507" s="80"/>
      <c r="AT507" s="17" t="s">
        <v>219</v>
      </c>
      <c r="AU507" s="17" t="s">
        <v>76</v>
      </c>
    </row>
    <row r="508" spans="2:47" s="1" customFormat="1" ht="12">
      <c r="B508" s="38"/>
      <c r="C508" s="39"/>
      <c r="D508" s="228" t="s">
        <v>250</v>
      </c>
      <c r="E508" s="39"/>
      <c r="F508" s="231" t="s">
        <v>773</v>
      </c>
      <c r="G508" s="39"/>
      <c r="H508" s="39"/>
      <c r="I508" s="143"/>
      <c r="J508" s="39"/>
      <c r="K508" s="39"/>
      <c r="L508" s="43"/>
      <c r="M508" s="230"/>
      <c r="N508" s="79"/>
      <c r="O508" s="79"/>
      <c r="P508" s="79"/>
      <c r="Q508" s="79"/>
      <c r="R508" s="79"/>
      <c r="S508" s="79"/>
      <c r="T508" s="80"/>
      <c r="AT508" s="17" t="s">
        <v>250</v>
      </c>
      <c r="AU508" s="17" t="s">
        <v>76</v>
      </c>
    </row>
    <row r="509" spans="2:51" s="13" customFormat="1" ht="12">
      <c r="B509" s="242"/>
      <c r="C509" s="243"/>
      <c r="D509" s="228" t="s">
        <v>223</v>
      </c>
      <c r="E509" s="244" t="s">
        <v>1</v>
      </c>
      <c r="F509" s="245" t="s">
        <v>2526</v>
      </c>
      <c r="G509" s="243"/>
      <c r="H509" s="246">
        <v>0.013</v>
      </c>
      <c r="I509" s="247"/>
      <c r="J509" s="243"/>
      <c r="K509" s="243"/>
      <c r="L509" s="248"/>
      <c r="M509" s="249"/>
      <c r="N509" s="250"/>
      <c r="O509" s="250"/>
      <c r="P509" s="250"/>
      <c r="Q509" s="250"/>
      <c r="R509" s="250"/>
      <c r="S509" s="250"/>
      <c r="T509" s="251"/>
      <c r="AT509" s="252" t="s">
        <v>223</v>
      </c>
      <c r="AU509" s="252" t="s">
        <v>76</v>
      </c>
      <c r="AV509" s="13" t="s">
        <v>76</v>
      </c>
      <c r="AW509" s="13" t="s">
        <v>30</v>
      </c>
      <c r="AX509" s="13" t="s">
        <v>67</v>
      </c>
      <c r="AY509" s="252" t="s">
        <v>211</v>
      </c>
    </row>
    <row r="510" spans="2:51" s="14" customFormat="1" ht="12">
      <c r="B510" s="253"/>
      <c r="C510" s="254"/>
      <c r="D510" s="228" t="s">
        <v>223</v>
      </c>
      <c r="E510" s="255" t="s">
        <v>1</v>
      </c>
      <c r="F510" s="256" t="s">
        <v>227</v>
      </c>
      <c r="G510" s="254"/>
      <c r="H510" s="257">
        <v>0.013</v>
      </c>
      <c r="I510" s="258"/>
      <c r="J510" s="254"/>
      <c r="K510" s="254"/>
      <c r="L510" s="259"/>
      <c r="M510" s="260"/>
      <c r="N510" s="261"/>
      <c r="O510" s="261"/>
      <c r="P510" s="261"/>
      <c r="Q510" s="261"/>
      <c r="R510" s="261"/>
      <c r="S510" s="261"/>
      <c r="T510" s="262"/>
      <c r="AT510" s="263" t="s">
        <v>223</v>
      </c>
      <c r="AU510" s="263" t="s">
        <v>76</v>
      </c>
      <c r="AV510" s="14" t="s">
        <v>218</v>
      </c>
      <c r="AW510" s="14" t="s">
        <v>30</v>
      </c>
      <c r="AX510" s="14" t="s">
        <v>74</v>
      </c>
      <c r="AY510" s="263" t="s">
        <v>211</v>
      </c>
    </row>
    <row r="511" spans="2:65" s="1" customFormat="1" ht="16.5" customHeight="1">
      <c r="B511" s="38"/>
      <c r="C511" s="216" t="s">
        <v>696</v>
      </c>
      <c r="D511" s="216" t="s">
        <v>213</v>
      </c>
      <c r="E511" s="217" t="s">
        <v>2262</v>
      </c>
      <c r="F511" s="218" t="s">
        <v>2263</v>
      </c>
      <c r="G511" s="219" t="s">
        <v>323</v>
      </c>
      <c r="H511" s="220">
        <v>0.019</v>
      </c>
      <c r="I511" s="221"/>
      <c r="J511" s="222">
        <f>ROUND(I511*H511,2)</f>
        <v>0</v>
      </c>
      <c r="K511" s="218" t="s">
        <v>217</v>
      </c>
      <c r="L511" s="43"/>
      <c r="M511" s="223" t="s">
        <v>1</v>
      </c>
      <c r="N511" s="224" t="s">
        <v>38</v>
      </c>
      <c r="O511" s="79"/>
      <c r="P511" s="225">
        <f>O511*H511</f>
        <v>0</v>
      </c>
      <c r="Q511" s="225">
        <v>0</v>
      </c>
      <c r="R511" s="225">
        <f>Q511*H511</f>
        <v>0</v>
      </c>
      <c r="S511" s="225">
        <v>0</v>
      </c>
      <c r="T511" s="226">
        <f>S511*H511</f>
        <v>0</v>
      </c>
      <c r="AR511" s="17" t="s">
        <v>273</v>
      </c>
      <c r="AT511" s="17" t="s">
        <v>213</v>
      </c>
      <c r="AU511" s="17" t="s">
        <v>76</v>
      </c>
      <c r="AY511" s="17" t="s">
        <v>211</v>
      </c>
      <c r="BE511" s="227">
        <f>IF(N511="základní",J511,0)</f>
        <v>0</v>
      </c>
      <c r="BF511" s="227">
        <f>IF(N511="snížená",J511,0)</f>
        <v>0</v>
      </c>
      <c r="BG511" s="227">
        <f>IF(N511="zákl. přenesená",J511,0)</f>
        <v>0</v>
      </c>
      <c r="BH511" s="227">
        <f>IF(N511="sníž. přenesená",J511,0)</f>
        <v>0</v>
      </c>
      <c r="BI511" s="227">
        <f>IF(N511="nulová",J511,0)</f>
        <v>0</v>
      </c>
      <c r="BJ511" s="17" t="s">
        <v>74</v>
      </c>
      <c r="BK511" s="227">
        <f>ROUND(I511*H511,2)</f>
        <v>0</v>
      </c>
      <c r="BL511" s="17" t="s">
        <v>273</v>
      </c>
      <c r="BM511" s="17" t="s">
        <v>688</v>
      </c>
    </row>
    <row r="512" spans="2:47" s="1" customFormat="1" ht="12">
      <c r="B512" s="38"/>
      <c r="C512" s="39"/>
      <c r="D512" s="228" t="s">
        <v>219</v>
      </c>
      <c r="E512" s="39"/>
      <c r="F512" s="229" t="s">
        <v>2264</v>
      </c>
      <c r="G512" s="39"/>
      <c r="H512" s="39"/>
      <c r="I512" s="143"/>
      <c r="J512" s="39"/>
      <c r="K512" s="39"/>
      <c r="L512" s="43"/>
      <c r="M512" s="230"/>
      <c r="N512" s="79"/>
      <c r="O512" s="79"/>
      <c r="P512" s="79"/>
      <c r="Q512" s="79"/>
      <c r="R512" s="79"/>
      <c r="S512" s="79"/>
      <c r="T512" s="80"/>
      <c r="AT512" s="17" t="s">
        <v>219</v>
      </c>
      <c r="AU512" s="17" t="s">
        <v>76</v>
      </c>
    </row>
    <row r="513" spans="2:47" s="1" customFormat="1" ht="12">
      <c r="B513" s="38"/>
      <c r="C513" s="39"/>
      <c r="D513" s="228" t="s">
        <v>221</v>
      </c>
      <c r="E513" s="39"/>
      <c r="F513" s="231" t="s">
        <v>794</v>
      </c>
      <c r="G513" s="39"/>
      <c r="H513" s="39"/>
      <c r="I513" s="143"/>
      <c r="J513" s="39"/>
      <c r="K513" s="39"/>
      <c r="L513" s="43"/>
      <c r="M513" s="289"/>
      <c r="N513" s="290"/>
      <c r="O513" s="290"/>
      <c r="P513" s="290"/>
      <c r="Q513" s="290"/>
      <c r="R513" s="290"/>
      <c r="S513" s="290"/>
      <c r="T513" s="291"/>
      <c r="AT513" s="17" t="s">
        <v>221</v>
      </c>
      <c r="AU513" s="17" t="s">
        <v>76</v>
      </c>
    </row>
    <row r="514" spans="2:12" s="1" customFormat="1" ht="6.95" customHeight="1">
      <c r="B514" s="57"/>
      <c r="C514" s="58"/>
      <c r="D514" s="58"/>
      <c r="E514" s="58"/>
      <c r="F514" s="58"/>
      <c r="G514" s="58"/>
      <c r="H514" s="58"/>
      <c r="I514" s="167"/>
      <c r="J514" s="58"/>
      <c r="K514" s="58"/>
      <c r="L514" s="43"/>
    </row>
  </sheetData>
  <sheetProtection password="CC35" sheet="1" objects="1" scenarios="1" formatColumns="0" formatRows="0" autoFilter="0"/>
  <autoFilter ref="C94:K513"/>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145</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2384</v>
      </c>
      <c r="F9" s="1"/>
      <c r="G9" s="1"/>
      <c r="H9" s="1"/>
      <c r="I9" s="143"/>
      <c r="L9" s="43"/>
    </row>
    <row r="10" spans="2:12" s="1" customFormat="1" ht="12" customHeight="1">
      <c r="B10" s="43"/>
      <c r="D10" s="141" t="s">
        <v>177</v>
      </c>
      <c r="I10" s="143"/>
      <c r="L10" s="43"/>
    </row>
    <row r="11" spans="2:12" s="1" customFormat="1" ht="36.95" customHeight="1">
      <c r="B11" s="43"/>
      <c r="E11" s="144" t="s">
        <v>2527</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ROUND((SUM(BE89:BE105)),2)</f>
        <v>0</v>
      </c>
      <c r="I35" s="156">
        <v>0.21</v>
      </c>
      <c r="J35" s="155">
        <f>ROUND(((SUM(BE89:BE105))*I35),2)</f>
        <v>0</v>
      </c>
      <c r="L35" s="43"/>
    </row>
    <row r="36" spans="2:12" s="1" customFormat="1" ht="14.4" customHeight="1">
      <c r="B36" s="43"/>
      <c r="E36" s="141" t="s">
        <v>39</v>
      </c>
      <c r="F36" s="155">
        <f>ROUND((SUM(BF89:BF105)),2)</f>
        <v>0</v>
      </c>
      <c r="I36" s="156">
        <v>0.15</v>
      </c>
      <c r="J36" s="155">
        <f>ROUND(((SUM(BF89:BF105))*I36),2)</f>
        <v>0</v>
      </c>
      <c r="L36" s="43"/>
    </row>
    <row r="37" spans="2:12" s="1" customFormat="1" ht="14.4" customHeight="1" hidden="1">
      <c r="B37" s="43"/>
      <c r="E37" s="141" t="s">
        <v>40</v>
      </c>
      <c r="F37" s="155">
        <f>ROUND((SUM(BG89:BG105)),2)</f>
        <v>0</v>
      </c>
      <c r="I37" s="156">
        <v>0.21</v>
      </c>
      <c r="J37" s="155">
        <f>0</f>
        <v>0</v>
      </c>
      <c r="L37" s="43"/>
    </row>
    <row r="38" spans="2:12" s="1" customFormat="1" ht="14.4" customHeight="1" hidden="1">
      <c r="B38" s="43"/>
      <c r="E38" s="141" t="s">
        <v>41</v>
      </c>
      <c r="F38" s="155">
        <f>ROUND((SUM(BH89:BH105)),2)</f>
        <v>0</v>
      </c>
      <c r="I38" s="156">
        <v>0.15</v>
      </c>
      <c r="J38" s="155">
        <f>0</f>
        <v>0</v>
      </c>
      <c r="L38" s="43"/>
    </row>
    <row r="39" spans="2:12" s="1" customFormat="1" ht="14.4" customHeight="1" hidden="1">
      <c r="B39" s="43"/>
      <c r="E39" s="141" t="s">
        <v>42</v>
      </c>
      <c r="F39" s="155">
        <f>ROUND((SUM(BI89:BI105)),2)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2384</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31,887</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J98</f>
        <v>0</v>
      </c>
      <c r="K66" s="122"/>
      <c r="L66" s="189"/>
    </row>
    <row r="67" spans="2:12" s="9" customFormat="1" ht="19.9" customHeight="1">
      <c r="B67" s="184"/>
      <c r="C67" s="122"/>
      <c r="D67" s="185" t="s">
        <v>809</v>
      </c>
      <c r="E67" s="186"/>
      <c r="F67" s="186"/>
      <c r="G67" s="186"/>
      <c r="H67" s="186"/>
      <c r="I67" s="187"/>
      <c r="J67" s="188">
        <f>J102</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2384</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31,887</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P91+P98+P102</f>
        <v>0</v>
      </c>
      <c r="Q90" s="208"/>
      <c r="R90" s="209">
        <f>R91+R98+R102</f>
        <v>0</v>
      </c>
      <c r="S90" s="208"/>
      <c r="T90" s="210">
        <f>T91+T98+T102</f>
        <v>0</v>
      </c>
      <c r="AR90" s="211" t="s">
        <v>254</v>
      </c>
      <c r="AT90" s="212" t="s">
        <v>66</v>
      </c>
      <c r="AU90" s="212" t="s">
        <v>67</v>
      </c>
      <c r="AY90" s="211" t="s">
        <v>211</v>
      </c>
      <c r="BK90" s="213">
        <f>BK91+BK98+BK102</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SUM(P92:P97)</f>
        <v>0</v>
      </c>
      <c r="Q91" s="208"/>
      <c r="R91" s="209">
        <f>SUM(R92:R97)</f>
        <v>0</v>
      </c>
      <c r="S91" s="208"/>
      <c r="T91" s="210">
        <f>SUM(T92:T97)</f>
        <v>0</v>
      </c>
      <c r="AR91" s="211" t="s">
        <v>254</v>
      </c>
      <c r="AT91" s="212" t="s">
        <v>66</v>
      </c>
      <c r="AU91" s="212" t="s">
        <v>74</v>
      </c>
      <c r="AY91" s="211" t="s">
        <v>211</v>
      </c>
      <c r="BK91" s="213">
        <f>SUM(BK92:BK97)</f>
        <v>0</v>
      </c>
    </row>
    <row r="92" spans="2:65" s="1" customFormat="1" ht="16.5" customHeight="1">
      <c r="B92" s="38"/>
      <c r="C92" s="216" t="s">
        <v>74</v>
      </c>
      <c r="D92" s="216" t="s">
        <v>213</v>
      </c>
      <c r="E92" s="217" t="s">
        <v>815</v>
      </c>
      <c r="F92" s="218" t="s">
        <v>816</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2528</v>
      </c>
    </row>
    <row r="93" spans="2:47" s="1" customFormat="1" ht="12">
      <c r="B93" s="38"/>
      <c r="C93" s="39"/>
      <c r="D93" s="228" t="s">
        <v>219</v>
      </c>
      <c r="E93" s="39"/>
      <c r="F93" s="229" t="s">
        <v>816</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820</v>
      </c>
      <c r="G94" s="39"/>
      <c r="H94" s="39"/>
      <c r="I94" s="143"/>
      <c r="J94" s="39"/>
      <c r="K94" s="39"/>
      <c r="L94" s="43"/>
      <c r="M94" s="230"/>
      <c r="N94" s="79"/>
      <c r="O94" s="79"/>
      <c r="P94" s="79"/>
      <c r="Q94" s="79"/>
      <c r="R94" s="79"/>
      <c r="S94" s="79"/>
      <c r="T94" s="80"/>
      <c r="AT94" s="17" t="s">
        <v>250</v>
      </c>
      <c r="AU94" s="17" t="s">
        <v>76</v>
      </c>
    </row>
    <row r="95" spans="2:65" s="1" customFormat="1" ht="16.5" customHeight="1">
      <c r="B95" s="38"/>
      <c r="C95" s="216" t="s">
        <v>76</v>
      </c>
      <c r="D95" s="216" t="s">
        <v>213</v>
      </c>
      <c r="E95" s="217" t="s">
        <v>821</v>
      </c>
      <c r="F95" s="218" t="s">
        <v>822</v>
      </c>
      <c r="G95" s="219" t="s">
        <v>817</v>
      </c>
      <c r="H95" s="220">
        <v>1</v>
      </c>
      <c r="I95" s="221"/>
      <c r="J95" s="222">
        <f>ROUND(I95*H95,2)</f>
        <v>0</v>
      </c>
      <c r="K95" s="218" t="s">
        <v>217</v>
      </c>
      <c r="L95" s="43"/>
      <c r="M95" s="223" t="s">
        <v>1</v>
      </c>
      <c r="N95" s="224" t="s">
        <v>38</v>
      </c>
      <c r="O95" s="79"/>
      <c r="P95" s="225">
        <f>O95*H95</f>
        <v>0</v>
      </c>
      <c r="Q95" s="225">
        <v>0</v>
      </c>
      <c r="R95" s="225">
        <f>Q95*H95</f>
        <v>0</v>
      </c>
      <c r="S95" s="225">
        <v>0</v>
      </c>
      <c r="T95" s="226">
        <f>S95*H95</f>
        <v>0</v>
      </c>
      <c r="AR95" s="17" t="s">
        <v>818</v>
      </c>
      <c r="AT95" s="17" t="s">
        <v>213</v>
      </c>
      <c r="AU95" s="17" t="s">
        <v>76</v>
      </c>
      <c r="AY95" s="17" t="s">
        <v>211</v>
      </c>
      <c r="BE95" s="227">
        <f>IF(N95="základní",J95,0)</f>
        <v>0</v>
      </c>
      <c r="BF95" s="227">
        <f>IF(N95="snížená",J95,0)</f>
        <v>0</v>
      </c>
      <c r="BG95" s="227">
        <f>IF(N95="zákl. přenesená",J95,0)</f>
        <v>0</v>
      </c>
      <c r="BH95" s="227">
        <f>IF(N95="sníž. přenesená",J95,0)</f>
        <v>0</v>
      </c>
      <c r="BI95" s="227">
        <f>IF(N95="nulová",J95,0)</f>
        <v>0</v>
      </c>
      <c r="BJ95" s="17" t="s">
        <v>74</v>
      </c>
      <c r="BK95" s="227">
        <f>ROUND(I95*H95,2)</f>
        <v>0</v>
      </c>
      <c r="BL95" s="17" t="s">
        <v>818</v>
      </c>
      <c r="BM95" s="17" t="s">
        <v>2529</v>
      </c>
    </row>
    <row r="96" spans="2:47" s="1" customFormat="1" ht="12">
      <c r="B96" s="38"/>
      <c r="C96" s="39"/>
      <c r="D96" s="228" t="s">
        <v>219</v>
      </c>
      <c r="E96" s="39"/>
      <c r="F96" s="229" t="s">
        <v>822</v>
      </c>
      <c r="G96" s="39"/>
      <c r="H96" s="39"/>
      <c r="I96" s="143"/>
      <c r="J96" s="39"/>
      <c r="K96" s="39"/>
      <c r="L96" s="43"/>
      <c r="M96" s="230"/>
      <c r="N96" s="79"/>
      <c r="O96" s="79"/>
      <c r="P96" s="79"/>
      <c r="Q96" s="79"/>
      <c r="R96" s="79"/>
      <c r="S96" s="79"/>
      <c r="T96" s="80"/>
      <c r="AT96" s="17" t="s">
        <v>219</v>
      </c>
      <c r="AU96" s="17" t="s">
        <v>76</v>
      </c>
    </row>
    <row r="97" spans="2:47" s="1" customFormat="1" ht="12">
      <c r="B97" s="38"/>
      <c r="C97" s="39"/>
      <c r="D97" s="228" t="s">
        <v>250</v>
      </c>
      <c r="E97" s="39"/>
      <c r="F97" s="231" t="s">
        <v>824</v>
      </c>
      <c r="G97" s="39"/>
      <c r="H97" s="39"/>
      <c r="I97" s="143"/>
      <c r="J97" s="39"/>
      <c r="K97" s="39"/>
      <c r="L97" s="43"/>
      <c r="M97" s="230"/>
      <c r="N97" s="79"/>
      <c r="O97" s="79"/>
      <c r="P97" s="79"/>
      <c r="Q97" s="79"/>
      <c r="R97" s="79"/>
      <c r="S97" s="79"/>
      <c r="T97" s="80"/>
      <c r="AT97" s="17" t="s">
        <v>250</v>
      </c>
      <c r="AU97" s="17" t="s">
        <v>76</v>
      </c>
    </row>
    <row r="98" spans="2:63" s="11" customFormat="1" ht="22.8" customHeight="1">
      <c r="B98" s="200"/>
      <c r="C98" s="201"/>
      <c r="D98" s="202" t="s">
        <v>66</v>
      </c>
      <c r="E98" s="214" t="s">
        <v>825</v>
      </c>
      <c r="F98" s="214" t="s">
        <v>826</v>
      </c>
      <c r="G98" s="201"/>
      <c r="H98" s="201"/>
      <c r="I98" s="204"/>
      <c r="J98" s="215">
        <f>BK98</f>
        <v>0</v>
      </c>
      <c r="K98" s="201"/>
      <c r="L98" s="206"/>
      <c r="M98" s="207"/>
      <c r="N98" s="208"/>
      <c r="O98" s="208"/>
      <c r="P98" s="209">
        <f>SUM(P99:P101)</f>
        <v>0</v>
      </c>
      <c r="Q98" s="208"/>
      <c r="R98" s="209">
        <f>SUM(R99:R101)</f>
        <v>0</v>
      </c>
      <c r="S98" s="208"/>
      <c r="T98" s="210">
        <f>SUM(T99:T101)</f>
        <v>0</v>
      </c>
      <c r="AR98" s="211" t="s">
        <v>254</v>
      </c>
      <c r="AT98" s="212" t="s">
        <v>66</v>
      </c>
      <c r="AU98" s="212" t="s">
        <v>74</v>
      </c>
      <c r="AY98" s="211" t="s">
        <v>211</v>
      </c>
      <c r="BK98" s="213">
        <f>SUM(BK99:BK101)</f>
        <v>0</v>
      </c>
    </row>
    <row r="99" spans="2:65" s="1" customFormat="1" ht="16.5" customHeight="1">
      <c r="B99" s="38"/>
      <c r="C99" s="216" t="s">
        <v>236</v>
      </c>
      <c r="D99" s="216" t="s">
        <v>213</v>
      </c>
      <c r="E99" s="217" t="s">
        <v>827</v>
      </c>
      <c r="F99" s="218" t="s">
        <v>826</v>
      </c>
      <c r="G99" s="219" t="s">
        <v>817</v>
      </c>
      <c r="H99" s="220">
        <v>1</v>
      </c>
      <c r="I99" s="221"/>
      <c r="J99" s="222">
        <f>ROUND(I99*H99,2)</f>
        <v>0</v>
      </c>
      <c r="K99" s="218" t="s">
        <v>217</v>
      </c>
      <c r="L99" s="43"/>
      <c r="M99" s="223" t="s">
        <v>1</v>
      </c>
      <c r="N99" s="224" t="s">
        <v>38</v>
      </c>
      <c r="O99" s="79"/>
      <c r="P99" s="225">
        <f>O99*H99</f>
        <v>0</v>
      </c>
      <c r="Q99" s="225">
        <v>0</v>
      </c>
      <c r="R99" s="225">
        <f>Q99*H99</f>
        <v>0</v>
      </c>
      <c r="S99" s="225">
        <v>0</v>
      </c>
      <c r="T99" s="226">
        <f>S99*H99</f>
        <v>0</v>
      </c>
      <c r="AR99" s="17" t="s">
        <v>818</v>
      </c>
      <c r="AT99" s="17" t="s">
        <v>213</v>
      </c>
      <c r="AU99" s="17" t="s">
        <v>76</v>
      </c>
      <c r="AY99" s="17" t="s">
        <v>211</v>
      </c>
      <c r="BE99" s="227">
        <f>IF(N99="základní",J99,0)</f>
        <v>0</v>
      </c>
      <c r="BF99" s="227">
        <f>IF(N99="snížená",J99,0)</f>
        <v>0</v>
      </c>
      <c r="BG99" s="227">
        <f>IF(N99="zákl. přenesená",J99,0)</f>
        <v>0</v>
      </c>
      <c r="BH99" s="227">
        <f>IF(N99="sníž. přenesená",J99,0)</f>
        <v>0</v>
      </c>
      <c r="BI99" s="227">
        <f>IF(N99="nulová",J99,0)</f>
        <v>0</v>
      </c>
      <c r="BJ99" s="17" t="s">
        <v>74</v>
      </c>
      <c r="BK99" s="227">
        <f>ROUND(I99*H99,2)</f>
        <v>0</v>
      </c>
      <c r="BL99" s="17" t="s">
        <v>818</v>
      </c>
      <c r="BM99" s="17" t="s">
        <v>2530</v>
      </c>
    </row>
    <row r="100" spans="2:47" s="1" customFormat="1" ht="12">
      <c r="B100" s="38"/>
      <c r="C100" s="39"/>
      <c r="D100" s="228" t="s">
        <v>219</v>
      </c>
      <c r="E100" s="39"/>
      <c r="F100" s="229" t="s">
        <v>826</v>
      </c>
      <c r="G100" s="39"/>
      <c r="H100" s="39"/>
      <c r="I100" s="143"/>
      <c r="J100" s="39"/>
      <c r="K100" s="39"/>
      <c r="L100" s="43"/>
      <c r="M100" s="230"/>
      <c r="N100" s="79"/>
      <c r="O100" s="79"/>
      <c r="P100" s="79"/>
      <c r="Q100" s="79"/>
      <c r="R100" s="79"/>
      <c r="S100" s="79"/>
      <c r="T100" s="80"/>
      <c r="AT100" s="17" t="s">
        <v>219</v>
      </c>
      <c r="AU100" s="17" t="s">
        <v>76</v>
      </c>
    </row>
    <row r="101" spans="2:47" s="1" customFormat="1" ht="12">
      <c r="B101" s="38"/>
      <c r="C101" s="39"/>
      <c r="D101" s="228" t="s">
        <v>250</v>
      </c>
      <c r="E101" s="39"/>
      <c r="F101" s="231" t="s">
        <v>2531</v>
      </c>
      <c r="G101" s="39"/>
      <c r="H101" s="39"/>
      <c r="I101" s="143"/>
      <c r="J101" s="39"/>
      <c r="K101" s="39"/>
      <c r="L101" s="43"/>
      <c r="M101" s="230"/>
      <c r="N101" s="79"/>
      <c r="O101" s="79"/>
      <c r="P101" s="79"/>
      <c r="Q101" s="79"/>
      <c r="R101" s="79"/>
      <c r="S101" s="79"/>
      <c r="T101" s="80"/>
      <c r="AT101" s="17" t="s">
        <v>250</v>
      </c>
      <c r="AU101" s="17" t="s">
        <v>76</v>
      </c>
    </row>
    <row r="102" spans="2:63" s="11" customFormat="1" ht="22.8" customHeight="1">
      <c r="B102" s="200"/>
      <c r="C102" s="201"/>
      <c r="D102" s="202" t="s">
        <v>66</v>
      </c>
      <c r="E102" s="214" t="s">
        <v>830</v>
      </c>
      <c r="F102" s="214" t="s">
        <v>831</v>
      </c>
      <c r="G102" s="201"/>
      <c r="H102" s="201"/>
      <c r="I102" s="204"/>
      <c r="J102" s="215">
        <f>BK102</f>
        <v>0</v>
      </c>
      <c r="K102" s="201"/>
      <c r="L102" s="206"/>
      <c r="M102" s="207"/>
      <c r="N102" s="208"/>
      <c r="O102" s="208"/>
      <c r="P102" s="209">
        <f>SUM(P103:P105)</f>
        <v>0</v>
      </c>
      <c r="Q102" s="208"/>
      <c r="R102" s="209">
        <f>SUM(R103:R105)</f>
        <v>0</v>
      </c>
      <c r="S102" s="208"/>
      <c r="T102" s="210">
        <f>SUM(T103:T105)</f>
        <v>0</v>
      </c>
      <c r="AR102" s="211" t="s">
        <v>254</v>
      </c>
      <c r="AT102" s="212" t="s">
        <v>66</v>
      </c>
      <c r="AU102" s="212" t="s">
        <v>74</v>
      </c>
      <c r="AY102" s="211" t="s">
        <v>211</v>
      </c>
      <c r="BK102" s="213">
        <f>SUM(BK103:BK105)</f>
        <v>0</v>
      </c>
    </row>
    <row r="103" spans="2:65" s="1" customFormat="1" ht="16.5" customHeight="1">
      <c r="B103" s="38"/>
      <c r="C103" s="216" t="s">
        <v>218</v>
      </c>
      <c r="D103" s="216" t="s">
        <v>213</v>
      </c>
      <c r="E103" s="217" t="s">
        <v>832</v>
      </c>
      <c r="F103" s="218" t="s">
        <v>833</v>
      </c>
      <c r="G103" s="219" t="s">
        <v>817</v>
      </c>
      <c r="H103" s="220">
        <v>1</v>
      </c>
      <c r="I103" s="221"/>
      <c r="J103" s="222">
        <f>ROUND(I103*H103,2)</f>
        <v>0</v>
      </c>
      <c r="K103" s="218" t="s">
        <v>217</v>
      </c>
      <c r="L103" s="43"/>
      <c r="M103" s="223" t="s">
        <v>1</v>
      </c>
      <c r="N103" s="224" t="s">
        <v>38</v>
      </c>
      <c r="O103" s="79"/>
      <c r="P103" s="225">
        <f>O103*H103</f>
        <v>0</v>
      </c>
      <c r="Q103" s="225">
        <v>0</v>
      </c>
      <c r="R103" s="225">
        <f>Q103*H103</f>
        <v>0</v>
      </c>
      <c r="S103" s="225">
        <v>0</v>
      </c>
      <c r="T103" s="226">
        <f>S103*H103</f>
        <v>0</v>
      </c>
      <c r="AR103" s="17" t="s">
        <v>818</v>
      </c>
      <c r="AT103" s="17" t="s">
        <v>213</v>
      </c>
      <c r="AU103" s="17" t="s">
        <v>76</v>
      </c>
      <c r="AY103" s="17" t="s">
        <v>211</v>
      </c>
      <c r="BE103" s="227">
        <f>IF(N103="základní",J103,0)</f>
        <v>0</v>
      </c>
      <c r="BF103" s="227">
        <f>IF(N103="snížená",J103,0)</f>
        <v>0</v>
      </c>
      <c r="BG103" s="227">
        <f>IF(N103="zákl. přenesená",J103,0)</f>
        <v>0</v>
      </c>
      <c r="BH103" s="227">
        <f>IF(N103="sníž. přenesená",J103,0)</f>
        <v>0</v>
      </c>
      <c r="BI103" s="227">
        <f>IF(N103="nulová",J103,0)</f>
        <v>0</v>
      </c>
      <c r="BJ103" s="17" t="s">
        <v>74</v>
      </c>
      <c r="BK103" s="227">
        <f>ROUND(I103*H103,2)</f>
        <v>0</v>
      </c>
      <c r="BL103" s="17" t="s">
        <v>818</v>
      </c>
      <c r="BM103" s="17" t="s">
        <v>2532</v>
      </c>
    </row>
    <row r="104" spans="2:47" s="1" customFormat="1" ht="12">
      <c r="B104" s="38"/>
      <c r="C104" s="39"/>
      <c r="D104" s="228" t="s">
        <v>219</v>
      </c>
      <c r="E104" s="39"/>
      <c r="F104" s="229" t="s">
        <v>833</v>
      </c>
      <c r="G104" s="39"/>
      <c r="H104" s="39"/>
      <c r="I104" s="143"/>
      <c r="J104" s="39"/>
      <c r="K104" s="39"/>
      <c r="L104" s="43"/>
      <c r="M104" s="230"/>
      <c r="N104" s="79"/>
      <c r="O104" s="79"/>
      <c r="P104" s="79"/>
      <c r="Q104" s="79"/>
      <c r="R104" s="79"/>
      <c r="S104" s="79"/>
      <c r="T104" s="80"/>
      <c r="AT104" s="17" t="s">
        <v>219</v>
      </c>
      <c r="AU104" s="17" t="s">
        <v>76</v>
      </c>
    </row>
    <row r="105" spans="2:47" s="1" customFormat="1" ht="12">
      <c r="B105" s="38"/>
      <c r="C105" s="39"/>
      <c r="D105" s="228" t="s">
        <v>250</v>
      </c>
      <c r="E105" s="39"/>
      <c r="F105" s="231" t="s">
        <v>834</v>
      </c>
      <c r="G105" s="39"/>
      <c r="H105" s="39"/>
      <c r="I105" s="143"/>
      <c r="J105" s="39"/>
      <c r="K105" s="39"/>
      <c r="L105" s="43"/>
      <c r="M105" s="289"/>
      <c r="N105" s="290"/>
      <c r="O105" s="290"/>
      <c r="P105" s="290"/>
      <c r="Q105" s="290"/>
      <c r="R105" s="290"/>
      <c r="S105" s="290"/>
      <c r="T105" s="291"/>
      <c r="AT105" s="17" t="s">
        <v>250</v>
      </c>
      <c r="AU105" s="17" t="s">
        <v>76</v>
      </c>
    </row>
    <row r="106" spans="2:12" s="1" customFormat="1" ht="6.95" customHeight="1">
      <c r="B106" s="57"/>
      <c r="C106" s="58"/>
      <c r="D106" s="58"/>
      <c r="E106" s="58"/>
      <c r="F106" s="58"/>
      <c r="G106" s="58"/>
      <c r="H106" s="58"/>
      <c r="I106" s="167"/>
      <c r="J106" s="58"/>
      <c r="K106" s="58"/>
      <c r="L106" s="43"/>
    </row>
  </sheetData>
  <sheetProtection password="CC35" sheet="1" objects="1" scenarios="1" formatColumns="0" formatRows="0" autoFilter="0"/>
  <autoFilter ref="C88:K10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BM4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150</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2533</v>
      </c>
      <c r="F9" s="1"/>
      <c r="G9" s="1"/>
      <c r="H9" s="1"/>
      <c r="I9" s="143"/>
      <c r="L9" s="43"/>
    </row>
    <row r="10" spans="2:12" s="1" customFormat="1" ht="12" customHeight="1">
      <c r="B10" s="43"/>
      <c r="D10" s="141" t="s">
        <v>177</v>
      </c>
      <c r="I10" s="143"/>
      <c r="L10" s="43"/>
    </row>
    <row r="11" spans="2:12" s="1" customFormat="1" ht="36.95" customHeight="1">
      <c r="B11" s="43"/>
      <c r="E11" s="144" t="s">
        <v>2534</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ROUND(J95,2)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ROUND((SUM(BE95:BE492)),2)</f>
        <v>0</v>
      </c>
      <c r="I35" s="156">
        <v>0.21</v>
      </c>
      <c r="J35" s="155">
        <f>ROUND(((SUM(BE95:BE492))*I35),2)</f>
        <v>0</v>
      </c>
      <c r="L35" s="43"/>
    </row>
    <row r="36" spans="2:12" s="1" customFormat="1" ht="14.4" customHeight="1">
      <c r="B36" s="43"/>
      <c r="E36" s="141" t="s">
        <v>39</v>
      </c>
      <c r="F36" s="155">
        <f>ROUND((SUM(BF95:BF492)),2)</f>
        <v>0</v>
      </c>
      <c r="I36" s="156">
        <v>0.15</v>
      </c>
      <c r="J36" s="155">
        <f>ROUND(((SUM(BF95:BF492))*I36),2)</f>
        <v>0</v>
      </c>
      <c r="L36" s="43"/>
    </row>
    <row r="37" spans="2:12" s="1" customFormat="1" ht="14.4" customHeight="1" hidden="1">
      <c r="B37" s="43"/>
      <c r="E37" s="141" t="s">
        <v>40</v>
      </c>
      <c r="F37" s="155">
        <f>ROUND((SUM(BG95:BG492)),2)</f>
        <v>0</v>
      </c>
      <c r="I37" s="156">
        <v>0.21</v>
      </c>
      <c r="J37" s="155">
        <f>0</f>
        <v>0</v>
      </c>
      <c r="L37" s="43"/>
    </row>
    <row r="38" spans="2:12" s="1" customFormat="1" ht="14.4" customHeight="1" hidden="1">
      <c r="B38" s="43"/>
      <c r="E38" s="141" t="s">
        <v>41</v>
      </c>
      <c r="F38" s="155">
        <f>ROUND((SUM(BH95:BH492)),2)</f>
        <v>0</v>
      </c>
      <c r="I38" s="156">
        <v>0.15</v>
      </c>
      <c r="J38" s="155">
        <f>0</f>
        <v>0</v>
      </c>
      <c r="L38" s="43"/>
    </row>
    <row r="39" spans="2:12" s="1" customFormat="1" ht="14.4" customHeight="1" hidden="1">
      <c r="B39" s="43"/>
      <c r="E39" s="141" t="s">
        <v>42</v>
      </c>
      <c r="F39" s="155">
        <f>ROUND((SUM(BI95:BI492)),2)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2533</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31,896</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J95</f>
        <v>0</v>
      </c>
      <c r="K63" s="39"/>
      <c r="L63" s="43"/>
      <c r="AU63" s="17" t="s">
        <v>183</v>
      </c>
    </row>
    <row r="64" spans="2:12" s="8" customFormat="1" ht="24.95" customHeight="1">
      <c r="B64" s="177"/>
      <c r="C64" s="178"/>
      <c r="D64" s="179" t="s">
        <v>184</v>
      </c>
      <c r="E64" s="180"/>
      <c r="F64" s="180"/>
      <c r="G64" s="180"/>
      <c r="H64" s="180"/>
      <c r="I64" s="181"/>
      <c r="J64" s="182">
        <f>J96</f>
        <v>0</v>
      </c>
      <c r="K64" s="178"/>
      <c r="L64" s="183"/>
    </row>
    <row r="65" spans="2:12" s="9" customFormat="1" ht="19.9" customHeight="1">
      <c r="B65" s="184"/>
      <c r="C65" s="122"/>
      <c r="D65" s="185" t="s">
        <v>185</v>
      </c>
      <c r="E65" s="186"/>
      <c r="F65" s="186"/>
      <c r="G65" s="186"/>
      <c r="H65" s="186"/>
      <c r="I65" s="187"/>
      <c r="J65" s="188">
        <f>J97</f>
        <v>0</v>
      </c>
      <c r="K65" s="122"/>
      <c r="L65" s="189"/>
    </row>
    <row r="66" spans="2:12" s="9" customFormat="1" ht="19.9" customHeight="1">
      <c r="B66" s="184"/>
      <c r="C66" s="122"/>
      <c r="D66" s="185" t="s">
        <v>187</v>
      </c>
      <c r="E66" s="186"/>
      <c r="F66" s="186"/>
      <c r="G66" s="186"/>
      <c r="H66" s="186"/>
      <c r="I66" s="187"/>
      <c r="J66" s="188">
        <f>J238</f>
        <v>0</v>
      </c>
      <c r="K66" s="122"/>
      <c r="L66" s="189"/>
    </row>
    <row r="67" spans="2:12" s="9" customFormat="1" ht="19.9" customHeight="1">
      <c r="B67" s="184"/>
      <c r="C67" s="122"/>
      <c r="D67" s="185" t="s">
        <v>188</v>
      </c>
      <c r="E67" s="186"/>
      <c r="F67" s="186"/>
      <c r="G67" s="186"/>
      <c r="H67" s="186"/>
      <c r="I67" s="187"/>
      <c r="J67" s="188">
        <f>J286</f>
        <v>0</v>
      </c>
      <c r="K67" s="122"/>
      <c r="L67" s="189"/>
    </row>
    <row r="68" spans="2:12" s="9" customFormat="1" ht="19.9" customHeight="1">
      <c r="B68" s="184"/>
      <c r="C68" s="122"/>
      <c r="D68" s="185" t="s">
        <v>2535</v>
      </c>
      <c r="E68" s="186"/>
      <c r="F68" s="186"/>
      <c r="G68" s="186"/>
      <c r="H68" s="186"/>
      <c r="I68" s="187"/>
      <c r="J68" s="188">
        <f>J338</f>
        <v>0</v>
      </c>
      <c r="K68" s="122"/>
      <c r="L68" s="189"/>
    </row>
    <row r="69" spans="2:12" s="9" customFormat="1" ht="19.9" customHeight="1">
      <c r="B69" s="184"/>
      <c r="C69" s="122"/>
      <c r="D69" s="185" t="s">
        <v>190</v>
      </c>
      <c r="E69" s="186"/>
      <c r="F69" s="186"/>
      <c r="G69" s="186"/>
      <c r="H69" s="186"/>
      <c r="I69" s="187"/>
      <c r="J69" s="188">
        <f>J354</f>
        <v>0</v>
      </c>
      <c r="K69" s="122"/>
      <c r="L69" s="189"/>
    </row>
    <row r="70" spans="2:12" s="9" customFormat="1" ht="19.9" customHeight="1">
      <c r="B70" s="184"/>
      <c r="C70" s="122"/>
      <c r="D70" s="185" t="s">
        <v>191</v>
      </c>
      <c r="E70" s="186"/>
      <c r="F70" s="186"/>
      <c r="G70" s="186"/>
      <c r="H70" s="186"/>
      <c r="I70" s="187"/>
      <c r="J70" s="188">
        <f>J424</f>
        <v>0</v>
      </c>
      <c r="K70" s="122"/>
      <c r="L70" s="189"/>
    </row>
    <row r="71" spans="2:12" s="9" customFormat="1" ht="19.9" customHeight="1">
      <c r="B71" s="184"/>
      <c r="C71" s="122"/>
      <c r="D71" s="185" t="s">
        <v>192</v>
      </c>
      <c r="E71" s="186"/>
      <c r="F71" s="186"/>
      <c r="G71" s="186"/>
      <c r="H71" s="186"/>
      <c r="I71" s="187"/>
      <c r="J71" s="188">
        <f>J454</f>
        <v>0</v>
      </c>
      <c r="K71" s="122"/>
      <c r="L71" s="189"/>
    </row>
    <row r="72" spans="2:12" s="8" customFormat="1" ht="24.95" customHeight="1">
      <c r="B72" s="177"/>
      <c r="C72" s="178"/>
      <c r="D72" s="179" t="s">
        <v>193</v>
      </c>
      <c r="E72" s="180"/>
      <c r="F72" s="180"/>
      <c r="G72" s="180"/>
      <c r="H72" s="180"/>
      <c r="I72" s="181"/>
      <c r="J72" s="182">
        <f>J459</f>
        <v>0</v>
      </c>
      <c r="K72" s="178"/>
      <c r="L72" s="183"/>
    </row>
    <row r="73" spans="2:12" s="9" customFormat="1" ht="19.9" customHeight="1">
      <c r="B73" s="184"/>
      <c r="C73" s="122"/>
      <c r="D73" s="185" t="s">
        <v>194</v>
      </c>
      <c r="E73" s="186"/>
      <c r="F73" s="186"/>
      <c r="G73" s="186"/>
      <c r="H73" s="186"/>
      <c r="I73" s="187"/>
      <c r="J73" s="188">
        <f>J460</f>
        <v>0</v>
      </c>
      <c r="K73" s="122"/>
      <c r="L73" s="189"/>
    </row>
    <row r="74" spans="2:12" s="1" customFormat="1" ht="21.8" customHeight="1">
      <c r="B74" s="38"/>
      <c r="C74" s="39"/>
      <c r="D74" s="39"/>
      <c r="E74" s="39"/>
      <c r="F74" s="39"/>
      <c r="G74" s="39"/>
      <c r="H74" s="39"/>
      <c r="I74" s="143"/>
      <c r="J74" s="39"/>
      <c r="K74" s="39"/>
      <c r="L74" s="43"/>
    </row>
    <row r="75" spans="2:12" s="1" customFormat="1" ht="6.95" customHeight="1">
      <c r="B75" s="57"/>
      <c r="C75" s="58"/>
      <c r="D75" s="58"/>
      <c r="E75" s="58"/>
      <c r="F75" s="58"/>
      <c r="G75" s="58"/>
      <c r="H75" s="58"/>
      <c r="I75" s="167"/>
      <c r="J75" s="58"/>
      <c r="K75" s="58"/>
      <c r="L75" s="43"/>
    </row>
    <row r="79" spans="2:12" s="1" customFormat="1" ht="6.95" customHeight="1">
      <c r="B79" s="59"/>
      <c r="C79" s="60"/>
      <c r="D79" s="60"/>
      <c r="E79" s="60"/>
      <c r="F79" s="60"/>
      <c r="G79" s="60"/>
      <c r="H79" s="60"/>
      <c r="I79" s="170"/>
      <c r="J79" s="60"/>
      <c r="K79" s="60"/>
      <c r="L79" s="43"/>
    </row>
    <row r="80" spans="2:12" s="1" customFormat="1" ht="24.95" customHeight="1">
      <c r="B80" s="38"/>
      <c r="C80" s="23" t="s">
        <v>196</v>
      </c>
      <c r="D80" s="39"/>
      <c r="E80" s="39"/>
      <c r="F80" s="39"/>
      <c r="G80" s="39"/>
      <c r="H80" s="39"/>
      <c r="I80" s="143"/>
      <c r="J80" s="39"/>
      <c r="K80" s="39"/>
      <c r="L80" s="43"/>
    </row>
    <row r="81" spans="2:12" s="1" customFormat="1" ht="6.95" customHeight="1">
      <c r="B81" s="38"/>
      <c r="C81" s="39"/>
      <c r="D81" s="39"/>
      <c r="E81" s="39"/>
      <c r="F81" s="39"/>
      <c r="G81" s="39"/>
      <c r="H81" s="39"/>
      <c r="I81" s="143"/>
      <c r="J81" s="39"/>
      <c r="K81" s="39"/>
      <c r="L81" s="43"/>
    </row>
    <row r="82" spans="2:12" s="1" customFormat="1" ht="12" customHeight="1">
      <c r="B82" s="38"/>
      <c r="C82" s="32" t="s">
        <v>16</v>
      </c>
      <c r="D82" s="39"/>
      <c r="E82" s="39"/>
      <c r="F82" s="39"/>
      <c r="G82" s="39"/>
      <c r="H82" s="39"/>
      <c r="I82" s="143"/>
      <c r="J82" s="39"/>
      <c r="K82" s="39"/>
      <c r="L82" s="43"/>
    </row>
    <row r="83" spans="2:12" s="1" customFormat="1" ht="16.5" customHeight="1">
      <c r="B83" s="38"/>
      <c r="C83" s="39"/>
      <c r="D83" s="39"/>
      <c r="E83" s="171" t="str">
        <f>E7</f>
        <v>Oprava mostních objektů v úseku Domoušice - Hřivice</v>
      </c>
      <c r="F83" s="32"/>
      <c r="G83" s="32"/>
      <c r="H83" s="32"/>
      <c r="I83" s="143"/>
      <c r="J83" s="39"/>
      <c r="K83" s="39"/>
      <c r="L83" s="43"/>
    </row>
    <row r="84" spans="2:12" ht="12" customHeight="1">
      <c r="B84" s="21"/>
      <c r="C84" s="32" t="s">
        <v>175</v>
      </c>
      <c r="D84" s="22"/>
      <c r="E84" s="22"/>
      <c r="F84" s="22"/>
      <c r="G84" s="22"/>
      <c r="H84" s="22"/>
      <c r="I84" s="136"/>
      <c r="J84" s="22"/>
      <c r="K84" s="22"/>
      <c r="L84" s="20"/>
    </row>
    <row r="85" spans="2:12" s="1" customFormat="1" ht="16.5" customHeight="1">
      <c r="B85" s="38"/>
      <c r="C85" s="39"/>
      <c r="D85" s="39"/>
      <c r="E85" s="171" t="s">
        <v>2533</v>
      </c>
      <c r="F85" s="39"/>
      <c r="G85" s="39"/>
      <c r="H85" s="39"/>
      <c r="I85" s="143"/>
      <c r="J85" s="39"/>
      <c r="K85" s="39"/>
      <c r="L85" s="43"/>
    </row>
    <row r="86" spans="2:12" s="1" customFormat="1" ht="12" customHeight="1">
      <c r="B86" s="38"/>
      <c r="C86" s="32" t="s">
        <v>177</v>
      </c>
      <c r="D86" s="39"/>
      <c r="E86" s="39"/>
      <c r="F86" s="39"/>
      <c r="G86" s="39"/>
      <c r="H86" s="39"/>
      <c r="I86" s="143"/>
      <c r="J86" s="39"/>
      <c r="K86" s="39"/>
      <c r="L86" s="43"/>
    </row>
    <row r="87" spans="2:12" s="1" customFormat="1" ht="16.5" customHeight="1">
      <c r="B87" s="38"/>
      <c r="C87" s="39"/>
      <c r="D87" s="39"/>
      <c r="E87" s="64" t="str">
        <f>E11</f>
        <v>001 - ZRN - propustek v km 31,896</v>
      </c>
      <c r="F87" s="39"/>
      <c r="G87" s="39"/>
      <c r="H87" s="39"/>
      <c r="I87" s="143"/>
      <c r="J87" s="39"/>
      <c r="K87" s="39"/>
      <c r="L87" s="43"/>
    </row>
    <row r="88" spans="2:12" s="1" customFormat="1" ht="6.95" customHeight="1">
      <c r="B88" s="38"/>
      <c r="C88" s="39"/>
      <c r="D88" s="39"/>
      <c r="E88" s="39"/>
      <c r="F88" s="39"/>
      <c r="G88" s="39"/>
      <c r="H88" s="39"/>
      <c r="I88" s="143"/>
      <c r="J88" s="39"/>
      <c r="K88" s="39"/>
      <c r="L88" s="43"/>
    </row>
    <row r="89" spans="2:12" s="1" customFormat="1" ht="12" customHeight="1">
      <c r="B89" s="38"/>
      <c r="C89" s="32" t="s">
        <v>20</v>
      </c>
      <c r="D89" s="39"/>
      <c r="E89" s="39"/>
      <c r="F89" s="27" t="str">
        <f>F14</f>
        <v xml:space="preserve"> </v>
      </c>
      <c r="G89" s="39"/>
      <c r="H89" s="39"/>
      <c r="I89" s="145" t="s">
        <v>22</v>
      </c>
      <c r="J89" s="67" t="str">
        <f>IF(J14="","",J14)</f>
        <v>3. 6. 2019</v>
      </c>
      <c r="K89" s="39"/>
      <c r="L89" s="43"/>
    </row>
    <row r="90" spans="2:12" s="1" customFormat="1" ht="6.95" customHeight="1">
      <c r="B90" s="38"/>
      <c r="C90" s="39"/>
      <c r="D90" s="39"/>
      <c r="E90" s="39"/>
      <c r="F90" s="39"/>
      <c r="G90" s="39"/>
      <c r="H90" s="39"/>
      <c r="I90" s="143"/>
      <c r="J90" s="39"/>
      <c r="K90" s="39"/>
      <c r="L90" s="43"/>
    </row>
    <row r="91" spans="2:12" s="1" customFormat="1" ht="13.65" customHeight="1">
      <c r="B91" s="38"/>
      <c r="C91" s="32" t="s">
        <v>24</v>
      </c>
      <c r="D91" s="39"/>
      <c r="E91" s="39"/>
      <c r="F91" s="27" t="str">
        <f>E17</f>
        <v xml:space="preserve"> </v>
      </c>
      <c r="G91" s="39"/>
      <c r="H91" s="39"/>
      <c r="I91" s="145" t="s">
        <v>29</v>
      </c>
      <c r="J91" s="36" t="str">
        <f>E23</f>
        <v xml:space="preserve"> </v>
      </c>
      <c r="K91" s="39"/>
      <c r="L91" s="43"/>
    </row>
    <row r="92" spans="2:12" s="1" customFormat="1" ht="13.65" customHeight="1">
      <c r="B92" s="38"/>
      <c r="C92" s="32" t="s">
        <v>27</v>
      </c>
      <c r="D92" s="39"/>
      <c r="E92" s="39"/>
      <c r="F92" s="27" t="str">
        <f>IF(E20="","",E20)</f>
        <v>Vyplň údaj</v>
      </c>
      <c r="G92" s="39"/>
      <c r="H92" s="39"/>
      <c r="I92" s="145" t="s">
        <v>31</v>
      </c>
      <c r="J92" s="36" t="str">
        <f>E26</f>
        <v xml:space="preserve"> </v>
      </c>
      <c r="K92" s="39"/>
      <c r="L92" s="43"/>
    </row>
    <row r="93" spans="2:12" s="1" customFormat="1" ht="10.3" customHeight="1">
      <c r="B93" s="38"/>
      <c r="C93" s="39"/>
      <c r="D93" s="39"/>
      <c r="E93" s="39"/>
      <c r="F93" s="39"/>
      <c r="G93" s="39"/>
      <c r="H93" s="39"/>
      <c r="I93" s="143"/>
      <c r="J93" s="39"/>
      <c r="K93" s="39"/>
      <c r="L93" s="43"/>
    </row>
    <row r="94" spans="2:20" s="10" customFormat="1" ht="29.25" customHeight="1">
      <c r="B94" s="190"/>
      <c r="C94" s="191" t="s">
        <v>197</v>
      </c>
      <c r="D94" s="192" t="s">
        <v>52</v>
      </c>
      <c r="E94" s="192" t="s">
        <v>48</v>
      </c>
      <c r="F94" s="192" t="s">
        <v>49</v>
      </c>
      <c r="G94" s="192" t="s">
        <v>198</v>
      </c>
      <c r="H94" s="192" t="s">
        <v>199</v>
      </c>
      <c r="I94" s="193" t="s">
        <v>200</v>
      </c>
      <c r="J94" s="192" t="s">
        <v>181</v>
      </c>
      <c r="K94" s="194" t="s">
        <v>201</v>
      </c>
      <c r="L94" s="195"/>
      <c r="M94" s="88" t="s">
        <v>1</v>
      </c>
      <c r="N94" s="89" t="s">
        <v>37</v>
      </c>
      <c r="O94" s="89" t="s">
        <v>202</v>
      </c>
      <c r="P94" s="89" t="s">
        <v>203</v>
      </c>
      <c r="Q94" s="89" t="s">
        <v>204</v>
      </c>
      <c r="R94" s="89" t="s">
        <v>205</v>
      </c>
      <c r="S94" s="89" t="s">
        <v>206</v>
      </c>
      <c r="T94" s="90" t="s">
        <v>207</v>
      </c>
    </row>
    <row r="95" spans="2:63" s="1" customFormat="1" ht="22.8" customHeight="1">
      <c r="B95" s="38"/>
      <c r="C95" s="95" t="s">
        <v>208</v>
      </c>
      <c r="D95" s="39"/>
      <c r="E95" s="39"/>
      <c r="F95" s="39"/>
      <c r="G95" s="39"/>
      <c r="H95" s="39"/>
      <c r="I95" s="143"/>
      <c r="J95" s="196">
        <f>BK95</f>
        <v>0</v>
      </c>
      <c r="K95" s="39"/>
      <c r="L95" s="43"/>
      <c r="M95" s="91"/>
      <c r="N95" s="92"/>
      <c r="O95" s="92"/>
      <c r="P95" s="197">
        <f>P96+P459</f>
        <v>0</v>
      </c>
      <c r="Q95" s="92"/>
      <c r="R95" s="197">
        <f>R96+R459</f>
        <v>194.0914981919299</v>
      </c>
      <c r="S95" s="92"/>
      <c r="T95" s="198">
        <f>T96+T459</f>
        <v>124.12859</v>
      </c>
      <c r="AT95" s="17" t="s">
        <v>66</v>
      </c>
      <c r="AU95" s="17" t="s">
        <v>183</v>
      </c>
      <c r="BK95" s="199">
        <f>BK96+BK459</f>
        <v>0</v>
      </c>
    </row>
    <row r="96" spans="2:63" s="11" customFormat="1" ht="25.9" customHeight="1">
      <c r="B96" s="200"/>
      <c r="C96" s="201"/>
      <c r="D96" s="202" t="s">
        <v>66</v>
      </c>
      <c r="E96" s="203" t="s">
        <v>209</v>
      </c>
      <c r="F96" s="203" t="s">
        <v>210</v>
      </c>
      <c r="G96" s="201"/>
      <c r="H96" s="201"/>
      <c r="I96" s="204"/>
      <c r="J96" s="205">
        <f>BK96</f>
        <v>0</v>
      </c>
      <c r="K96" s="201"/>
      <c r="L96" s="206"/>
      <c r="M96" s="207"/>
      <c r="N96" s="208"/>
      <c r="O96" s="208"/>
      <c r="P96" s="209">
        <f>P97+P238+P286+P338+P354+P424+P454</f>
        <v>0</v>
      </c>
      <c r="Q96" s="208"/>
      <c r="R96" s="209">
        <f>R97+R238+R286+R338+R354+R424+R454</f>
        <v>194.0484981919299</v>
      </c>
      <c r="S96" s="208"/>
      <c r="T96" s="210">
        <f>T97+T238+T286+T338+T354+T424+T454</f>
        <v>124.12859</v>
      </c>
      <c r="AR96" s="211" t="s">
        <v>74</v>
      </c>
      <c r="AT96" s="212" t="s">
        <v>66</v>
      </c>
      <c r="AU96" s="212" t="s">
        <v>67</v>
      </c>
      <c r="AY96" s="211" t="s">
        <v>211</v>
      </c>
      <c r="BK96" s="213">
        <f>BK97+BK238+BK286+BK338+BK354+BK424+BK454</f>
        <v>0</v>
      </c>
    </row>
    <row r="97" spans="2:63" s="11" customFormat="1" ht="22.8" customHeight="1">
      <c r="B97" s="200"/>
      <c r="C97" s="201"/>
      <c r="D97" s="202" t="s">
        <v>66</v>
      </c>
      <c r="E97" s="214" t="s">
        <v>74</v>
      </c>
      <c r="F97" s="214" t="s">
        <v>212</v>
      </c>
      <c r="G97" s="201"/>
      <c r="H97" s="201"/>
      <c r="I97" s="204"/>
      <c r="J97" s="215">
        <f>BK97</f>
        <v>0</v>
      </c>
      <c r="K97" s="201"/>
      <c r="L97" s="206"/>
      <c r="M97" s="207"/>
      <c r="N97" s="208"/>
      <c r="O97" s="208"/>
      <c r="P97" s="209">
        <f>SUM(P98:P237)</f>
        <v>0</v>
      </c>
      <c r="Q97" s="208"/>
      <c r="R97" s="209">
        <f>SUM(R98:R237)</f>
        <v>136.67988816</v>
      </c>
      <c r="S97" s="208"/>
      <c r="T97" s="210">
        <f>SUM(T98:T237)</f>
        <v>0</v>
      </c>
      <c r="AR97" s="211" t="s">
        <v>74</v>
      </c>
      <c r="AT97" s="212" t="s">
        <v>66</v>
      </c>
      <c r="AU97" s="212" t="s">
        <v>74</v>
      </c>
      <c r="AY97" s="211" t="s">
        <v>211</v>
      </c>
      <c r="BK97" s="213">
        <f>SUM(BK98:BK237)</f>
        <v>0</v>
      </c>
    </row>
    <row r="98" spans="2:65" s="1" customFormat="1" ht="16.5" customHeight="1">
      <c r="B98" s="38"/>
      <c r="C98" s="216" t="s">
        <v>74</v>
      </c>
      <c r="D98" s="216" t="s">
        <v>213</v>
      </c>
      <c r="E98" s="217" t="s">
        <v>214</v>
      </c>
      <c r="F98" s="218" t="s">
        <v>215</v>
      </c>
      <c r="G98" s="219" t="s">
        <v>216</v>
      </c>
      <c r="H98" s="220">
        <v>48</v>
      </c>
      <c r="I98" s="221"/>
      <c r="J98" s="222">
        <f>ROUND(I98*H98,2)</f>
        <v>0</v>
      </c>
      <c r="K98" s="218" t="s">
        <v>217</v>
      </c>
      <c r="L98" s="43"/>
      <c r="M98" s="223" t="s">
        <v>1</v>
      </c>
      <c r="N98" s="224" t="s">
        <v>38</v>
      </c>
      <c r="O98" s="79"/>
      <c r="P98" s="225">
        <f>O98*H98</f>
        <v>0</v>
      </c>
      <c r="Q98" s="225">
        <v>0</v>
      </c>
      <c r="R98" s="225">
        <f>Q98*H98</f>
        <v>0</v>
      </c>
      <c r="S98" s="225">
        <v>0</v>
      </c>
      <c r="T98" s="226">
        <f>S98*H98</f>
        <v>0</v>
      </c>
      <c r="AR98" s="17" t="s">
        <v>218</v>
      </c>
      <c r="AT98" s="17" t="s">
        <v>213</v>
      </c>
      <c r="AU98" s="17" t="s">
        <v>76</v>
      </c>
      <c r="AY98" s="17" t="s">
        <v>211</v>
      </c>
      <c r="BE98" s="227">
        <f>IF(N98="základní",J98,0)</f>
        <v>0</v>
      </c>
      <c r="BF98" s="227">
        <f>IF(N98="snížená",J98,0)</f>
        <v>0</v>
      </c>
      <c r="BG98" s="227">
        <f>IF(N98="zákl. přenesená",J98,0)</f>
        <v>0</v>
      </c>
      <c r="BH98" s="227">
        <f>IF(N98="sníž. přenesená",J98,0)</f>
        <v>0</v>
      </c>
      <c r="BI98" s="227">
        <f>IF(N98="nulová",J98,0)</f>
        <v>0</v>
      </c>
      <c r="BJ98" s="17" t="s">
        <v>74</v>
      </c>
      <c r="BK98" s="227">
        <f>ROUND(I98*H98,2)</f>
        <v>0</v>
      </c>
      <c r="BL98" s="17" t="s">
        <v>218</v>
      </c>
      <c r="BM98" s="17" t="s">
        <v>76</v>
      </c>
    </row>
    <row r="99" spans="2:47" s="1" customFormat="1" ht="12">
      <c r="B99" s="38"/>
      <c r="C99" s="39"/>
      <c r="D99" s="228" t="s">
        <v>219</v>
      </c>
      <c r="E99" s="39"/>
      <c r="F99" s="229" t="s">
        <v>220</v>
      </c>
      <c r="G99" s="39"/>
      <c r="H99" s="39"/>
      <c r="I99" s="143"/>
      <c r="J99" s="39"/>
      <c r="K99" s="39"/>
      <c r="L99" s="43"/>
      <c r="M99" s="230"/>
      <c r="N99" s="79"/>
      <c r="O99" s="79"/>
      <c r="P99" s="79"/>
      <c r="Q99" s="79"/>
      <c r="R99" s="79"/>
      <c r="S99" s="79"/>
      <c r="T99" s="80"/>
      <c r="AT99" s="17" t="s">
        <v>219</v>
      </c>
      <c r="AU99" s="17" t="s">
        <v>76</v>
      </c>
    </row>
    <row r="100" spans="2:47" s="1" customFormat="1" ht="12">
      <c r="B100" s="38"/>
      <c r="C100" s="39"/>
      <c r="D100" s="228" t="s">
        <v>221</v>
      </c>
      <c r="E100" s="39"/>
      <c r="F100" s="231" t="s">
        <v>222</v>
      </c>
      <c r="G100" s="39"/>
      <c r="H100" s="39"/>
      <c r="I100" s="143"/>
      <c r="J100" s="39"/>
      <c r="K100" s="39"/>
      <c r="L100" s="43"/>
      <c r="M100" s="230"/>
      <c r="N100" s="79"/>
      <c r="O100" s="79"/>
      <c r="P100" s="79"/>
      <c r="Q100" s="79"/>
      <c r="R100" s="79"/>
      <c r="S100" s="79"/>
      <c r="T100" s="80"/>
      <c r="AT100" s="17" t="s">
        <v>221</v>
      </c>
      <c r="AU100" s="17" t="s">
        <v>76</v>
      </c>
    </row>
    <row r="101" spans="2:51" s="12" customFormat="1" ht="12">
      <c r="B101" s="232"/>
      <c r="C101" s="233"/>
      <c r="D101" s="228" t="s">
        <v>223</v>
      </c>
      <c r="E101" s="234" t="s">
        <v>1</v>
      </c>
      <c r="F101" s="235" t="s">
        <v>2386</v>
      </c>
      <c r="G101" s="233"/>
      <c r="H101" s="234" t="s">
        <v>1</v>
      </c>
      <c r="I101" s="236"/>
      <c r="J101" s="233"/>
      <c r="K101" s="233"/>
      <c r="L101" s="237"/>
      <c r="M101" s="238"/>
      <c r="N101" s="239"/>
      <c r="O101" s="239"/>
      <c r="P101" s="239"/>
      <c r="Q101" s="239"/>
      <c r="R101" s="239"/>
      <c r="S101" s="239"/>
      <c r="T101" s="240"/>
      <c r="AT101" s="241" t="s">
        <v>223</v>
      </c>
      <c r="AU101" s="241" t="s">
        <v>76</v>
      </c>
      <c r="AV101" s="12" t="s">
        <v>74</v>
      </c>
      <c r="AW101" s="12" t="s">
        <v>30</v>
      </c>
      <c r="AX101" s="12" t="s">
        <v>67</v>
      </c>
      <c r="AY101" s="241" t="s">
        <v>211</v>
      </c>
    </row>
    <row r="102" spans="2:51" s="13" customFormat="1" ht="12">
      <c r="B102" s="242"/>
      <c r="C102" s="243"/>
      <c r="D102" s="228" t="s">
        <v>223</v>
      </c>
      <c r="E102" s="244" t="s">
        <v>1</v>
      </c>
      <c r="F102" s="245" t="s">
        <v>2536</v>
      </c>
      <c r="G102" s="243"/>
      <c r="H102" s="246">
        <v>24</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2" customFormat="1" ht="12">
      <c r="B103" s="232"/>
      <c r="C103" s="233"/>
      <c r="D103" s="228" t="s">
        <v>223</v>
      </c>
      <c r="E103" s="234" t="s">
        <v>1</v>
      </c>
      <c r="F103" s="235" t="s">
        <v>1987</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2536</v>
      </c>
      <c r="G104" s="243"/>
      <c r="H104" s="246">
        <v>24</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48</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0.96</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218</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2537</v>
      </c>
      <c r="G109" s="243"/>
      <c r="H109" s="246">
        <v>0.96</v>
      </c>
      <c r="I109" s="247"/>
      <c r="J109" s="243"/>
      <c r="K109" s="243"/>
      <c r="L109" s="248"/>
      <c r="M109" s="249"/>
      <c r="N109" s="250"/>
      <c r="O109" s="250"/>
      <c r="P109" s="250"/>
      <c r="Q109" s="250"/>
      <c r="R109" s="250"/>
      <c r="S109" s="250"/>
      <c r="T109" s="251"/>
      <c r="AT109" s="252" t="s">
        <v>223</v>
      </c>
      <c r="AU109" s="252" t="s">
        <v>76</v>
      </c>
      <c r="AV109" s="13" t="s">
        <v>76</v>
      </c>
      <c r="AW109" s="13" t="s">
        <v>30</v>
      </c>
      <c r="AX109" s="13" t="s">
        <v>67</v>
      </c>
      <c r="AY109" s="252" t="s">
        <v>211</v>
      </c>
    </row>
    <row r="110" spans="2:51" s="14" customFormat="1" ht="12">
      <c r="B110" s="253"/>
      <c r="C110" s="254"/>
      <c r="D110" s="228" t="s">
        <v>223</v>
      </c>
      <c r="E110" s="255" t="s">
        <v>1</v>
      </c>
      <c r="F110" s="256" t="s">
        <v>227</v>
      </c>
      <c r="G110" s="254"/>
      <c r="H110" s="257">
        <v>0.96</v>
      </c>
      <c r="I110" s="258"/>
      <c r="J110" s="254"/>
      <c r="K110" s="254"/>
      <c r="L110" s="259"/>
      <c r="M110" s="260"/>
      <c r="N110" s="261"/>
      <c r="O110" s="261"/>
      <c r="P110" s="261"/>
      <c r="Q110" s="261"/>
      <c r="R110" s="261"/>
      <c r="S110" s="261"/>
      <c r="T110" s="262"/>
      <c r="AT110" s="263" t="s">
        <v>223</v>
      </c>
      <c r="AU110" s="263" t="s">
        <v>76</v>
      </c>
      <c r="AV110" s="14" t="s">
        <v>218</v>
      </c>
      <c r="AW110" s="14" t="s">
        <v>30</v>
      </c>
      <c r="AX110" s="14" t="s">
        <v>74</v>
      </c>
      <c r="AY110" s="263" t="s">
        <v>211</v>
      </c>
    </row>
    <row r="111" spans="2:65" s="1" customFormat="1" ht="16.5" customHeight="1">
      <c r="B111" s="38"/>
      <c r="C111" s="216" t="s">
        <v>236</v>
      </c>
      <c r="D111" s="216" t="s">
        <v>213</v>
      </c>
      <c r="E111" s="217" t="s">
        <v>2390</v>
      </c>
      <c r="F111" s="218" t="s">
        <v>2391</v>
      </c>
      <c r="G111" s="219" t="s">
        <v>246</v>
      </c>
      <c r="H111" s="220">
        <v>10</v>
      </c>
      <c r="I111" s="221"/>
      <c r="J111" s="222">
        <f>ROUND(I111*H111,2)</f>
        <v>0</v>
      </c>
      <c r="K111" s="218" t="s">
        <v>217</v>
      </c>
      <c r="L111" s="43"/>
      <c r="M111" s="223" t="s">
        <v>1</v>
      </c>
      <c r="N111" s="224" t="s">
        <v>38</v>
      </c>
      <c r="O111" s="79"/>
      <c r="P111" s="225">
        <f>O111*H111</f>
        <v>0</v>
      </c>
      <c r="Q111" s="225">
        <v>0.015590796</v>
      </c>
      <c r="R111" s="225">
        <f>Q111*H111</f>
        <v>0.15590796</v>
      </c>
      <c r="S111" s="225">
        <v>0</v>
      </c>
      <c r="T111" s="226">
        <f>S111*H111</f>
        <v>0</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239</v>
      </c>
    </row>
    <row r="112" spans="2:47" s="1" customFormat="1" ht="12">
      <c r="B112" s="38"/>
      <c r="C112" s="39"/>
      <c r="D112" s="228" t="s">
        <v>219</v>
      </c>
      <c r="E112" s="39"/>
      <c r="F112" s="229" t="s">
        <v>2392</v>
      </c>
      <c r="G112" s="39"/>
      <c r="H112" s="39"/>
      <c r="I112" s="143"/>
      <c r="J112" s="39"/>
      <c r="K112" s="39"/>
      <c r="L112" s="43"/>
      <c r="M112" s="230"/>
      <c r="N112" s="79"/>
      <c r="O112" s="79"/>
      <c r="P112" s="79"/>
      <c r="Q112" s="79"/>
      <c r="R112" s="79"/>
      <c r="S112" s="79"/>
      <c r="T112" s="80"/>
      <c r="AT112" s="17" t="s">
        <v>219</v>
      </c>
      <c r="AU112" s="17" t="s">
        <v>76</v>
      </c>
    </row>
    <row r="113" spans="2:47" s="1" customFormat="1" ht="12">
      <c r="B113" s="38"/>
      <c r="C113" s="39"/>
      <c r="D113" s="228" t="s">
        <v>221</v>
      </c>
      <c r="E113" s="39"/>
      <c r="F113" s="231" t="s">
        <v>1359</v>
      </c>
      <c r="G113" s="39"/>
      <c r="H113" s="39"/>
      <c r="I113" s="143"/>
      <c r="J113" s="39"/>
      <c r="K113" s="39"/>
      <c r="L113" s="43"/>
      <c r="M113" s="230"/>
      <c r="N113" s="79"/>
      <c r="O113" s="79"/>
      <c r="P113" s="79"/>
      <c r="Q113" s="79"/>
      <c r="R113" s="79"/>
      <c r="S113" s="79"/>
      <c r="T113" s="80"/>
      <c r="AT113" s="17" t="s">
        <v>221</v>
      </c>
      <c r="AU113" s="17" t="s">
        <v>76</v>
      </c>
    </row>
    <row r="114" spans="2:51" s="12" customFormat="1" ht="12">
      <c r="B114" s="232"/>
      <c r="C114" s="233"/>
      <c r="D114" s="228" t="s">
        <v>223</v>
      </c>
      <c r="E114" s="234" t="s">
        <v>1</v>
      </c>
      <c r="F114" s="235" t="s">
        <v>2393</v>
      </c>
      <c r="G114" s="233"/>
      <c r="H114" s="234" t="s">
        <v>1</v>
      </c>
      <c r="I114" s="236"/>
      <c r="J114" s="233"/>
      <c r="K114" s="233"/>
      <c r="L114" s="237"/>
      <c r="M114" s="238"/>
      <c r="N114" s="239"/>
      <c r="O114" s="239"/>
      <c r="P114" s="239"/>
      <c r="Q114" s="239"/>
      <c r="R114" s="239"/>
      <c r="S114" s="239"/>
      <c r="T114" s="240"/>
      <c r="AT114" s="241" t="s">
        <v>223</v>
      </c>
      <c r="AU114" s="241" t="s">
        <v>76</v>
      </c>
      <c r="AV114" s="12" t="s">
        <v>74</v>
      </c>
      <c r="AW114" s="12" t="s">
        <v>30</v>
      </c>
      <c r="AX114" s="12" t="s">
        <v>67</v>
      </c>
      <c r="AY114" s="241" t="s">
        <v>211</v>
      </c>
    </row>
    <row r="115" spans="2:51" s="13" customFormat="1" ht="12">
      <c r="B115" s="242"/>
      <c r="C115" s="243"/>
      <c r="D115" s="228" t="s">
        <v>223</v>
      </c>
      <c r="E115" s="244" t="s">
        <v>1</v>
      </c>
      <c r="F115" s="245" t="s">
        <v>257</v>
      </c>
      <c r="G115" s="243"/>
      <c r="H115" s="246">
        <v>10</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4" customFormat="1" ht="12">
      <c r="B116" s="253"/>
      <c r="C116" s="254"/>
      <c r="D116" s="228" t="s">
        <v>223</v>
      </c>
      <c r="E116" s="255" t="s">
        <v>1</v>
      </c>
      <c r="F116" s="256" t="s">
        <v>227</v>
      </c>
      <c r="G116" s="254"/>
      <c r="H116" s="257">
        <v>10</v>
      </c>
      <c r="I116" s="258"/>
      <c r="J116" s="254"/>
      <c r="K116" s="254"/>
      <c r="L116" s="259"/>
      <c r="M116" s="260"/>
      <c r="N116" s="261"/>
      <c r="O116" s="261"/>
      <c r="P116" s="261"/>
      <c r="Q116" s="261"/>
      <c r="R116" s="261"/>
      <c r="S116" s="261"/>
      <c r="T116" s="262"/>
      <c r="AT116" s="263" t="s">
        <v>223</v>
      </c>
      <c r="AU116" s="263" t="s">
        <v>76</v>
      </c>
      <c r="AV116" s="14" t="s">
        <v>218</v>
      </c>
      <c r="AW116" s="14" t="s">
        <v>30</v>
      </c>
      <c r="AX116" s="14" t="s">
        <v>74</v>
      </c>
      <c r="AY116" s="263" t="s">
        <v>211</v>
      </c>
    </row>
    <row r="117" spans="2:65" s="1" customFormat="1" ht="16.5" customHeight="1">
      <c r="B117" s="38"/>
      <c r="C117" s="216" t="s">
        <v>218</v>
      </c>
      <c r="D117" s="216" t="s">
        <v>213</v>
      </c>
      <c r="E117" s="217" t="s">
        <v>244</v>
      </c>
      <c r="F117" s="218" t="s">
        <v>245</v>
      </c>
      <c r="G117" s="219" t="s">
        <v>246</v>
      </c>
      <c r="H117" s="220">
        <v>14</v>
      </c>
      <c r="I117" s="221"/>
      <c r="J117" s="222">
        <f>ROUND(I117*H117,2)</f>
        <v>0</v>
      </c>
      <c r="K117" s="218" t="s">
        <v>217</v>
      </c>
      <c r="L117" s="43"/>
      <c r="M117" s="223" t="s">
        <v>1</v>
      </c>
      <c r="N117" s="224" t="s">
        <v>38</v>
      </c>
      <c r="O117" s="79"/>
      <c r="P117" s="225">
        <f>O117*H117</f>
        <v>0</v>
      </c>
      <c r="Q117" s="225">
        <v>0.0369043</v>
      </c>
      <c r="R117" s="225">
        <f>Q117*H117</f>
        <v>0.5166602</v>
      </c>
      <c r="S117" s="225">
        <v>0</v>
      </c>
      <c r="T117" s="226">
        <f>S117*H117</f>
        <v>0</v>
      </c>
      <c r="AR117" s="17" t="s">
        <v>218</v>
      </c>
      <c r="AT117" s="17" t="s">
        <v>213</v>
      </c>
      <c r="AU117" s="17" t="s">
        <v>76</v>
      </c>
      <c r="AY117" s="17" t="s">
        <v>211</v>
      </c>
      <c r="BE117" s="227">
        <f>IF(N117="základní",J117,0)</f>
        <v>0</v>
      </c>
      <c r="BF117" s="227">
        <f>IF(N117="snížená",J117,0)</f>
        <v>0</v>
      </c>
      <c r="BG117" s="227">
        <f>IF(N117="zákl. přenesená",J117,0)</f>
        <v>0</v>
      </c>
      <c r="BH117" s="227">
        <f>IF(N117="sníž. přenesená",J117,0)</f>
        <v>0</v>
      </c>
      <c r="BI117" s="227">
        <f>IF(N117="nulová",J117,0)</f>
        <v>0</v>
      </c>
      <c r="BJ117" s="17" t="s">
        <v>74</v>
      </c>
      <c r="BK117" s="227">
        <f>ROUND(I117*H117,2)</f>
        <v>0</v>
      </c>
      <c r="BL117" s="17" t="s">
        <v>218</v>
      </c>
      <c r="BM117" s="17" t="s">
        <v>247</v>
      </c>
    </row>
    <row r="118" spans="2:47" s="1" customFormat="1" ht="12">
      <c r="B118" s="38"/>
      <c r="C118" s="39"/>
      <c r="D118" s="228" t="s">
        <v>219</v>
      </c>
      <c r="E118" s="39"/>
      <c r="F118" s="229" t="s">
        <v>248</v>
      </c>
      <c r="G118" s="39"/>
      <c r="H118" s="39"/>
      <c r="I118" s="143"/>
      <c r="J118" s="39"/>
      <c r="K118" s="39"/>
      <c r="L118" s="43"/>
      <c r="M118" s="230"/>
      <c r="N118" s="79"/>
      <c r="O118" s="79"/>
      <c r="P118" s="79"/>
      <c r="Q118" s="79"/>
      <c r="R118" s="79"/>
      <c r="S118" s="79"/>
      <c r="T118" s="80"/>
      <c r="AT118" s="17" t="s">
        <v>219</v>
      </c>
      <c r="AU118" s="17" t="s">
        <v>76</v>
      </c>
    </row>
    <row r="119" spans="2:47" s="1" customFormat="1" ht="12">
      <c r="B119" s="38"/>
      <c r="C119" s="39"/>
      <c r="D119" s="228" t="s">
        <v>221</v>
      </c>
      <c r="E119" s="39"/>
      <c r="F119" s="231" t="s">
        <v>249</v>
      </c>
      <c r="G119" s="39"/>
      <c r="H119" s="39"/>
      <c r="I119" s="143"/>
      <c r="J119" s="39"/>
      <c r="K119" s="39"/>
      <c r="L119" s="43"/>
      <c r="M119" s="230"/>
      <c r="N119" s="79"/>
      <c r="O119" s="79"/>
      <c r="P119" s="79"/>
      <c r="Q119" s="79"/>
      <c r="R119" s="79"/>
      <c r="S119" s="79"/>
      <c r="T119" s="80"/>
      <c r="AT119" s="17" t="s">
        <v>221</v>
      </c>
      <c r="AU119" s="17" t="s">
        <v>76</v>
      </c>
    </row>
    <row r="120" spans="2:47" s="1" customFormat="1" ht="12">
      <c r="B120" s="38"/>
      <c r="C120" s="39"/>
      <c r="D120" s="228" t="s">
        <v>250</v>
      </c>
      <c r="E120" s="39"/>
      <c r="F120" s="231" t="s">
        <v>251</v>
      </c>
      <c r="G120" s="39"/>
      <c r="H120" s="39"/>
      <c r="I120" s="143"/>
      <c r="J120" s="39"/>
      <c r="K120" s="39"/>
      <c r="L120" s="43"/>
      <c r="M120" s="230"/>
      <c r="N120" s="79"/>
      <c r="O120" s="79"/>
      <c r="P120" s="79"/>
      <c r="Q120" s="79"/>
      <c r="R120" s="79"/>
      <c r="S120" s="79"/>
      <c r="T120" s="80"/>
      <c r="AT120" s="17" t="s">
        <v>250</v>
      </c>
      <c r="AU120" s="17" t="s">
        <v>76</v>
      </c>
    </row>
    <row r="121" spans="2:51" s="12" customFormat="1" ht="12">
      <c r="B121" s="232"/>
      <c r="C121" s="233"/>
      <c r="D121" s="228" t="s">
        <v>223</v>
      </c>
      <c r="E121" s="234" t="s">
        <v>1</v>
      </c>
      <c r="F121" s="235" t="s">
        <v>2394</v>
      </c>
      <c r="G121" s="233"/>
      <c r="H121" s="234" t="s">
        <v>1</v>
      </c>
      <c r="I121" s="236"/>
      <c r="J121" s="233"/>
      <c r="K121" s="233"/>
      <c r="L121" s="237"/>
      <c r="M121" s="238"/>
      <c r="N121" s="239"/>
      <c r="O121" s="239"/>
      <c r="P121" s="239"/>
      <c r="Q121" s="239"/>
      <c r="R121" s="239"/>
      <c r="S121" s="239"/>
      <c r="T121" s="240"/>
      <c r="AT121" s="241" t="s">
        <v>223</v>
      </c>
      <c r="AU121" s="241" t="s">
        <v>76</v>
      </c>
      <c r="AV121" s="12" t="s">
        <v>74</v>
      </c>
      <c r="AW121" s="12" t="s">
        <v>30</v>
      </c>
      <c r="AX121" s="12" t="s">
        <v>67</v>
      </c>
      <c r="AY121" s="241" t="s">
        <v>211</v>
      </c>
    </row>
    <row r="122" spans="2:51" s="13" customFormat="1" ht="12">
      <c r="B122" s="242"/>
      <c r="C122" s="243"/>
      <c r="D122" s="228" t="s">
        <v>223</v>
      </c>
      <c r="E122" s="244" t="s">
        <v>1</v>
      </c>
      <c r="F122" s="245" t="s">
        <v>270</v>
      </c>
      <c r="G122" s="243"/>
      <c r="H122" s="246">
        <v>7</v>
      </c>
      <c r="I122" s="247"/>
      <c r="J122" s="243"/>
      <c r="K122" s="243"/>
      <c r="L122" s="248"/>
      <c r="M122" s="249"/>
      <c r="N122" s="250"/>
      <c r="O122" s="250"/>
      <c r="P122" s="250"/>
      <c r="Q122" s="250"/>
      <c r="R122" s="250"/>
      <c r="S122" s="250"/>
      <c r="T122" s="251"/>
      <c r="AT122" s="252" t="s">
        <v>223</v>
      </c>
      <c r="AU122" s="252" t="s">
        <v>76</v>
      </c>
      <c r="AV122" s="13" t="s">
        <v>76</v>
      </c>
      <c r="AW122" s="13" t="s">
        <v>30</v>
      </c>
      <c r="AX122" s="13" t="s">
        <v>67</v>
      </c>
      <c r="AY122" s="252" t="s">
        <v>211</v>
      </c>
    </row>
    <row r="123" spans="2:51" s="12" customFormat="1" ht="12">
      <c r="B123" s="232"/>
      <c r="C123" s="233"/>
      <c r="D123" s="228" t="s">
        <v>223</v>
      </c>
      <c r="E123" s="234" t="s">
        <v>1</v>
      </c>
      <c r="F123" s="235" t="s">
        <v>2395</v>
      </c>
      <c r="G123" s="233"/>
      <c r="H123" s="234" t="s">
        <v>1</v>
      </c>
      <c r="I123" s="236"/>
      <c r="J123" s="233"/>
      <c r="K123" s="233"/>
      <c r="L123" s="237"/>
      <c r="M123" s="238"/>
      <c r="N123" s="239"/>
      <c r="O123" s="239"/>
      <c r="P123" s="239"/>
      <c r="Q123" s="239"/>
      <c r="R123" s="239"/>
      <c r="S123" s="239"/>
      <c r="T123" s="240"/>
      <c r="AT123" s="241" t="s">
        <v>223</v>
      </c>
      <c r="AU123" s="241" t="s">
        <v>76</v>
      </c>
      <c r="AV123" s="12" t="s">
        <v>74</v>
      </c>
      <c r="AW123" s="12" t="s">
        <v>30</v>
      </c>
      <c r="AX123" s="12" t="s">
        <v>67</v>
      </c>
      <c r="AY123" s="241" t="s">
        <v>211</v>
      </c>
    </row>
    <row r="124" spans="2:51" s="13" customFormat="1" ht="12">
      <c r="B124" s="242"/>
      <c r="C124" s="243"/>
      <c r="D124" s="228" t="s">
        <v>223</v>
      </c>
      <c r="E124" s="244" t="s">
        <v>1</v>
      </c>
      <c r="F124" s="245" t="s">
        <v>270</v>
      </c>
      <c r="G124" s="243"/>
      <c r="H124" s="246">
        <v>7</v>
      </c>
      <c r="I124" s="247"/>
      <c r="J124" s="243"/>
      <c r="K124" s="243"/>
      <c r="L124" s="248"/>
      <c r="M124" s="249"/>
      <c r="N124" s="250"/>
      <c r="O124" s="250"/>
      <c r="P124" s="250"/>
      <c r="Q124" s="250"/>
      <c r="R124" s="250"/>
      <c r="S124" s="250"/>
      <c r="T124" s="251"/>
      <c r="AT124" s="252" t="s">
        <v>223</v>
      </c>
      <c r="AU124" s="252" t="s">
        <v>76</v>
      </c>
      <c r="AV124" s="13" t="s">
        <v>76</v>
      </c>
      <c r="AW124" s="13" t="s">
        <v>30</v>
      </c>
      <c r="AX124" s="13" t="s">
        <v>67</v>
      </c>
      <c r="AY124" s="252" t="s">
        <v>211</v>
      </c>
    </row>
    <row r="125" spans="2:51" s="14" customFormat="1" ht="12">
      <c r="B125" s="253"/>
      <c r="C125" s="254"/>
      <c r="D125" s="228" t="s">
        <v>223</v>
      </c>
      <c r="E125" s="255" t="s">
        <v>1</v>
      </c>
      <c r="F125" s="256" t="s">
        <v>227</v>
      </c>
      <c r="G125" s="254"/>
      <c r="H125" s="257">
        <v>14</v>
      </c>
      <c r="I125" s="258"/>
      <c r="J125" s="254"/>
      <c r="K125" s="254"/>
      <c r="L125" s="259"/>
      <c r="M125" s="260"/>
      <c r="N125" s="261"/>
      <c r="O125" s="261"/>
      <c r="P125" s="261"/>
      <c r="Q125" s="261"/>
      <c r="R125" s="261"/>
      <c r="S125" s="261"/>
      <c r="T125" s="262"/>
      <c r="AT125" s="263" t="s">
        <v>223</v>
      </c>
      <c r="AU125" s="263" t="s">
        <v>76</v>
      </c>
      <c r="AV125" s="14" t="s">
        <v>218</v>
      </c>
      <c r="AW125" s="14" t="s">
        <v>30</v>
      </c>
      <c r="AX125" s="14" t="s">
        <v>74</v>
      </c>
      <c r="AY125" s="263" t="s">
        <v>211</v>
      </c>
    </row>
    <row r="126" spans="2:65" s="1" customFormat="1" ht="16.5" customHeight="1">
      <c r="B126" s="38"/>
      <c r="C126" s="216" t="s">
        <v>254</v>
      </c>
      <c r="D126" s="216" t="s">
        <v>213</v>
      </c>
      <c r="E126" s="217" t="s">
        <v>846</v>
      </c>
      <c r="F126" s="218" t="s">
        <v>847</v>
      </c>
      <c r="G126" s="219" t="s">
        <v>230</v>
      </c>
      <c r="H126" s="220">
        <v>6.6</v>
      </c>
      <c r="I126" s="221"/>
      <c r="J126" s="222">
        <f>ROUND(I126*H126,2)</f>
        <v>0</v>
      </c>
      <c r="K126" s="218" t="s">
        <v>217</v>
      </c>
      <c r="L126" s="43"/>
      <c r="M126" s="223" t="s">
        <v>1</v>
      </c>
      <c r="N126" s="224" t="s">
        <v>38</v>
      </c>
      <c r="O126" s="79"/>
      <c r="P126" s="225">
        <f>O126*H126</f>
        <v>0</v>
      </c>
      <c r="Q126" s="225">
        <v>0</v>
      </c>
      <c r="R126" s="225">
        <f>Q126*H126</f>
        <v>0</v>
      </c>
      <c r="S126" s="225">
        <v>0</v>
      </c>
      <c r="T126" s="226">
        <f>S126*H126</f>
        <v>0</v>
      </c>
      <c r="AR126" s="17" t="s">
        <v>218</v>
      </c>
      <c r="AT126" s="17" t="s">
        <v>213</v>
      </c>
      <c r="AU126" s="17" t="s">
        <v>76</v>
      </c>
      <c r="AY126" s="17" t="s">
        <v>211</v>
      </c>
      <c r="BE126" s="227">
        <f>IF(N126="základní",J126,0)</f>
        <v>0</v>
      </c>
      <c r="BF126" s="227">
        <f>IF(N126="snížená",J126,0)</f>
        <v>0</v>
      </c>
      <c r="BG126" s="227">
        <f>IF(N126="zákl. přenesená",J126,0)</f>
        <v>0</v>
      </c>
      <c r="BH126" s="227">
        <f>IF(N126="sníž. přenesená",J126,0)</f>
        <v>0</v>
      </c>
      <c r="BI126" s="227">
        <f>IF(N126="nulová",J126,0)</f>
        <v>0</v>
      </c>
      <c r="BJ126" s="17" t="s">
        <v>74</v>
      </c>
      <c r="BK126" s="227">
        <f>ROUND(I126*H126,2)</f>
        <v>0</v>
      </c>
      <c r="BL126" s="17" t="s">
        <v>218</v>
      </c>
      <c r="BM126" s="17" t="s">
        <v>257</v>
      </c>
    </row>
    <row r="127" spans="2:47" s="1" customFormat="1" ht="12">
      <c r="B127" s="38"/>
      <c r="C127" s="39"/>
      <c r="D127" s="228" t="s">
        <v>219</v>
      </c>
      <c r="E127" s="39"/>
      <c r="F127" s="229" t="s">
        <v>849</v>
      </c>
      <c r="G127" s="39"/>
      <c r="H127" s="39"/>
      <c r="I127" s="143"/>
      <c r="J127" s="39"/>
      <c r="K127" s="39"/>
      <c r="L127" s="43"/>
      <c r="M127" s="230"/>
      <c r="N127" s="79"/>
      <c r="O127" s="79"/>
      <c r="P127" s="79"/>
      <c r="Q127" s="79"/>
      <c r="R127" s="79"/>
      <c r="S127" s="79"/>
      <c r="T127" s="80"/>
      <c r="AT127" s="17" t="s">
        <v>219</v>
      </c>
      <c r="AU127" s="17" t="s">
        <v>76</v>
      </c>
    </row>
    <row r="128" spans="2:47" s="1" customFormat="1" ht="12">
      <c r="B128" s="38"/>
      <c r="C128" s="39"/>
      <c r="D128" s="228" t="s">
        <v>221</v>
      </c>
      <c r="E128" s="39"/>
      <c r="F128" s="231" t="s">
        <v>850</v>
      </c>
      <c r="G128" s="39"/>
      <c r="H128" s="39"/>
      <c r="I128" s="143"/>
      <c r="J128" s="39"/>
      <c r="K128" s="39"/>
      <c r="L128" s="43"/>
      <c r="M128" s="230"/>
      <c r="N128" s="79"/>
      <c r="O128" s="79"/>
      <c r="P128" s="79"/>
      <c r="Q128" s="79"/>
      <c r="R128" s="79"/>
      <c r="S128" s="79"/>
      <c r="T128" s="80"/>
      <c r="AT128" s="17" t="s">
        <v>221</v>
      </c>
      <c r="AU128" s="17" t="s">
        <v>76</v>
      </c>
    </row>
    <row r="129" spans="2:51" s="12" customFormat="1" ht="12">
      <c r="B129" s="232"/>
      <c r="C129" s="233"/>
      <c r="D129" s="228" t="s">
        <v>223</v>
      </c>
      <c r="E129" s="234" t="s">
        <v>1</v>
      </c>
      <c r="F129" s="235" t="s">
        <v>2342</v>
      </c>
      <c r="G129" s="233"/>
      <c r="H129" s="234" t="s">
        <v>1</v>
      </c>
      <c r="I129" s="236"/>
      <c r="J129" s="233"/>
      <c r="K129" s="233"/>
      <c r="L129" s="237"/>
      <c r="M129" s="238"/>
      <c r="N129" s="239"/>
      <c r="O129" s="239"/>
      <c r="P129" s="239"/>
      <c r="Q129" s="239"/>
      <c r="R129" s="239"/>
      <c r="S129" s="239"/>
      <c r="T129" s="240"/>
      <c r="AT129" s="241" t="s">
        <v>223</v>
      </c>
      <c r="AU129" s="241" t="s">
        <v>76</v>
      </c>
      <c r="AV129" s="12" t="s">
        <v>74</v>
      </c>
      <c r="AW129" s="12" t="s">
        <v>30</v>
      </c>
      <c r="AX129" s="12" t="s">
        <v>67</v>
      </c>
      <c r="AY129" s="241" t="s">
        <v>211</v>
      </c>
    </row>
    <row r="130" spans="2:51" s="13" customFormat="1" ht="12">
      <c r="B130" s="242"/>
      <c r="C130" s="243"/>
      <c r="D130" s="228" t="s">
        <v>223</v>
      </c>
      <c r="E130" s="244" t="s">
        <v>1</v>
      </c>
      <c r="F130" s="245" t="s">
        <v>2538</v>
      </c>
      <c r="G130" s="243"/>
      <c r="H130" s="246">
        <v>3.15</v>
      </c>
      <c r="I130" s="247"/>
      <c r="J130" s="243"/>
      <c r="K130" s="243"/>
      <c r="L130" s="248"/>
      <c r="M130" s="249"/>
      <c r="N130" s="250"/>
      <c r="O130" s="250"/>
      <c r="P130" s="250"/>
      <c r="Q130" s="250"/>
      <c r="R130" s="250"/>
      <c r="S130" s="250"/>
      <c r="T130" s="251"/>
      <c r="AT130" s="252" t="s">
        <v>223</v>
      </c>
      <c r="AU130" s="252" t="s">
        <v>76</v>
      </c>
      <c r="AV130" s="13" t="s">
        <v>76</v>
      </c>
      <c r="AW130" s="13" t="s">
        <v>30</v>
      </c>
      <c r="AX130" s="13" t="s">
        <v>67</v>
      </c>
      <c r="AY130" s="252" t="s">
        <v>211</v>
      </c>
    </row>
    <row r="131" spans="2:51" s="12" customFormat="1" ht="12">
      <c r="B131" s="232"/>
      <c r="C131" s="233"/>
      <c r="D131" s="228" t="s">
        <v>223</v>
      </c>
      <c r="E131" s="234" t="s">
        <v>1</v>
      </c>
      <c r="F131" s="235" t="s">
        <v>1915</v>
      </c>
      <c r="G131" s="233"/>
      <c r="H131" s="234" t="s">
        <v>1</v>
      </c>
      <c r="I131" s="236"/>
      <c r="J131" s="233"/>
      <c r="K131" s="233"/>
      <c r="L131" s="237"/>
      <c r="M131" s="238"/>
      <c r="N131" s="239"/>
      <c r="O131" s="239"/>
      <c r="P131" s="239"/>
      <c r="Q131" s="239"/>
      <c r="R131" s="239"/>
      <c r="S131" s="239"/>
      <c r="T131" s="240"/>
      <c r="AT131" s="241" t="s">
        <v>223</v>
      </c>
      <c r="AU131" s="241" t="s">
        <v>76</v>
      </c>
      <c r="AV131" s="12" t="s">
        <v>74</v>
      </c>
      <c r="AW131" s="12" t="s">
        <v>30</v>
      </c>
      <c r="AX131" s="12" t="s">
        <v>67</v>
      </c>
      <c r="AY131" s="241" t="s">
        <v>211</v>
      </c>
    </row>
    <row r="132" spans="2:51" s="13" customFormat="1" ht="12">
      <c r="B132" s="242"/>
      <c r="C132" s="243"/>
      <c r="D132" s="228" t="s">
        <v>223</v>
      </c>
      <c r="E132" s="244" t="s">
        <v>1</v>
      </c>
      <c r="F132" s="245" t="s">
        <v>2539</v>
      </c>
      <c r="G132" s="243"/>
      <c r="H132" s="246">
        <v>3.45</v>
      </c>
      <c r="I132" s="247"/>
      <c r="J132" s="243"/>
      <c r="K132" s="243"/>
      <c r="L132" s="248"/>
      <c r="M132" s="249"/>
      <c r="N132" s="250"/>
      <c r="O132" s="250"/>
      <c r="P132" s="250"/>
      <c r="Q132" s="250"/>
      <c r="R132" s="250"/>
      <c r="S132" s="250"/>
      <c r="T132" s="251"/>
      <c r="AT132" s="252" t="s">
        <v>223</v>
      </c>
      <c r="AU132" s="252" t="s">
        <v>76</v>
      </c>
      <c r="AV132" s="13" t="s">
        <v>76</v>
      </c>
      <c r="AW132" s="13" t="s">
        <v>30</v>
      </c>
      <c r="AX132" s="13" t="s">
        <v>67</v>
      </c>
      <c r="AY132" s="252" t="s">
        <v>211</v>
      </c>
    </row>
    <row r="133" spans="2:51" s="14" customFormat="1" ht="12">
      <c r="B133" s="253"/>
      <c r="C133" s="254"/>
      <c r="D133" s="228" t="s">
        <v>223</v>
      </c>
      <c r="E133" s="255" t="s">
        <v>1</v>
      </c>
      <c r="F133" s="256" t="s">
        <v>227</v>
      </c>
      <c r="G133" s="254"/>
      <c r="H133" s="257">
        <v>6.6</v>
      </c>
      <c r="I133" s="258"/>
      <c r="J133" s="254"/>
      <c r="K133" s="254"/>
      <c r="L133" s="259"/>
      <c r="M133" s="260"/>
      <c r="N133" s="261"/>
      <c r="O133" s="261"/>
      <c r="P133" s="261"/>
      <c r="Q133" s="261"/>
      <c r="R133" s="261"/>
      <c r="S133" s="261"/>
      <c r="T133" s="262"/>
      <c r="AT133" s="263" t="s">
        <v>223</v>
      </c>
      <c r="AU133" s="263" t="s">
        <v>76</v>
      </c>
      <c r="AV133" s="14" t="s">
        <v>218</v>
      </c>
      <c r="AW133" s="14" t="s">
        <v>30</v>
      </c>
      <c r="AX133" s="14" t="s">
        <v>74</v>
      </c>
      <c r="AY133" s="263" t="s">
        <v>211</v>
      </c>
    </row>
    <row r="134" spans="2:65" s="1" customFormat="1" ht="16.5" customHeight="1">
      <c r="B134" s="38"/>
      <c r="C134" s="216" t="s">
        <v>239</v>
      </c>
      <c r="D134" s="216" t="s">
        <v>213</v>
      </c>
      <c r="E134" s="217" t="s">
        <v>2408</v>
      </c>
      <c r="F134" s="218" t="s">
        <v>2409</v>
      </c>
      <c r="G134" s="219" t="s">
        <v>230</v>
      </c>
      <c r="H134" s="220">
        <v>28.965</v>
      </c>
      <c r="I134" s="221"/>
      <c r="J134" s="222">
        <f>ROUND(I134*H134,2)</f>
        <v>0</v>
      </c>
      <c r="K134" s="218" t="s">
        <v>217</v>
      </c>
      <c r="L134" s="43"/>
      <c r="M134" s="223" t="s">
        <v>1</v>
      </c>
      <c r="N134" s="224" t="s">
        <v>38</v>
      </c>
      <c r="O134" s="79"/>
      <c r="P134" s="225">
        <f>O134*H134</f>
        <v>0</v>
      </c>
      <c r="Q134" s="225">
        <v>0</v>
      </c>
      <c r="R134" s="225">
        <f>Q134*H134</f>
        <v>0</v>
      </c>
      <c r="S134" s="225">
        <v>0</v>
      </c>
      <c r="T134" s="226">
        <f>S134*H134</f>
        <v>0</v>
      </c>
      <c r="AR134" s="17" t="s">
        <v>218</v>
      </c>
      <c r="AT134" s="17" t="s">
        <v>213</v>
      </c>
      <c r="AU134" s="17" t="s">
        <v>76</v>
      </c>
      <c r="AY134" s="17" t="s">
        <v>211</v>
      </c>
      <c r="BE134" s="227">
        <f>IF(N134="základní",J134,0)</f>
        <v>0</v>
      </c>
      <c r="BF134" s="227">
        <f>IF(N134="snížená",J134,0)</f>
        <v>0</v>
      </c>
      <c r="BG134" s="227">
        <f>IF(N134="zákl. přenesená",J134,0)</f>
        <v>0</v>
      </c>
      <c r="BH134" s="227">
        <f>IF(N134="sníž. přenesená",J134,0)</f>
        <v>0</v>
      </c>
      <c r="BI134" s="227">
        <f>IF(N134="nulová",J134,0)</f>
        <v>0</v>
      </c>
      <c r="BJ134" s="17" t="s">
        <v>74</v>
      </c>
      <c r="BK134" s="227">
        <f>ROUND(I134*H134,2)</f>
        <v>0</v>
      </c>
      <c r="BL134" s="17" t="s">
        <v>218</v>
      </c>
      <c r="BM134" s="17" t="s">
        <v>265</v>
      </c>
    </row>
    <row r="135" spans="2:47" s="1" customFormat="1" ht="12">
      <c r="B135" s="38"/>
      <c r="C135" s="39"/>
      <c r="D135" s="228" t="s">
        <v>219</v>
      </c>
      <c r="E135" s="39"/>
      <c r="F135" s="229" t="s">
        <v>2410</v>
      </c>
      <c r="G135" s="39"/>
      <c r="H135" s="39"/>
      <c r="I135" s="143"/>
      <c r="J135" s="39"/>
      <c r="K135" s="39"/>
      <c r="L135" s="43"/>
      <c r="M135" s="230"/>
      <c r="N135" s="79"/>
      <c r="O135" s="79"/>
      <c r="P135" s="79"/>
      <c r="Q135" s="79"/>
      <c r="R135" s="79"/>
      <c r="S135" s="79"/>
      <c r="T135" s="80"/>
      <c r="AT135" s="17" t="s">
        <v>219</v>
      </c>
      <c r="AU135" s="17" t="s">
        <v>76</v>
      </c>
    </row>
    <row r="136" spans="2:47" s="1" customFormat="1" ht="12">
      <c r="B136" s="38"/>
      <c r="C136" s="39"/>
      <c r="D136" s="228" t="s">
        <v>221</v>
      </c>
      <c r="E136" s="39"/>
      <c r="F136" s="231" t="s">
        <v>267</v>
      </c>
      <c r="G136" s="39"/>
      <c r="H136" s="39"/>
      <c r="I136" s="143"/>
      <c r="J136" s="39"/>
      <c r="K136" s="39"/>
      <c r="L136" s="43"/>
      <c r="M136" s="230"/>
      <c r="N136" s="79"/>
      <c r="O136" s="79"/>
      <c r="P136" s="79"/>
      <c r="Q136" s="79"/>
      <c r="R136" s="79"/>
      <c r="S136" s="79"/>
      <c r="T136" s="80"/>
      <c r="AT136" s="17" t="s">
        <v>221</v>
      </c>
      <c r="AU136" s="17" t="s">
        <v>76</v>
      </c>
    </row>
    <row r="137" spans="2:51" s="12" customFormat="1" ht="12">
      <c r="B137" s="232"/>
      <c r="C137" s="233"/>
      <c r="D137" s="228" t="s">
        <v>223</v>
      </c>
      <c r="E137" s="234" t="s">
        <v>1</v>
      </c>
      <c r="F137" s="235" t="s">
        <v>2412</v>
      </c>
      <c r="G137" s="233"/>
      <c r="H137" s="234" t="s">
        <v>1</v>
      </c>
      <c r="I137" s="236"/>
      <c r="J137" s="233"/>
      <c r="K137" s="233"/>
      <c r="L137" s="237"/>
      <c r="M137" s="238"/>
      <c r="N137" s="239"/>
      <c r="O137" s="239"/>
      <c r="P137" s="239"/>
      <c r="Q137" s="239"/>
      <c r="R137" s="239"/>
      <c r="S137" s="239"/>
      <c r="T137" s="240"/>
      <c r="AT137" s="241" t="s">
        <v>223</v>
      </c>
      <c r="AU137" s="241" t="s">
        <v>76</v>
      </c>
      <c r="AV137" s="12" t="s">
        <v>74</v>
      </c>
      <c r="AW137" s="12" t="s">
        <v>30</v>
      </c>
      <c r="AX137" s="12" t="s">
        <v>67</v>
      </c>
      <c r="AY137" s="241" t="s">
        <v>211</v>
      </c>
    </row>
    <row r="138" spans="2:51" s="13" customFormat="1" ht="12">
      <c r="B138" s="242"/>
      <c r="C138" s="243"/>
      <c r="D138" s="228" t="s">
        <v>223</v>
      </c>
      <c r="E138" s="244" t="s">
        <v>1</v>
      </c>
      <c r="F138" s="245" t="s">
        <v>2540</v>
      </c>
      <c r="G138" s="243"/>
      <c r="H138" s="246">
        <v>63.6</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5" customFormat="1" ht="12">
      <c r="B139" s="274"/>
      <c r="C139" s="275"/>
      <c r="D139" s="228" t="s">
        <v>223</v>
      </c>
      <c r="E139" s="276" t="s">
        <v>1</v>
      </c>
      <c r="F139" s="277" t="s">
        <v>630</v>
      </c>
      <c r="G139" s="275"/>
      <c r="H139" s="278">
        <v>63.6</v>
      </c>
      <c r="I139" s="279"/>
      <c r="J139" s="275"/>
      <c r="K139" s="275"/>
      <c r="L139" s="280"/>
      <c r="M139" s="281"/>
      <c r="N139" s="282"/>
      <c r="O139" s="282"/>
      <c r="P139" s="282"/>
      <c r="Q139" s="282"/>
      <c r="R139" s="282"/>
      <c r="S139" s="282"/>
      <c r="T139" s="283"/>
      <c r="AT139" s="284" t="s">
        <v>223</v>
      </c>
      <c r="AU139" s="284" t="s">
        <v>76</v>
      </c>
      <c r="AV139" s="15" t="s">
        <v>236</v>
      </c>
      <c r="AW139" s="15" t="s">
        <v>30</v>
      </c>
      <c r="AX139" s="15" t="s">
        <v>67</v>
      </c>
      <c r="AY139" s="284" t="s">
        <v>211</v>
      </c>
    </row>
    <row r="140" spans="2:51" s="12" customFormat="1" ht="12">
      <c r="B140" s="232"/>
      <c r="C140" s="233"/>
      <c r="D140" s="228" t="s">
        <v>223</v>
      </c>
      <c r="E140" s="234" t="s">
        <v>1</v>
      </c>
      <c r="F140" s="235" t="s">
        <v>2541</v>
      </c>
      <c r="G140" s="233"/>
      <c r="H140" s="234" t="s">
        <v>1</v>
      </c>
      <c r="I140" s="236"/>
      <c r="J140" s="233"/>
      <c r="K140" s="233"/>
      <c r="L140" s="237"/>
      <c r="M140" s="238"/>
      <c r="N140" s="239"/>
      <c r="O140" s="239"/>
      <c r="P140" s="239"/>
      <c r="Q140" s="239"/>
      <c r="R140" s="239"/>
      <c r="S140" s="239"/>
      <c r="T140" s="240"/>
      <c r="AT140" s="241" t="s">
        <v>223</v>
      </c>
      <c r="AU140" s="241" t="s">
        <v>76</v>
      </c>
      <c r="AV140" s="12" t="s">
        <v>74</v>
      </c>
      <c r="AW140" s="12" t="s">
        <v>30</v>
      </c>
      <c r="AX140" s="12" t="s">
        <v>67</v>
      </c>
      <c r="AY140" s="241" t="s">
        <v>211</v>
      </c>
    </row>
    <row r="141" spans="2:51" s="12" customFormat="1" ht="12">
      <c r="B141" s="232"/>
      <c r="C141" s="233"/>
      <c r="D141" s="228" t="s">
        <v>223</v>
      </c>
      <c r="E141" s="234" t="s">
        <v>1</v>
      </c>
      <c r="F141" s="235" t="s">
        <v>2542</v>
      </c>
      <c r="G141" s="233"/>
      <c r="H141" s="234" t="s">
        <v>1</v>
      </c>
      <c r="I141" s="236"/>
      <c r="J141" s="233"/>
      <c r="K141" s="233"/>
      <c r="L141" s="237"/>
      <c r="M141" s="238"/>
      <c r="N141" s="239"/>
      <c r="O141" s="239"/>
      <c r="P141" s="239"/>
      <c r="Q141" s="239"/>
      <c r="R141" s="239"/>
      <c r="S141" s="239"/>
      <c r="T141" s="240"/>
      <c r="AT141" s="241" t="s">
        <v>223</v>
      </c>
      <c r="AU141" s="241" t="s">
        <v>76</v>
      </c>
      <c r="AV141" s="12" t="s">
        <v>74</v>
      </c>
      <c r="AW141" s="12" t="s">
        <v>30</v>
      </c>
      <c r="AX141" s="12" t="s">
        <v>67</v>
      </c>
      <c r="AY141" s="241" t="s">
        <v>211</v>
      </c>
    </row>
    <row r="142" spans="2:51" s="13" customFormat="1" ht="12">
      <c r="B142" s="242"/>
      <c r="C142" s="243"/>
      <c r="D142" s="228" t="s">
        <v>223</v>
      </c>
      <c r="E142" s="244" t="s">
        <v>1</v>
      </c>
      <c r="F142" s="245" t="s">
        <v>2543</v>
      </c>
      <c r="G142" s="243"/>
      <c r="H142" s="246">
        <v>-11.82</v>
      </c>
      <c r="I142" s="247"/>
      <c r="J142" s="243"/>
      <c r="K142" s="243"/>
      <c r="L142" s="248"/>
      <c r="M142" s="249"/>
      <c r="N142" s="250"/>
      <c r="O142" s="250"/>
      <c r="P142" s="250"/>
      <c r="Q142" s="250"/>
      <c r="R142" s="250"/>
      <c r="S142" s="250"/>
      <c r="T142" s="251"/>
      <c r="AT142" s="252" t="s">
        <v>223</v>
      </c>
      <c r="AU142" s="252" t="s">
        <v>76</v>
      </c>
      <c r="AV142" s="13" t="s">
        <v>76</v>
      </c>
      <c r="AW142" s="13" t="s">
        <v>30</v>
      </c>
      <c r="AX142" s="13" t="s">
        <v>67</v>
      </c>
      <c r="AY142" s="252" t="s">
        <v>211</v>
      </c>
    </row>
    <row r="143" spans="2:51" s="12" customFormat="1" ht="12">
      <c r="B143" s="232"/>
      <c r="C143" s="233"/>
      <c r="D143" s="228" t="s">
        <v>223</v>
      </c>
      <c r="E143" s="234" t="s">
        <v>1</v>
      </c>
      <c r="F143" s="235" t="s">
        <v>2544</v>
      </c>
      <c r="G143" s="233"/>
      <c r="H143" s="234" t="s">
        <v>1</v>
      </c>
      <c r="I143" s="236"/>
      <c r="J143" s="233"/>
      <c r="K143" s="233"/>
      <c r="L143" s="237"/>
      <c r="M143" s="238"/>
      <c r="N143" s="239"/>
      <c r="O143" s="239"/>
      <c r="P143" s="239"/>
      <c r="Q143" s="239"/>
      <c r="R143" s="239"/>
      <c r="S143" s="239"/>
      <c r="T143" s="240"/>
      <c r="AT143" s="241" t="s">
        <v>223</v>
      </c>
      <c r="AU143" s="241" t="s">
        <v>76</v>
      </c>
      <c r="AV143" s="12" t="s">
        <v>74</v>
      </c>
      <c r="AW143" s="12" t="s">
        <v>30</v>
      </c>
      <c r="AX143" s="12" t="s">
        <v>67</v>
      </c>
      <c r="AY143" s="241" t="s">
        <v>211</v>
      </c>
    </row>
    <row r="144" spans="2:51" s="13" customFormat="1" ht="12">
      <c r="B144" s="242"/>
      <c r="C144" s="243"/>
      <c r="D144" s="228" t="s">
        <v>223</v>
      </c>
      <c r="E144" s="244" t="s">
        <v>1</v>
      </c>
      <c r="F144" s="245" t="s">
        <v>2545</v>
      </c>
      <c r="G144" s="243"/>
      <c r="H144" s="246">
        <v>-2.459</v>
      </c>
      <c r="I144" s="247"/>
      <c r="J144" s="243"/>
      <c r="K144" s="243"/>
      <c r="L144" s="248"/>
      <c r="M144" s="249"/>
      <c r="N144" s="250"/>
      <c r="O144" s="250"/>
      <c r="P144" s="250"/>
      <c r="Q144" s="250"/>
      <c r="R144" s="250"/>
      <c r="S144" s="250"/>
      <c r="T144" s="251"/>
      <c r="AT144" s="252" t="s">
        <v>223</v>
      </c>
      <c r="AU144" s="252" t="s">
        <v>76</v>
      </c>
      <c r="AV144" s="13" t="s">
        <v>76</v>
      </c>
      <c r="AW144" s="13" t="s">
        <v>30</v>
      </c>
      <c r="AX144" s="13" t="s">
        <v>67</v>
      </c>
      <c r="AY144" s="252" t="s">
        <v>211</v>
      </c>
    </row>
    <row r="145" spans="2:51" s="12" customFormat="1" ht="12">
      <c r="B145" s="232"/>
      <c r="C145" s="233"/>
      <c r="D145" s="228" t="s">
        <v>223</v>
      </c>
      <c r="E145" s="234" t="s">
        <v>1</v>
      </c>
      <c r="F145" s="235" t="s">
        <v>1784</v>
      </c>
      <c r="G145" s="233"/>
      <c r="H145" s="234" t="s">
        <v>1</v>
      </c>
      <c r="I145" s="236"/>
      <c r="J145" s="233"/>
      <c r="K145" s="233"/>
      <c r="L145" s="237"/>
      <c r="M145" s="238"/>
      <c r="N145" s="239"/>
      <c r="O145" s="239"/>
      <c r="P145" s="239"/>
      <c r="Q145" s="239"/>
      <c r="R145" s="239"/>
      <c r="S145" s="239"/>
      <c r="T145" s="240"/>
      <c r="AT145" s="241" t="s">
        <v>223</v>
      </c>
      <c r="AU145" s="241" t="s">
        <v>76</v>
      </c>
      <c r="AV145" s="12" t="s">
        <v>74</v>
      </c>
      <c r="AW145" s="12" t="s">
        <v>30</v>
      </c>
      <c r="AX145" s="12" t="s">
        <v>67</v>
      </c>
      <c r="AY145" s="241" t="s">
        <v>211</v>
      </c>
    </row>
    <row r="146" spans="2:51" s="13" customFormat="1" ht="12">
      <c r="B146" s="242"/>
      <c r="C146" s="243"/>
      <c r="D146" s="228" t="s">
        <v>223</v>
      </c>
      <c r="E146" s="244" t="s">
        <v>1</v>
      </c>
      <c r="F146" s="245" t="s">
        <v>2546</v>
      </c>
      <c r="G146" s="243"/>
      <c r="H146" s="246">
        <v>-10.01</v>
      </c>
      <c r="I146" s="247"/>
      <c r="J146" s="243"/>
      <c r="K146" s="243"/>
      <c r="L146" s="248"/>
      <c r="M146" s="249"/>
      <c r="N146" s="250"/>
      <c r="O146" s="250"/>
      <c r="P146" s="250"/>
      <c r="Q146" s="250"/>
      <c r="R146" s="250"/>
      <c r="S146" s="250"/>
      <c r="T146" s="251"/>
      <c r="AT146" s="252" t="s">
        <v>223</v>
      </c>
      <c r="AU146" s="252" t="s">
        <v>76</v>
      </c>
      <c r="AV146" s="13" t="s">
        <v>76</v>
      </c>
      <c r="AW146" s="13" t="s">
        <v>30</v>
      </c>
      <c r="AX146" s="13" t="s">
        <v>67</v>
      </c>
      <c r="AY146" s="252" t="s">
        <v>211</v>
      </c>
    </row>
    <row r="147" spans="2:51" s="13" customFormat="1" ht="12">
      <c r="B147" s="242"/>
      <c r="C147" s="243"/>
      <c r="D147" s="228" t="s">
        <v>223</v>
      </c>
      <c r="E147" s="244" t="s">
        <v>1</v>
      </c>
      <c r="F147" s="245" t="s">
        <v>2547</v>
      </c>
      <c r="G147" s="243"/>
      <c r="H147" s="246">
        <v>-10.346</v>
      </c>
      <c r="I147" s="247"/>
      <c r="J147" s="243"/>
      <c r="K147" s="243"/>
      <c r="L147" s="248"/>
      <c r="M147" s="249"/>
      <c r="N147" s="250"/>
      <c r="O147" s="250"/>
      <c r="P147" s="250"/>
      <c r="Q147" s="250"/>
      <c r="R147" s="250"/>
      <c r="S147" s="250"/>
      <c r="T147" s="251"/>
      <c r="AT147" s="252" t="s">
        <v>223</v>
      </c>
      <c r="AU147" s="252" t="s">
        <v>76</v>
      </c>
      <c r="AV147" s="13" t="s">
        <v>76</v>
      </c>
      <c r="AW147" s="13" t="s">
        <v>30</v>
      </c>
      <c r="AX147" s="13" t="s">
        <v>67</v>
      </c>
      <c r="AY147" s="252" t="s">
        <v>211</v>
      </c>
    </row>
    <row r="148" spans="2:51" s="14" customFormat="1" ht="12">
      <c r="B148" s="253"/>
      <c r="C148" s="254"/>
      <c r="D148" s="228" t="s">
        <v>223</v>
      </c>
      <c r="E148" s="255" t="s">
        <v>1</v>
      </c>
      <c r="F148" s="256" t="s">
        <v>227</v>
      </c>
      <c r="G148" s="254"/>
      <c r="H148" s="257">
        <v>28.965</v>
      </c>
      <c r="I148" s="258"/>
      <c r="J148" s="254"/>
      <c r="K148" s="254"/>
      <c r="L148" s="259"/>
      <c r="M148" s="260"/>
      <c r="N148" s="261"/>
      <c r="O148" s="261"/>
      <c r="P148" s="261"/>
      <c r="Q148" s="261"/>
      <c r="R148" s="261"/>
      <c r="S148" s="261"/>
      <c r="T148" s="262"/>
      <c r="AT148" s="263" t="s">
        <v>223</v>
      </c>
      <c r="AU148" s="263" t="s">
        <v>76</v>
      </c>
      <c r="AV148" s="14" t="s">
        <v>218</v>
      </c>
      <c r="AW148" s="14" t="s">
        <v>30</v>
      </c>
      <c r="AX148" s="14" t="s">
        <v>74</v>
      </c>
      <c r="AY148" s="263" t="s">
        <v>211</v>
      </c>
    </row>
    <row r="149" spans="2:65" s="1" customFormat="1" ht="16.5" customHeight="1">
      <c r="B149" s="38"/>
      <c r="C149" s="216" t="s">
        <v>270</v>
      </c>
      <c r="D149" s="216" t="s">
        <v>213</v>
      </c>
      <c r="E149" s="217" t="s">
        <v>1921</v>
      </c>
      <c r="F149" s="218" t="s">
        <v>1922</v>
      </c>
      <c r="G149" s="219" t="s">
        <v>230</v>
      </c>
      <c r="H149" s="220">
        <v>28.965</v>
      </c>
      <c r="I149" s="221"/>
      <c r="J149" s="222">
        <f>ROUND(I149*H149,2)</f>
        <v>0</v>
      </c>
      <c r="K149" s="218" t="s">
        <v>217</v>
      </c>
      <c r="L149" s="43"/>
      <c r="M149" s="223" t="s">
        <v>1</v>
      </c>
      <c r="N149" s="224" t="s">
        <v>38</v>
      </c>
      <c r="O149" s="79"/>
      <c r="P149" s="225">
        <f>O149*H149</f>
        <v>0</v>
      </c>
      <c r="Q149" s="225">
        <v>0</v>
      </c>
      <c r="R149" s="225">
        <f>Q149*H149</f>
        <v>0</v>
      </c>
      <c r="S149" s="225">
        <v>0</v>
      </c>
      <c r="T149" s="226">
        <f>S149*H149</f>
        <v>0</v>
      </c>
      <c r="AR149" s="17" t="s">
        <v>218</v>
      </c>
      <c r="AT149" s="17" t="s">
        <v>213</v>
      </c>
      <c r="AU149" s="17" t="s">
        <v>76</v>
      </c>
      <c r="AY149" s="17" t="s">
        <v>211</v>
      </c>
      <c r="BE149" s="227">
        <f>IF(N149="základní",J149,0)</f>
        <v>0</v>
      </c>
      <c r="BF149" s="227">
        <f>IF(N149="snížená",J149,0)</f>
        <v>0</v>
      </c>
      <c r="BG149" s="227">
        <f>IF(N149="zákl. přenesená",J149,0)</f>
        <v>0</v>
      </c>
      <c r="BH149" s="227">
        <f>IF(N149="sníž. přenesená",J149,0)</f>
        <v>0</v>
      </c>
      <c r="BI149" s="227">
        <f>IF(N149="nulová",J149,0)</f>
        <v>0</v>
      </c>
      <c r="BJ149" s="17" t="s">
        <v>74</v>
      </c>
      <c r="BK149" s="227">
        <f>ROUND(I149*H149,2)</f>
        <v>0</v>
      </c>
      <c r="BL149" s="17" t="s">
        <v>218</v>
      </c>
      <c r="BM149" s="17" t="s">
        <v>314</v>
      </c>
    </row>
    <row r="150" spans="2:47" s="1" customFormat="1" ht="12">
      <c r="B150" s="38"/>
      <c r="C150" s="39"/>
      <c r="D150" s="228" t="s">
        <v>219</v>
      </c>
      <c r="E150" s="39"/>
      <c r="F150" s="229" t="s">
        <v>1923</v>
      </c>
      <c r="G150" s="39"/>
      <c r="H150" s="39"/>
      <c r="I150" s="143"/>
      <c r="J150" s="39"/>
      <c r="K150" s="39"/>
      <c r="L150" s="43"/>
      <c r="M150" s="230"/>
      <c r="N150" s="79"/>
      <c r="O150" s="79"/>
      <c r="P150" s="79"/>
      <c r="Q150" s="79"/>
      <c r="R150" s="79"/>
      <c r="S150" s="79"/>
      <c r="T150" s="80"/>
      <c r="AT150" s="17" t="s">
        <v>219</v>
      </c>
      <c r="AU150" s="17" t="s">
        <v>76</v>
      </c>
    </row>
    <row r="151" spans="2:47" s="1" customFormat="1" ht="12">
      <c r="B151" s="38"/>
      <c r="C151" s="39"/>
      <c r="D151" s="228" t="s">
        <v>221</v>
      </c>
      <c r="E151" s="39"/>
      <c r="F151" s="231" t="s">
        <v>267</v>
      </c>
      <c r="G151" s="39"/>
      <c r="H151" s="39"/>
      <c r="I151" s="143"/>
      <c r="J151" s="39"/>
      <c r="K151" s="39"/>
      <c r="L151" s="43"/>
      <c r="M151" s="230"/>
      <c r="N151" s="79"/>
      <c r="O151" s="79"/>
      <c r="P151" s="79"/>
      <c r="Q151" s="79"/>
      <c r="R151" s="79"/>
      <c r="S151" s="79"/>
      <c r="T151" s="80"/>
      <c r="AT151" s="17" t="s">
        <v>221</v>
      </c>
      <c r="AU151" s="17" t="s">
        <v>76</v>
      </c>
    </row>
    <row r="152" spans="2:65" s="1" customFormat="1" ht="16.5" customHeight="1">
      <c r="B152" s="38"/>
      <c r="C152" s="216" t="s">
        <v>247</v>
      </c>
      <c r="D152" s="216" t="s">
        <v>213</v>
      </c>
      <c r="E152" s="217" t="s">
        <v>271</v>
      </c>
      <c r="F152" s="218" t="s">
        <v>272</v>
      </c>
      <c r="G152" s="219" t="s">
        <v>230</v>
      </c>
      <c r="H152" s="220">
        <v>14.483</v>
      </c>
      <c r="I152" s="221"/>
      <c r="J152" s="222">
        <f>ROUND(I152*H152,2)</f>
        <v>0</v>
      </c>
      <c r="K152" s="218" t="s">
        <v>217</v>
      </c>
      <c r="L152" s="43"/>
      <c r="M152" s="223" t="s">
        <v>1</v>
      </c>
      <c r="N152" s="224" t="s">
        <v>38</v>
      </c>
      <c r="O152" s="79"/>
      <c r="P152" s="225">
        <f>O152*H152</f>
        <v>0</v>
      </c>
      <c r="Q152" s="225">
        <v>0</v>
      </c>
      <c r="R152" s="225">
        <f>Q152*H152</f>
        <v>0</v>
      </c>
      <c r="S152" s="225">
        <v>0</v>
      </c>
      <c r="T152" s="226">
        <f>S152*H152</f>
        <v>0</v>
      </c>
      <c r="AR152" s="17" t="s">
        <v>218</v>
      </c>
      <c r="AT152" s="17" t="s">
        <v>213</v>
      </c>
      <c r="AU152" s="17" t="s">
        <v>76</v>
      </c>
      <c r="AY152" s="17" t="s">
        <v>211</v>
      </c>
      <c r="BE152" s="227">
        <f>IF(N152="základní",J152,0)</f>
        <v>0</v>
      </c>
      <c r="BF152" s="227">
        <f>IF(N152="snížená",J152,0)</f>
        <v>0</v>
      </c>
      <c r="BG152" s="227">
        <f>IF(N152="zákl. přenesená",J152,0)</f>
        <v>0</v>
      </c>
      <c r="BH152" s="227">
        <f>IF(N152="sníž. přenesená",J152,0)</f>
        <v>0</v>
      </c>
      <c r="BI152" s="227">
        <f>IF(N152="nulová",J152,0)</f>
        <v>0</v>
      </c>
      <c r="BJ152" s="17" t="s">
        <v>74</v>
      </c>
      <c r="BK152" s="227">
        <f>ROUND(I152*H152,2)</f>
        <v>0</v>
      </c>
      <c r="BL152" s="17" t="s">
        <v>218</v>
      </c>
      <c r="BM152" s="17" t="s">
        <v>273</v>
      </c>
    </row>
    <row r="153" spans="2:47" s="1" customFormat="1" ht="12">
      <c r="B153" s="38"/>
      <c r="C153" s="39"/>
      <c r="D153" s="228" t="s">
        <v>219</v>
      </c>
      <c r="E153" s="39"/>
      <c r="F153" s="229" t="s">
        <v>274</v>
      </c>
      <c r="G153" s="39"/>
      <c r="H153" s="39"/>
      <c r="I153" s="143"/>
      <c r="J153" s="39"/>
      <c r="K153" s="39"/>
      <c r="L153" s="43"/>
      <c r="M153" s="230"/>
      <c r="N153" s="79"/>
      <c r="O153" s="79"/>
      <c r="P153" s="79"/>
      <c r="Q153" s="79"/>
      <c r="R153" s="79"/>
      <c r="S153" s="79"/>
      <c r="T153" s="80"/>
      <c r="AT153" s="17" t="s">
        <v>219</v>
      </c>
      <c r="AU153" s="17" t="s">
        <v>76</v>
      </c>
    </row>
    <row r="154" spans="2:47" s="1" customFormat="1" ht="12">
      <c r="B154" s="38"/>
      <c r="C154" s="39"/>
      <c r="D154" s="228" t="s">
        <v>221</v>
      </c>
      <c r="E154" s="39"/>
      <c r="F154" s="231" t="s">
        <v>267</v>
      </c>
      <c r="G154" s="39"/>
      <c r="H154" s="39"/>
      <c r="I154" s="143"/>
      <c r="J154" s="39"/>
      <c r="K154" s="39"/>
      <c r="L154" s="43"/>
      <c r="M154" s="230"/>
      <c r="N154" s="79"/>
      <c r="O154" s="79"/>
      <c r="P154" s="79"/>
      <c r="Q154" s="79"/>
      <c r="R154" s="79"/>
      <c r="S154" s="79"/>
      <c r="T154" s="80"/>
      <c r="AT154" s="17" t="s">
        <v>221</v>
      </c>
      <c r="AU154" s="17" t="s">
        <v>76</v>
      </c>
    </row>
    <row r="155" spans="2:51" s="13" customFormat="1" ht="12">
      <c r="B155" s="242"/>
      <c r="C155" s="243"/>
      <c r="D155" s="228" t="s">
        <v>223</v>
      </c>
      <c r="E155" s="244" t="s">
        <v>1</v>
      </c>
      <c r="F155" s="245" t="s">
        <v>2548</v>
      </c>
      <c r="G155" s="243"/>
      <c r="H155" s="246">
        <v>14.483</v>
      </c>
      <c r="I155" s="247"/>
      <c r="J155" s="243"/>
      <c r="K155" s="243"/>
      <c r="L155" s="248"/>
      <c r="M155" s="249"/>
      <c r="N155" s="250"/>
      <c r="O155" s="250"/>
      <c r="P155" s="250"/>
      <c r="Q155" s="250"/>
      <c r="R155" s="250"/>
      <c r="S155" s="250"/>
      <c r="T155" s="251"/>
      <c r="AT155" s="252" t="s">
        <v>223</v>
      </c>
      <c r="AU155" s="252" t="s">
        <v>76</v>
      </c>
      <c r="AV155" s="13" t="s">
        <v>76</v>
      </c>
      <c r="AW155" s="13" t="s">
        <v>30</v>
      </c>
      <c r="AX155" s="13" t="s">
        <v>67</v>
      </c>
      <c r="AY155" s="252" t="s">
        <v>211</v>
      </c>
    </row>
    <row r="156" spans="2:51" s="14" customFormat="1" ht="12">
      <c r="B156" s="253"/>
      <c r="C156" s="254"/>
      <c r="D156" s="228" t="s">
        <v>223</v>
      </c>
      <c r="E156" s="255" t="s">
        <v>1</v>
      </c>
      <c r="F156" s="256" t="s">
        <v>227</v>
      </c>
      <c r="G156" s="254"/>
      <c r="H156" s="257">
        <v>14.483</v>
      </c>
      <c r="I156" s="258"/>
      <c r="J156" s="254"/>
      <c r="K156" s="254"/>
      <c r="L156" s="259"/>
      <c r="M156" s="260"/>
      <c r="N156" s="261"/>
      <c r="O156" s="261"/>
      <c r="P156" s="261"/>
      <c r="Q156" s="261"/>
      <c r="R156" s="261"/>
      <c r="S156" s="261"/>
      <c r="T156" s="262"/>
      <c r="AT156" s="263" t="s">
        <v>223</v>
      </c>
      <c r="AU156" s="263" t="s">
        <v>76</v>
      </c>
      <c r="AV156" s="14" t="s">
        <v>218</v>
      </c>
      <c r="AW156" s="14" t="s">
        <v>30</v>
      </c>
      <c r="AX156" s="14" t="s">
        <v>74</v>
      </c>
      <c r="AY156" s="263" t="s">
        <v>211</v>
      </c>
    </row>
    <row r="157" spans="2:65" s="1" customFormat="1" ht="16.5" customHeight="1">
      <c r="B157" s="38"/>
      <c r="C157" s="216" t="s">
        <v>282</v>
      </c>
      <c r="D157" s="216" t="s">
        <v>213</v>
      </c>
      <c r="E157" s="217" t="s">
        <v>2549</v>
      </c>
      <c r="F157" s="218" t="s">
        <v>2550</v>
      </c>
      <c r="G157" s="219" t="s">
        <v>230</v>
      </c>
      <c r="H157" s="220">
        <v>71.922</v>
      </c>
      <c r="I157" s="221"/>
      <c r="J157" s="222">
        <f>ROUND(I157*H157,2)</f>
        <v>0</v>
      </c>
      <c r="K157" s="218" t="s">
        <v>217</v>
      </c>
      <c r="L157" s="43"/>
      <c r="M157" s="223" t="s">
        <v>1</v>
      </c>
      <c r="N157" s="224" t="s">
        <v>38</v>
      </c>
      <c r="O157" s="79"/>
      <c r="P157" s="225">
        <f>O157*H157</f>
        <v>0</v>
      </c>
      <c r="Q157" s="225">
        <v>0</v>
      </c>
      <c r="R157" s="225">
        <f>Q157*H157</f>
        <v>0</v>
      </c>
      <c r="S157" s="225">
        <v>0</v>
      </c>
      <c r="T157" s="226">
        <f>S157*H157</f>
        <v>0</v>
      </c>
      <c r="AR157" s="17" t="s">
        <v>218</v>
      </c>
      <c r="AT157" s="17" t="s">
        <v>213</v>
      </c>
      <c r="AU157" s="17" t="s">
        <v>76</v>
      </c>
      <c r="AY157" s="17" t="s">
        <v>211</v>
      </c>
      <c r="BE157" s="227">
        <f>IF(N157="základní",J157,0)</f>
        <v>0</v>
      </c>
      <c r="BF157" s="227">
        <f>IF(N157="snížená",J157,0)</f>
        <v>0</v>
      </c>
      <c r="BG157" s="227">
        <f>IF(N157="zákl. přenesená",J157,0)</f>
        <v>0</v>
      </c>
      <c r="BH157" s="227">
        <f>IF(N157="sníž. přenesená",J157,0)</f>
        <v>0</v>
      </c>
      <c r="BI157" s="227">
        <f>IF(N157="nulová",J157,0)</f>
        <v>0</v>
      </c>
      <c r="BJ157" s="17" t="s">
        <v>74</v>
      </c>
      <c r="BK157" s="227">
        <f>ROUND(I157*H157,2)</f>
        <v>0</v>
      </c>
      <c r="BL157" s="17" t="s">
        <v>218</v>
      </c>
      <c r="BM157" s="17" t="s">
        <v>278</v>
      </c>
    </row>
    <row r="158" spans="2:47" s="1" customFormat="1" ht="12">
      <c r="B158" s="38"/>
      <c r="C158" s="39"/>
      <c r="D158" s="228" t="s">
        <v>219</v>
      </c>
      <c r="E158" s="39"/>
      <c r="F158" s="229" t="s">
        <v>2551</v>
      </c>
      <c r="G158" s="39"/>
      <c r="H158" s="39"/>
      <c r="I158" s="143"/>
      <c r="J158" s="39"/>
      <c r="K158" s="39"/>
      <c r="L158" s="43"/>
      <c r="M158" s="230"/>
      <c r="N158" s="79"/>
      <c r="O158" s="79"/>
      <c r="P158" s="79"/>
      <c r="Q158" s="79"/>
      <c r="R158" s="79"/>
      <c r="S158" s="79"/>
      <c r="T158" s="80"/>
      <c r="AT158" s="17" t="s">
        <v>219</v>
      </c>
      <c r="AU158" s="17" t="s">
        <v>76</v>
      </c>
    </row>
    <row r="159" spans="2:47" s="1" customFormat="1" ht="12">
      <c r="B159" s="38"/>
      <c r="C159" s="39"/>
      <c r="D159" s="228" t="s">
        <v>221</v>
      </c>
      <c r="E159" s="39"/>
      <c r="F159" s="231" t="s">
        <v>2552</v>
      </c>
      <c r="G159" s="39"/>
      <c r="H159" s="39"/>
      <c r="I159" s="143"/>
      <c r="J159" s="39"/>
      <c r="K159" s="39"/>
      <c r="L159" s="43"/>
      <c r="M159" s="230"/>
      <c r="N159" s="79"/>
      <c r="O159" s="79"/>
      <c r="P159" s="79"/>
      <c r="Q159" s="79"/>
      <c r="R159" s="79"/>
      <c r="S159" s="79"/>
      <c r="T159" s="80"/>
      <c r="AT159" s="17" t="s">
        <v>221</v>
      </c>
      <c r="AU159" s="17" t="s">
        <v>76</v>
      </c>
    </row>
    <row r="160" spans="2:51" s="12" customFormat="1" ht="12">
      <c r="B160" s="232"/>
      <c r="C160" s="233"/>
      <c r="D160" s="228" t="s">
        <v>223</v>
      </c>
      <c r="E160" s="234" t="s">
        <v>1</v>
      </c>
      <c r="F160" s="235" t="s">
        <v>2553</v>
      </c>
      <c r="G160" s="233"/>
      <c r="H160" s="234" t="s">
        <v>1</v>
      </c>
      <c r="I160" s="236"/>
      <c r="J160" s="233"/>
      <c r="K160" s="233"/>
      <c r="L160" s="237"/>
      <c r="M160" s="238"/>
      <c r="N160" s="239"/>
      <c r="O160" s="239"/>
      <c r="P160" s="239"/>
      <c r="Q160" s="239"/>
      <c r="R160" s="239"/>
      <c r="S160" s="239"/>
      <c r="T160" s="240"/>
      <c r="AT160" s="241" t="s">
        <v>223</v>
      </c>
      <c r="AU160" s="241" t="s">
        <v>76</v>
      </c>
      <c r="AV160" s="12" t="s">
        <v>74</v>
      </c>
      <c r="AW160" s="12" t="s">
        <v>30</v>
      </c>
      <c r="AX160" s="12" t="s">
        <v>67</v>
      </c>
      <c r="AY160" s="241" t="s">
        <v>211</v>
      </c>
    </row>
    <row r="161" spans="2:51" s="13" customFormat="1" ht="12">
      <c r="B161" s="242"/>
      <c r="C161" s="243"/>
      <c r="D161" s="228" t="s">
        <v>223</v>
      </c>
      <c r="E161" s="244" t="s">
        <v>1</v>
      </c>
      <c r="F161" s="245" t="s">
        <v>2554</v>
      </c>
      <c r="G161" s="243"/>
      <c r="H161" s="246">
        <v>39.368</v>
      </c>
      <c r="I161" s="247"/>
      <c r="J161" s="243"/>
      <c r="K161" s="243"/>
      <c r="L161" s="248"/>
      <c r="M161" s="249"/>
      <c r="N161" s="250"/>
      <c r="O161" s="250"/>
      <c r="P161" s="250"/>
      <c r="Q161" s="250"/>
      <c r="R161" s="250"/>
      <c r="S161" s="250"/>
      <c r="T161" s="251"/>
      <c r="AT161" s="252" t="s">
        <v>223</v>
      </c>
      <c r="AU161" s="252" t="s">
        <v>76</v>
      </c>
      <c r="AV161" s="13" t="s">
        <v>76</v>
      </c>
      <c r="AW161" s="13" t="s">
        <v>30</v>
      </c>
      <c r="AX161" s="13" t="s">
        <v>67</v>
      </c>
      <c r="AY161" s="252" t="s">
        <v>211</v>
      </c>
    </row>
    <row r="162" spans="2:51" s="12" customFormat="1" ht="12">
      <c r="B162" s="232"/>
      <c r="C162" s="233"/>
      <c r="D162" s="228" t="s">
        <v>223</v>
      </c>
      <c r="E162" s="234" t="s">
        <v>1</v>
      </c>
      <c r="F162" s="235" t="s">
        <v>2555</v>
      </c>
      <c r="G162" s="233"/>
      <c r="H162" s="234" t="s">
        <v>1</v>
      </c>
      <c r="I162" s="236"/>
      <c r="J162" s="233"/>
      <c r="K162" s="233"/>
      <c r="L162" s="237"/>
      <c r="M162" s="238"/>
      <c r="N162" s="239"/>
      <c r="O162" s="239"/>
      <c r="P162" s="239"/>
      <c r="Q162" s="239"/>
      <c r="R162" s="239"/>
      <c r="S162" s="239"/>
      <c r="T162" s="240"/>
      <c r="AT162" s="241" t="s">
        <v>223</v>
      </c>
      <c r="AU162" s="241" t="s">
        <v>76</v>
      </c>
      <c r="AV162" s="12" t="s">
        <v>74</v>
      </c>
      <c r="AW162" s="12" t="s">
        <v>30</v>
      </c>
      <c r="AX162" s="12" t="s">
        <v>67</v>
      </c>
      <c r="AY162" s="241" t="s">
        <v>211</v>
      </c>
    </row>
    <row r="163" spans="2:51" s="13" customFormat="1" ht="12">
      <c r="B163" s="242"/>
      <c r="C163" s="243"/>
      <c r="D163" s="228" t="s">
        <v>223</v>
      </c>
      <c r="E163" s="244" t="s">
        <v>1</v>
      </c>
      <c r="F163" s="245" t="s">
        <v>2556</v>
      </c>
      <c r="G163" s="243"/>
      <c r="H163" s="246">
        <v>37.584</v>
      </c>
      <c r="I163" s="247"/>
      <c r="J163" s="243"/>
      <c r="K163" s="243"/>
      <c r="L163" s="248"/>
      <c r="M163" s="249"/>
      <c r="N163" s="250"/>
      <c r="O163" s="250"/>
      <c r="P163" s="250"/>
      <c r="Q163" s="250"/>
      <c r="R163" s="250"/>
      <c r="S163" s="250"/>
      <c r="T163" s="251"/>
      <c r="AT163" s="252" t="s">
        <v>223</v>
      </c>
      <c r="AU163" s="252" t="s">
        <v>76</v>
      </c>
      <c r="AV163" s="13" t="s">
        <v>76</v>
      </c>
      <c r="AW163" s="13" t="s">
        <v>30</v>
      </c>
      <c r="AX163" s="13" t="s">
        <v>67</v>
      </c>
      <c r="AY163" s="252" t="s">
        <v>211</v>
      </c>
    </row>
    <row r="164" spans="2:51" s="12" customFormat="1" ht="12">
      <c r="B164" s="232"/>
      <c r="C164" s="233"/>
      <c r="D164" s="228" t="s">
        <v>223</v>
      </c>
      <c r="E164" s="234" t="s">
        <v>1</v>
      </c>
      <c r="F164" s="235" t="s">
        <v>2541</v>
      </c>
      <c r="G164" s="233"/>
      <c r="H164" s="234" t="s">
        <v>1</v>
      </c>
      <c r="I164" s="236"/>
      <c r="J164" s="233"/>
      <c r="K164" s="233"/>
      <c r="L164" s="237"/>
      <c r="M164" s="238"/>
      <c r="N164" s="239"/>
      <c r="O164" s="239"/>
      <c r="P164" s="239"/>
      <c r="Q164" s="239"/>
      <c r="R164" s="239"/>
      <c r="S164" s="239"/>
      <c r="T164" s="240"/>
      <c r="AT164" s="241" t="s">
        <v>223</v>
      </c>
      <c r="AU164" s="241" t="s">
        <v>76</v>
      </c>
      <c r="AV164" s="12" t="s">
        <v>74</v>
      </c>
      <c r="AW164" s="12" t="s">
        <v>30</v>
      </c>
      <c r="AX164" s="12" t="s">
        <v>67</v>
      </c>
      <c r="AY164" s="241" t="s">
        <v>211</v>
      </c>
    </row>
    <row r="165" spans="2:51" s="13" customFormat="1" ht="12">
      <c r="B165" s="242"/>
      <c r="C165" s="243"/>
      <c r="D165" s="228" t="s">
        <v>223</v>
      </c>
      <c r="E165" s="244" t="s">
        <v>1</v>
      </c>
      <c r="F165" s="245" t="s">
        <v>2557</v>
      </c>
      <c r="G165" s="243"/>
      <c r="H165" s="246">
        <v>-2.63</v>
      </c>
      <c r="I165" s="247"/>
      <c r="J165" s="243"/>
      <c r="K165" s="243"/>
      <c r="L165" s="248"/>
      <c r="M165" s="249"/>
      <c r="N165" s="250"/>
      <c r="O165" s="250"/>
      <c r="P165" s="250"/>
      <c r="Q165" s="250"/>
      <c r="R165" s="250"/>
      <c r="S165" s="250"/>
      <c r="T165" s="251"/>
      <c r="AT165" s="252" t="s">
        <v>223</v>
      </c>
      <c r="AU165" s="252" t="s">
        <v>76</v>
      </c>
      <c r="AV165" s="13" t="s">
        <v>76</v>
      </c>
      <c r="AW165" s="13" t="s">
        <v>30</v>
      </c>
      <c r="AX165" s="13" t="s">
        <v>67</v>
      </c>
      <c r="AY165" s="252" t="s">
        <v>211</v>
      </c>
    </row>
    <row r="166" spans="2:51" s="13" customFormat="1" ht="12">
      <c r="B166" s="242"/>
      <c r="C166" s="243"/>
      <c r="D166" s="228" t="s">
        <v>223</v>
      </c>
      <c r="E166" s="244" t="s">
        <v>1</v>
      </c>
      <c r="F166" s="245" t="s">
        <v>2558</v>
      </c>
      <c r="G166" s="243"/>
      <c r="H166" s="246">
        <v>-2.4</v>
      </c>
      <c r="I166" s="247"/>
      <c r="J166" s="243"/>
      <c r="K166" s="243"/>
      <c r="L166" s="248"/>
      <c r="M166" s="249"/>
      <c r="N166" s="250"/>
      <c r="O166" s="250"/>
      <c r="P166" s="250"/>
      <c r="Q166" s="250"/>
      <c r="R166" s="250"/>
      <c r="S166" s="250"/>
      <c r="T166" s="251"/>
      <c r="AT166" s="252" t="s">
        <v>223</v>
      </c>
      <c r="AU166" s="252" t="s">
        <v>76</v>
      </c>
      <c r="AV166" s="13" t="s">
        <v>76</v>
      </c>
      <c r="AW166" s="13" t="s">
        <v>30</v>
      </c>
      <c r="AX166" s="13" t="s">
        <v>67</v>
      </c>
      <c r="AY166" s="252" t="s">
        <v>211</v>
      </c>
    </row>
    <row r="167" spans="2:51" s="14" customFormat="1" ht="12">
      <c r="B167" s="253"/>
      <c r="C167" s="254"/>
      <c r="D167" s="228" t="s">
        <v>223</v>
      </c>
      <c r="E167" s="255" t="s">
        <v>1</v>
      </c>
      <c r="F167" s="256" t="s">
        <v>227</v>
      </c>
      <c r="G167" s="254"/>
      <c r="H167" s="257">
        <v>71.922</v>
      </c>
      <c r="I167" s="258"/>
      <c r="J167" s="254"/>
      <c r="K167" s="254"/>
      <c r="L167" s="259"/>
      <c r="M167" s="260"/>
      <c r="N167" s="261"/>
      <c r="O167" s="261"/>
      <c r="P167" s="261"/>
      <c r="Q167" s="261"/>
      <c r="R167" s="261"/>
      <c r="S167" s="261"/>
      <c r="T167" s="262"/>
      <c r="AT167" s="263" t="s">
        <v>223</v>
      </c>
      <c r="AU167" s="263" t="s">
        <v>76</v>
      </c>
      <c r="AV167" s="14" t="s">
        <v>218</v>
      </c>
      <c r="AW167" s="14" t="s">
        <v>30</v>
      </c>
      <c r="AX167" s="14" t="s">
        <v>74</v>
      </c>
      <c r="AY167" s="263" t="s">
        <v>211</v>
      </c>
    </row>
    <row r="168" spans="2:65" s="1" customFormat="1" ht="16.5" customHeight="1">
      <c r="B168" s="38"/>
      <c r="C168" s="216" t="s">
        <v>257</v>
      </c>
      <c r="D168" s="216" t="s">
        <v>213</v>
      </c>
      <c r="E168" s="217" t="s">
        <v>2559</v>
      </c>
      <c r="F168" s="218" t="s">
        <v>2560</v>
      </c>
      <c r="G168" s="219" t="s">
        <v>230</v>
      </c>
      <c r="H168" s="220">
        <v>35.961</v>
      </c>
      <c r="I168" s="221"/>
      <c r="J168" s="222">
        <f>ROUND(I168*H168,2)</f>
        <v>0</v>
      </c>
      <c r="K168" s="218" t="s">
        <v>217</v>
      </c>
      <c r="L168" s="43"/>
      <c r="M168" s="223" t="s">
        <v>1</v>
      </c>
      <c r="N168" s="224" t="s">
        <v>38</v>
      </c>
      <c r="O168" s="79"/>
      <c r="P168" s="225">
        <f>O168*H168</f>
        <v>0</v>
      </c>
      <c r="Q168" s="225">
        <v>0</v>
      </c>
      <c r="R168" s="225">
        <f>Q168*H168</f>
        <v>0</v>
      </c>
      <c r="S168" s="225">
        <v>0</v>
      </c>
      <c r="T168" s="226">
        <f>S168*H168</f>
        <v>0</v>
      </c>
      <c r="AR168" s="17" t="s">
        <v>218</v>
      </c>
      <c r="AT168" s="17" t="s">
        <v>213</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353</v>
      </c>
    </row>
    <row r="169" spans="2:47" s="1" customFormat="1" ht="12">
      <c r="B169" s="38"/>
      <c r="C169" s="39"/>
      <c r="D169" s="228" t="s">
        <v>219</v>
      </c>
      <c r="E169" s="39"/>
      <c r="F169" s="229" t="s">
        <v>2561</v>
      </c>
      <c r="G169" s="39"/>
      <c r="H169" s="39"/>
      <c r="I169" s="143"/>
      <c r="J169" s="39"/>
      <c r="K169" s="39"/>
      <c r="L169" s="43"/>
      <c r="M169" s="230"/>
      <c r="N169" s="79"/>
      <c r="O169" s="79"/>
      <c r="P169" s="79"/>
      <c r="Q169" s="79"/>
      <c r="R169" s="79"/>
      <c r="S169" s="79"/>
      <c r="T169" s="80"/>
      <c r="AT169" s="17" t="s">
        <v>219</v>
      </c>
      <c r="AU169" s="17" t="s">
        <v>76</v>
      </c>
    </row>
    <row r="170" spans="2:47" s="1" customFormat="1" ht="12">
      <c r="B170" s="38"/>
      <c r="C170" s="39"/>
      <c r="D170" s="228" t="s">
        <v>221</v>
      </c>
      <c r="E170" s="39"/>
      <c r="F170" s="231" t="s">
        <v>2552</v>
      </c>
      <c r="G170" s="39"/>
      <c r="H170" s="39"/>
      <c r="I170" s="143"/>
      <c r="J170" s="39"/>
      <c r="K170" s="39"/>
      <c r="L170" s="43"/>
      <c r="M170" s="230"/>
      <c r="N170" s="79"/>
      <c r="O170" s="79"/>
      <c r="P170" s="79"/>
      <c r="Q170" s="79"/>
      <c r="R170" s="79"/>
      <c r="S170" s="79"/>
      <c r="T170" s="80"/>
      <c r="AT170" s="17" t="s">
        <v>221</v>
      </c>
      <c r="AU170" s="17" t="s">
        <v>76</v>
      </c>
    </row>
    <row r="171" spans="2:51" s="13" customFormat="1" ht="12">
      <c r="B171" s="242"/>
      <c r="C171" s="243"/>
      <c r="D171" s="228" t="s">
        <v>223</v>
      </c>
      <c r="E171" s="244" t="s">
        <v>1</v>
      </c>
      <c r="F171" s="245" t="s">
        <v>2562</v>
      </c>
      <c r="G171" s="243"/>
      <c r="H171" s="246">
        <v>35.961</v>
      </c>
      <c r="I171" s="247"/>
      <c r="J171" s="243"/>
      <c r="K171" s="243"/>
      <c r="L171" s="248"/>
      <c r="M171" s="249"/>
      <c r="N171" s="250"/>
      <c r="O171" s="250"/>
      <c r="P171" s="250"/>
      <c r="Q171" s="250"/>
      <c r="R171" s="250"/>
      <c r="S171" s="250"/>
      <c r="T171" s="251"/>
      <c r="AT171" s="252" t="s">
        <v>223</v>
      </c>
      <c r="AU171" s="252" t="s">
        <v>76</v>
      </c>
      <c r="AV171" s="13" t="s">
        <v>76</v>
      </c>
      <c r="AW171" s="13" t="s">
        <v>30</v>
      </c>
      <c r="AX171" s="13" t="s">
        <v>67</v>
      </c>
      <c r="AY171" s="252" t="s">
        <v>211</v>
      </c>
    </row>
    <row r="172" spans="2:51" s="14" customFormat="1" ht="12">
      <c r="B172" s="253"/>
      <c r="C172" s="254"/>
      <c r="D172" s="228" t="s">
        <v>223</v>
      </c>
      <c r="E172" s="255" t="s">
        <v>1</v>
      </c>
      <c r="F172" s="256" t="s">
        <v>227</v>
      </c>
      <c r="G172" s="254"/>
      <c r="H172" s="257">
        <v>35.961</v>
      </c>
      <c r="I172" s="258"/>
      <c r="J172" s="254"/>
      <c r="K172" s="254"/>
      <c r="L172" s="259"/>
      <c r="M172" s="260"/>
      <c r="N172" s="261"/>
      <c r="O172" s="261"/>
      <c r="P172" s="261"/>
      <c r="Q172" s="261"/>
      <c r="R172" s="261"/>
      <c r="S172" s="261"/>
      <c r="T172" s="262"/>
      <c r="AT172" s="263" t="s">
        <v>223</v>
      </c>
      <c r="AU172" s="263" t="s">
        <v>76</v>
      </c>
      <c r="AV172" s="14" t="s">
        <v>218</v>
      </c>
      <c r="AW172" s="14" t="s">
        <v>30</v>
      </c>
      <c r="AX172" s="14" t="s">
        <v>74</v>
      </c>
      <c r="AY172" s="263" t="s">
        <v>211</v>
      </c>
    </row>
    <row r="173" spans="2:65" s="1" customFormat="1" ht="16.5" customHeight="1">
      <c r="B173" s="38"/>
      <c r="C173" s="216" t="s">
        <v>295</v>
      </c>
      <c r="D173" s="216" t="s">
        <v>213</v>
      </c>
      <c r="E173" s="217" t="s">
        <v>283</v>
      </c>
      <c r="F173" s="218" t="s">
        <v>284</v>
      </c>
      <c r="G173" s="219" t="s">
        <v>230</v>
      </c>
      <c r="H173" s="220">
        <v>6.6</v>
      </c>
      <c r="I173" s="221"/>
      <c r="J173" s="222">
        <f>ROUND(I173*H173,2)</f>
        <v>0</v>
      </c>
      <c r="K173" s="218" t="s">
        <v>217</v>
      </c>
      <c r="L173" s="43"/>
      <c r="M173" s="223" t="s">
        <v>1</v>
      </c>
      <c r="N173" s="224" t="s">
        <v>38</v>
      </c>
      <c r="O173" s="79"/>
      <c r="P173" s="225">
        <f>O173*H173</f>
        <v>0</v>
      </c>
      <c r="Q173" s="225">
        <v>0</v>
      </c>
      <c r="R173" s="225">
        <f>Q173*H173</f>
        <v>0</v>
      </c>
      <c r="S173" s="225">
        <v>0</v>
      </c>
      <c r="T173" s="226">
        <f>S173*H173</f>
        <v>0</v>
      </c>
      <c r="AR173" s="17" t="s">
        <v>218</v>
      </c>
      <c r="AT173" s="17" t="s">
        <v>213</v>
      </c>
      <c r="AU173" s="17" t="s">
        <v>76</v>
      </c>
      <c r="AY173" s="17" t="s">
        <v>211</v>
      </c>
      <c r="BE173" s="227">
        <f>IF(N173="základní",J173,0)</f>
        <v>0</v>
      </c>
      <c r="BF173" s="227">
        <f>IF(N173="snížená",J173,0)</f>
        <v>0</v>
      </c>
      <c r="BG173" s="227">
        <f>IF(N173="zákl. přenesená",J173,0)</f>
        <v>0</v>
      </c>
      <c r="BH173" s="227">
        <f>IF(N173="sníž. přenesená",J173,0)</f>
        <v>0</v>
      </c>
      <c r="BI173" s="227">
        <f>IF(N173="nulová",J173,0)</f>
        <v>0</v>
      </c>
      <c r="BJ173" s="17" t="s">
        <v>74</v>
      </c>
      <c r="BK173" s="227">
        <f>ROUND(I173*H173,2)</f>
        <v>0</v>
      </c>
      <c r="BL173" s="17" t="s">
        <v>218</v>
      </c>
      <c r="BM173" s="17" t="s">
        <v>285</v>
      </c>
    </row>
    <row r="174" spans="2:47" s="1" customFormat="1" ht="12">
      <c r="B174" s="38"/>
      <c r="C174" s="39"/>
      <c r="D174" s="228" t="s">
        <v>219</v>
      </c>
      <c r="E174" s="39"/>
      <c r="F174" s="229" t="s">
        <v>286</v>
      </c>
      <c r="G174" s="39"/>
      <c r="H174" s="39"/>
      <c r="I174" s="143"/>
      <c r="J174" s="39"/>
      <c r="K174" s="39"/>
      <c r="L174" s="43"/>
      <c r="M174" s="230"/>
      <c r="N174" s="79"/>
      <c r="O174" s="79"/>
      <c r="P174" s="79"/>
      <c r="Q174" s="79"/>
      <c r="R174" s="79"/>
      <c r="S174" s="79"/>
      <c r="T174" s="80"/>
      <c r="AT174" s="17" t="s">
        <v>219</v>
      </c>
      <c r="AU174" s="17" t="s">
        <v>76</v>
      </c>
    </row>
    <row r="175" spans="2:47" s="1" customFormat="1" ht="12">
      <c r="B175" s="38"/>
      <c r="C175" s="39"/>
      <c r="D175" s="228" t="s">
        <v>221</v>
      </c>
      <c r="E175" s="39"/>
      <c r="F175" s="231" t="s">
        <v>287</v>
      </c>
      <c r="G175" s="39"/>
      <c r="H175" s="39"/>
      <c r="I175" s="143"/>
      <c r="J175" s="39"/>
      <c r="K175" s="39"/>
      <c r="L175" s="43"/>
      <c r="M175" s="230"/>
      <c r="N175" s="79"/>
      <c r="O175" s="79"/>
      <c r="P175" s="79"/>
      <c r="Q175" s="79"/>
      <c r="R175" s="79"/>
      <c r="S175" s="79"/>
      <c r="T175" s="80"/>
      <c r="AT175" s="17" t="s">
        <v>221</v>
      </c>
      <c r="AU175" s="17" t="s">
        <v>76</v>
      </c>
    </row>
    <row r="176" spans="2:51" s="13" customFormat="1" ht="12">
      <c r="B176" s="242"/>
      <c r="C176" s="243"/>
      <c r="D176" s="228" t="s">
        <v>223</v>
      </c>
      <c r="E176" s="244" t="s">
        <v>1</v>
      </c>
      <c r="F176" s="245" t="s">
        <v>2563</v>
      </c>
      <c r="G176" s="243"/>
      <c r="H176" s="246">
        <v>6.6</v>
      </c>
      <c r="I176" s="247"/>
      <c r="J176" s="243"/>
      <c r="K176" s="243"/>
      <c r="L176" s="248"/>
      <c r="M176" s="249"/>
      <c r="N176" s="250"/>
      <c r="O176" s="250"/>
      <c r="P176" s="250"/>
      <c r="Q176" s="250"/>
      <c r="R176" s="250"/>
      <c r="S176" s="250"/>
      <c r="T176" s="251"/>
      <c r="AT176" s="252" t="s">
        <v>223</v>
      </c>
      <c r="AU176" s="252" t="s">
        <v>76</v>
      </c>
      <c r="AV176" s="13" t="s">
        <v>76</v>
      </c>
      <c r="AW176" s="13" t="s">
        <v>30</v>
      </c>
      <c r="AX176" s="13" t="s">
        <v>67</v>
      </c>
      <c r="AY176" s="252" t="s">
        <v>211</v>
      </c>
    </row>
    <row r="177" spans="2:51" s="14" customFormat="1" ht="12">
      <c r="B177" s="253"/>
      <c r="C177" s="254"/>
      <c r="D177" s="228" t="s">
        <v>223</v>
      </c>
      <c r="E177" s="255" t="s">
        <v>1</v>
      </c>
      <c r="F177" s="256" t="s">
        <v>227</v>
      </c>
      <c r="G177" s="254"/>
      <c r="H177" s="257">
        <v>6.6</v>
      </c>
      <c r="I177" s="258"/>
      <c r="J177" s="254"/>
      <c r="K177" s="254"/>
      <c r="L177" s="259"/>
      <c r="M177" s="260"/>
      <c r="N177" s="261"/>
      <c r="O177" s="261"/>
      <c r="P177" s="261"/>
      <c r="Q177" s="261"/>
      <c r="R177" s="261"/>
      <c r="S177" s="261"/>
      <c r="T177" s="262"/>
      <c r="AT177" s="263" t="s">
        <v>223</v>
      </c>
      <c r="AU177" s="263" t="s">
        <v>76</v>
      </c>
      <c r="AV177" s="14" t="s">
        <v>218</v>
      </c>
      <c r="AW177" s="14" t="s">
        <v>30</v>
      </c>
      <c r="AX177" s="14" t="s">
        <v>74</v>
      </c>
      <c r="AY177" s="263" t="s">
        <v>211</v>
      </c>
    </row>
    <row r="178" spans="2:65" s="1" customFormat="1" ht="16.5" customHeight="1">
      <c r="B178" s="38"/>
      <c r="C178" s="216" t="s">
        <v>265</v>
      </c>
      <c r="D178" s="216" t="s">
        <v>213</v>
      </c>
      <c r="E178" s="217" t="s">
        <v>290</v>
      </c>
      <c r="F178" s="218" t="s">
        <v>291</v>
      </c>
      <c r="G178" s="219" t="s">
        <v>230</v>
      </c>
      <c r="H178" s="220">
        <v>100.887</v>
      </c>
      <c r="I178" s="221"/>
      <c r="J178" s="222">
        <f>ROUND(I178*H178,2)</f>
        <v>0</v>
      </c>
      <c r="K178" s="218" t="s">
        <v>217</v>
      </c>
      <c r="L178" s="43"/>
      <c r="M178" s="223" t="s">
        <v>1</v>
      </c>
      <c r="N178" s="224" t="s">
        <v>38</v>
      </c>
      <c r="O178" s="79"/>
      <c r="P178" s="225">
        <f>O178*H178</f>
        <v>0</v>
      </c>
      <c r="Q178" s="225">
        <v>0</v>
      </c>
      <c r="R178" s="225">
        <f>Q178*H178</f>
        <v>0</v>
      </c>
      <c r="S178" s="225">
        <v>0</v>
      </c>
      <c r="T178" s="226">
        <f>S178*H178</f>
        <v>0</v>
      </c>
      <c r="AR178" s="17" t="s">
        <v>218</v>
      </c>
      <c r="AT178" s="17" t="s">
        <v>213</v>
      </c>
      <c r="AU178" s="17" t="s">
        <v>76</v>
      </c>
      <c r="AY178" s="17" t="s">
        <v>211</v>
      </c>
      <c r="BE178" s="227">
        <f>IF(N178="základní",J178,0)</f>
        <v>0</v>
      </c>
      <c r="BF178" s="227">
        <f>IF(N178="snížená",J178,0)</f>
        <v>0</v>
      </c>
      <c r="BG178" s="227">
        <f>IF(N178="zákl. přenesená",J178,0)</f>
        <v>0</v>
      </c>
      <c r="BH178" s="227">
        <f>IF(N178="sníž. přenesená",J178,0)</f>
        <v>0</v>
      </c>
      <c r="BI178" s="227">
        <f>IF(N178="nulová",J178,0)</f>
        <v>0</v>
      </c>
      <c r="BJ178" s="17" t="s">
        <v>74</v>
      </c>
      <c r="BK178" s="227">
        <f>ROUND(I178*H178,2)</f>
        <v>0</v>
      </c>
      <c r="BL178" s="17" t="s">
        <v>218</v>
      </c>
      <c r="BM178" s="17" t="s">
        <v>292</v>
      </c>
    </row>
    <row r="179" spans="2:47" s="1" customFormat="1" ht="12">
      <c r="B179" s="38"/>
      <c r="C179" s="39"/>
      <c r="D179" s="228" t="s">
        <v>219</v>
      </c>
      <c r="E179" s="39"/>
      <c r="F179" s="229" t="s">
        <v>293</v>
      </c>
      <c r="G179" s="39"/>
      <c r="H179" s="39"/>
      <c r="I179" s="143"/>
      <c r="J179" s="39"/>
      <c r="K179" s="39"/>
      <c r="L179" s="43"/>
      <c r="M179" s="230"/>
      <c r="N179" s="79"/>
      <c r="O179" s="79"/>
      <c r="P179" s="79"/>
      <c r="Q179" s="79"/>
      <c r="R179" s="79"/>
      <c r="S179" s="79"/>
      <c r="T179" s="80"/>
      <c r="AT179" s="17" t="s">
        <v>219</v>
      </c>
      <c r="AU179" s="17" t="s">
        <v>76</v>
      </c>
    </row>
    <row r="180" spans="2:47" s="1" customFormat="1" ht="12">
      <c r="B180" s="38"/>
      <c r="C180" s="39"/>
      <c r="D180" s="228" t="s">
        <v>221</v>
      </c>
      <c r="E180" s="39"/>
      <c r="F180" s="231" t="s">
        <v>287</v>
      </c>
      <c r="G180" s="39"/>
      <c r="H180" s="39"/>
      <c r="I180" s="143"/>
      <c r="J180" s="39"/>
      <c r="K180" s="39"/>
      <c r="L180" s="43"/>
      <c r="M180" s="230"/>
      <c r="N180" s="79"/>
      <c r="O180" s="79"/>
      <c r="P180" s="79"/>
      <c r="Q180" s="79"/>
      <c r="R180" s="79"/>
      <c r="S180" s="79"/>
      <c r="T180" s="80"/>
      <c r="AT180" s="17" t="s">
        <v>221</v>
      </c>
      <c r="AU180" s="17" t="s">
        <v>76</v>
      </c>
    </row>
    <row r="181" spans="2:51" s="13" customFormat="1" ht="12">
      <c r="B181" s="242"/>
      <c r="C181" s="243"/>
      <c r="D181" s="228" t="s">
        <v>223</v>
      </c>
      <c r="E181" s="244" t="s">
        <v>1</v>
      </c>
      <c r="F181" s="245" t="s">
        <v>2564</v>
      </c>
      <c r="G181" s="243"/>
      <c r="H181" s="246">
        <v>100.887</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4" customFormat="1" ht="12">
      <c r="B182" s="253"/>
      <c r="C182" s="254"/>
      <c r="D182" s="228" t="s">
        <v>223</v>
      </c>
      <c r="E182" s="255" t="s">
        <v>1</v>
      </c>
      <c r="F182" s="256" t="s">
        <v>227</v>
      </c>
      <c r="G182" s="254"/>
      <c r="H182" s="257">
        <v>100.887</v>
      </c>
      <c r="I182" s="258"/>
      <c r="J182" s="254"/>
      <c r="K182" s="254"/>
      <c r="L182" s="259"/>
      <c r="M182" s="260"/>
      <c r="N182" s="261"/>
      <c r="O182" s="261"/>
      <c r="P182" s="261"/>
      <c r="Q182" s="261"/>
      <c r="R182" s="261"/>
      <c r="S182" s="261"/>
      <c r="T182" s="262"/>
      <c r="AT182" s="263" t="s">
        <v>223</v>
      </c>
      <c r="AU182" s="263" t="s">
        <v>76</v>
      </c>
      <c r="AV182" s="14" t="s">
        <v>218</v>
      </c>
      <c r="AW182" s="14" t="s">
        <v>30</v>
      </c>
      <c r="AX182" s="14" t="s">
        <v>74</v>
      </c>
      <c r="AY182" s="263" t="s">
        <v>211</v>
      </c>
    </row>
    <row r="183" spans="2:65" s="1" customFormat="1" ht="16.5" customHeight="1">
      <c r="B183" s="38"/>
      <c r="C183" s="216" t="s">
        <v>308</v>
      </c>
      <c r="D183" s="216" t="s">
        <v>213</v>
      </c>
      <c r="E183" s="217" t="s">
        <v>296</v>
      </c>
      <c r="F183" s="218" t="s">
        <v>297</v>
      </c>
      <c r="G183" s="219" t="s">
        <v>230</v>
      </c>
      <c r="H183" s="220">
        <v>1008.87</v>
      </c>
      <c r="I183" s="221"/>
      <c r="J183" s="222">
        <f>ROUND(I183*H183,2)</f>
        <v>0</v>
      </c>
      <c r="K183" s="218" t="s">
        <v>217</v>
      </c>
      <c r="L183" s="43"/>
      <c r="M183" s="223" t="s">
        <v>1</v>
      </c>
      <c r="N183" s="224" t="s">
        <v>38</v>
      </c>
      <c r="O183" s="79"/>
      <c r="P183" s="225">
        <f>O183*H183</f>
        <v>0</v>
      </c>
      <c r="Q183" s="225">
        <v>0</v>
      </c>
      <c r="R183" s="225">
        <f>Q183*H183</f>
        <v>0</v>
      </c>
      <c r="S183" s="225">
        <v>0</v>
      </c>
      <c r="T183" s="226">
        <f>S183*H183</f>
        <v>0</v>
      </c>
      <c r="AR183" s="17" t="s">
        <v>218</v>
      </c>
      <c r="AT183" s="17" t="s">
        <v>213</v>
      </c>
      <c r="AU183" s="17" t="s">
        <v>76</v>
      </c>
      <c r="AY183" s="17" t="s">
        <v>211</v>
      </c>
      <c r="BE183" s="227">
        <f>IF(N183="základní",J183,0)</f>
        <v>0</v>
      </c>
      <c r="BF183" s="227">
        <f>IF(N183="snížená",J183,0)</f>
        <v>0</v>
      </c>
      <c r="BG183" s="227">
        <f>IF(N183="zákl. přenesená",J183,0)</f>
        <v>0</v>
      </c>
      <c r="BH183" s="227">
        <f>IF(N183="sníž. přenesená",J183,0)</f>
        <v>0</v>
      </c>
      <c r="BI183" s="227">
        <f>IF(N183="nulová",J183,0)</f>
        <v>0</v>
      </c>
      <c r="BJ183" s="17" t="s">
        <v>74</v>
      </c>
      <c r="BK183" s="227">
        <f>ROUND(I183*H183,2)</f>
        <v>0</v>
      </c>
      <c r="BL183" s="17" t="s">
        <v>218</v>
      </c>
      <c r="BM183" s="17" t="s">
        <v>298</v>
      </c>
    </row>
    <row r="184" spans="2:47" s="1" customFormat="1" ht="12">
      <c r="B184" s="38"/>
      <c r="C184" s="39"/>
      <c r="D184" s="228" t="s">
        <v>219</v>
      </c>
      <c r="E184" s="39"/>
      <c r="F184" s="229" t="s">
        <v>299</v>
      </c>
      <c r="G184" s="39"/>
      <c r="H184" s="39"/>
      <c r="I184" s="143"/>
      <c r="J184" s="39"/>
      <c r="K184" s="39"/>
      <c r="L184" s="43"/>
      <c r="M184" s="230"/>
      <c r="N184" s="79"/>
      <c r="O184" s="79"/>
      <c r="P184" s="79"/>
      <c r="Q184" s="79"/>
      <c r="R184" s="79"/>
      <c r="S184" s="79"/>
      <c r="T184" s="80"/>
      <c r="AT184" s="17" t="s">
        <v>219</v>
      </c>
      <c r="AU184" s="17" t="s">
        <v>76</v>
      </c>
    </row>
    <row r="185" spans="2:47" s="1" customFormat="1" ht="12">
      <c r="B185" s="38"/>
      <c r="C185" s="39"/>
      <c r="D185" s="228" t="s">
        <v>221</v>
      </c>
      <c r="E185" s="39"/>
      <c r="F185" s="231" t="s">
        <v>287</v>
      </c>
      <c r="G185" s="39"/>
      <c r="H185" s="39"/>
      <c r="I185" s="143"/>
      <c r="J185" s="39"/>
      <c r="K185" s="39"/>
      <c r="L185" s="43"/>
      <c r="M185" s="230"/>
      <c r="N185" s="79"/>
      <c r="O185" s="79"/>
      <c r="P185" s="79"/>
      <c r="Q185" s="79"/>
      <c r="R185" s="79"/>
      <c r="S185" s="79"/>
      <c r="T185" s="80"/>
      <c r="AT185" s="17" t="s">
        <v>221</v>
      </c>
      <c r="AU185" s="17" t="s">
        <v>76</v>
      </c>
    </row>
    <row r="186" spans="2:47" s="1" customFormat="1" ht="12">
      <c r="B186" s="38"/>
      <c r="C186" s="39"/>
      <c r="D186" s="228" t="s">
        <v>250</v>
      </c>
      <c r="E186" s="39"/>
      <c r="F186" s="231" t="s">
        <v>2420</v>
      </c>
      <c r="G186" s="39"/>
      <c r="H186" s="39"/>
      <c r="I186" s="143"/>
      <c r="J186" s="39"/>
      <c r="K186" s="39"/>
      <c r="L186" s="43"/>
      <c r="M186" s="230"/>
      <c r="N186" s="79"/>
      <c r="O186" s="79"/>
      <c r="P186" s="79"/>
      <c r="Q186" s="79"/>
      <c r="R186" s="79"/>
      <c r="S186" s="79"/>
      <c r="T186" s="80"/>
      <c r="AT186" s="17" t="s">
        <v>250</v>
      </c>
      <c r="AU186" s="17" t="s">
        <v>76</v>
      </c>
    </row>
    <row r="187" spans="2:51" s="13" customFormat="1" ht="12">
      <c r="B187" s="242"/>
      <c r="C187" s="243"/>
      <c r="D187" s="228" t="s">
        <v>223</v>
      </c>
      <c r="E187" s="244" t="s">
        <v>1</v>
      </c>
      <c r="F187" s="245" t="s">
        <v>2565</v>
      </c>
      <c r="G187" s="243"/>
      <c r="H187" s="246">
        <v>1008.87</v>
      </c>
      <c r="I187" s="247"/>
      <c r="J187" s="243"/>
      <c r="K187" s="243"/>
      <c r="L187" s="248"/>
      <c r="M187" s="249"/>
      <c r="N187" s="250"/>
      <c r="O187" s="250"/>
      <c r="P187" s="250"/>
      <c r="Q187" s="250"/>
      <c r="R187" s="250"/>
      <c r="S187" s="250"/>
      <c r="T187" s="251"/>
      <c r="AT187" s="252" t="s">
        <v>223</v>
      </c>
      <c r="AU187" s="252" t="s">
        <v>76</v>
      </c>
      <c r="AV187" s="13" t="s">
        <v>76</v>
      </c>
      <c r="AW187" s="13" t="s">
        <v>30</v>
      </c>
      <c r="AX187" s="13" t="s">
        <v>67</v>
      </c>
      <c r="AY187" s="252" t="s">
        <v>211</v>
      </c>
    </row>
    <row r="188" spans="2:51" s="14" customFormat="1" ht="12">
      <c r="B188" s="253"/>
      <c r="C188" s="254"/>
      <c r="D188" s="228" t="s">
        <v>223</v>
      </c>
      <c r="E188" s="255" t="s">
        <v>1</v>
      </c>
      <c r="F188" s="256" t="s">
        <v>227</v>
      </c>
      <c r="G188" s="254"/>
      <c r="H188" s="257">
        <v>1008.87</v>
      </c>
      <c r="I188" s="258"/>
      <c r="J188" s="254"/>
      <c r="K188" s="254"/>
      <c r="L188" s="259"/>
      <c r="M188" s="260"/>
      <c r="N188" s="261"/>
      <c r="O188" s="261"/>
      <c r="P188" s="261"/>
      <c r="Q188" s="261"/>
      <c r="R188" s="261"/>
      <c r="S188" s="261"/>
      <c r="T188" s="262"/>
      <c r="AT188" s="263" t="s">
        <v>223</v>
      </c>
      <c r="AU188" s="263" t="s">
        <v>76</v>
      </c>
      <c r="AV188" s="14" t="s">
        <v>218</v>
      </c>
      <c r="AW188" s="14" t="s">
        <v>30</v>
      </c>
      <c r="AX188" s="14" t="s">
        <v>74</v>
      </c>
      <c r="AY188" s="263" t="s">
        <v>211</v>
      </c>
    </row>
    <row r="189" spans="2:65" s="1" customFormat="1" ht="16.5" customHeight="1">
      <c r="B189" s="38"/>
      <c r="C189" s="216" t="s">
        <v>314</v>
      </c>
      <c r="D189" s="216" t="s">
        <v>213</v>
      </c>
      <c r="E189" s="217" t="s">
        <v>876</v>
      </c>
      <c r="F189" s="218" t="s">
        <v>877</v>
      </c>
      <c r="G189" s="219" t="s">
        <v>230</v>
      </c>
      <c r="H189" s="220">
        <v>6.6</v>
      </c>
      <c r="I189" s="221"/>
      <c r="J189" s="222">
        <f>ROUND(I189*H189,2)</f>
        <v>0</v>
      </c>
      <c r="K189" s="218" t="s">
        <v>217</v>
      </c>
      <c r="L189" s="43"/>
      <c r="M189" s="223" t="s">
        <v>1</v>
      </c>
      <c r="N189" s="224" t="s">
        <v>38</v>
      </c>
      <c r="O189" s="79"/>
      <c r="P189" s="225">
        <f>O189*H189</f>
        <v>0</v>
      </c>
      <c r="Q189" s="225">
        <v>0</v>
      </c>
      <c r="R189" s="225">
        <f>Q189*H189</f>
        <v>0</v>
      </c>
      <c r="S189" s="225">
        <v>0</v>
      </c>
      <c r="T189" s="226">
        <f>S189*H189</f>
        <v>0</v>
      </c>
      <c r="AR189" s="17" t="s">
        <v>218</v>
      </c>
      <c r="AT189" s="17" t="s">
        <v>213</v>
      </c>
      <c r="AU189" s="17" t="s">
        <v>76</v>
      </c>
      <c r="AY189" s="17" t="s">
        <v>211</v>
      </c>
      <c r="BE189" s="227">
        <f>IF(N189="základní",J189,0)</f>
        <v>0</v>
      </c>
      <c r="BF189" s="227">
        <f>IF(N189="snížená",J189,0)</f>
        <v>0</v>
      </c>
      <c r="BG189" s="227">
        <f>IF(N189="zákl. přenesená",J189,0)</f>
        <v>0</v>
      </c>
      <c r="BH189" s="227">
        <f>IF(N189="sníž. přenesená",J189,0)</f>
        <v>0</v>
      </c>
      <c r="BI189" s="227">
        <f>IF(N189="nulová",J189,0)</f>
        <v>0</v>
      </c>
      <c r="BJ189" s="17" t="s">
        <v>74</v>
      </c>
      <c r="BK189" s="227">
        <f>ROUND(I189*H189,2)</f>
        <v>0</v>
      </c>
      <c r="BL189" s="17" t="s">
        <v>218</v>
      </c>
      <c r="BM189" s="17" t="s">
        <v>304</v>
      </c>
    </row>
    <row r="190" spans="2:47" s="1" customFormat="1" ht="12">
      <c r="B190" s="38"/>
      <c r="C190" s="39"/>
      <c r="D190" s="228" t="s">
        <v>219</v>
      </c>
      <c r="E190" s="39"/>
      <c r="F190" s="229" t="s">
        <v>879</v>
      </c>
      <c r="G190" s="39"/>
      <c r="H190" s="39"/>
      <c r="I190" s="143"/>
      <c r="J190" s="39"/>
      <c r="K190" s="39"/>
      <c r="L190" s="43"/>
      <c r="M190" s="230"/>
      <c r="N190" s="79"/>
      <c r="O190" s="79"/>
      <c r="P190" s="79"/>
      <c r="Q190" s="79"/>
      <c r="R190" s="79"/>
      <c r="S190" s="79"/>
      <c r="T190" s="80"/>
      <c r="AT190" s="17" t="s">
        <v>219</v>
      </c>
      <c r="AU190" s="17" t="s">
        <v>76</v>
      </c>
    </row>
    <row r="191" spans="2:47" s="1" customFormat="1" ht="12">
      <c r="B191" s="38"/>
      <c r="C191" s="39"/>
      <c r="D191" s="228" t="s">
        <v>221</v>
      </c>
      <c r="E191" s="39"/>
      <c r="F191" s="231" t="s">
        <v>306</v>
      </c>
      <c r="G191" s="39"/>
      <c r="H191" s="39"/>
      <c r="I191" s="143"/>
      <c r="J191" s="39"/>
      <c r="K191" s="39"/>
      <c r="L191" s="43"/>
      <c r="M191" s="230"/>
      <c r="N191" s="79"/>
      <c r="O191" s="79"/>
      <c r="P191" s="79"/>
      <c r="Q191" s="79"/>
      <c r="R191" s="79"/>
      <c r="S191" s="79"/>
      <c r="T191" s="80"/>
      <c r="AT191" s="17" t="s">
        <v>221</v>
      </c>
      <c r="AU191" s="17" t="s">
        <v>76</v>
      </c>
    </row>
    <row r="192" spans="2:51" s="12" customFormat="1" ht="12">
      <c r="B192" s="232"/>
      <c r="C192" s="233"/>
      <c r="D192" s="228" t="s">
        <v>223</v>
      </c>
      <c r="E192" s="234" t="s">
        <v>1</v>
      </c>
      <c r="F192" s="235" t="s">
        <v>1496</v>
      </c>
      <c r="G192" s="233"/>
      <c r="H192" s="234" t="s">
        <v>1</v>
      </c>
      <c r="I192" s="236"/>
      <c r="J192" s="233"/>
      <c r="K192" s="233"/>
      <c r="L192" s="237"/>
      <c r="M192" s="238"/>
      <c r="N192" s="239"/>
      <c r="O192" s="239"/>
      <c r="P192" s="239"/>
      <c r="Q192" s="239"/>
      <c r="R192" s="239"/>
      <c r="S192" s="239"/>
      <c r="T192" s="240"/>
      <c r="AT192" s="241" t="s">
        <v>223</v>
      </c>
      <c r="AU192" s="241" t="s">
        <v>76</v>
      </c>
      <c r="AV192" s="12" t="s">
        <v>74</v>
      </c>
      <c r="AW192" s="12" t="s">
        <v>30</v>
      </c>
      <c r="AX192" s="12" t="s">
        <v>67</v>
      </c>
      <c r="AY192" s="241" t="s">
        <v>211</v>
      </c>
    </row>
    <row r="193" spans="2:51" s="13" customFormat="1" ht="12">
      <c r="B193" s="242"/>
      <c r="C193" s="243"/>
      <c r="D193" s="228" t="s">
        <v>223</v>
      </c>
      <c r="E193" s="244" t="s">
        <v>1</v>
      </c>
      <c r="F193" s="245" t="s">
        <v>2563</v>
      </c>
      <c r="G193" s="243"/>
      <c r="H193" s="246">
        <v>6.6</v>
      </c>
      <c r="I193" s="247"/>
      <c r="J193" s="243"/>
      <c r="K193" s="243"/>
      <c r="L193" s="248"/>
      <c r="M193" s="249"/>
      <c r="N193" s="250"/>
      <c r="O193" s="250"/>
      <c r="P193" s="250"/>
      <c r="Q193" s="250"/>
      <c r="R193" s="250"/>
      <c r="S193" s="250"/>
      <c r="T193" s="251"/>
      <c r="AT193" s="252" t="s">
        <v>223</v>
      </c>
      <c r="AU193" s="252" t="s">
        <v>76</v>
      </c>
      <c r="AV193" s="13" t="s">
        <v>76</v>
      </c>
      <c r="AW193" s="13" t="s">
        <v>30</v>
      </c>
      <c r="AX193" s="13" t="s">
        <v>67</v>
      </c>
      <c r="AY193" s="252" t="s">
        <v>211</v>
      </c>
    </row>
    <row r="194" spans="2:51" s="14" customFormat="1" ht="12">
      <c r="B194" s="253"/>
      <c r="C194" s="254"/>
      <c r="D194" s="228" t="s">
        <v>223</v>
      </c>
      <c r="E194" s="255" t="s">
        <v>1</v>
      </c>
      <c r="F194" s="256" t="s">
        <v>227</v>
      </c>
      <c r="G194" s="254"/>
      <c r="H194" s="257">
        <v>6.6</v>
      </c>
      <c r="I194" s="258"/>
      <c r="J194" s="254"/>
      <c r="K194" s="254"/>
      <c r="L194" s="259"/>
      <c r="M194" s="260"/>
      <c r="N194" s="261"/>
      <c r="O194" s="261"/>
      <c r="P194" s="261"/>
      <c r="Q194" s="261"/>
      <c r="R194" s="261"/>
      <c r="S194" s="261"/>
      <c r="T194" s="262"/>
      <c r="AT194" s="263" t="s">
        <v>223</v>
      </c>
      <c r="AU194" s="263" t="s">
        <v>76</v>
      </c>
      <c r="AV194" s="14" t="s">
        <v>218</v>
      </c>
      <c r="AW194" s="14" t="s">
        <v>30</v>
      </c>
      <c r="AX194" s="14" t="s">
        <v>74</v>
      </c>
      <c r="AY194" s="263" t="s">
        <v>211</v>
      </c>
    </row>
    <row r="195" spans="2:65" s="1" customFormat="1" ht="16.5" customHeight="1">
      <c r="B195" s="38"/>
      <c r="C195" s="216" t="s">
        <v>8</v>
      </c>
      <c r="D195" s="216" t="s">
        <v>213</v>
      </c>
      <c r="E195" s="217" t="s">
        <v>1367</v>
      </c>
      <c r="F195" s="218" t="s">
        <v>1368</v>
      </c>
      <c r="G195" s="219" t="s">
        <v>230</v>
      </c>
      <c r="H195" s="220">
        <v>1</v>
      </c>
      <c r="I195" s="221"/>
      <c r="J195" s="222">
        <f>ROUND(I195*H195,2)</f>
        <v>0</v>
      </c>
      <c r="K195" s="218" t="s">
        <v>217</v>
      </c>
      <c r="L195" s="43"/>
      <c r="M195" s="223" t="s">
        <v>1</v>
      </c>
      <c r="N195" s="224" t="s">
        <v>38</v>
      </c>
      <c r="O195" s="79"/>
      <c r="P195" s="225">
        <f>O195*H195</f>
        <v>0</v>
      </c>
      <c r="Q195" s="225">
        <v>0</v>
      </c>
      <c r="R195" s="225">
        <f>Q195*H195</f>
        <v>0</v>
      </c>
      <c r="S195" s="225">
        <v>0</v>
      </c>
      <c r="T195" s="226">
        <f>S195*H195</f>
        <v>0</v>
      </c>
      <c r="AR195" s="17" t="s">
        <v>218</v>
      </c>
      <c r="AT195" s="17" t="s">
        <v>213</v>
      </c>
      <c r="AU195" s="17" t="s">
        <v>76</v>
      </c>
      <c r="AY195" s="17" t="s">
        <v>211</v>
      </c>
      <c r="BE195" s="227">
        <f>IF(N195="základní",J195,0)</f>
        <v>0</v>
      </c>
      <c r="BF195" s="227">
        <f>IF(N195="snížená",J195,0)</f>
        <v>0</v>
      </c>
      <c r="BG195" s="227">
        <f>IF(N195="zákl. přenesená",J195,0)</f>
        <v>0</v>
      </c>
      <c r="BH195" s="227">
        <f>IF(N195="sníž. přenesená",J195,0)</f>
        <v>0</v>
      </c>
      <c r="BI195" s="227">
        <f>IF(N195="nulová",J195,0)</f>
        <v>0</v>
      </c>
      <c r="BJ195" s="17" t="s">
        <v>74</v>
      </c>
      <c r="BK195" s="227">
        <f>ROUND(I195*H195,2)</f>
        <v>0</v>
      </c>
      <c r="BL195" s="17" t="s">
        <v>218</v>
      </c>
      <c r="BM195" s="17" t="s">
        <v>311</v>
      </c>
    </row>
    <row r="196" spans="2:47" s="1" customFormat="1" ht="12">
      <c r="B196" s="38"/>
      <c r="C196" s="39"/>
      <c r="D196" s="228" t="s">
        <v>219</v>
      </c>
      <c r="E196" s="39"/>
      <c r="F196" s="229" t="s">
        <v>1370</v>
      </c>
      <c r="G196" s="39"/>
      <c r="H196" s="39"/>
      <c r="I196" s="143"/>
      <c r="J196" s="39"/>
      <c r="K196" s="39"/>
      <c r="L196" s="43"/>
      <c r="M196" s="230"/>
      <c r="N196" s="79"/>
      <c r="O196" s="79"/>
      <c r="P196" s="79"/>
      <c r="Q196" s="79"/>
      <c r="R196" s="79"/>
      <c r="S196" s="79"/>
      <c r="T196" s="80"/>
      <c r="AT196" s="17" t="s">
        <v>219</v>
      </c>
      <c r="AU196" s="17" t="s">
        <v>76</v>
      </c>
    </row>
    <row r="197" spans="2:47" s="1" customFormat="1" ht="12">
      <c r="B197" s="38"/>
      <c r="C197" s="39"/>
      <c r="D197" s="228" t="s">
        <v>221</v>
      </c>
      <c r="E197" s="39"/>
      <c r="F197" s="231" t="s">
        <v>1371</v>
      </c>
      <c r="G197" s="39"/>
      <c r="H197" s="39"/>
      <c r="I197" s="143"/>
      <c r="J197" s="39"/>
      <c r="K197" s="39"/>
      <c r="L197" s="43"/>
      <c r="M197" s="230"/>
      <c r="N197" s="79"/>
      <c r="O197" s="79"/>
      <c r="P197" s="79"/>
      <c r="Q197" s="79"/>
      <c r="R197" s="79"/>
      <c r="S197" s="79"/>
      <c r="T197" s="80"/>
      <c r="AT197" s="17" t="s">
        <v>221</v>
      </c>
      <c r="AU197" s="17" t="s">
        <v>76</v>
      </c>
    </row>
    <row r="198" spans="2:51" s="13" customFormat="1" ht="12">
      <c r="B198" s="242"/>
      <c r="C198" s="243"/>
      <c r="D198" s="228" t="s">
        <v>223</v>
      </c>
      <c r="E198" s="244" t="s">
        <v>1</v>
      </c>
      <c r="F198" s="245" t="s">
        <v>74</v>
      </c>
      <c r="G198" s="243"/>
      <c r="H198" s="246">
        <v>1</v>
      </c>
      <c r="I198" s="247"/>
      <c r="J198" s="243"/>
      <c r="K198" s="243"/>
      <c r="L198" s="248"/>
      <c r="M198" s="249"/>
      <c r="N198" s="250"/>
      <c r="O198" s="250"/>
      <c r="P198" s="250"/>
      <c r="Q198" s="250"/>
      <c r="R198" s="250"/>
      <c r="S198" s="250"/>
      <c r="T198" s="251"/>
      <c r="AT198" s="252" t="s">
        <v>223</v>
      </c>
      <c r="AU198" s="252" t="s">
        <v>76</v>
      </c>
      <c r="AV198" s="13" t="s">
        <v>76</v>
      </c>
      <c r="AW198" s="13" t="s">
        <v>30</v>
      </c>
      <c r="AX198" s="13" t="s">
        <v>67</v>
      </c>
      <c r="AY198" s="252" t="s">
        <v>211</v>
      </c>
    </row>
    <row r="199" spans="2:51" s="14" customFormat="1" ht="12">
      <c r="B199" s="253"/>
      <c r="C199" s="254"/>
      <c r="D199" s="228" t="s">
        <v>223</v>
      </c>
      <c r="E199" s="255" t="s">
        <v>1</v>
      </c>
      <c r="F199" s="256" t="s">
        <v>227</v>
      </c>
      <c r="G199" s="254"/>
      <c r="H199" s="257">
        <v>1</v>
      </c>
      <c r="I199" s="258"/>
      <c r="J199" s="254"/>
      <c r="K199" s="254"/>
      <c r="L199" s="259"/>
      <c r="M199" s="260"/>
      <c r="N199" s="261"/>
      <c r="O199" s="261"/>
      <c r="P199" s="261"/>
      <c r="Q199" s="261"/>
      <c r="R199" s="261"/>
      <c r="S199" s="261"/>
      <c r="T199" s="262"/>
      <c r="AT199" s="263" t="s">
        <v>223</v>
      </c>
      <c r="AU199" s="263" t="s">
        <v>76</v>
      </c>
      <c r="AV199" s="14" t="s">
        <v>218</v>
      </c>
      <c r="AW199" s="14" t="s">
        <v>30</v>
      </c>
      <c r="AX199" s="14" t="s">
        <v>74</v>
      </c>
      <c r="AY199" s="263" t="s">
        <v>211</v>
      </c>
    </row>
    <row r="200" spans="2:65" s="1" customFormat="1" ht="16.5" customHeight="1">
      <c r="B200" s="38"/>
      <c r="C200" s="216" t="s">
        <v>273</v>
      </c>
      <c r="D200" s="216" t="s">
        <v>213</v>
      </c>
      <c r="E200" s="217" t="s">
        <v>321</v>
      </c>
      <c r="F200" s="218" t="s">
        <v>322</v>
      </c>
      <c r="G200" s="219" t="s">
        <v>323</v>
      </c>
      <c r="H200" s="220">
        <v>201.774</v>
      </c>
      <c r="I200" s="221"/>
      <c r="J200" s="222">
        <f>ROUND(I200*H200,2)</f>
        <v>0</v>
      </c>
      <c r="K200" s="218" t="s">
        <v>217</v>
      </c>
      <c r="L200" s="43"/>
      <c r="M200" s="223" t="s">
        <v>1</v>
      </c>
      <c r="N200" s="224" t="s">
        <v>38</v>
      </c>
      <c r="O200" s="79"/>
      <c r="P200" s="225">
        <f>O200*H200</f>
        <v>0</v>
      </c>
      <c r="Q200" s="225">
        <v>0</v>
      </c>
      <c r="R200" s="225">
        <f>Q200*H200</f>
        <v>0</v>
      </c>
      <c r="S200" s="225">
        <v>0</v>
      </c>
      <c r="T200" s="226">
        <f>S200*H200</f>
        <v>0</v>
      </c>
      <c r="AR200" s="17" t="s">
        <v>218</v>
      </c>
      <c r="AT200" s="17" t="s">
        <v>213</v>
      </c>
      <c r="AU200" s="17" t="s">
        <v>76</v>
      </c>
      <c r="AY200" s="17" t="s">
        <v>211</v>
      </c>
      <c r="BE200" s="227">
        <f>IF(N200="základní",J200,0)</f>
        <v>0</v>
      </c>
      <c r="BF200" s="227">
        <f>IF(N200="snížená",J200,0)</f>
        <v>0</v>
      </c>
      <c r="BG200" s="227">
        <f>IF(N200="zákl. přenesená",J200,0)</f>
        <v>0</v>
      </c>
      <c r="BH200" s="227">
        <f>IF(N200="sníž. přenesená",J200,0)</f>
        <v>0</v>
      </c>
      <c r="BI200" s="227">
        <f>IF(N200="nulová",J200,0)</f>
        <v>0</v>
      </c>
      <c r="BJ200" s="17" t="s">
        <v>74</v>
      </c>
      <c r="BK200" s="227">
        <f>ROUND(I200*H200,2)</f>
        <v>0</v>
      </c>
      <c r="BL200" s="17" t="s">
        <v>218</v>
      </c>
      <c r="BM200" s="17" t="s">
        <v>317</v>
      </c>
    </row>
    <row r="201" spans="2:47" s="1" customFormat="1" ht="12">
      <c r="B201" s="38"/>
      <c r="C201" s="39"/>
      <c r="D201" s="228" t="s">
        <v>219</v>
      </c>
      <c r="E201" s="39"/>
      <c r="F201" s="229" t="s">
        <v>325</v>
      </c>
      <c r="G201" s="39"/>
      <c r="H201" s="39"/>
      <c r="I201" s="143"/>
      <c r="J201" s="39"/>
      <c r="K201" s="39"/>
      <c r="L201" s="43"/>
      <c r="M201" s="230"/>
      <c r="N201" s="79"/>
      <c r="O201" s="79"/>
      <c r="P201" s="79"/>
      <c r="Q201" s="79"/>
      <c r="R201" s="79"/>
      <c r="S201" s="79"/>
      <c r="T201" s="80"/>
      <c r="AT201" s="17" t="s">
        <v>219</v>
      </c>
      <c r="AU201" s="17" t="s">
        <v>76</v>
      </c>
    </row>
    <row r="202" spans="2:47" s="1" customFormat="1" ht="12">
      <c r="B202" s="38"/>
      <c r="C202" s="39"/>
      <c r="D202" s="228" t="s">
        <v>221</v>
      </c>
      <c r="E202" s="39"/>
      <c r="F202" s="231" t="s">
        <v>326</v>
      </c>
      <c r="G202" s="39"/>
      <c r="H202" s="39"/>
      <c r="I202" s="143"/>
      <c r="J202" s="39"/>
      <c r="K202" s="39"/>
      <c r="L202" s="43"/>
      <c r="M202" s="230"/>
      <c r="N202" s="79"/>
      <c r="O202" s="79"/>
      <c r="P202" s="79"/>
      <c r="Q202" s="79"/>
      <c r="R202" s="79"/>
      <c r="S202" s="79"/>
      <c r="T202" s="80"/>
      <c r="AT202" s="17" t="s">
        <v>221</v>
      </c>
      <c r="AU202" s="17" t="s">
        <v>76</v>
      </c>
    </row>
    <row r="203" spans="2:51" s="13" customFormat="1" ht="12">
      <c r="B203" s="242"/>
      <c r="C203" s="243"/>
      <c r="D203" s="228" t="s">
        <v>223</v>
      </c>
      <c r="E203" s="244" t="s">
        <v>1</v>
      </c>
      <c r="F203" s="245" t="s">
        <v>2566</v>
      </c>
      <c r="G203" s="243"/>
      <c r="H203" s="246">
        <v>201.774</v>
      </c>
      <c r="I203" s="247"/>
      <c r="J203" s="243"/>
      <c r="K203" s="243"/>
      <c r="L203" s="248"/>
      <c r="M203" s="249"/>
      <c r="N203" s="250"/>
      <c r="O203" s="250"/>
      <c r="P203" s="250"/>
      <c r="Q203" s="250"/>
      <c r="R203" s="250"/>
      <c r="S203" s="250"/>
      <c r="T203" s="251"/>
      <c r="AT203" s="252" t="s">
        <v>223</v>
      </c>
      <c r="AU203" s="252" t="s">
        <v>76</v>
      </c>
      <c r="AV203" s="13" t="s">
        <v>76</v>
      </c>
      <c r="AW203" s="13" t="s">
        <v>30</v>
      </c>
      <c r="AX203" s="13" t="s">
        <v>67</v>
      </c>
      <c r="AY203" s="252" t="s">
        <v>211</v>
      </c>
    </row>
    <row r="204" spans="2:51" s="14" customFormat="1" ht="12">
      <c r="B204" s="253"/>
      <c r="C204" s="254"/>
      <c r="D204" s="228" t="s">
        <v>223</v>
      </c>
      <c r="E204" s="255" t="s">
        <v>1</v>
      </c>
      <c r="F204" s="256" t="s">
        <v>227</v>
      </c>
      <c r="G204" s="254"/>
      <c r="H204" s="257">
        <v>201.774</v>
      </c>
      <c r="I204" s="258"/>
      <c r="J204" s="254"/>
      <c r="K204" s="254"/>
      <c r="L204" s="259"/>
      <c r="M204" s="260"/>
      <c r="N204" s="261"/>
      <c r="O204" s="261"/>
      <c r="P204" s="261"/>
      <c r="Q204" s="261"/>
      <c r="R204" s="261"/>
      <c r="S204" s="261"/>
      <c r="T204" s="262"/>
      <c r="AT204" s="263" t="s">
        <v>223</v>
      </c>
      <c r="AU204" s="263" t="s">
        <v>76</v>
      </c>
      <c r="AV204" s="14" t="s">
        <v>218</v>
      </c>
      <c r="AW204" s="14" t="s">
        <v>30</v>
      </c>
      <c r="AX204" s="14" t="s">
        <v>74</v>
      </c>
      <c r="AY204" s="263" t="s">
        <v>211</v>
      </c>
    </row>
    <row r="205" spans="2:65" s="1" customFormat="1" ht="16.5" customHeight="1">
      <c r="B205" s="38"/>
      <c r="C205" s="216" t="s">
        <v>336</v>
      </c>
      <c r="D205" s="216" t="s">
        <v>213</v>
      </c>
      <c r="E205" s="217" t="s">
        <v>329</v>
      </c>
      <c r="F205" s="218" t="s">
        <v>330</v>
      </c>
      <c r="G205" s="219" t="s">
        <v>230</v>
      </c>
      <c r="H205" s="220">
        <v>85.004</v>
      </c>
      <c r="I205" s="221"/>
      <c r="J205" s="222">
        <f>ROUND(I205*H205,2)</f>
        <v>0</v>
      </c>
      <c r="K205" s="218" t="s">
        <v>217</v>
      </c>
      <c r="L205" s="43"/>
      <c r="M205" s="223" t="s">
        <v>1</v>
      </c>
      <c r="N205" s="224" t="s">
        <v>38</v>
      </c>
      <c r="O205" s="79"/>
      <c r="P205" s="225">
        <f>O205*H205</f>
        <v>0</v>
      </c>
      <c r="Q205" s="225">
        <v>0</v>
      </c>
      <c r="R205" s="225">
        <f>Q205*H205</f>
        <v>0</v>
      </c>
      <c r="S205" s="225">
        <v>0</v>
      </c>
      <c r="T205" s="226">
        <f>S205*H205</f>
        <v>0</v>
      </c>
      <c r="AR205" s="17" t="s">
        <v>218</v>
      </c>
      <c r="AT205" s="17" t="s">
        <v>213</v>
      </c>
      <c r="AU205" s="17" t="s">
        <v>76</v>
      </c>
      <c r="AY205" s="17" t="s">
        <v>211</v>
      </c>
      <c r="BE205" s="227">
        <f>IF(N205="základní",J205,0)</f>
        <v>0</v>
      </c>
      <c r="BF205" s="227">
        <f>IF(N205="snížená",J205,0)</f>
        <v>0</v>
      </c>
      <c r="BG205" s="227">
        <f>IF(N205="zákl. přenesená",J205,0)</f>
        <v>0</v>
      </c>
      <c r="BH205" s="227">
        <f>IF(N205="sníž. přenesená",J205,0)</f>
        <v>0</v>
      </c>
      <c r="BI205" s="227">
        <f>IF(N205="nulová",J205,0)</f>
        <v>0</v>
      </c>
      <c r="BJ205" s="17" t="s">
        <v>74</v>
      </c>
      <c r="BK205" s="227">
        <f>ROUND(I205*H205,2)</f>
        <v>0</v>
      </c>
      <c r="BL205" s="17" t="s">
        <v>218</v>
      </c>
      <c r="BM205" s="17" t="s">
        <v>324</v>
      </c>
    </row>
    <row r="206" spans="2:47" s="1" customFormat="1" ht="12">
      <c r="B206" s="38"/>
      <c r="C206" s="39"/>
      <c r="D206" s="228" t="s">
        <v>219</v>
      </c>
      <c r="E206" s="39"/>
      <c r="F206" s="229" t="s">
        <v>332</v>
      </c>
      <c r="G206" s="39"/>
      <c r="H206" s="39"/>
      <c r="I206" s="143"/>
      <c r="J206" s="39"/>
      <c r="K206" s="39"/>
      <c r="L206" s="43"/>
      <c r="M206" s="230"/>
      <c r="N206" s="79"/>
      <c r="O206" s="79"/>
      <c r="P206" s="79"/>
      <c r="Q206" s="79"/>
      <c r="R206" s="79"/>
      <c r="S206" s="79"/>
      <c r="T206" s="80"/>
      <c r="AT206" s="17" t="s">
        <v>219</v>
      </c>
      <c r="AU206" s="17" t="s">
        <v>76</v>
      </c>
    </row>
    <row r="207" spans="2:47" s="1" customFormat="1" ht="12">
      <c r="B207" s="38"/>
      <c r="C207" s="39"/>
      <c r="D207" s="228" t="s">
        <v>221</v>
      </c>
      <c r="E207" s="39"/>
      <c r="F207" s="231" t="s">
        <v>333</v>
      </c>
      <c r="G207" s="39"/>
      <c r="H207" s="39"/>
      <c r="I207" s="143"/>
      <c r="J207" s="39"/>
      <c r="K207" s="39"/>
      <c r="L207" s="43"/>
      <c r="M207" s="230"/>
      <c r="N207" s="79"/>
      <c r="O207" s="79"/>
      <c r="P207" s="79"/>
      <c r="Q207" s="79"/>
      <c r="R207" s="79"/>
      <c r="S207" s="79"/>
      <c r="T207" s="80"/>
      <c r="AT207" s="17" t="s">
        <v>221</v>
      </c>
      <c r="AU207" s="17" t="s">
        <v>76</v>
      </c>
    </row>
    <row r="208" spans="2:51" s="12" customFormat="1" ht="12">
      <c r="B208" s="232"/>
      <c r="C208" s="233"/>
      <c r="D208" s="228" t="s">
        <v>223</v>
      </c>
      <c r="E208" s="234" t="s">
        <v>1</v>
      </c>
      <c r="F208" s="235" t="s">
        <v>2567</v>
      </c>
      <c r="G208" s="233"/>
      <c r="H208" s="234" t="s">
        <v>1</v>
      </c>
      <c r="I208" s="236"/>
      <c r="J208" s="233"/>
      <c r="K208" s="233"/>
      <c r="L208" s="237"/>
      <c r="M208" s="238"/>
      <c r="N208" s="239"/>
      <c r="O208" s="239"/>
      <c r="P208" s="239"/>
      <c r="Q208" s="239"/>
      <c r="R208" s="239"/>
      <c r="S208" s="239"/>
      <c r="T208" s="240"/>
      <c r="AT208" s="241" t="s">
        <v>223</v>
      </c>
      <c r="AU208" s="241" t="s">
        <v>76</v>
      </c>
      <c r="AV208" s="12" t="s">
        <v>74</v>
      </c>
      <c r="AW208" s="12" t="s">
        <v>30</v>
      </c>
      <c r="AX208" s="12" t="s">
        <v>67</v>
      </c>
      <c r="AY208" s="241" t="s">
        <v>211</v>
      </c>
    </row>
    <row r="209" spans="2:51" s="13" customFormat="1" ht="12">
      <c r="B209" s="242"/>
      <c r="C209" s="243"/>
      <c r="D209" s="228" t="s">
        <v>223</v>
      </c>
      <c r="E209" s="244" t="s">
        <v>1</v>
      </c>
      <c r="F209" s="245" t="s">
        <v>2568</v>
      </c>
      <c r="G209" s="243"/>
      <c r="H209" s="246">
        <v>63.345</v>
      </c>
      <c r="I209" s="247"/>
      <c r="J209" s="243"/>
      <c r="K209" s="243"/>
      <c r="L209" s="248"/>
      <c r="M209" s="249"/>
      <c r="N209" s="250"/>
      <c r="O209" s="250"/>
      <c r="P209" s="250"/>
      <c r="Q209" s="250"/>
      <c r="R209" s="250"/>
      <c r="S209" s="250"/>
      <c r="T209" s="251"/>
      <c r="AT209" s="252" t="s">
        <v>223</v>
      </c>
      <c r="AU209" s="252" t="s">
        <v>76</v>
      </c>
      <c r="AV209" s="13" t="s">
        <v>76</v>
      </c>
      <c r="AW209" s="13" t="s">
        <v>30</v>
      </c>
      <c r="AX209" s="13" t="s">
        <v>67</v>
      </c>
      <c r="AY209" s="252" t="s">
        <v>211</v>
      </c>
    </row>
    <row r="210" spans="2:51" s="12" customFormat="1" ht="12">
      <c r="B210" s="232"/>
      <c r="C210" s="233"/>
      <c r="D210" s="228" t="s">
        <v>223</v>
      </c>
      <c r="E210" s="234" t="s">
        <v>1</v>
      </c>
      <c r="F210" s="235" t="s">
        <v>2569</v>
      </c>
      <c r="G210" s="233"/>
      <c r="H210" s="234" t="s">
        <v>1</v>
      </c>
      <c r="I210" s="236"/>
      <c r="J210" s="233"/>
      <c r="K210" s="233"/>
      <c r="L210" s="237"/>
      <c r="M210" s="238"/>
      <c r="N210" s="239"/>
      <c r="O210" s="239"/>
      <c r="P210" s="239"/>
      <c r="Q210" s="239"/>
      <c r="R210" s="239"/>
      <c r="S210" s="239"/>
      <c r="T210" s="240"/>
      <c r="AT210" s="241" t="s">
        <v>223</v>
      </c>
      <c r="AU210" s="241" t="s">
        <v>76</v>
      </c>
      <c r="AV210" s="12" t="s">
        <v>74</v>
      </c>
      <c r="AW210" s="12" t="s">
        <v>30</v>
      </c>
      <c r="AX210" s="12" t="s">
        <v>67</v>
      </c>
      <c r="AY210" s="241" t="s">
        <v>211</v>
      </c>
    </row>
    <row r="211" spans="2:51" s="13" customFormat="1" ht="12">
      <c r="B211" s="242"/>
      <c r="C211" s="243"/>
      <c r="D211" s="228" t="s">
        <v>223</v>
      </c>
      <c r="E211" s="244" t="s">
        <v>1</v>
      </c>
      <c r="F211" s="245" t="s">
        <v>2570</v>
      </c>
      <c r="G211" s="243"/>
      <c r="H211" s="246">
        <v>-3.091</v>
      </c>
      <c r="I211" s="247"/>
      <c r="J211" s="243"/>
      <c r="K211" s="243"/>
      <c r="L211" s="248"/>
      <c r="M211" s="249"/>
      <c r="N211" s="250"/>
      <c r="O211" s="250"/>
      <c r="P211" s="250"/>
      <c r="Q211" s="250"/>
      <c r="R211" s="250"/>
      <c r="S211" s="250"/>
      <c r="T211" s="251"/>
      <c r="AT211" s="252" t="s">
        <v>223</v>
      </c>
      <c r="AU211" s="252" t="s">
        <v>76</v>
      </c>
      <c r="AV211" s="13" t="s">
        <v>76</v>
      </c>
      <c r="AW211" s="13" t="s">
        <v>30</v>
      </c>
      <c r="AX211" s="13" t="s">
        <v>67</v>
      </c>
      <c r="AY211" s="252" t="s">
        <v>211</v>
      </c>
    </row>
    <row r="212" spans="2:51" s="12" customFormat="1" ht="12">
      <c r="B212" s="232"/>
      <c r="C212" s="233"/>
      <c r="D212" s="228" t="s">
        <v>223</v>
      </c>
      <c r="E212" s="234" t="s">
        <v>1</v>
      </c>
      <c r="F212" s="235" t="s">
        <v>2571</v>
      </c>
      <c r="G212" s="233"/>
      <c r="H212" s="234" t="s">
        <v>1</v>
      </c>
      <c r="I212" s="236"/>
      <c r="J212" s="233"/>
      <c r="K212" s="233"/>
      <c r="L212" s="237"/>
      <c r="M212" s="238"/>
      <c r="N212" s="239"/>
      <c r="O212" s="239"/>
      <c r="P212" s="239"/>
      <c r="Q212" s="239"/>
      <c r="R212" s="239"/>
      <c r="S212" s="239"/>
      <c r="T212" s="240"/>
      <c r="AT212" s="241" t="s">
        <v>223</v>
      </c>
      <c r="AU212" s="241" t="s">
        <v>76</v>
      </c>
      <c r="AV212" s="12" t="s">
        <v>74</v>
      </c>
      <c r="AW212" s="12" t="s">
        <v>30</v>
      </c>
      <c r="AX212" s="12" t="s">
        <v>67</v>
      </c>
      <c r="AY212" s="241" t="s">
        <v>211</v>
      </c>
    </row>
    <row r="213" spans="2:51" s="13" customFormat="1" ht="12">
      <c r="B213" s="242"/>
      <c r="C213" s="243"/>
      <c r="D213" s="228" t="s">
        <v>223</v>
      </c>
      <c r="E213" s="244" t="s">
        <v>1</v>
      </c>
      <c r="F213" s="245" t="s">
        <v>2572</v>
      </c>
      <c r="G213" s="243"/>
      <c r="H213" s="246">
        <v>13.2</v>
      </c>
      <c r="I213" s="247"/>
      <c r="J213" s="243"/>
      <c r="K213" s="243"/>
      <c r="L213" s="248"/>
      <c r="M213" s="249"/>
      <c r="N213" s="250"/>
      <c r="O213" s="250"/>
      <c r="P213" s="250"/>
      <c r="Q213" s="250"/>
      <c r="R213" s="250"/>
      <c r="S213" s="250"/>
      <c r="T213" s="251"/>
      <c r="AT213" s="252" t="s">
        <v>223</v>
      </c>
      <c r="AU213" s="252" t="s">
        <v>76</v>
      </c>
      <c r="AV213" s="13" t="s">
        <v>76</v>
      </c>
      <c r="AW213" s="13" t="s">
        <v>30</v>
      </c>
      <c r="AX213" s="13" t="s">
        <v>67</v>
      </c>
      <c r="AY213" s="252" t="s">
        <v>211</v>
      </c>
    </row>
    <row r="214" spans="2:51" s="13" customFormat="1" ht="12">
      <c r="B214" s="242"/>
      <c r="C214" s="243"/>
      <c r="D214" s="228" t="s">
        <v>223</v>
      </c>
      <c r="E214" s="244" t="s">
        <v>1</v>
      </c>
      <c r="F214" s="245" t="s">
        <v>2573</v>
      </c>
      <c r="G214" s="243"/>
      <c r="H214" s="246">
        <v>11.55</v>
      </c>
      <c r="I214" s="247"/>
      <c r="J214" s="243"/>
      <c r="K214" s="243"/>
      <c r="L214" s="248"/>
      <c r="M214" s="249"/>
      <c r="N214" s="250"/>
      <c r="O214" s="250"/>
      <c r="P214" s="250"/>
      <c r="Q214" s="250"/>
      <c r="R214" s="250"/>
      <c r="S214" s="250"/>
      <c r="T214" s="251"/>
      <c r="AT214" s="252" t="s">
        <v>223</v>
      </c>
      <c r="AU214" s="252" t="s">
        <v>76</v>
      </c>
      <c r="AV214" s="13" t="s">
        <v>76</v>
      </c>
      <c r="AW214" s="13" t="s">
        <v>30</v>
      </c>
      <c r="AX214" s="13" t="s">
        <v>67</v>
      </c>
      <c r="AY214" s="252" t="s">
        <v>211</v>
      </c>
    </row>
    <row r="215" spans="2:51" s="14" customFormat="1" ht="12">
      <c r="B215" s="253"/>
      <c r="C215" s="254"/>
      <c r="D215" s="228" t="s">
        <v>223</v>
      </c>
      <c r="E215" s="255" t="s">
        <v>1</v>
      </c>
      <c r="F215" s="256" t="s">
        <v>227</v>
      </c>
      <c r="G215" s="254"/>
      <c r="H215" s="257">
        <v>85.004</v>
      </c>
      <c r="I215" s="258"/>
      <c r="J215" s="254"/>
      <c r="K215" s="254"/>
      <c r="L215" s="259"/>
      <c r="M215" s="260"/>
      <c r="N215" s="261"/>
      <c r="O215" s="261"/>
      <c r="P215" s="261"/>
      <c r="Q215" s="261"/>
      <c r="R215" s="261"/>
      <c r="S215" s="261"/>
      <c r="T215" s="262"/>
      <c r="AT215" s="263" t="s">
        <v>223</v>
      </c>
      <c r="AU215" s="263" t="s">
        <v>76</v>
      </c>
      <c r="AV215" s="14" t="s">
        <v>218</v>
      </c>
      <c r="AW215" s="14" t="s">
        <v>30</v>
      </c>
      <c r="AX215" s="14" t="s">
        <v>74</v>
      </c>
      <c r="AY215" s="263" t="s">
        <v>211</v>
      </c>
    </row>
    <row r="216" spans="2:65" s="1" customFormat="1" ht="16.5" customHeight="1">
      <c r="B216" s="38"/>
      <c r="C216" s="264" t="s">
        <v>278</v>
      </c>
      <c r="D216" s="264" t="s">
        <v>337</v>
      </c>
      <c r="E216" s="265" t="s">
        <v>338</v>
      </c>
      <c r="F216" s="266" t="s">
        <v>339</v>
      </c>
      <c r="G216" s="267" t="s">
        <v>323</v>
      </c>
      <c r="H216" s="268">
        <v>136.006</v>
      </c>
      <c r="I216" s="269"/>
      <c r="J216" s="270">
        <f>ROUND(I216*H216,2)</f>
        <v>0</v>
      </c>
      <c r="K216" s="266" t="s">
        <v>217</v>
      </c>
      <c r="L216" s="271"/>
      <c r="M216" s="272" t="s">
        <v>1</v>
      </c>
      <c r="N216" s="273" t="s">
        <v>38</v>
      </c>
      <c r="O216" s="79"/>
      <c r="P216" s="225">
        <f>O216*H216</f>
        <v>0</v>
      </c>
      <c r="Q216" s="225">
        <v>1</v>
      </c>
      <c r="R216" s="225">
        <f>Q216*H216</f>
        <v>136.006</v>
      </c>
      <c r="S216" s="225">
        <v>0</v>
      </c>
      <c r="T216" s="226">
        <f>S216*H216</f>
        <v>0</v>
      </c>
      <c r="AR216" s="17" t="s">
        <v>247</v>
      </c>
      <c r="AT216" s="17" t="s">
        <v>337</v>
      </c>
      <c r="AU216" s="17" t="s">
        <v>76</v>
      </c>
      <c r="AY216" s="17" t="s">
        <v>211</v>
      </c>
      <c r="BE216" s="227">
        <f>IF(N216="základní",J216,0)</f>
        <v>0</v>
      </c>
      <c r="BF216" s="227">
        <f>IF(N216="snížená",J216,0)</f>
        <v>0</v>
      </c>
      <c r="BG216" s="227">
        <f>IF(N216="zákl. přenesená",J216,0)</f>
        <v>0</v>
      </c>
      <c r="BH216" s="227">
        <f>IF(N216="sníž. přenesená",J216,0)</f>
        <v>0</v>
      </c>
      <c r="BI216" s="227">
        <f>IF(N216="nulová",J216,0)</f>
        <v>0</v>
      </c>
      <c r="BJ216" s="17" t="s">
        <v>74</v>
      </c>
      <c r="BK216" s="227">
        <f>ROUND(I216*H216,2)</f>
        <v>0</v>
      </c>
      <c r="BL216" s="17" t="s">
        <v>218</v>
      </c>
      <c r="BM216" s="17" t="s">
        <v>331</v>
      </c>
    </row>
    <row r="217" spans="2:47" s="1" customFormat="1" ht="12">
      <c r="B217" s="38"/>
      <c r="C217" s="39"/>
      <c r="D217" s="228" t="s">
        <v>219</v>
      </c>
      <c r="E217" s="39"/>
      <c r="F217" s="229" t="s">
        <v>339</v>
      </c>
      <c r="G217" s="39"/>
      <c r="H217" s="39"/>
      <c r="I217" s="143"/>
      <c r="J217" s="39"/>
      <c r="K217" s="39"/>
      <c r="L217" s="43"/>
      <c r="M217" s="230"/>
      <c r="N217" s="79"/>
      <c r="O217" s="79"/>
      <c r="P217" s="79"/>
      <c r="Q217" s="79"/>
      <c r="R217" s="79"/>
      <c r="S217" s="79"/>
      <c r="T217" s="80"/>
      <c r="AT217" s="17" t="s">
        <v>219</v>
      </c>
      <c r="AU217" s="17" t="s">
        <v>76</v>
      </c>
    </row>
    <row r="218" spans="2:51" s="13" customFormat="1" ht="12">
      <c r="B218" s="242"/>
      <c r="C218" s="243"/>
      <c r="D218" s="228" t="s">
        <v>223</v>
      </c>
      <c r="E218" s="244" t="s">
        <v>1</v>
      </c>
      <c r="F218" s="245" t="s">
        <v>2574</v>
      </c>
      <c r="G218" s="243"/>
      <c r="H218" s="246">
        <v>136.006</v>
      </c>
      <c r="I218" s="247"/>
      <c r="J218" s="243"/>
      <c r="K218" s="243"/>
      <c r="L218" s="248"/>
      <c r="M218" s="249"/>
      <c r="N218" s="250"/>
      <c r="O218" s="250"/>
      <c r="P218" s="250"/>
      <c r="Q218" s="250"/>
      <c r="R218" s="250"/>
      <c r="S218" s="250"/>
      <c r="T218" s="251"/>
      <c r="AT218" s="252" t="s">
        <v>223</v>
      </c>
      <c r="AU218" s="252" t="s">
        <v>76</v>
      </c>
      <c r="AV218" s="13" t="s">
        <v>76</v>
      </c>
      <c r="AW218" s="13" t="s">
        <v>30</v>
      </c>
      <c r="AX218" s="13" t="s">
        <v>67</v>
      </c>
      <c r="AY218" s="252" t="s">
        <v>211</v>
      </c>
    </row>
    <row r="219" spans="2:51" s="14" customFormat="1" ht="12">
      <c r="B219" s="253"/>
      <c r="C219" s="254"/>
      <c r="D219" s="228" t="s">
        <v>223</v>
      </c>
      <c r="E219" s="255" t="s">
        <v>1</v>
      </c>
      <c r="F219" s="256" t="s">
        <v>227</v>
      </c>
      <c r="G219" s="254"/>
      <c r="H219" s="257">
        <v>136.006</v>
      </c>
      <c r="I219" s="258"/>
      <c r="J219" s="254"/>
      <c r="K219" s="254"/>
      <c r="L219" s="259"/>
      <c r="M219" s="260"/>
      <c r="N219" s="261"/>
      <c r="O219" s="261"/>
      <c r="P219" s="261"/>
      <c r="Q219" s="261"/>
      <c r="R219" s="261"/>
      <c r="S219" s="261"/>
      <c r="T219" s="262"/>
      <c r="AT219" s="263" t="s">
        <v>223</v>
      </c>
      <c r="AU219" s="263" t="s">
        <v>76</v>
      </c>
      <c r="AV219" s="14" t="s">
        <v>218</v>
      </c>
      <c r="AW219" s="14" t="s">
        <v>30</v>
      </c>
      <c r="AX219" s="14" t="s">
        <v>74</v>
      </c>
      <c r="AY219" s="263" t="s">
        <v>211</v>
      </c>
    </row>
    <row r="220" spans="2:65" s="1" customFormat="1" ht="16.5" customHeight="1">
      <c r="B220" s="38"/>
      <c r="C220" s="216" t="s">
        <v>253</v>
      </c>
      <c r="D220" s="216" t="s">
        <v>213</v>
      </c>
      <c r="E220" s="217" t="s">
        <v>2000</v>
      </c>
      <c r="F220" s="218" t="s">
        <v>2001</v>
      </c>
      <c r="G220" s="219" t="s">
        <v>216</v>
      </c>
      <c r="H220" s="220">
        <v>44</v>
      </c>
      <c r="I220" s="221"/>
      <c r="J220" s="222">
        <f>ROUND(I220*H220,2)</f>
        <v>0</v>
      </c>
      <c r="K220" s="218" t="s">
        <v>217</v>
      </c>
      <c r="L220" s="43"/>
      <c r="M220" s="223" t="s">
        <v>1</v>
      </c>
      <c r="N220" s="224" t="s">
        <v>38</v>
      </c>
      <c r="O220" s="79"/>
      <c r="P220" s="225">
        <f>O220*H220</f>
        <v>0</v>
      </c>
      <c r="Q220" s="225">
        <v>0</v>
      </c>
      <c r="R220" s="225">
        <f>Q220*H220</f>
        <v>0</v>
      </c>
      <c r="S220" s="225">
        <v>0</v>
      </c>
      <c r="T220" s="226">
        <f>S220*H220</f>
        <v>0</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340</v>
      </c>
    </row>
    <row r="221" spans="2:47" s="1" customFormat="1" ht="12">
      <c r="B221" s="38"/>
      <c r="C221" s="39"/>
      <c r="D221" s="228" t="s">
        <v>219</v>
      </c>
      <c r="E221" s="39"/>
      <c r="F221" s="229" t="s">
        <v>2002</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2003</v>
      </c>
      <c r="G222" s="39"/>
      <c r="H222" s="39"/>
      <c r="I222" s="143"/>
      <c r="J222" s="39"/>
      <c r="K222" s="39"/>
      <c r="L222" s="43"/>
      <c r="M222" s="230"/>
      <c r="N222" s="79"/>
      <c r="O222" s="79"/>
      <c r="P222" s="79"/>
      <c r="Q222" s="79"/>
      <c r="R222" s="79"/>
      <c r="S222" s="79"/>
      <c r="T222" s="80"/>
      <c r="AT222" s="17" t="s">
        <v>221</v>
      </c>
      <c r="AU222" s="17" t="s">
        <v>76</v>
      </c>
    </row>
    <row r="223" spans="2:51" s="12" customFormat="1" ht="12">
      <c r="B223" s="232"/>
      <c r="C223" s="233"/>
      <c r="D223" s="228" t="s">
        <v>223</v>
      </c>
      <c r="E223" s="234" t="s">
        <v>1</v>
      </c>
      <c r="F223" s="235" t="s">
        <v>2342</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3" customFormat="1" ht="12">
      <c r="B224" s="242"/>
      <c r="C224" s="243"/>
      <c r="D224" s="228" t="s">
        <v>223</v>
      </c>
      <c r="E224" s="244" t="s">
        <v>1</v>
      </c>
      <c r="F224" s="245" t="s">
        <v>7</v>
      </c>
      <c r="G224" s="243"/>
      <c r="H224" s="246">
        <v>21</v>
      </c>
      <c r="I224" s="247"/>
      <c r="J224" s="243"/>
      <c r="K224" s="243"/>
      <c r="L224" s="248"/>
      <c r="M224" s="249"/>
      <c r="N224" s="250"/>
      <c r="O224" s="250"/>
      <c r="P224" s="250"/>
      <c r="Q224" s="250"/>
      <c r="R224" s="250"/>
      <c r="S224" s="250"/>
      <c r="T224" s="251"/>
      <c r="AT224" s="252" t="s">
        <v>223</v>
      </c>
      <c r="AU224" s="252" t="s">
        <v>76</v>
      </c>
      <c r="AV224" s="13" t="s">
        <v>76</v>
      </c>
      <c r="AW224" s="13" t="s">
        <v>30</v>
      </c>
      <c r="AX224" s="13" t="s">
        <v>67</v>
      </c>
      <c r="AY224" s="252" t="s">
        <v>211</v>
      </c>
    </row>
    <row r="225" spans="2:51" s="12" customFormat="1" ht="12">
      <c r="B225" s="232"/>
      <c r="C225" s="233"/>
      <c r="D225" s="228" t="s">
        <v>223</v>
      </c>
      <c r="E225" s="234" t="s">
        <v>1</v>
      </c>
      <c r="F225" s="235" t="s">
        <v>1915</v>
      </c>
      <c r="G225" s="233"/>
      <c r="H225" s="234" t="s">
        <v>1</v>
      </c>
      <c r="I225" s="236"/>
      <c r="J225" s="233"/>
      <c r="K225" s="233"/>
      <c r="L225" s="237"/>
      <c r="M225" s="238"/>
      <c r="N225" s="239"/>
      <c r="O225" s="239"/>
      <c r="P225" s="239"/>
      <c r="Q225" s="239"/>
      <c r="R225" s="239"/>
      <c r="S225" s="239"/>
      <c r="T225" s="240"/>
      <c r="AT225" s="241" t="s">
        <v>223</v>
      </c>
      <c r="AU225" s="241" t="s">
        <v>76</v>
      </c>
      <c r="AV225" s="12" t="s">
        <v>74</v>
      </c>
      <c r="AW225" s="12" t="s">
        <v>30</v>
      </c>
      <c r="AX225" s="12" t="s">
        <v>67</v>
      </c>
      <c r="AY225" s="241" t="s">
        <v>211</v>
      </c>
    </row>
    <row r="226" spans="2:51" s="13" customFormat="1" ht="12">
      <c r="B226" s="242"/>
      <c r="C226" s="243"/>
      <c r="D226" s="228" t="s">
        <v>223</v>
      </c>
      <c r="E226" s="244" t="s">
        <v>1</v>
      </c>
      <c r="F226" s="245" t="s">
        <v>373</v>
      </c>
      <c r="G226" s="243"/>
      <c r="H226" s="246">
        <v>23</v>
      </c>
      <c r="I226" s="247"/>
      <c r="J226" s="243"/>
      <c r="K226" s="243"/>
      <c r="L226" s="248"/>
      <c r="M226" s="249"/>
      <c r="N226" s="250"/>
      <c r="O226" s="250"/>
      <c r="P226" s="250"/>
      <c r="Q226" s="250"/>
      <c r="R226" s="250"/>
      <c r="S226" s="250"/>
      <c r="T226" s="251"/>
      <c r="AT226" s="252" t="s">
        <v>223</v>
      </c>
      <c r="AU226" s="252" t="s">
        <v>76</v>
      </c>
      <c r="AV226" s="13" t="s">
        <v>76</v>
      </c>
      <c r="AW226" s="13" t="s">
        <v>30</v>
      </c>
      <c r="AX226" s="13" t="s">
        <v>67</v>
      </c>
      <c r="AY226" s="252" t="s">
        <v>211</v>
      </c>
    </row>
    <row r="227" spans="2:51" s="14" customFormat="1" ht="12">
      <c r="B227" s="253"/>
      <c r="C227" s="254"/>
      <c r="D227" s="228" t="s">
        <v>223</v>
      </c>
      <c r="E227" s="255" t="s">
        <v>1</v>
      </c>
      <c r="F227" s="256" t="s">
        <v>227</v>
      </c>
      <c r="G227" s="254"/>
      <c r="H227" s="257">
        <v>44</v>
      </c>
      <c r="I227" s="258"/>
      <c r="J227" s="254"/>
      <c r="K227" s="254"/>
      <c r="L227" s="259"/>
      <c r="M227" s="260"/>
      <c r="N227" s="261"/>
      <c r="O227" s="261"/>
      <c r="P227" s="261"/>
      <c r="Q227" s="261"/>
      <c r="R227" s="261"/>
      <c r="S227" s="261"/>
      <c r="T227" s="262"/>
      <c r="AT227" s="263" t="s">
        <v>223</v>
      </c>
      <c r="AU227" s="263" t="s">
        <v>76</v>
      </c>
      <c r="AV227" s="14" t="s">
        <v>218</v>
      </c>
      <c r="AW227" s="14" t="s">
        <v>30</v>
      </c>
      <c r="AX227" s="14" t="s">
        <v>74</v>
      </c>
      <c r="AY227" s="263" t="s">
        <v>211</v>
      </c>
    </row>
    <row r="228" spans="2:65" s="1" customFormat="1" ht="16.5" customHeight="1">
      <c r="B228" s="38"/>
      <c r="C228" s="216" t="s">
        <v>353</v>
      </c>
      <c r="D228" s="216" t="s">
        <v>213</v>
      </c>
      <c r="E228" s="217" t="s">
        <v>342</v>
      </c>
      <c r="F228" s="218" t="s">
        <v>343</v>
      </c>
      <c r="G228" s="219" t="s">
        <v>216</v>
      </c>
      <c r="H228" s="220">
        <v>44</v>
      </c>
      <c r="I228" s="221"/>
      <c r="J228" s="222">
        <f>ROUND(I228*H228,2)</f>
        <v>0</v>
      </c>
      <c r="K228" s="218" t="s">
        <v>217</v>
      </c>
      <c r="L228" s="43"/>
      <c r="M228" s="223" t="s">
        <v>1</v>
      </c>
      <c r="N228" s="224" t="s">
        <v>38</v>
      </c>
      <c r="O228" s="79"/>
      <c r="P228" s="225">
        <f>O228*H228</f>
        <v>0</v>
      </c>
      <c r="Q228" s="225">
        <v>0</v>
      </c>
      <c r="R228" s="225">
        <f>Q228*H228</f>
        <v>0</v>
      </c>
      <c r="S228" s="225">
        <v>0</v>
      </c>
      <c r="T228" s="226">
        <f>S228*H228</f>
        <v>0</v>
      </c>
      <c r="AR228" s="17" t="s">
        <v>218</v>
      </c>
      <c r="AT228" s="17" t="s">
        <v>213</v>
      </c>
      <c r="AU228" s="17" t="s">
        <v>76</v>
      </c>
      <c r="AY228" s="17" t="s">
        <v>211</v>
      </c>
      <c r="BE228" s="227">
        <f>IF(N228="základní",J228,0)</f>
        <v>0</v>
      </c>
      <c r="BF228" s="227">
        <f>IF(N228="snížená",J228,0)</f>
        <v>0</v>
      </c>
      <c r="BG228" s="227">
        <f>IF(N228="zákl. přenesená",J228,0)</f>
        <v>0</v>
      </c>
      <c r="BH228" s="227">
        <f>IF(N228="sníž. přenesená",J228,0)</f>
        <v>0</v>
      </c>
      <c r="BI228" s="227">
        <f>IF(N228="nulová",J228,0)</f>
        <v>0</v>
      </c>
      <c r="BJ228" s="17" t="s">
        <v>74</v>
      </c>
      <c r="BK228" s="227">
        <f>ROUND(I228*H228,2)</f>
        <v>0</v>
      </c>
      <c r="BL228" s="17" t="s">
        <v>218</v>
      </c>
      <c r="BM228" s="17" t="s">
        <v>344</v>
      </c>
    </row>
    <row r="229" spans="2:47" s="1" customFormat="1" ht="12">
      <c r="B229" s="38"/>
      <c r="C229" s="39"/>
      <c r="D229" s="228" t="s">
        <v>219</v>
      </c>
      <c r="E229" s="39"/>
      <c r="F229" s="229" t="s">
        <v>345</v>
      </c>
      <c r="G229" s="39"/>
      <c r="H229" s="39"/>
      <c r="I229" s="143"/>
      <c r="J229" s="39"/>
      <c r="K229" s="39"/>
      <c r="L229" s="43"/>
      <c r="M229" s="230"/>
      <c r="N229" s="79"/>
      <c r="O229" s="79"/>
      <c r="P229" s="79"/>
      <c r="Q229" s="79"/>
      <c r="R229" s="79"/>
      <c r="S229" s="79"/>
      <c r="T229" s="80"/>
      <c r="AT229" s="17" t="s">
        <v>219</v>
      </c>
      <c r="AU229" s="17" t="s">
        <v>76</v>
      </c>
    </row>
    <row r="230" spans="2:47" s="1" customFormat="1" ht="12">
      <c r="B230" s="38"/>
      <c r="C230" s="39"/>
      <c r="D230" s="228" t="s">
        <v>221</v>
      </c>
      <c r="E230" s="39"/>
      <c r="F230" s="231" t="s">
        <v>346</v>
      </c>
      <c r="G230" s="39"/>
      <c r="H230" s="39"/>
      <c r="I230" s="143"/>
      <c r="J230" s="39"/>
      <c r="K230" s="39"/>
      <c r="L230" s="43"/>
      <c r="M230" s="230"/>
      <c r="N230" s="79"/>
      <c r="O230" s="79"/>
      <c r="P230" s="79"/>
      <c r="Q230" s="79"/>
      <c r="R230" s="79"/>
      <c r="S230" s="79"/>
      <c r="T230" s="80"/>
      <c r="AT230" s="17" t="s">
        <v>221</v>
      </c>
      <c r="AU230" s="17" t="s">
        <v>76</v>
      </c>
    </row>
    <row r="231" spans="2:65" s="1" customFormat="1" ht="16.5" customHeight="1">
      <c r="B231" s="38"/>
      <c r="C231" s="264" t="s">
        <v>7</v>
      </c>
      <c r="D231" s="264" t="s">
        <v>337</v>
      </c>
      <c r="E231" s="265" t="s">
        <v>348</v>
      </c>
      <c r="F231" s="266" t="s">
        <v>349</v>
      </c>
      <c r="G231" s="267" t="s">
        <v>350</v>
      </c>
      <c r="H231" s="268">
        <v>1.32</v>
      </c>
      <c r="I231" s="269"/>
      <c r="J231" s="270">
        <f>ROUND(I231*H231,2)</f>
        <v>0</v>
      </c>
      <c r="K231" s="266" t="s">
        <v>217</v>
      </c>
      <c r="L231" s="271"/>
      <c r="M231" s="272" t="s">
        <v>1</v>
      </c>
      <c r="N231" s="273" t="s">
        <v>38</v>
      </c>
      <c r="O231" s="79"/>
      <c r="P231" s="225">
        <f>O231*H231</f>
        <v>0</v>
      </c>
      <c r="Q231" s="225">
        <v>0.001</v>
      </c>
      <c r="R231" s="225">
        <f>Q231*H231</f>
        <v>0.00132</v>
      </c>
      <c r="S231" s="225">
        <v>0</v>
      </c>
      <c r="T231" s="226">
        <f>S231*H231</f>
        <v>0</v>
      </c>
      <c r="AR231" s="17" t="s">
        <v>247</v>
      </c>
      <c r="AT231" s="17" t="s">
        <v>337</v>
      </c>
      <c r="AU231" s="17" t="s">
        <v>76</v>
      </c>
      <c r="AY231" s="17" t="s">
        <v>211</v>
      </c>
      <c r="BE231" s="227">
        <f>IF(N231="základní",J231,0)</f>
        <v>0</v>
      </c>
      <c r="BF231" s="227">
        <f>IF(N231="snížená",J231,0)</f>
        <v>0</v>
      </c>
      <c r="BG231" s="227">
        <f>IF(N231="zákl. přenesená",J231,0)</f>
        <v>0</v>
      </c>
      <c r="BH231" s="227">
        <f>IF(N231="sníž. přenesená",J231,0)</f>
        <v>0</v>
      </c>
      <c r="BI231" s="227">
        <f>IF(N231="nulová",J231,0)</f>
        <v>0</v>
      </c>
      <c r="BJ231" s="17" t="s">
        <v>74</v>
      </c>
      <c r="BK231" s="227">
        <f>ROUND(I231*H231,2)</f>
        <v>0</v>
      </c>
      <c r="BL231" s="17" t="s">
        <v>218</v>
      </c>
      <c r="BM231" s="17" t="s">
        <v>351</v>
      </c>
    </row>
    <row r="232" spans="2:47" s="1" customFormat="1" ht="12">
      <c r="B232" s="38"/>
      <c r="C232" s="39"/>
      <c r="D232" s="228" t="s">
        <v>219</v>
      </c>
      <c r="E232" s="39"/>
      <c r="F232" s="229" t="s">
        <v>349</v>
      </c>
      <c r="G232" s="39"/>
      <c r="H232" s="39"/>
      <c r="I232" s="143"/>
      <c r="J232" s="39"/>
      <c r="K232" s="39"/>
      <c r="L232" s="43"/>
      <c r="M232" s="230"/>
      <c r="N232" s="79"/>
      <c r="O232" s="79"/>
      <c r="P232" s="79"/>
      <c r="Q232" s="79"/>
      <c r="R232" s="79"/>
      <c r="S232" s="79"/>
      <c r="T232" s="80"/>
      <c r="AT232" s="17" t="s">
        <v>219</v>
      </c>
      <c r="AU232" s="17" t="s">
        <v>76</v>
      </c>
    </row>
    <row r="233" spans="2:51" s="13" customFormat="1" ht="12">
      <c r="B233" s="242"/>
      <c r="C233" s="243"/>
      <c r="D233" s="228" t="s">
        <v>223</v>
      </c>
      <c r="E233" s="244" t="s">
        <v>1</v>
      </c>
      <c r="F233" s="245" t="s">
        <v>2575</v>
      </c>
      <c r="G233" s="243"/>
      <c r="H233" s="246">
        <v>1.32</v>
      </c>
      <c r="I233" s="247"/>
      <c r="J233" s="243"/>
      <c r="K233" s="243"/>
      <c r="L233" s="248"/>
      <c r="M233" s="249"/>
      <c r="N233" s="250"/>
      <c r="O233" s="250"/>
      <c r="P233" s="250"/>
      <c r="Q233" s="250"/>
      <c r="R233" s="250"/>
      <c r="S233" s="250"/>
      <c r="T233" s="251"/>
      <c r="AT233" s="252" t="s">
        <v>223</v>
      </c>
      <c r="AU233" s="252" t="s">
        <v>76</v>
      </c>
      <c r="AV233" s="13" t="s">
        <v>76</v>
      </c>
      <c r="AW233" s="13" t="s">
        <v>30</v>
      </c>
      <c r="AX233" s="13" t="s">
        <v>67</v>
      </c>
      <c r="AY233" s="252" t="s">
        <v>211</v>
      </c>
    </row>
    <row r="234" spans="2:51" s="14" customFormat="1" ht="12">
      <c r="B234" s="253"/>
      <c r="C234" s="254"/>
      <c r="D234" s="228" t="s">
        <v>223</v>
      </c>
      <c r="E234" s="255" t="s">
        <v>1</v>
      </c>
      <c r="F234" s="256" t="s">
        <v>227</v>
      </c>
      <c r="G234" s="254"/>
      <c r="H234" s="257">
        <v>1.32</v>
      </c>
      <c r="I234" s="258"/>
      <c r="J234" s="254"/>
      <c r="K234" s="254"/>
      <c r="L234" s="259"/>
      <c r="M234" s="260"/>
      <c r="N234" s="261"/>
      <c r="O234" s="261"/>
      <c r="P234" s="261"/>
      <c r="Q234" s="261"/>
      <c r="R234" s="261"/>
      <c r="S234" s="261"/>
      <c r="T234" s="262"/>
      <c r="AT234" s="263" t="s">
        <v>223</v>
      </c>
      <c r="AU234" s="263" t="s">
        <v>76</v>
      </c>
      <c r="AV234" s="14" t="s">
        <v>218</v>
      </c>
      <c r="AW234" s="14" t="s">
        <v>30</v>
      </c>
      <c r="AX234" s="14" t="s">
        <v>74</v>
      </c>
      <c r="AY234" s="263" t="s">
        <v>211</v>
      </c>
    </row>
    <row r="235" spans="2:65" s="1" customFormat="1" ht="16.5" customHeight="1">
      <c r="B235" s="38"/>
      <c r="C235" s="216" t="s">
        <v>285</v>
      </c>
      <c r="D235" s="216" t="s">
        <v>213</v>
      </c>
      <c r="E235" s="217" t="s">
        <v>896</v>
      </c>
      <c r="F235" s="218" t="s">
        <v>897</v>
      </c>
      <c r="G235" s="219" t="s">
        <v>216</v>
      </c>
      <c r="H235" s="220">
        <v>44</v>
      </c>
      <c r="I235" s="221"/>
      <c r="J235" s="222">
        <f>ROUND(I235*H235,2)</f>
        <v>0</v>
      </c>
      <c r="K235" s="218" t="s">
        <v>217</v>
      </c>
      <c r="L235" s="43"/>
      <c r="M235" s="223" t="s">
        <v>1</v>
      </c>
      <c r="N235" s="224" t="s">
        <v>38</v>
      </c>
      <c r="O235" s="79"/>
      <c r="P235" s="225">
        <f>O235*H235</f>
        <v>0</v>
      </c>
      <c r="Q235" s="225">
        <v>0</v>
      </c>
      <c r="R235" s="225">
        <f>Q235*H235</f>
        <v>0</v>
      </c>
      <c r="S235" s="225">
        <v>0</v>
      </c>
      <c r="T235" s="226">
        <f>S235*H235</f>
        <v>0</v>
      </c>
      <c r="AR235" s="17" t="s">
        <v>218</v>
      </c>
      <c r="AT235" s="17" t="s">
        <v>213</v>
      </c>
      <c r="AU235" s="17" t="s">
        <v>76</v>
      </c>
      <c r="AY235" s="17" t="s">
        <v>211</v>
      </c>
      <c r="BE235" s="227">
        <f>IF(N235="základní",J235,0)</f>
        <v>0</v>
      </c>
      <c r="BF235" s="227">
        <f>IF(N235="snížená",J235,0)</f>
        <v>0</v>
      </c>
      <c r="BG235" s="227">
        <f>IF(N235="zákl. přenesená",J235,0)</f>
        <v>0</v>
      </c>
      <c r="BH235" s="227">
        <f>IF(N235="sníž. přenesená",J235,0)</f>
        <v>0</v>
      </c>
      <c r="BI235" s="227">
        <f>IF(N235="nulová",J235,0)</f>
        <v>0</v>
      </c>
      <c r="BJ235" s="17" t="s">
        <v>74</v>
      </c>
      <c r="BK235" s="227">
        <f>ROUND(I235*H235,2)</f>
        <v>0</v>
      </c>
      <c r="BL235" s="17" t="s">
        <v>218</v>
      </c>
      <c r="BM235" s="17" t="s">
        <v>2576</v>
      </c>
    </row>
    <row r="236" spans="2:47" s="1" customFormat="1" ht="12">
      <c r="B236" s="38"/>
      <c r="C236" s="39"/>
      <c r="D236" s="228" t="s">
        <v>219</v>
      </c>
      <c r="E236" s="39"/>
      <c r="F236" s="229" t="s">
        <v>899</v>
      </c>
      <c r="G236" s="39"/>
      <c r="H236" s="39"/>
      <c r="I236" s="143"/>
      <c r="J236" s="39"/>
      <c r="K236" s="39"/>
      <c r="L236" s="43"/>
      <c r="M236" s="230"/>
      <c r="N236" s="79"/>
      <c r="O236" s="79"/>
      <c r="P236" s="79"/>
      <c r="Q236" s="79"/>
      <c r="R236" s="79"/>
      <c r="S236" s="79"/>
      <c r="T236" s="80"/>
      <c r="AT236" s="17" t="s">
        <v>219</v>
      </c>
      <c r="AU236" s="17" t="s">
        <v>76</v>
      </c>
    </row>
    <row r="237" spans="2:47" s="1" customFormat="1" ht="12">
      <c r="B237" s="38"/>
      <c r="C237" s="39"/>
      <c r="D237" s="228" t="s">
        <v>221</v>
      </c>
      <c r="E237" s="39"/>
      <c r="F237" s="231" t="s">
        <v>363</v>
      </c>
      <c r="G237" s="39"/>
      <c r="H237" s="39"/>
      <c r="I237" s="143"/>
      <c r="J237" s="39"/>
      <c r="K237" s="39"/>
      <c r="L237" s="43"/>
      <c r="M237" s="230"/>
      <c r="N237" s="79"/>
      <c r="O237" s="79"/>
      <c r="P237" s="79"/>
      <c r="Q237" s="79"/>
      <c r="R237" s="79"/>
      <c r="S237" s="79"/>
      <c r="T237" s="80"/>
      <c r="AT237" s="17" t="s">
        <v>221</v>
      </c>
      <c r="AU237" s="17" t="s">
        <v>76</v>
      </c>
    </row>
    <row r="238" spans="2:63" s="11" customFormat="1" ht="22.8" customHeight="1">
      <c r="B238" s="200"/>
      <c r="C238" s="201"/>
      <c r="D238" s="202" t="s">
        <v>66</v>
      </c>
      <c r="E238" s="214" t="s">
        <v>236</v>
      </c>
      <c r="F238" s="214" t="s">
        <v>372</v>
      </c>
      <c r="G238" s="201"/>
      <c r="H238" s="201"/>
      <c r="I238" s="204"/>
      <c r="J238" s="215">
        <f>BK238</f>
        <v>0</v>
      </c>
      <c r="K238" s="201"/>
      <c r="L238" s="206"/>
      <c r="M238" s="207"/>
      <c r="N238" s="208"/>
      <c r="O238" s="208"/>
      <c r="P238" s="209">
        <f>SUM(P239:P285)</f>
        <v>0</v>
      </c>
      <c r="Q238" s="208"/>
      <c r="R238" s="209">
        <f>SUM(R239:R285)</f>
        <v>28.258361109269906</v>
      </c>
      <c r="S238" s="208"/>
      <c r="T238" s="210">
        <f>SUM(T239:T285)</f>
        <v>0</v>
      </c>
      <c r="AR238" s="211" t="s">
        <v>74</v>
      </c>
      <c r="AT238" s="212" t="s">
        <v>66</v>
      </c>
      <c r="AU238" s="212" t="s">
        <v>74</v>
      </c>
      <c r="AY238" s="211" t="s">
        <v>211</v>
      </c>
      <c r="BK238" s="213">
        <f>SUM(BK239:BK285)</f>
        <v>0</v>
      </c>
    </row>
    <row r="239" spans="2:65" s="1" customFormat="1" ht="16.5" customHeight="1">
      <c r="B239" s="38"/>
      <c r="C239" s="216" t="s">
        <v>373</v>
      </c>
      <c r="D239" s="216" t="s">
        <v>213</v>
      </c>
      <c r="E239" s="217" t="s">
        <v>2450</v>
      </c>
      <c r="F239" s="218" t="s">
        <v>2451</v>
      </c>
      <c r="G239" s="219" t="s">
        <v>559</v>
      </c>
      <c r="H239" s="220">
        <v>4</v>
      </c>
      <c r="I239" s="221"/>
      <c r="J239" s="222">
        <f>ROUND(I239*H239,2)</f>
        <v>0</v>
      </c>
      <c r="K239" s="218" t="s">
        <v>217</v>
      </c>
      <c r="L239" s="43"/>
      <c r="M239" s="223" t="s">
        <v>1</v>
      </c>
      <c r="N239" s="224" t="s">
        <v>38</v>
      </c>
      <c r="O239" s="79"/>
      <c r="P239" s="225">
        <f>O239*H239</f>
        <v>0</v>
      </c>
      <c r="Q239" s="225">
        <v>0.0084</v>
      </c>
      <c r="R239" s="225">
        <f>Q239*H239</f>
        <v>0.0336</v>
      </c>
      <c r="S239" s="225">
        <v>0</v>
      </c>
      <c r="T239" s="226">
        <f>S239*H239</f>
        <v>0</v>
      </c>
      <c r="AR239" s="17" t="s">
        <v>218</v>
      </c>
      <c r="AT239" s="17" t="s">
        <v>213</v>
      </c>
      <c r="AU239" s="17" t="s">
        <v>76</v>
      </c>
      <c r="AY239" s="17" t="s">
        <v>211</v>
      </c>
      <c r="BE239" s="227">
        <f>IF(N239="základní",J239,0)</f>
        <v>0</v>
      </c>
      <c r="BF239" s="227">
        <f>IF(N239="snížená",J239,0)</f>
        <v>0</v>
      </c>
      <c r="BG239" s="227">
        <f>IF(N239="zákl. přenesená",J239,0)</f>
        <v>0</v>
      </c>
      <c r="BH239" s="227">
        <f>IF(N239="sníž. přenesená",J239,0)</f>
        <v>0</v>
      </c>
      <c r="BI239" s="227">
        <f>IF(N239="nulová",J239,0)</f>
        <v>0</v>
      </c>
      <c r="BJ239" s="17" t="s">
        <v>74</v>
      </c>
      <c r="BK239" s="227">
        <f>ROUND(I239*H239,2)</f>
        <v>0</v>
      </c>
      <c r="BL239" s="17" t="s">
        <v>218</v>
      </c>
      <c r="BM239" s="17" t="s">
        <v>361</v>
      </c>
    </row>
    <row r="240" spans="2:47" s="1" customFormat="1" ht="12">
      <c r="B240" s="38"/>
      <c r="C240" s="39"/>
      <c r="D240" s="228" t="s">
        <v>219</v>
      </c>
      <c r="E240" s="39"/>
      <c r="F240" s="229" t="s">
        <v>2452</v>
      </c>
      <c r="G240" s="39"/>
      <c r="H240" s="39"/>
      <c r="I240" s="143"/>
      <c r="J240" s="39"/>
      <c r="K240" s="39"/>
      <c r="L240" s="43"/>
      <c r="M240" s="230"/>
      <c r="N240" s="79"/>
      <c r="O240" s="79"/>
      <c r="P240" s="79"/>
      <c r="Q240" s="79"/>
      <c r="R240" s="79"/>
      <c r="S240" s="79"/>
      <c r="T240" s="80"/>
      <c r="AT240" s="17" t="s">
        <v>219</v>
      </c>
      <c r="AU240" s="17" t="s">
        <v>76</v>
      </c>
    </row>
    <row r="241" spans="2:51" s="12" customFormat="1" ht="12">
      <c r="B241" s="232"/>
      <c r="C241" s="233"/>
      <c r="D241" s="228" t="s">
        <v>223</v>
      </c>
      <c r="E241" s="234" t="s">
        <v>1</v>
      </c>
      <c r="F241" s="235" t="s">
        <v>2453</v>
      </c>
      <c r="G241" s="233"/>
      <c r="H241" s="234" t="s">
        <v>1</v>
      </c>
      <c r="I241" s="236"/>
      <c r="J241" s="233"/>
      <c r="K241" s="233"/>
      <c r="L241" s="237"/>
      <c r="M241" s="238"/>
      <c r="N241" s="239"/>
      <c r="O241" s="239"/>
      <c r="P241" s="239"/>
      <c r="Q241" s="239"/>
      <c r="R241" s="239"/>
      <c r="S241" s="239"/>
      <c r="T241" s="240"/>
      <c r="AT241" s="241" t="s">
        <v>223</v>
      </c>
      <c r="AU241" s="241" t="s">
        <v>76</v>
      </c>
      <c r="AV241" s="12" t="s">
        <v>74</v>
      </c>
      <c r="AW241" s="12" t="s">
        <v>30</v>
      </c>
      <c r="AX241" s="12" t="s">
        <v>67</v>
      </c>
      <c r="AY241" s="241" t="s">
        <v>211</v>
      </c>
    </row>
    <row r="242" spans="2:51" s="13" customFormat="1" ht="12">
      <c r="B242" s="242"/>
      <c r="C242" s="243"/>
      <c r="D242" s="228" t="s">
        <v>223</v>
      </c>
      <c r="E242" s="244" t="s">
        <v>1</v>
      </c>
      <c r="F242" s="245" t="s">
        <v>218</v>
      </c>
      <c r="G242" s="243"/>
      <c r="H242" s="246">
        <v>4</v>
      </c>
      <c r="I242" s="247"/>
      <c r="J242" s="243"/>
      <c r="K242" s="243"/>
      <c r="L242" s="248"/>
      <c r="M242" s="249"/>
      <c r="N242" s="250"/>
      <c r="O242" s="250"/>
      <c r="P242" s="250"/>
      <c r="Q242" s="250"/>
      <c r="R242" s="250"/>
      <c r="S242" s="250"/>
      <c r="T242" s="251"/>
      <c r="AT242" s="252" t="s">
        <v>223</v>
      </c>
      <c r="AU242" s="252" t="s">
        <v>76</v>
      </c>
      <c r="AV242" s="13" t="s">
        <v>76</v>
      </c>
      <c r="AW242" s="13" t="s">
        <v>30</v>
      </c>
      <c r="AX242" s="13" t="s">
        <v>67</v>
      </c>
      <c r="AY242" s="252" t="s">
        <v>211</v>
      </c>
    </row>
    <row r="243" spans="2:51" s="14" customFormat="1" ht="12">
      <c r="B243" s="253"/>
      <c r="C243" s="254"/>
      <c r="D243" s="228" t="s">
        <v>223</v>
      </c>
      <c r="E243" s="255" t="s">
        <v>1</v>
      </c>
      <c r="F243" s="256" t="s">
        <v>227</v>
      </c>
      <c r="G243" s="254"/>
      <c r="H243" s="257">
        <v>4</v>
      </c>
      <c r="I243" s="258"/>
      <c r="J243" s="254"/>
      <c r="K243" s="254"/>
      <c r="L243" s="259"/>
      <c r="M243" s="260"/>
      <c r="N243" s="261"/>
      <c r="O243" s="261"/>
      <c r="P243" s="261"/>
      <c r="Q243" s="261"/>
      <c r="R243" s="261"/>
      <c r="S243" s="261"/>
      <c r="T243" s="262"/>
      <c r="AT243" s="263" t="s">
        <v>223</v>
      </c>
      <c r="AU243" s="263" t="s">
        <v>76</v>
      </c>
      <c r="AV243" s="14" t="s">
        <v>218</v>
      </c>
      <c r="AW243" s="14" t="s">
        <v>30</v>
      </c>
      <c r="AX243" s="14" t="s">
        <v>74</v>
      </c>
      <c r="AY243" s="263" t="s">
        <v>211</v>
      </c>
    </row>
    <row r="244" spans="2:65" s="1" customFormat="1" ht="16.5" customHeight="1">
      <c r="B244" s="38"/>
      <c r="C244" s="216" t="s">
        <v>292</v>
      </c>
      <c r="D244" s="216" t="s">
        <v>213</v>
      </c>
      <c r="E244" s="217" t="s">
        <v>2577</v>
      </c>
      <c r="F244" s="218" t="s">
        <v>2578</v>
      </c>
      <c r="G244" s="219" t="s">
        <v>230</v>
      </c>
      <c r="H244" s="220">
        <v>10.9</v>
      </c>
      <c r="I244" s="221"/>
      <c r="J244" s="222">
        <f>ROUND(I244*H244,2)</f>
        <v>0</v>
      </c>
      <c r="K244" s="218" t="s">
        <v>217</v>
      </c>
      <c r="L244" s="43"/>
      <c r="M244" s="223" t="s">
        <v>1</v>
      </c>
      <c r="N244" s="224" t="s">
        <v>38</v>
      </c>
      <c r="O244" s="79"/>
      <c r="P244" s="225">
        <f>O244*H244</f>
        <v>0</v>
      </c>
      <c r="Q244" s="225">
        <v>2.514302052</v>
      </c>
      <c r="R244" s="225">
        <f>Q244*H244</f>
        <v>27.405892366800003</v>
      </c>
      <c r="S244" s="225">
        <v>0</v>
      </c>
      <c r="T244" s="226">
        <f>S244*H244</f>
        <v>0</v>
      </c>
      <c r="AR244" s="17" t="s">
        <v>218</v>
      </c>
      <c r="AT244" s="17" t="s">
        <v>213</v>
      </c>
      <c r="AU244" s="17" t="s">
        <v>76</v>
      </c>
      <c r="AY244" s="17" t="s">
        <v>211</v>
      </c>
      <c r="BE244" s="227">
        <f>IF(N244="základní",J244,0)</f>
        <v>0</v>
      </c>
      <c r="BF244" s="227">
        <f>IF(N244="snížená",J244,0)</f>
        <v>0</v>
      </c>
      <c r="BG244" s="227">
        <f>IF(N244="zákl. přenesená",J244,0)</f>
        <v>0</v>
      </c>
      <c r="BH244" s="227">
        <f>IF(N244="sníž. přenesená",J244,0)</f>
        <v>0</v>
      </c>
      <c r="BI244" s="227">
        <f>IF(N244="nulová",J244,0)</f>
        <v>0</v>
      </c>
      <c r="BJ244" s="17" t="s">
        <v>74</v>
      </c>
      <c r="BK244" s="227">
        <f>ROUND(I244*H244,2)</f>
        <v>0</v>
      </c>
      <c r="BL244" s="17" t="s">
        <v>218</v>
      </c>
      <c r="BM244" s="17" t="s">
        <v>376</v>
      </c>
    </row>
    <row r="245" spans="2:47" s="1" customFormat="1" ht="12">
      <c r="B245" s="38"/>
      <c r="C245" s="39"/>
      <c r="D245" s="228" t="s">
        <v>219</v>
      </c>
      <c r="E245" s="39"/>
      <c r="F245" s="229" t="s">
        <v>2579</v>
      </c>
      <c r="G245" s="39"/>
      <c r="H245" s="39"/>
      <c r="I245" s="143"/>
      <c r="J245" s="39"/>
      <c r="K245" s="39"/>
      <c r="L245" s="43"/>
      <c r="M245" s="230"/>
      <c r="N245" s="79"/>
      <c r="O245" s="79"/>
      <c r="P245" s="79"/>
      <c r="Q245" s="79"/>
      <c r="R245" s="79"/>
      <c r="S245" s="79"/>
      <c r="T245" s="80"/>
      <c r="AT245" s="17" t="s">
        <v>219</v>
      </c>
      <c r="AU245" s="17" t="s">
        <v>76</v>
      </c>
    </row>
    <row r="246" spans="2:47" s="1" customFormat="1" ht="12">
      <c r="B246" s="38"/>
      <c r="C246" s="39"/>
      <c r="D246" s="228" t="s">
        <v>221</v>
      </c>
      <c r="E246" s="39"/>
      <c r="F246" s="231" t="s">
        <v>2580</v>
      </c>
      <c r="G246" s="39"/>
      <c r="H246" s="39"/>
      <c r="I246" s="143"/>
      <c r="J246" s="39"/>
      <c r="K246" s="39"/>
      <c r="L246" s="43"/>
      <c r="M246" s="230"/>
      <c r="N246" s="79"/>
      <c r="O246" s="79"/>
      <c r="P246" s="79"/>
      <c r="Q246" s="79"/>
      <c r="R246" s="79"/>
      <c r="S246" s="79"/>
      <c r="T246" s="80"/>
      <c r="AT246" s="17" t="s">
        <v>221</v>
      </c>
      <c r="AU246" s="17" t="s">
        <v>76</v>
      </c>
    </row>
    <row r="247" spans="2:51" s="12" customFormat="1" ht="12">
      <c r="B247" s="232"/>
      <c r="C247" s="233"/>
      <c r="D247" s="228" t="s">
        <v>223</v>
      </c>
      <c r="E247" s="234" t="s">
        <v>1</v>
      </c>
      <c r="F247" s="235" t="s">
        <v>2581</v>
      </c>
      <c r="G247" s="233"/>
      <c r="H247" s="234" t="s">
        <v>1</v>
      </c>
      <c r="I247" s="236"/>
      <c r="J247" s="233"/>
      <c r="K247" s="233"/>
      <c r="L247" s="237"/>
      <c r="M247" s="238"/>
      <c r="N247" s="239"/>
      <c r="O247" s="239"/>
      <c r="P247" s="239"/>
      <c r="Q247" s="239"/>
      <c r="R247" s="239"/>
      <c r="S247" s="239"/>
      <c r="T247" s="240"/>
      <c r="AT247" s="241" t="s">
        <v>223</v>
      </c>
      <c r="AU247" s="241" t="s">
        <v>76</v>
      </c>
      <c r="AV247" s="12" t="s">
        <v>74</v>
      </c>
      <c r="AW247" s="12" t="s">
        <v>30</v>
      </c>
      <c r="AX247" s="12" t="s">
        <v>67</v>
      </c>
      <c r="AY247" s="241" t="s">
        <v>211</v>
      </c>
    </row>
    <row r="248" spans="2:51" s="13" customFormat="1" ht="12">
      <c r="B248" s="242"/>
      <c r="C248" s="243"/>
      <c r="D248" s="228" t="s">
        <v>223</v>
      </c>
      <c r="E248" s="244" t="s">
        <v>1</v>
      </c>
      <c r="F248" s="245" t="s">
        <v>2582</v>
      </c>
      <c r="G248" s="243"/>
      <c r="H248" s="246">
        <v>4.9</v>
      </c>
      <c r="I248" s="247"/>
      <c r="J248" s="243"/>
      <c r="K248" s="243"/>
      <c r="L248" s="248"/>
      <c r="M248" s="249"/>
      <c r="N248" s="250"/>
      <c r="O248" s="250"/>
      <c r="P248" s="250"/>
      <c r="Q248" s="250"/>
      <c r="R248" s="250"/>
      <c r="S248" s="250"/>
      <c r="T248" s="251"/>
      <c r="AT248" s="252" t="s">
        <v>223</v>
      </c>
      <c r="AU248" s="252" t="s">
        <v>76</v>
      </c>
      <c r="AV248" s="13" t="s">
        <v>76</v>
      </c>
      <c r="AW248" s="13" t="s">
        <v>30</v>
      </c>
      <c r="AX248" s="13" t="s">
        <v>67</v>
      </c>
      <c r="AY248" s="252" t="s">
        <v>211</v>
      </c>
    </row>
    <row r="249" spans="2:51" s="12" customFormat="1" ht="12">
      <c r="B249" s="232"/>
      <c r="C249" s="233"/>
      <c r="D249" s="228" t="s">
        <v>223</v>
      </c>
      <c r="E249" s="234" t="s">
        <v>1</v>
      </c>
      <c r="F249" s="235" t="s">
        <v>2583</v>
      </c>
      <c r="G249" s="233"/>
      <c r="H249" s="234" t="s">
        <v>1</v>
      </c>
      <c r="I249" s="236"/>
      <c r="J249" s="233"/>
      <c r="K249" s="233"/>
      <c r="L249" s="237"/>
      <c r="M249" s="238"/>
      <c r="N249" s="239"/>
      <c r="O249" s="239"/>
      <c r="P249" s="239"/>
      <c r="Q249" s="239"/>
      <c r="R249" s="239"/>
      <c r="S249" s="239"/>
      <c r="T249" s="240"/>
      <c r="AT249" s="241" t="s">
        <v>223</v>
      </c>
      <c r="AU249" s="241" t="s">
        <v>76</v>
      </c>
      <c r="AV249" s="12" t="s">
        <v>74</v>
      </c>
      <c r="AW249" s="12" t="s">
        <v>30</v>
      </c>
      <c r="AX249" s="12" t="s">
        <v>67</v>
      </c>
      <c r="AY249" s="241" t="s">
        <v>211</v>
      </c>
    </row>
    <row r="250" spans="2:51" s="13" customFormat="1" ht="12">
      <c r="B250" s="242"/>
      <c r="C250" s="243"/>
      <c r="D250" s="228" t="s">
        <v>223</v>
      </c>
      <c r="E250" s="244" t="s">
        <v>1</v>
      </c>
      <c r="F250" s="245" t="s">
        <v>239</v>
      </c>
      <c r="G250" s="243"/>
      <c r="H250" s="246">
        <v>6</v>
      </c>
      <c r="I250" s="247"/>
      <c r="J250" s="243"/>
      <c r="K250" s="243"/>
      <c r="L250" s="248"/>
      <c r="M250" s="249"/>
      <c r="N250" s="250"/>
      <c r="O250" s="250"/>
      <c r="P250" s="250"/>
      <c r="Q250" s="250"/>
      <c r="R250" s="250"/>
      <c r="S250" s="250"/>
      <c r="T250" s="251"/>
      <c r="AT250" s="252" t="s">
        <v>223</v>
      </c>
      <c r="AU250" s="252" t="s">
        <v>76</v>
      </c>
      <c r="AV250" s="13" t="s">
        <v>76</v>
      </c>
      <c r="AW250" s="13" t="s">
        <v>30</v>
      </c>
      <c r="AX250" s="13" t="s">
        <v>67</v>
      </c>
      <c r="AY250" s="252" t="s">
        <v>211</v>
      </c>
    </row>
    <row r="251" spans="2:51" s="14" customFormat="1" ht="12">
      <c r="B251" s="253"/>
      <c r="C251" s="254"/>
      <c r="D251" s="228" t="s">
        <v>223</v>
      </c>
      <c r="E251" s="255" t="s">
        <v>1</v>
      </c>
      <c r="F251" s="256" t="s">
        <v>227</v>
      </c>
      <c r="G251" s="254"/>
      <c r="H251" s="257">
        <v>10.9</v>
      </c>
      <c r="I251" s="258"/>
      <c r="J251" s="254"/>
      <c r="K251" s="254"/>
      <c r="L251" s="259"/>
      <c r="M251" s="260"/>
      <c r="N251" s="261"/>
      <c r="O251" s="261"/>
      <c r="P251" s="261"/>
      <c r="Q251" s="261"/>
      <c r="R251" s="261"/>
      <c r="S251" s="261"/>
      <c r="T251" s="262"/>
      <c r="AT251" s="263" t="s">
        <v>223</v>
      </c>
      <c r="AU251" s="263" t="s">
        <v>76</v>
      </c>
      <c r="AV251" s="14" t="s">
        <v>218</v>
      </c>
      <c r="AW251" s="14" t="s">
        <v>30</v>
      </c>
      <c r="AX251" s="14" t="s">
        <v>74</v>
      </c>
      <c r="AY251" s="263" t="s">
        <v>211</v>
      </c>
    </row>
    <row r="252" spans="2:65" s="1" customFormat="1" ht="16.5" customHeight="1">
      <c r="B252" s="38"/>
      <c r="C252" s="216" t="s">
        <v>389</v>
      </c>
      <c r="D252" s="216" t="s">
        <v>213</v>
      </c>
      <c r="E252" s="217" t="s">
        <v>2584</v>
      </c>
      <c r="F252" s="218" t="s">
        <v>2585</v>
      </c>
      <c r="G252" s="219" t="s">
        <v>216</v>
      </c>
      <c r="H252" s="220">
        <v>58.026</v>
      </c>
      <c r="I252" s="221"/>
      <c r="J252" s="222">
        <f>ROUND(I252*H252,2)</f>
        <v>0</v>
      </c>
      <c r="K252" s="218" t="s">
        <v>217</v>
      </c>
      <c r="L252" s="43"/>
      <c r="M252" s="223" t="s">
        <v>1</v>
      </c>
      <c r="N252" s="224" t="s">
        <v>38</v>
      </c>
      <c r="O252" s="79"/>
      <c r="P252" s="225">
        <f>O252*H252</f>
        <v>0</v>
      </c>
      <c r="Q252" s="225">
        <v>0.002467213</v>
      </c>
      <c r="R252" s="225">
        <f>Q252*H252</f>
        <v>0.143162501538</v>
      </c>
      <c r="S252" s="225">
        <v>0</v>
      </c>
      <c r="T252" s="226">
        <f>S252*H252</f>
        <v>0</v>
      </c>
      <c r="AR252" s="17" t="s">
        <v>218</v>
      </c>
      <c r="AT252" s="17" t="s">
        <v>213</v>
      </c>
      <c r="AU252" s="17" t="s">
        <v>76</v>
      </c>
      <c r="AY252" s="17" t="s">
        <v>211</v>
      </c>
      <c r="BE252" s="227">
        <f>IF(N252="základní",J252,0)</f>
        <v>0</v>
      </c>
      <c r="BF252" s="227">
        <f>IF(N252="snížená",J252,0)</f>
        <v>0</v>
      </c>
      <c r="BG252" s="227">
        <f>IF(N252="zákl. přenesená",J252,0)</f>
        <v>0</v>
      </c>
      <c r="BH252" s="227">
        <f>IF(N252="sníž. přenesená",J252,0)</f>
        <v>0</v>
      </c>
      <c r="BI252" s="227">
        <f>IF(N252="nulová",J252,0)</f>
        <v>0</v>
      </c>
      <c r="BJ252" s="17" t="s">
        <v>74</v>
      </c>
      <c r="BK252" s="227">
        <f>ROUND(I252*H252,2)</f>
        <v>0</v>
      </c>
      <c r="BL252" s="17" t="s">
        <v>218</v>
      </c>
      <c r="BM252" s="17" t="s">
        <v>385</v>
      </c>
    </row>
    <row r="253" spans="2:47" s="1" customFormat="1" ht="12">
      <c r="B253" s="38"/>
      <c r="C253" s="39"/>
      <c r="D253" s="228" t="s">
        <v>219</v>
      </c>
      <c r="E253" s="39"/>
      <c r="F253" s="229" t="s">
        <v>2586</v>
      </c>
      <c r="G253" s="39"/>
      <c r="H253" s="39"/>
      <c r="I253" s="143"/>
      <c r="J253" s="39"/>
      <c r="K253" s="39"/>
      <c r="L253" s="43"/>
      <c r="M253" s="230"/>
      <c r="N253" s="79"/>
      <c r="O253" s="79"/>
      <c r="P253" s="79"/>
      <c r="Q253" s="79"/>
      <c r="R253" s="79"/>
      <c r="S253" s="79"/>
      <c r="T253" s="80"/>
      <c r="AT253" s="17" t="s">
        <v>219</v>
      </c>
      <c r="AU253" s="17" t="s">
        <v>76</v>
      </c>
    </row>
    <row r="254" spans="2:47" s="1" customFormat="1" ht="12">
      <c r="B254" s="38"/>
      <c r="C254" s="39"/>
      <c r="D254" s="228" t="s">
        <v>221</v>
      </c>
      <c r="E254" s="39"/>
      <c r="F254" s="231" t="s">
        <v>2587</v>
      </c>
      <c r="G254" s="39"/>
      <c r="H254" s="39"/>
      <c r="I254" s="143"/>
      <c r="J254" s="39"/>
      <c r="K254" s="39"/>
      <c r="L254" s="43"/>
      <c r="M254" s="230"/>
      <c r="N254" s="79"/>
      <c r="O254" s="79"/>
      <c r="P254" s="79"/>
      <c r="Q254" s="79"/>
      <c r="R254" s="79"/>
      <c r="S254" s="79"/>
      <c r="T254" s="80"/>
      <c r="AT254" s="17" t="s">
        <v>221</v>
      </c>
      <c r="AU254" s="17" t="s">
        <v>76</v>
      </c>
    </row>
    <row r="255" spans="2:51" s="12" customFormat="1" ht="12">
      <c r="B255" s="232"/>
      <c r="C255" s="233"/>
      <c r="D255" s="228" t="s">
        <v>223</v>
      </c>
      <c r="E255" s="234" t="s">
        <v>1</v>
      </c>
      <c r="F255" s="235" t="s">
        <v>2588</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2" customFormat="1" ht="12">
      <c r="B256" s="232"/>
      <c r="C256" s="233"/>
      <c r="D256" s="228" t="s">
        <v>223</v>
      </c>
      <c r="E256" s="234" t="s">
        <v>1</v>
      </c>
      <c r="F256" s="235" t="s">
        <v>2589</v>
      </c>
      <c r="G256" s="233"/>
      <c r="H256" s="234" t="s">
        <v>1</v>
      </c>
      <c r="I256" s="236"/>
      <c r="J256" s="233"/>
      <c r="K256" s="233"/>
      <c r="L256" s="237"/>
      <c r="M256" s="238"/>
      <c r="N256" s="239"/>
      <c r="O256" s="239"/>
      <c r="P256" s="239"/>
      <c r="Q256" s="239"/>
      <c r="R256" s="239"/>
      <c r="S256" s="239"/>
      <c r="T256" s="240"/>
      <c r="AT256" s="241" t="s">
        <v>223</v>
      </c>
      <c r="AU256" s="241" t="s">
        <v>76</v>
      </c>
      <c r="AV256" s="12" t="s">
        <v>74</v>
      </c>
      <c r="AW256" s="12" t="s">
        <v>30</v>
      </c>
      <c r="AX256" s="12" t="s">
        <v>67</v>
      </c>
      <c r="AY256" s="241" t="s">
        <v>211</v>
      </c>
    </row>
    <row r="257" spans="2:51" s="13" customFormat="1" ht="12">
      <c r="B257" s="242"/>
      <c r="C257" s="243"/>
      <c r="D257" s="228" t="s">
        <v>223</v>
      </c>
      <c r="E257" s="244" t="s">
        <v>1</v>
      </c>
      <c r="F257" s="245" t="s">
        <v>2590</v>
      </c>
      <c r="G257" s="243"/>
      <c r="H257" s="246">
        <v>17.64</v>
      </c>
      <c r="I257" s="247"/>
      <c r="J257" s="243"/>
      <c r="K257" s="243"/>
      <c r="L257" s="248"/>
      <c r="M257" s="249"/>
      <c r="N257" s="250"/>
      <c r="O257" s="250"/>
      <c r="P257" s="250"/>
      <c r="Q257" s="250"/>
      <c r="R257" s="250"/>
      <c r="S257" s="250"/>
      <c r="T257" s="251"/>
      <c r="AT257" s="252" t="s">
        <v>223</v>
      </c>
      <c r="AU257" s="252" t="s">
        <v>76</v>
      </c>
      <c r="AV257" s="13" t="s">
        <v>76</v>
      </c>
      <c r="AW257" s="13" t="s">
        <v>30</v>
      </c>
      <c r="AX257" s="13" t="s">
        <v>67</v>
      </c>
      <c r="AY257" s="252" t="s">
        <v>211</v>
      </c>
    </row>
    <row r="258" spans="2:51" s="13" customFormat="1" ht="12">
      <c r="B258" s="242"/>
      <c r="C258" s="243"/>
      <c r="D258" s="228" t="s">
        <v>223</v>
      </c>
      <c r="E258" s="244" t="s">
        <v>1</v>
      </c>
      <c r="F258" s="245" t="s">
        <v>2591</v>
      </c>
      <c r="G258" s="243"/>
      <c r="H258" s="246">
        <v>7.13</v>
      </c>
      <c r="I258" s="247"/>
      <c r="J258" s="243"/>
      <c r="K258" s="243"/>
      <c r="L258" s="248"/>
      <c r="M258" s="249"/>
      <c r="N258" s="250"/>
      <c r="O258" s="250"/>
      <c r="P258" s="250"/>
      <c r="Q258" s="250"/>
      <c r="R258" s="250"/>
      <c r="S258" s="250"/>
      <c r="T258" s="251"/>
      <c r="AT258" s="252" t="s">
        <v>223</v>
      </c>
      <c r="AU258" s="252" t="s">
        <v>76</v>
      </c>
      <c r="AV258" s="13" t="s">
        <v>76</v>
      </c>
      <c r="AW258" s="13" t="s">
        <v>30</v>
      </c>
      <c r="AX258" s="13" t="s">
        <v>67</v>
      </c>
      <c r="AY258" s="252" t="s">
        <v>211</v>
      </c>
    </row>
    <row r="259" spans="2:51" s="12" customFormat="1" ht="12">
      <c r="B259" s="232"/>
      <c r="C259" s="233"/>
      <c r="D259" s="228" t="s">
        <v>223</v>
      </c>
      <c r="E259" s="234" t="s">
        <v>1</v>
      </c>
      <c r="F259" s="235" t="s">
        <v>2592</v>
      </c>
      <c r="G259" s="233"/>
      <c r="H259" s="234" t="s">
        <v>1</v>
      </c>
      <c r="I259" s="236"/>
      <c r="J259" s="233"/>
      <c r="K259" s="233"/>
      <c r="L259" s="237"/>
      <c r="M259" s="238"/>
      <c r="N259" s="239"/>
      <c r="O259" s="239"/>
      <c r="P259" s="239"/>
      <c r="Q259" s="239"/>
      <c r="R259" s="239"/>
      <c r="S259" s="239"/>
      <c r="T259" s="240"/>
      <c r="AT259" s="241" t="s">
        <v>223</v>
      </c>
      <c r="AU259" s="241" t="s">
        <v>76</v>
      </c>
      <c r="AV259" s="12" t="s">
        <v>74</v>
      </c>
      <c r="AW259" s="12" t="s">
        <v>30</v>
      </c>
      <c r="AX259" s="12" t="s">
        <v>67</v>
      </c>
      <c r="AY259" s="241" t="s">
        <v>211</v>
      </c>
    </row>
    <row r="260" spans="2:51" s="13" customFormat="1" ht="12">
      <c r="B260" s="242"/>
      <c r="C260" s="243"/>
      <c r="D260" s="228" t="s">
        <v>223</v>
      </c>
      <c r="E260" s="244" t="s">
        <v>1</v>
      </c>
      <c r="F260" s="245" t="s">
        <v>2593</v>
      </c>
      <c r="G260" s="243"/>
      <c r="H260" s="246">
        <v>1.323</v>
      </c>
      <c r="I260" s="247"/>
      <c r="J260" s="243"/>
      <c r="K260" s="243"/>
      <c r="L260" s="248"/>
      <c r="M260" s="249"/>
      <c r="N260" s="250"/>
      <c r="O260" s="250"/>
      <c r="P260" s="250"/>
      <c r="Q260" s="250"/>
      <c r="R260" s="250"/>
      <c r="S260" s="250"/>
      <c r="T260" s="251"/>
      <c r="AT260" s="252" t="s">
        <v>223</v>
      </c>
      <c r="AU260" s="252" t="s">
        <v>76</v>
      </c>
      <c r="AV260" s="13" t="s">
        <v>76</v>
      </c>
      <c r="AW260" s="13" t="s">
        <v>30</v>
      </c>
      <c r="AX260" s="13" t="s">
        <v>67</v>
      </c>
      <c r="AY260" s="252" t="s">
        <v>211</v>
      </c>
    </row>
    <row r="261" spans="2:51" s="15" customFormat="1" ht="12">
      <c r="B261" s="274"/>
      <c r="C261" s="275"/>
      <c r="D261" s="228" t="s">
        <v>223</v>
      </c>
      <c r="E261" s="276" t="s">
        <v>1</v>
      </c>
      <c r="F261" s="277" t="s">
        <v>630</v>
      </c>
      <c r="G261" s="275"/>
      <c r="H261" s="278">
        <v>26.093</v>
      </c>
      <c r="I261" s="279"/>
      <c r="J261" s="275"/>
      <c r="K261" s="275"/>
      <c r="L261" s="280"/>
      <c r="M261" s="281"/>
      <c r="N261" s="282"/>
      <c r="O261" s="282"/>
      <c r="P261" s="282"/>
      <c r="Q261" s="282"/>
      <c r="R261" s="282"/>
      <c r="S261" s="282"/>
      <c r="T261" s="283"/>
      <c r="AT261" s="284" t="s">
        <v>223</v>
      </c>
      <c r="AU261" s="284" t="s">
        <v>76</v>
      </c>
      <c r="AV261" s="15" t="s">
        <v>236</v>
      </c>
      <c r="AW261" s="15" t="s">
        <v>30</v>
      </c>
      <c r="AX261" s="15" t="s">
        <v>67</v>
      </c>
      <c r="AY261" s="284" t="s">
        <v>211</v>
      </c>
    </row>
    <row r="262" spans="2:51" s="12" customFormat="1" ht="12">
      <c r="B262" s="232"/>
      <c r="C262" s="233"/>
      <c r="D262" s="228" t="s">
        <v>223</v>
      </c>
      <c r="E262" s="234" t="s">
        <v>1</v>
      </c>
      <c r="F262" s="235" t="s">
        <v>2594</v>
      </c>
      <c r="G262" s="233"/>
      <c r="H262" s="234" t="s">
        <v>1</v>
      </c>
      <c r="I262" s="236"/>
      <c r="J262" s="233"/>
      <c r="K262" s="233"/>
      <c r="L262" s="237"/>
      <c r="M262" s="238"/>
      <c r="N262" s="239"/>
      <c r="O262" s="239"/>
      <c r="P262" s="239"/>
      <c r="Q262" s="239"/>
      <c r="R262" s="239"/>
      <c r="S262" s="239"/>
      <c r="T262" s="240"/>
      <c r="AT262" s="241" t="s">
        <v>223</v>
      </c>
      <c r="AU262" s="241" t="s">
        <v>76</v>
      </c>
      <c r="AV262" s="12" t="s">
        <v>74</v>
      </c>
      <c r="AW262" s="12" t="s">
        <v>30</v>
      </c>
      <c r="AX262" s="12" t="s">
        <v>67</v>
      </c>
      <c r="AY262" s="241" t="s">
        <v>211</v>
      </c>
    </row>
    <row r="263" spans="2:51" s="13" customFormat="1" ht="12">
      <c r="B263" s="242"/>
      <c r="C263" s="243"/>
      <c r="D263" s="228" t="s">
        <v>223</v>
      </c>
      <c r="E263" s="244" t="s">
        <v>1</v>
      </c>
      <c r="F263" s="245" t="s">
        <v>2595</v>
      </c>
      <c r="G263" s="243"/>
      <c r="H263" s="246">
        <v>20.16</v>
      </c>
      <c r="I263" s="247"/>
      <c r="J263" s="243"/>
      <c r="K263" s="243"/>
      <c r="L263" s="248"/>
      <c r="M263" s="249"/>
      <c r="N263" s="250"/>
      <c r="O263" s="250"/>
      <c r="P263" s="250"/>
      <c r="Q263" s="250"/>
      <c r="R263" s="250"/>
      <c r="S263" s="250"/>
      <c r="T263" s="251"/>
      <c r="AT263" s="252" t="s">
        <v>223</v>
      </c>
      <c r="AU263" s="252" t="s">
        <v>76</v>
      </c>
      <c r="AV263" s="13" t="s">
        <v>76</v>
      </c>
      <c r="AW263" s="13" t="s">
        <v>30</v>
      </c>
      <c r="AX263" s="13" t="s">
        <v>67</v>
      </c>
      <c r="AY263" s="252" t="s">
        <v>211</v>
      </c>
    </row>
    <row r="264" spans="2:51" s="13" customFormat="1" ht="12">
      <c r="B264" s="242"/>
      <c r="C264" s="243"/>
      <c r="D264" s="228" t="s">
        <v>223</v>
      </c>
      <c r="E264" s="244" t="s">
        <v>1</v>
      </c>
      <c r="F264" s="245" t="s">
        <v>2596</v>
      </c>
      <c r="G264" s="243"/>
      <c r="H264" s="246">
        <v>10.45</v>
      </c>
      <c r="I264" s="247"/>
      <c r="J264" s="243"/>
      <c r="K264" s="243"/>
      <c r="L264" s="248"/>
      <c r="M264" s="249"/>
      <c r="N264" s="250"/>
      <c r="O264" s="250"/>
      <c r="P264" s="250"/>
      <c r="Q264" s="250"/>
      <c r="R264" s="250"/>
      <c r="S264" s="250"/>
      <c r="T264" s="251"/>
      <c r="AT264" s="252" t="s">
        <v>223</v>
      </c>
      <c r="AU264" s="252" t="s">
        <v>76</v>
      </c>
      <c r="AV264" s="13" t="s">
        <v>76</v>
      </c>
      <c r="AW264" s="13" t="s">
        <v>30</v>
      </c>
      <c r="AX264" s="13" t="s">
        <v>67</v>
      </c>
      <c r="AY264" s="252" t="s">
        <v>211</v>
      </c>
    </row>
    <row r="265" spans="2:51" s="12" customFormat="1" ht="12">
      <c r="B265" s="232"/>
      <c r="C265" s="233"/>
      <c r="D265" s="228" t="s">
        <v>223</v>
      </c>
      <c r="E265" s="234" t="s">
        <v>1</v>
      </c>
      <c r="F265" s="235" t="s">
        <v>2597</v>
      </c>
      <c r="G265" s="233"/>
      <c r="H265" s="234" t="s">
        <v>1</v>
      </c>
      <c r="I265" s="236"/>
      <c r="J265" s="233"/>
      <c r="K265" s="233"/>
      <c r="L265" s="237"/>
      <c r="M265" s="238"/>
      <c r="N265" s="239"/>
      <c r="O265" s="239"/>
      <c r="P265" s="239"/>
      <c r="Q265" s="239"/>
      <c r="R265" s="239"/>
      <c r="S265" s="239"/>
      <c r="T265" s="240"/>
      <c r="AT265" s="241" t="s">
        <v>223</v>
      </c>
      <c r="AU265" s="241" t="s">
        <v>76</v>
      </c>
      <c r="AV265" s="12" t="s">
        <v>74</v>
      </c>
      <c r="AW265" s="12" t="s">
        <v>30</v>
      </c>
      <c r="AX265" s="12" t="s">
        <v>67</v>
      </c>
      <c r="AY265" s="241" t="s">
        <v>211</v>
      </c>
    </row>
    <row r="266" spans="2:51" s="13" customFormat="1" ht="12">
      <c r="B266" s="242"/>
      <c r="C266" s="243"/>
      <c r="D266" s="228" t="s">
        <v>223</v>
      </c>
      <c r="E266" s="244" t="s">
        <v>1</v>
      </c>
      <c r="F266" s="245" t="s">
        <v>2593</v>
      </c>
      <c r="G266" s="243"/>
      <c r="H266" s="246">
        <v>1.323</v>
      </c>
      <c r="I266" s="247"/>
      <c r="J266" s="243"/>
      <c r="K266" s="243"/>
      <c r="L266" s="248"/>
      <c r="M266" s="249"/>
      <c r="N266" s="250"/>
      <c r="O266" s="250"/>
      <c r="P266" s="250"/>
      <c r="Q266" s="250"/>
      <c r="R266" s="250"/>
      <c r="S266" s="250"/>
      <c r="T266" s="251"/>
      <c r="AT266" s="252" t="s">
        <v>223</v>
      </c>
      <c r="AU266" s="252" t="s">
        <v>76</v>
      </c>
      <c r="AV266" s="13" t="s">
        <v>76</v>
      </c>
      <c r="AW266" s="13" t="s">
        <v>30</v>
      </c>
      <c r="AX266" s="13" t="s">
        <v>67</v>
      </c>
      <c r="AY266" s="252" t="s">
        <v>211</v>
      </c>
    </row>
    <row r="267" spans="2:51" s="15" customFormat="1" ht="12">
      <c r="B267" s="274"/>
      <c r="C267" s="275"/>
      <c r="D267" s="228" t="s">
        <v>223</v>
      </c>
      <c r="E267" s="276" t="s">
        <v>1</v>
      </c>
      <c r="F267" s="277" t="s">
        <v>630</v>
      </c>
      <c r="G267" s="275"/>
      <c r="H267" s="278">
        <v>31.933</v>
      </c>
      <c r="I267" s="279"/>
      <c r="J267" s="275"/>
      <c r="K267" s="275"/>
      <c r="L267" s="280"/>
      <c r="M267" s="281"/>
      <c r="N267" s="282"/>
      <c r="O267" s="282"/>
      <c r="P267" s="282"/>
      <c r="Q267" s="282"/>
      <c r="R267" s="282"/>
      <c r="S267" s="282"/>
      <c r="T267" s="283"/>
      <c r="AT267" s="284" t="s">
        <v>223</v>
      </c>
      <c r="AU267" s="284" t="s">
        <v>76</v>
      </c>
      <c r="AV267" s="15" t="s">
        <v>236</v>
      </c>
      <c r="AW267" s="15" t="s">
        <v>30</v>
      </c>
      <c r="AX267" s="15" t="s">
        <v>67</v>
      </c>
      <c r="AY267" s="284" t="s">
        <v>211</v>
      </c>
    </row>
    <row r="268" spans="2:51" s="14" customFormat="1" ht="12">
      <c r="B268" s="253"/>
      <c r="C268" s="254"/>
      <c r="D268" s="228" t="s">
        <v>223</v>
      </c>
      <c r="E268" s="255" t="s">
        <v>1</v>
      </c>
      <c r="F268" s="256" t="s">
        <v>227</v>
      </c>
      <c r="G268" s="254"/>
      <c r="H268" s="257">
        <v>58.026</v>
      </c>
      <c r="I268" s="258"/>
      <c r="J268" s="254"/>
      <c r="K268" s="254"/>
      <c r="L268" s="259"/>
      <c r="M268" s="260"/>
      <c r="N268" s="261"/>
      <c r="O268" s="261"/>
      <c r="P268" s="261"/>
      <c r="Q268" s="261"/>
      <c r="R268" s="261"/>
      <c r="S268" s="261"/>
      <c r="T268" s="262"/>
      <c r="AT268" s="263" t="s">
        <v>223</v>
      </c>
      <c r="AU268" s="263" t="s">
        <v>76</v>
      </c>
      <c r="AV268" s="14" t="s">
        <v>218</v>
      </c>
      <c r="AW268" s="14" t="s">
        <v>30</v>
      </c>
      <c r="AX268" s="14" t="s">
        <v>74</v>
      </c>
      <c r="AY268" s="263" t="s">
        <v>211</v>
      </c>
    </row>
    <row r="269" spans="2:65" s="1" customFormat="1" ht="16.5" customHeight="1">
      <c r="B269" s="38"/>
      <c r="C269" s="216" t="s">
        <v>298</v>
      </c>
      <c r="D269" s="216" t="s">
        <v>213</v>
      </c>
      <c r="E269" s="217" t="s">
        <v>2598</v>
      </c>
      <c r="F269" s="218" t="s">
        <v>2599</v>
      </c>
      <c r="G269" s="219" t="s">
        <v>216</v>
      </c>
      <c r="H269" s="220">
        <v>58.026</v>
      </c>
      <c r="I269" s="221"/>
      <c r="J269" s="222">
        <f>ROUND(I269*H269,2)</f>
        <v>0</v>
      </c>
      <c r="K269" s="218" t="s">
        <v>217</v>
      </c>
      <c r="L269" s="43"/>
      <c r="M269" s="223" t="s">
        <v>1</v>
      </c>
      <c r="N269" s="224" t="s">
        <v>38</v>
      </c>
      <c r="O269" s="79"/>
      <c r="P269" s="225">
        <f>O269*H269</f>
        <v>0</v>
      </c>
      <c r="Q269" s="225">
        <v>0</v>
      </c>
      <c r="R269" s="225">
        <f>Q269*H269</f>
        <v>0</v>
      </c>
      <c r="S269" s="225">
        <v>0</v>
      </c>
      <c r="T269" s="226">
        <f>S269*H269</f>
        <v>0</v>
      </c>
      <c r="AR269" s="17" t="s">
        <v>218</v>
      </c>
      <c r="AT269" s="17" t="s">
        <v>213</v>
      </c>
      <c r="AU269" s="17" t="s">
        <v>76</v>
      </c>
      <c r="AY269" s="17" t="s">
        <v>211</v>
      </c>
      <c r="BE269" s="227">
        <f>IF(N269="základní",J269,0)</f>
        <v>0</v>
      </c>
      <c r="BF269" s="227">
        <f>IF(N269="snížená",J269,0)</f>
        <v>0</v>
      </c>
      <c r="BG269" s="227">
        <f>IF(N269="zákl. přenesená",J269,0)</f>
        <v>0</v>
      </c>
      <c r="BH269" s="227">
        <f>IF(N269="sníž. přenesená",J269,0)</f>
        <v>0</v>
      </c>
      <c r="BI269" s="227">
        <f>IF(N269="nulová",J269,0)</f>
        <v>0</v>
      </c>
      <c r="BJ269" s="17" t="s">
        <v>74</v>
      </c>
      <c r="BK269" s="227">
        <f>ROUND(I269*H269,2)</f>
        <v>0</v>
      </c>
      <c r="BL269" s="17" t="s">
        <v>218</v>
      </c>
      <c r="BM269" s="17" t="s">
        <v>392</v>
      </c>
    </row>
    <row r="270" spans="2:47" s="1" customFormat="1" ht="12">
      <c r="B270" s="38"/>
      <c r="C270" s="39"/>
      <c r="D270" s="228" t="s">
        <v>219</v>
      </c>
      <c r="E270" s="39"/>
      <c r="F270" s="229" t="s">
        <v>2600</v>
      </c>
      <c r="G270" s="39"/>
      <c r="H270" s="39"/>
      <c r="I270" s="143"/>
      <c r="J270" s="39"/>
      <c r="K270" s="39"/>
      <c r="L270" s="43"/>
      <c r="M270" s="230"/>
      <c r="N270" s="79"/>
      <c r="O270" s="79"/>
      <c r="P270" s="79"/>
      <c r="Q270" s="79"/>
      <c r="R270" s="79"/>
      <c r="S270" s="79"/>
      <c r="T270" s="80"/>
      <c r="AT270" s="17" t="s">
        <v>219</v>
      </c>
      <c r="AU270" s="17" t="s">
        <v>76</v>
      </c>
    </row>
    <row r="271" spans="2:47" s="1" customFormat="1" ht="12">
      <c r="B271" s="38"/>
      <c r="C271" s="39"/>
      <c r="D271" s="228" t="s">
        <v>221</v>
      </c>
      <c r="E271" s="39"/>
      <c r="F271" s="231" t="s">
        <v>2587</v>
      </c>
      <c r="G271" s="39"/>
      <c r="H271" s="39"/>
      <c r="I271" s="143"/>
      <c r="J271" s="39"/>
      <c r="K271" s="39"/>
      <c r="L271" s="43"/>
      <c r="M271" s="230"/>
      <c r="N271" s="79"/>
      <c r="O271" s="79"/>
      <c r="P271" s="79"/>
      <c r="Q271" s="79"/>
      <c r="R271" s="79"/>
      <c r="S271" s="79"/>
      <c r="T271" s="80"/>
      <c r="AT271" s="17" t="s">
        <v>221</v>
      </c>
      <c r="AU271" s="17" t="s">
        <v>76</v>
      </c>
    </row>
    <row r="272" spans="2:65" s="1" customFormat="1" ht="16.5" customHeight="1">
      <c r="B272" s="38"/>
      <c r="C272" s="216" t="s">
        <v>402</v>
      </c>
      <c r="D272" s="216" t="s">
        <v>213</v>
      </c>
      <c r="E272" s="217" t="s">
        <v>2601</v>
      </c>
      <c r="F272" s="218" t="s">
        <v>2602</v>
      </c>
      <c r="G272" s="219" t="s">
        <v>323</v>
      </c>
      <c r="H272" s="220">
        <v>0.2</v>
      </c>
      <c r="I272" s="221"/>
      <c r="J272" s="222">
        <f>ROUND(I272*H272,2)</f>
        <v>0</v>
      </c>
      <c r="K272" s="218" t="s">
        <v>217</v>
      </c>
      <c r="L272" s="43"/>
      <c r="M272" s="223" t="s">
        <v>1</v>
      </c>
      <c r="N272" s="224" t="s">
        <v>38</v>
      </c>
      <c r="O272" s="79"/>
      <c r="P272" s="225">
        <f>O272*H272</f>
        <v>0</v>
      </c>
      <c r="Q272" s="225">
        <v>1.10951132</v>
      </c>
      <c r="R272" s="225">
        <f>Q272*H272</f>
        <v>0.22190226400000002</v>
      </c>
      <c r="S272" s="225">
        <v>0</v>
      </c>
      <c r="T272" s="226">
        <f>S272*H272</f>
        <v>0</v>
      </c>
      <c r="AR272" s="17" t="s">
        <v>218</v>
      </c>
      <c r="AT272" s="17" t="s">
        <v>213</v>
      </c>
      <c r="AU272" s="17" t="s">
        <v>76</v>
      </c>
      <c r="AY272" s="17" t="s">
        <v>211</v>
      </c>
      <c r="BE272" s="227">
        <f>IF(N272="základní",J272,0)</f>
        <v>0</v>
      </c>
      <c r="BF272" s="227">
        <f>IF(N272="snížená",J272,0)</f>
        <v>0</v>
      </c>
      <c r="BG272" s="227">
        <f>IF(N272="zákl. přenesená",J272,0)</f>
        <v>0</v>
      </c>
      <c r="BH272" s="227">
        <f>IF(N272="sníž. přenesená",J272,0)</f>
        <v>0</v>
      </c>
      <c r="BI272" s="227">
        <f>IF(N272="nulová",J272,0)</f>
        <v>0</v>
      </c>
      <c r="BJ272" s="17" t="s">
        <v>74</v>
      </c>
      <c r="BK272" s="227">
        <f>ROUND(I272*H272,2)</f>
        <v>0</v>
      </c>
      <c r="BL272" s="17" t="s">
        <v>218</v>
      </c>
      <c r="BM272" s="17" t="s">
        <v>396</v>
      </c>
    </row>
    <row r="273" spans="2:47" s="1" customFormat="1" ht="12">
      <c r="B273" s="38"/>
      <c r="C273" s="39"/>
      <c r="D273" s="228" t="s">
        <v>219</v>
      </c>
      <c r="E273" s="39"/>
      <c r="F273" s="229" t="s">
        <v>2603</v>
      </c>
      <c r="G273" s="39"/>
      <c r="H273" s="39"/>
      <c r="I273" s="143"/>
      <c r="J273" s="39"/>
      <c r="K273" s="39"/>
      <c r="L273" s="43"/>
      <c r="M273" s="230"/>
      <c r="N273" s="79"/>
      <c r="O273" s="79"/>
      <c r="P273" s="79"/>
      <c r="Q273" s="79"/>
      <c r="R273" s="79"/>
      <c r="S273" s="79"/>
      <c r="T273" s="80"/>
      <c r="AT273" s="17" t="s">
        <v>219</v>
      </c>
      <c r="AU273" s="17" t="s">
        <v>76</v>
      </c>
    </row>
    <row r="274" spans="2:51" s="12" customFormat="1" ht="12">
      <c r="B274" s="232"/>
      <c r="C274" s="233"/>
      <c r="D274" s="228" t="s">
        <v>223</v>
      </c>
      <c r="E274" s="234" t="s">
        <v>1</v>
      </c>
      <c r="F274" s="235" t="s">
        <v>2604</v>
      </c>
      <c r="G274" s="233"/>
      <c r="H274" s="234" t="s">
        <v>1</v>
      </c>
      <c r="I274" s="236"/>
      <c r="J274" s="233"/>
      <c r="K274" s="233"/>
      <c r="L274" s="237"/>
      <c r="M274" s="238"/>
      <c r="N274" s="239"/>
      <c r="O274" s="239"/>
      <c r="P274" s="239"/>
      <c r="Q274" s="239"/>
      <c r="R274" s="239"/>
      <c r="S274" s="239"/>
      <c r="T274" s="240"/>
      <c r="AT274" s="241" t="s">
        <v>223</v>
      </c>
      <c r="AU274" s="241" t="s">
        <v>76</v>
      </c>
      <c r="AV274" s="12" t="s">
        <v>74</v>
      </c>
      <c r="AW274" s="12" t="s">
        <v>30</v>
      </c>
      <c r="AX274" s="12" t="s">
        <v>67</v>
      </c>
      <c r="AY274" s="241" t="s">
        <v>211</v>
      </c>
    </row>
    <row r="275" spans="2:51" s="13" customFormat="1" ht="12">
      <c r="B275" s="242"/>
      <c r="C275" s="243"/>
      <c r="D275" s="228" t="s">
        <v>223</v>
      </c>
      <c r="E275" s="244" t="s">
        <v>1</v>
      </c>
      <c r="F275" s="245" t="s">
        <v>2605</v>
      </c>
      <c r="G275" s="243"/>
      <c r="H275" s="246">
        <v>0.098</v>
      </c>
      <c r="I275" s="247"/>
      <c r="J275" s="243"/>
      <c r="K275" s="243"/>
      <c r="L275" s="248"/>
      <c r="M275" s="249"/>
      <c r="N275" s="250"/>
      <c r="O275" s="250"/>
      <c r="P275" s="250"/>
      <c r="Q275" s="250"/>
      <c r="R275" s="250"/>
      <c r="S275" s="250"/>
      <c r="T275" s="251"/>
      <c r="AT275" s="252" t="s">
        <v>223</v>
      </c>
      <c r="AU275" s="252" t="s">
        <v>76</v>
      </c>
      <c r="AV275" s="13" t="s">
        <v>76</v>
      </c>
      <c r="AW275" s="13" t="s">
        <v>30</v>
      </c>
      <c r="AX275" s="13" t="s">
        <v>67</v>
      </c>
      <c r="AY275" s="252" t="s">
        <v>211</v>
      </c>
    </row>
    <row r="276" spans="2:51" s="12" customFormat="1" ht="12">
      <c r="B276" s="232"/>
      <c r="C276" s="233"/>
      <c r="D276" s="228" t="s">
        <v>223</v>
      </c>
      <c r="E276" s="234" t="s">
        <v>1</v>
      </c>
      <c r="F276" s="235" t="s">
        <v>2606</v>
      </c>
      <c r="G276" s="233"/>
      <c r="H276" s="234" t="s">
        <v>1</v>
      </c>
      <c r="I276" s="236"/>
      <c r="J276" s="233"/>
      <c r="K276" s="233"/>
      <c r="L276" s="237"/>
      <c r="M276" s="238"/>
      <c r="N276" s="239"/>
      <c r="O276" s="239"/>
      <c r="P276" s="239"/>
      <c r="Q276" s="239"/>
      <c r="R276" s="239"/>
      <c r="S276" s="239"/>
      <c r="T276" s="240"/>
      <c r="AT276" s="241" t="s">
        <v>223</v>
      </c>
      <c r="AU276" s="241" t="s">
        <v>76</v>
      </c>
      <c r="AV276" s="12" t="s">
        <v>74</v>
      </c>
      <c r="AW276" s="12" t="s">
        <v>30</v>
      </c>
      <c r="AX276" s="12" t="s">
        <v>67</v>
      </c>
      <c r="AY276" s="241" t="s">
        <v>211</v>
      </c>
    </row>
    <row r="277" spans="2:51" s="13" customFormat="1" ht="12">
      <c r="B277" s="242"/>
      <c r="C277" s="243"/>
      <c r="D277" s="228" t="s">
        <v>223</v>
      </c>
      <c r="E277" s="244" t="s">
        <v>1</v>
      </c>
      <c r="F277" s="245" t="s">
        <v>2607</v>
      </c>
      <c r="G277" s="243"/>
      <c r="H277" s="246">
        <v>0.102</v>
      </c>
      <c r="I277" s="247"/>
      <c r="J277" s="243"/>
      <c r="K277" s="243"/>
      <c r="L277" s="248"/>
      <c r="M277" s="249"/>
      <c r="N277" s="250"/>
      <c r="O277" s="250"/>
      <c r="P277" s="250"/>
      <c r="Q277" s="250"/>
      <c r="R277" s="250"/>
      <c r="S277" s="250"/>
      <c r="T277" s="251"/>
      <c r="AT277" s="252" t="s">
        <v>223</v>
      </c>
      <c r="AU277" s="252" t="s">
        <v>76</v>
      </c>
      <c r="AV277" s="13" t="s">
        <v>76</v>
      </c>
      <c r="AW277" s="13" t="s">
        <v>30</v>
      </c>
      <c r="AX277" s="13" t="s">
        <v>67</v>
      </c>
      <c r="AY277" s="252" t="s">
        <v>211</v>
      </c>
    </row>
    <row r="278" spans="2:51" s="14" customFormat="1" ht="12">
      <c r="B278" s="253"/>
      <c r="C278" s="254"/>
      <c r="D278" s="228" t="s">
        <v>223</v>
      </c>
      <c r="E278" s="255" t="s">
        <v>1</v>
      </c>
      <c r="F278" s="256" t="s">
        <v>227</v>
      </c>
      <c r="G278" s="254"/>
      <c r="H278" s="257">
        <v>0.2</v>
      </c>
      <c r="I278" s="258"/>
      <c r="J278" s="254"/>
      <c r="K278" s="254"/>
      <c r="L278" s="259"/>
      <c r="M278" s="260"/>
      <c r="N278" s="261"/>
      <c r="O278" s="261"/>
      <c r="P278" s="261"/>
      <c r="Q278" s="261"/>
      <c r="R278" s="261"/>
      <c r="S278" s="261"/>
      <c r="T278" s="262"/>
      <c r="AT278" s="263" t="s">
        <v>223</v>
      </c>
      <c r="AU278" s="263" t="s">
        <v>76</v>
      </c>
      <c r="AV278" s="14" t="s">
        <v>218</v>
      </c>
      <c r="AW278" s="14" t="s">
        <v>30</v>
      </c>
      <c r="AX278" s="14" t="s">
        <v>74</v>
      </c>
      <c r="AY278" s="263" t="s">
        <v>211</v>
      </c>
    </row>
    <row r="279" spans="2:65" s="1" customFormat="1" ht="16.5" customHeight="1">
      <c r="B279" s="38"/>
      <c r="C279" s="216" t="s">
        <v>304</v>
      </c>
      <c r="D279" s="216" t="s">
        <v>213</v>
      </c>
      <c r="E279" s="217" t="s">
        <v>2608</v>
      </c>
      <c r="F279" s="218" t="s">
        <v>2609</v>
      </c>
      <c r="G279" s="219" t="s">
        <v>323</v>
      </c>
      <c r="H279" s="220">
        <v>0.427</v>
      </c>
      <c r="I279" s="221"/>
      <c r="J279" s="222">
        <f>ROUND(I279*H279,2)</f>
        <v>0</v>
      </c>
      <c r="K279" s="218" t="s">
        <v>217</v>
      </c>
      <c r="L279" s="43"/>
      <c r="M279" s="223" t="s">
        <v>1</v>
      </c>
      <c r="N279" s="224" t="s">
        <v>38</v>
      </c>
      <c r="O279" s="79"/>
      <c r="P279" s="225">
        <f>O279*H279</f>
        <v>0</v>
      </c>
      <c r="Q279" s="225">
        <v>1.0627727797</v>
      </c>
      <c r="R279" s="225">
        <f>Q279*H279</f>
        <v>0.45380397693189994</v>
      </c>
      <c r="S279" s="225">
        <v>0</v>
      </c>
      <c r="T279" s="226">
        <f>S279*H279</f>
        <v>0</v>
      </c>
      <c r="AR279" s="17" t="s">
        <v>218</v>
      </c>
      <c r="AT279" s="17" t="s">
        <v>213</v>
      </c>
      <c r="AU279" s="17" t="s">
        <v>76</v>
      </c>
      <c r="AY279" s="17" t="s">
        <v>211</v>
      </c>
      <c r="BE279" s="227">
        <f>IF(N279="základní",J279,0)</f>
        <v>0</v>
      </c>
      <c r="BF279" s="227">
        <f>IF(N279="snížená",J279,0)</f>
        <v>0</v>
      </c>
      <c r="BG279" s="227">
        <f>IF(N279="zákl. přenesená",J279,0)</f>
        <v>0</v>
      </c>
      <c r="BH279" s="227">
        <f>IF(N279="sníž. přenesená",J279,0)</f>
        <v>0</v>
      </c>
      <c r="BI279" s="227">
        <f>IF(N279="nulová",J279,0)</f>
        <v>0</v>
      </c>
      <c r="BJ279" s="17" t="s">
        <v>74</v>
      </c>
      <c r="BK279" s="227">
        <f>ROUND(I279*H279,2)</f>
        <v>0</v>
      </c>
      <c r="BL279" s="17" t="s">
        <v>218</v>
      </c>
      <c r="BM279" s="17" t="s">
        <v>405</v>
      </c>
    </row>
    <row r="280" spans="2:47" s="1" customFormat="1" ht="12">
      <c r="B280" s="38"/>
      <c r="C280" s="39"/>
      <c r="D280" s="228" t="s">
        <v>219</v>
      </c>
      <c r="E280" s="39"/>
      <c r="F280" s="229" t="s">
        <v>2610</v>
      </c>
      <c r="G280" s="39"/>
      <c r="H280" s="39"/>
      <c r="I280" s="143"/>
      <c r="J280" s="39"/>
      <c r="K280" s="39"/>
      <c r="L280" s="43"/>
      <c r="M280" s="230"/>
      <c r="N280" s="79"/>
      <c r="O280" s="79"/>
      <c r="P280" s="79"/>
      <c r="Q280" s="79"/>
      <c r="R280" s="79"/>
      <c r="S280" s="79"/>
      <c r="T280" s="80"/>
      <c r="AT280" s="17" t="s">
        <v>219</v>
      </c>
      <c r="AU280" s="17" t="s">
        <v>76</v>
      </c>
    </row>
    <row r="281" spans="2:51" s="12" customFormat="1" ht="12">
      <c r="B281" s="232"/>
      <c r="C281" s="233"/>
      <c r="D281" s="228" t="s">
        <v>223</v>
      </c>
      <c r="E281" s="234" t="s">
        <v>1</v>
      </c>
      <c r="F281" s="235" t="s">
        <v>2604</v>
      </c>
      <c r="G281" s="233"/>
      <c r="H281" s="234" t="s">
        <v>1</v>
      </c>
      <c r="I281" s="236"/>
      <c r="J281" s="233"/>
      <c r="K281" s="233"/>
      <c r="L281" s="237"/>
      <c r="M281" s="238"/>
      <c r="N281" s="239"/>
      <c r="O281" s="239"/>
      <c r="P281" s="239"/>
      <c r="Q281" s="239"/>
      <c r="R281" s="239"/>
      <c r="S281" s="239"/>
      <c r="T281" s="240"/>
      <c r="AT281" s="241" t="s">
        <v>223</v>
      </c>
      <c r="AU281" s="241" t="s">
        <v>76</v>
      </c>
      <c r="AV281" s="12" t="s">
        <v>74</v>
      </c>
      <c r="AW281" s="12" t="s">
        <v>30</v>
      </c>
      <c r="AX281" s="12" t="s">
        <v>67</v>
      </c>
      <c r="AY281" s="241" t="s">
        <v>211</v>
      </c>
    </row>
    <row r="282" spans="2:51" s="13" customFormat="1" ht="12">
      <c r="B282" s="242"/>
      <c r="C282" s="243"/>
      <c r="D282" s="228" t="s">
        <v>223</v>
      </c>
      <c r="E282" s="244" t="s">
        <v>1</v>
      </c>
      <c r="F282" s="245" t="s">
        <v>2611</v>
      </c>
      <c r="G282" s="243"/>
      <c r="H282" s="246">
        <v>0.201</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2" customFormat="1" ht="12">
      <c r="B283" s="232"/>
      <c r="C283" s="233"/>
      <c r="D283" s="228" t="s">
        <v>223</v>
      </c>
      <c r="E283" s="234" t="s">
        <v>1</v>
      </c>
      <c r="F283" s="235" t="s">
        <v>2606</v>
      </c>
      <c r="G283" s="233"/>
      <c r="H283" s="234" t="s">
        <v>1</v>
      </c>
      <c r="I283" s="236"/>
      <c r="J283" s="233"/>
      <c r="K283" s="233"/>
      <c r="L283" s="237"/>
      <c r="M283" s="238"/>
      <c r="N283" s="239"/>
      <c r="O283" s="239"/>
      <c r="P283" s="239"/>
      <c r="Q283" s="239"/>
      <c r="R283" s="239"/>
      <c r="S283" s="239"/>
      <c r="T283" s="240"/>
      <c r="AT283" s="241" t="s">
        <v>223</v>
      </c>
      <c r="AU283" s="241" t="s">
        <v>76</v>
      </c>
      <c r="AV283" s="12" t="s">
        <v>74</v>
      </c>
      <c r="AW283" s="12" t="s">
        <v>30</v>
      </c>
      <c r="AX283" s="12" t="s">
        <v>67</v>
      </c>
      <c r="AY283" s="241" t="s">
        <v>211</v>
      </c>
    </row>
    <row r="284" spans="2:51" s="13" customFormat="1" ht="12">
      <c r="B284" s="242"/>
      <c r="C284" s="243"/>
      <c r="D284" s="228" t="s">
        <v>223</v>
      </c>
      <c r="E284" s="244" t="s">
        <v>1</v>
      </c>
      <c r="F284" s="245" t="s">
        <v>2612</v>
      </c>
      <c r="G284" s="243"/>
      <c r="H284" s="246">
        <v>0.226</v>
      </c>
      <c r="I284" s="247"/>
      <c r="J284" s="243"/>
      <c r="K284" s="243"/>
      <c r="L284" s="248"/>
      <c r="M284" s="249"/>
      <c r="N284" s="250"/>
      <c r="O284" s="250"/>
      <c r="P284" s="250"/>
      <c r="Q284" s="250"/>
      <c r="R284" s="250"/>
      <c r="S284" s="250"/>
      <c r="T284" s="251"/>
      <c r="AT284" s="252" t="s">
        <v>223</v>
      </c>
      <c r="AU284" s="252" t="s">
        <v>76</v>
      </c>
      <c r="AV284" s="13" t="s">
        <v>76</v>
      </c>
      <c r="AW284" s="13" t="s">
        <v>30</v>
      </c>
      <c r="AX284" s="13" t="s">
        <v>67</v>
      </c>
      <c r="AY284" s="252" t="s">
        <v>211</v>
      </c>
    </row>
    <row r="285" spans="2:51" s="14" customFormat="1" ht="12">
      <c r="B285" s="253"/>
      <c r="C285" s="254"/>
      <c r="D285" s="228" t="s">
        <v>223</v>
      </c>
      <c r="E285" s="255" t="s">
        <v>1</v>
      </c>
      <c r="F285" s="256" t="s">
        <v>227</v>
      </c>
      <c r="G285" s="254"/>
      <c r="H285" s="257">
        <v>0.427</v>
      </c>
      <c r="I285" s="258"/>
      <c r="J285" s="254"/>
      <c r="K285" s="254"/>
      <c r="L285" s="259"/>
      <c r="M285" s="260"/>
      <c r="N285" s="261"/>
      <c r="O285" s="261"/>
      <c r="P285" s="261"/>
      <c r="Q285" s="261"/>
      <c r="R285" s="261"/>
      <c r="S285" s="261"/>
      <c r="T285" s="262"/>
      <c r="AT285" s="263" t="s">
        <v>223</v>
      </c>
      <c r="AU285" s="263" t="s">
        <v>76</v>
      </c>
      <c r="AV285" s="14" t="s">
        <v>218</v>
      </c>
      <c r="AW285" s="14" t="s">
        <v>30</v>
      </c>
      <c r="AX285" s="14" t="s">
        <v>74</v>
      </c>
      <c r="AY285" s="263" t="s">
        <v>211</v>
      </c>
    </row>
    <row r="286" spans="2:63" s="11" customFormat="1" ht="22.8" customHeight="1">
      <c r="B286" s="200"/>
      <c r="C286" s="201"/>
      <c r="D286" s="202" t="s">
        <v>66</v>
      </c>
      <c r="E286" s="214" t="s">
        <v>218</v>
      </c>
      <c r="F286" s="214" t="s">
        <v>427</v>
      </c>
      <c r="G286" s="201"/>
      <c r="H286" s="201"/>
      <c r="I286" s="204"/>
      <c r="J286" s="215">
        <f>BK286</f>
        <v>0</v>
      </c>
      <c r="K286" s="201"/>
      <c r="L286" s="206"/>
      <c r="M286" s="207"/>
      <c r="N286" s="208"/>
      <c r="O286" s="208"/>
      <c r="P286" s="209">
        <f>SUM(P287:P337)</f>
        <v>0</v>
      </c>
      <c r="Q286" s="208"/>
      <c r="R286" s="209">
        <f>SUM(R287:R337)</f>
        <v>22.656426724</v>
      </c>
      <c r="S286" s="208"/>
      <c r="T286" s="210">
        <f>SUM(T287:T337)</f>
        <v>0</v>
      </c>
      <c r="AR286" s="211" t="s">
        <v>74</v>
      </c>
      <c r="AT286" s="212" t="s">
        <v>66</v>
      </c>
      <c r="AU286" s="212" t="s">
        <v>74</v>
      </c>
      <c r="AY286" s="211" t="s">
        <v>211</v>
      </c>
      <c r="BK286" s="213">
        <f>SUM(BK287:BK337)</f>
        <v>0</v>
      </c>
    </row>
    <row r="287" spans="2:65" s="1" customFormat="1" ht="16.5" customHeight="1">
      <c r="B287" s="38"/>
      <c r="C287" s="216" t="s">
        <v>418</v>
      </c>
      <c r="D287" s="216" t="s">
        <v>213</v>
      </c>
      <c r="E287" s="217" t="s">
        <v>428</v>
      </c>
      <c r="F287" s="218" t="s">
        <v>429</v>
      </c>
      <c r="G287" s="219" t="s">
        <v>216</v>
      </c>
      <c r="H287" s="220">
        <v>8.955</v>
      </c>
      <c r="I287" s="221"/>
      <c r="J287" s="222">
        <f>ROUND(I287*H287,2)</f>
        <v>0</v>
      </c>
      <c r="K287" s="218" t="s">
        <v>217</v>
      </c>
      <c r="L287" s="43"/>
      <c r="M287" s="223" t="s">
        <v>1</v>
      </c>
      <c r="N287" s="224" t="s">
        <v>38</v>
      </c>
      <c r="O287" s="79"/>
      <c r="P287" s="225">
        <f>O287*H287</f>
        <v>0</v>
      </c>
      <c r="Q287" s="225">
        <v>0</v>
      </c>
      <c r="R287" s="225">
        <f>Q287*H287</f>
        <v>0</v>
      </c>
      <c r="S287" s="225">
        <v>0</v>
      </c>
      <c r="T287" s="226">
        <f>S287*H287</f>
        <v>0</v>
      </c>
      <c r="AR287" s="17" t="s">
        <v>218</v>
      </c>
      <c r="AT287" s="17" t="s">
        <v>213</v>
      </c>
      <c r="AU287" s="17" t="s">
        <v>76</v>
      </c>
      <c r="AY287" s="17" t="s">
        <v>211</v>
      </c>
      <c r="BE287" s="227">
        <f>IF(N287="základní",J287,0)</f>
        <v>0</v>
      </c>
      <c r="BF287" s="227">
        <f>IF(N287="snížená",J287,0)</f>
        <v>0</v>
      </c>
      <c r="BG287" s="227">
        <f>IF(N287="zákl. přenesená",J287,0)</f>
        <v>0</v>
      </c>
      <c r="BH287" s="227">
        <f>IF(N287="sníž. přenesená",J287,0)</f>
        <v>0</v>
      </c>
      <c r="BI287" s="227">
        <f>IF(N287="nulová",J287,0)</f>
        <v>0</v>
      </c>
      <c r="BJ287" s="17" t="s">
        <v>74</v>
      </c>
      <c r="BK287" s="227">
        <f>ROUND(I287*H287,2)</f>
        <v>0</v>
      </c>
      <c r="BL287" s="17" t="s">
        <v>218</v>
      </c>
      <c r="BM287" s="17" t="s">
        <v>416</v>
      </c>
    </row>
    <row r="288" spans="2:47" s="1" customFormat="1" ht="12">
      <c r="B288" s="38"/>
      <c r="C288" s="39"/>
      <c r="D288" s="228" t="s">
        <v>219</v>
      </c>
      <c r="E288" s="39"/>
      <c r="F288" s="229" t="s">
        <v>431</v>
      </c>
      <c r="G288" s="39"/>
      <c r="H288" s="39"/>
      <c r="I288" s="143"/>
      <c r="J288" s="39"/>
      <c r="K288" s="39"/>
      <c r="L288" s="43"/>
      <c r="M288" s="230"/>
      <c r="N288" s="79"/>
      <c r="O288" s="79"/>
      <c r="P288" s="79"/>
      <c r="Q288" s="79"/>
      <c r="R288" s="79"/>
      <c r="S288" s="79"/>
      <c r="T288" s="80"/>
      <c r="AT288" s="17" t="s">
        <v>219</v>
      </c>
      <c r="AU288" s="17" t="s">
        <v>76</v>
      </c>
    </row>
    <row r="289" spans="2:47" s="1" customFormat="1" ht="12">
      <c r="B289" s="38"/>
      <c r="C289" s="39"/>
      <c r="D289" s="228" t="s">
        <v>221</v>
      </c>
      <c r="E289" s="39"/>
      <c r="F289" s="231" t="s">
        <v>432</v>
      </c>
      <c r="G289" s="39"/>
      <c r="H289" s="39"/>
      <c r="I289" s="143"/>
      <c r="J289" s="39"/>
      <c r="K289" s="39"/>
      <c r="L289" s="43"/>
      <c r="M289" s="230"/>
      <c r="N289" s="79"/>
      <c r="O289" s="79"/>
      <c r="P289" s="79"/>
      <c r="Q289" s="79"/>
      <c r="R289" s="79"/>
      <c r="S289" s="79"/>
      <c r="T289" s="80"/>
      <c r="AT289" s="17" t="s">
        <v>221</v>
      </c>
      <c r="AU289" s="17" t="s">
        <v>76</v>
      </c>
    </row>
    <row r="290" spans="2:47" s="1" customFormat="1" ht="12">
      <c r="B290" s="38"/>
      <c r="C290" s="39"/>
      <c r="D290" s="228" t="s">
        <v>250</v>
      </c>
      <c r="E290" s="39"/>
      <c r="F290" s="231" t="s">
        <v>2420</v>
      </c>
      <c r="G290" s="39"/>
      <c r="H290" s="39"/>
      <c r="I290" s="143"/>
      <c r="J290" s="39"/>
      <c r="K290" s="39"/>
      <c r="L290" s="43"/>
      <c r="M290" s="230"/>
      <c r="N290" s="79"/>
      <c r="O290" s="79"/>
      <c r="P290" s="79"/>
      <c r="Q290" s="79"/>
      <c r="R290" s="79"/>
      <c r="S290" s="79"/>
      <c r="T290" s="80"/>
      <c r="AT290" s="17" t="s">
        <v>250</v>
      </c>
      <c r="AU290" s="17" t="s">
        <v>76</v>
      </c>
    </row>
    <row r="291" spans="2:51" s="12" customFormat="1" ht="12">
      <c r="B291" s="232"/>
      <c r="C291" s="233"/>
      <c r="D291" s="228" t="s">
        <v>223</v>
      </c>
      <c r="E291" s="234" t="s">
        <v>1</v>
      </c>
      <c r="F291" s="235" t="s">
        <v>2613</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2" customFormat="1" ht="12">
      <c r="B292" s="232"/>
      <c r="C292" s="233"/>
      <c r="D292" s="228" t="s">
        <v>223</v>
      </c>
      <c r="E292" s="234" t="s">
        <v>1</v>
      </c>
      <c r="F292" s="235" t="s">
        <v>883</v>
      </c>
      <c r="G292" s="233"/>
      <c r="H292" s="234" t="s">
        <v>1</v>
      </c>
      <c r="I292" s="236"/>
      <c r="J292" s="233"/>
      <c r="K292" s="233"/>
      <c r="L292" s="237"/>
      <c r="M292" s="238"/>
      <c r="N292" s="239"/>
      <c r="O292" s="239"/>
      <c r="P292" s="239"/>
      <c r="Q292" s="239"/>
      <c r="R292" s="239"/>
      <c r="S292" s="239"/>
      <c r="T292" s="240"/>
      <c r="AT292" s="241" t="s">
        <v>223</v>
      </c>
      <c r="AU292" s="241" t="s">
        <v>76</v>
      </c>
      <c r="AV292" s="12" t="s">
        <v>74</v>
      </c>
      <c r="AW292" s="12" t="s">
        <v>30</v>
      </c>
      <c r="AX292" s="12" t="s">
        <v>67</v>
      </c>
      <c r="AY292" s="241" t="s">
        <v>211</v>
      </c>
    </row>
    <row r="293" spans="2:51" s="13" customFormat="1" ht="12">
      <c r="B293" s="242"/>
      <c r="C293" s="243"/>
      <c r="D293" s="228" t="s">
        <v>223</v>
      </c>
      <c r="E293" s="244" t="s">
        <v>1</v>
      </c>
      <c r="F293" s="245" t="s">
        <v>2614</v>
      </c>
      <c r="G293" s="243"/>
      <c r="H293" s="246">
        <v>4.203</v>
      </c>
      <c r="I293" s="247"/>
      <c r="J293" s="243"/>
      <c r="K293" s="243"/>
      <c r="L293" s="248"/>
      <c r="M293" s="249"/>
      <c r="N293" s="250"/>
      <c r="O293" s="250"/>
      <c r="P293" s="250"/>
      <c r="Q293" s="250"/>
      <c r="R293" s="250"/>
      <c r="S293" s="250"/>
      <c r="T293" s="251"/>
      <c r="AT293" s="252" t="s">
        <v>223</v>
      </c>
      <c r="AU293" s="252" t="s">
        <v>76</v>
      </c>
      <c r="AV293" s="13" t="s">
        <v>76</v>
      </c>
      <c r="AW293" s="13" t="s">
        <v>30</v>
      </c>
      <c r="AX293" s="13" t="s">
        <v>67</v>
      </c>
      <c r="AY293" s="252" t="s">
        <v>211</v>
      </c>
    </row>
    <row r="294" spans="2:51" s="12" customFormat="1" ht="12">
      <c r="B294" s="232"/>
      <c r="C294" s="233"/>
      <c r="D294" s="228" t="s">
        <v>223</v>
      </c>
      <c r="E294" s="234" t="s">
        <v>1</v>
      </c>
      <c r="F294" s="235" t="s">
        <v>888</v>
      </c>
      <c r="G294" s="233"/>
      <c r="H294" s="234" t="s">
        <v>1</v>
      </c>
      <c r="I294" s="236"/>
      <c r="J294" s="233"/>
      <c r="K294" s="233"/>
      <c r="L294" s="237"/>
      <c r="M294" s="238"/>
      <c r="N294" s="239"/>
      <c r="O294" s="239"/>
      <c r="P294" s="239"/>
      <c r="Q294" s="239"/>
      <c r="R294" s="239"/>
      <c r="S294" s="239"/>
      <c r="T294" s="240"/>
      <c r="AT294" s="241" t="s">
        <v>223</v>
      </c>
      <c r="AU294" s="241" t="s">
        <v>76</v>
      </c>
      <c r="AV294" s="12" t="s">
        <v>74</v>
      </c>
      <c r="AW294" s="12" t="s">
        <v>30</v>
      </c>
      <c r="AX294" s="12" t="s">
        <v>67</v>
      </c>
      <c r="AY294" s="241" t="s">
        <v>211</v>
      </c>
    </row>
    <row r="295" spans="2:51" s="13" customFormat="1" ht="12">
      <c r="B295" s="242"/>
      <c r="C295" s="243"/>
      <c r="D295" s="228" t="s">
        <v>223</v>
      </c>
      <c r="E295" s="244" t="s">
        <v>1</v>
      </c>
      <c r="F295" s="245" t="s">
        <v>2615</v>
      </c>
      <c r="G295" s="243"/>
      <c r="H295" s="246">
        <v>4.752</v>
      </c>
      <c r="I295" s="247"/>
      <c r="J295" s="243"/>
      <c r="K295" s="243"/>
      <c r="L295" s="248"/>
      <c r="M295" s="249"/>
      <c r="N295" s="250"/>
      <c r="O295" s="250"/>
      <c r="P295" s="250"/>
      <c r="Q295" s="250"/>
      <c r="R295" s="250"/>
      <c r="S295" s="250"/>
      <c r="T295" s="251"/>
      <c r="AT295" s="252" t="s">
        <v>223</v>
      </c>
      <c r="AU295" s="252" t="s">
        <v>76</v>
      </c>
      <c r="AV295" s="13" t="s">
        <v>76</v>
      </c>
      <c r="AW295" s="13" t="s">
        <v>30</v>
      </c>
      <c r="AX295" s="13" t="s">
        <v>67</v>
      </c>
      <c r="AY295" s="252" t="s">
        <v>211</v>
      </c>
    </row>
    <row r="296" spans="2:51" s="14" customFormat="1" ht="12">
      <c r="B296" s="253"/>
      <c r="C296" s="254"/>
      <c r="D296" s="228" t="s">
        <v>223</v>
      </c>
      <c r="E296" s="255" t="s">
        <v>1</v>
      </c>
      <c r="F296" s="256" t="s">
        <v>227</v>
      </c>
      <c r="G296" s="254"/>
      <c r="H296" s="257">
        <v>8.955</v>
      </c>
      <c r="I296" s="258"/>
      <c r="J296" s="254"/>
      <c r="K296" s="254"/>
      <c r="L296" s="259"/>
      <c r="M296" s="260"/>
      <c r="N296" s="261"/>
      <c r="O296" s="261"/>
      <c r="P296" s="261"/>
      <c r="Q296" s="261"/>
      <c r="R296" s="261"/>
      <c r="S296" s="261"/>
      <c r="T296" s="262"/>
      <c r="AT296" s="263" t="s">
        <v>223</v>
      </c>
      <c r="AU296" s="263" t="s">
        <v>76</v>
      </c>
      <c r="AV296" s="14" t="s">
        <v>218</v>
      </c>
      <c r="AW296" s="14" t="s">
        <v>30</v>
      </c>
      <c r="AX296" s="14" t="s">
        <v>74</v>
      </c>
      <c r="AY296" s="263" t="s">
        <v>211</v>
      </c>
    </row>
    <row r="297" spans="2:65" s="1" customFormat="1" ht="16.5" customHeight="1">
      <c r="B297" s="38"/>
      <c r="C297" s="216" t="s">
        <v>311</v>
      </c>
      <c r="D297" s="216" t="s">
        <v>213</v>
      </c>
      <c r="E297" s="217" t="s">
        <v>2616</v>
      </c>
      <c r="F297" s="218" t="s">
        <v>2617</v>
      </c>
      <c r="G297" s="219" t="s">
        <v>230</v>
      </c>
      <c r="H297" s="220">
        <v>3.629</v>
      </c>
      <c r="I297" s="221"/>
      <c r="J297" s="222">
        <f>ROUND(I297*H297,2)</f>
        <v>0</v>
      </c>
      <c r="K297" s="218" t="s">
        <v>217</v>
      </c>
      <c r="L297" s="43"/>
      <c r="M297" s="223" t="s">
        <v>1</v>
      </c>
      <c r="N297" s="224" t="s">
        <v>38</v>
      </c>
      <c r="O297" s="79"/>
      <c r="P297" s="225">
        <f>O297*H297</f>
        <v>0</v>
      </c>
      <c r="Q297" s="225">
        <v>1.7034</v>
      </c>
      <c r="R297" s="225">
        <f>Q297*H297</f>
        <v>6.1816386</v>
      </c>
      <c r="S297" s="225">
        <v>0</v>
      </c>
      <c r="T297" s="226">
        <f>S297*H297</f>
        <v>0</v>
      </c>
      <c r="AR297" s="17" t="s">
        <v>218</v>
      </c>
      <c r="AT297" s="17" t="s">
        <v>213</v>
      </c>
      <c r="AU297" s="17" t="s">
        <v>76</v>
      </c>
      <c r="AY297" s="17" t="s">
        <v>211</v>
      </c>
      <c r="BE297" s="227">
        <f>IF(N297="základní",J297,0)</f>
        <v>0</v>
      </c>
      <c r="BF297" s="227">
        <f>IF(N297="snížená",J297,0)</f>
        <v>0</v>
      </c>
      <c r="BG297" s="227">
        <f>IF(N297="zákl. přenesená",J297,0)</f>
        <v>0</v>
      </c>
      <c r="BH297" s="227">
        <f>IF(N297="sníž. přenesená",J297,0)</f>
        <v>0</v>
      </c>
      <c r="BI297" s="227">
        <f>IF(N297="nulová",J297,0)</f>
        <v>0</v>
      </c>
      <c r="BJ297" s="17" t="s">
        <v>74</v>
      </c>
      <c r="BK297" s="227">
        <f>ROUND(I297*H297,2)</f>
        <v>0</v>
      </c>
      <c r="BL297" s="17" t="s">
        <v>218</v>
      </c>
      <c r="BM297" s="17" t="s">
        <v>421</v>
      </c>
    </row>
    <row r="298" spans="2:47" s="1" customFormat="1" ht="12">
      <c r="B298" s="38"/>
      <c r="C298" s="39"/>
      <c r="D298" s="228" t="s">
        <v>219</v>
      </c>
      <c r="E298" s="39"/>
      <c r="F298" s="229" t="s">
        <v>2618</v>
      </c>
      <c r="G298" s="39"/>
      <c r="H298" s="39"/>
      <c r="I298" s="143"/>
      <c r="J298" s="39"/>
      <c r="K298" s="39"/>
      <c r="L298" s="43"/>
      <c r="M298" s="230"/>
      <c r="N298" s="79"/>
      <c r="O298" s="79"/>
      <c r="P298" s="79"/>
      <c r="Q298" s="79"/>
      <c r="R298" s="79"/>
      <c r="S298" s="79"/>
      <c r="T298" s="80"/>
      <c r="AT298" s="17" t="s">
        <v>219</v>
      </c>
      <c r="AU298" s="17" t="s">
        <v>76</v>
      </c>
    </row>
    <row r="299" spans="2:47" s="1" customFormat="1" ht="12">
      <c r="B299" s="38"/>
      <c r="C299" s="39"/>
      <c r="D299" s="228" t="s">
        <v>221</v>
      </c>
      <c r="E299" s="39"/>
      <c r="F299" s="231" t="s">
        <v>2467</v>
      </c>
      <c r="G299" s="39"/>
      <c r="H299" s="39"/>
      <c r="I299" s="143"/>
      <c r="J299" s="39"/>
      <c r="K299" s="39"/>
      <c r="L299" s="43"/>
      <c r="M299" s="230"/>
      <c r="N299" s="79"/>
      <c r="O299" s="79"/>
      <c r="P299" s="79"/>
      <c r="Q299" s="79"/>
      <c r="R299" s="79"/>
      <c r="S299" s="79"/>
      <c r="T299" s="80"/>
      <c r="AT299" s="17" t="s">
        <v>221</v>
      </c>
      <c r="AU299" s="17" t="s">
        <v>76</v>
      </c>
    </row>
    <row r="300" spans="2:51" s="12" customFormat="1" ht="12">
      <c r="B300" s="232"/>
      <c r="C300" s="233"/>
      <c r="D300" s="228" t="s">
        <v>223</v>
      </c>
      <c r="E300" s="234" t="s">
        <v>1</v>
      </c>
      <c r="F300" s="235" t="s">
        <v>2619</v>
      </c>
      <c r="G300" s="233"/>
      <c r="H300" s="234" t="s">
        <v>1</v>
      </c>
      <c r="I300" s="236"/>
      <c r="J300" s="233"/>
      <c r="K300" s="233"/>
      <c r="L300" s="237"/>
      <c r="M300" s="238"/>
      <c r="N300" s="239"/>
      <c r="O300" s="239"/>
      <c r="P300" s="239"/>
      <c r="Q300" s="239"/>
      <c r="R300" s="239"/>
      <c r="S300" s="239"/>
      <c r="T300" s="240"/>
      <c r="AT300" s="241" t="s">
        <v>223</v>
      </c>
      <c r="AU300" s="241" t="s">
        <v>76</v>
      </c>
      <c r="AV300" s="12" t="s">
        <v>74</v>
      </c>
      <c r="AW300" s="12" t="s">
        <v>30</v>
      </c>
      <c r="AX300" s="12" t="s">
        <v>67</v>
      </c>
      <c r="AY300" s="241" t="s">
        <v>211</v>
      </c>
    </row>
    <row r="301" spans="2:51" s="13" customFormat="1" ht="12">
      <c r="B301" s="242"/>
      <c r="C301" s="243"/>
      <c r="D301" s="228" t="s">
        <v>223</v>
      </c>
      <c r="E301" s="244" t="s">
        <v>1</v>
      </c>
      <c r="F301" s="245" t="s">
        <v>2620</v>
      </c>
      <c r="G301" s="243"/>
      <c r="H301" s="246">
        <v>2.399</v>
      </c>
      <c r="I301" s="247"/>
      <c r="J301" s="243"/>
      <c r="K301" s="243"/>
      <c r="L301" s="248"/>
      <c r="M301" s="249"/>
      <c r="N301" s="250"/>
      <c r="O301" s="250"/>
      <c r="P301" s="250"/>
      <c r="Q301" s="250"/>
      <c r="R301" s="250"/>
      <c r="S301" s="250"/>
      <c r="T301" s="251"/>
      <c r="AT301" s="252" t="s">
        <v>223</v>
      </c>
      <c r="AU301" s="252" t="s">
        <v>76</v>
      </c>
      <c r="AV301" s="13" t="s">
        <v>76</v>
      </c>
      <c r="AW301" s="13" t="s">
        <v>30</v>
      </c>
      <c r="AX301" s="13" t="s">
        <v>67</v>
      </c>
      <c r="AY301" s="252" t="s">
        <v>211</v>
      </c>
    </row>
    <row r="302" spans="2:51" s="12" customFormat="1" ht="12">
      <c r="B302" s="232"/>
      <c r="C302" s="233"/>
      <c r="D302" s="228" t="s">
        <v>223</v>
      </c>
      <c r="E302" s="234" t="s">
        <v>1</v>
      </c>
      <c r="F302" s="235" t="s">
        <v>2621</v>
      </c>
      <c r="G302" s="233"/>
      <c r="H302" s="234" t="s">
        <v>1</v>
      </c>
      <c r="I302" s="236"/>
      <c r="J302" s="233"/>
      <c r="K302" s="233"/>
      <c r="L302" s="237"/>
      <c r="M302" s="238"/>
      <c r="N302" s="239"/>
      <c r="O302" s="239"/>
      <c r="P302" s="239"/>
      <c r="Q302" s="239"/>
      <c r="R302" s="239"/>
      <c r="S302" s="239"/>
      <c r="T302" s="240"/>
      <c r="AT302" s="241" t="s">
        <v>223</v>
      </c>
      <c r="AU302" s="241" t="s">
        <v>76</v>
      </c>
      <c r="AV302" s="12" t="s">
        <v>74</v>
      </c>
      <c r="AW302" s="12" t="s">
        <v>30</v>
      </c>
      <c r="AX302" s="12" t="s">
        <v>67</v>
      </c>
      <c r="AY302" s="241" t="s">
        <v>211</v>
      </c>
    </row>
    <row r="303" spans="2:51" s="13" customFormat="1" ht="12">
      <c r="B303" s="242"/>
      <c r="C303" s="243"/>
      <c r="D303" s="228" t="s">
        <v>223</v>
      </c>
      <c r="E303" s="244" t="s">
        <v>1</v>
      </c>
      <c r="F303" s="245" t="s">
        <v>2622</v>
      </c>
      <c r="G303" s="243"/>
      <c r="H303" s="246">
        <v>1.23</v>
      </c>
      <c r="I303" s="247"/>
      <c r="J303" s="243"/>
      <c r="K303" s="243"/>
      <c r="L303" s="248"/>
      <c r="M303" s="249"/>
      <c r="N303" s="250"/>
      <c r="O303" s="250"/>
      <c r="P303" s="250"/>
      <c r="Q303" s="250"/>
      <c r="R303" s="250"/>
      <c r="S303" s="250"/>
      <c r="T303" s="251"/>
      <c r="AT303" s="252" t="s">
        <v>223</v>
      </c>
      <c r="AU303" s="252" t="s">
        <v>76</v>
      </c>
      <c r="AV303" s="13" t="s">
        <v>76</v>
      </c>
      <c r="AW303" s="13" t="s">
        <v>30</v>
      </c>
      <c r="AX303" s="13" t="s">
        <v>67</v>
      </c>
      <c r="AY303" s="252" t="s">
        <v>211</v>
      </c>
    </row>
    <row r="304" spans="2:51" s="14" customFormat="1" ht="12">
      <c r="B304" s="253"/>
      <c r="C304" s="254"/>
      <c r="D304" s="228" t="s">
        <v>223</v>
      </c>
      <c r="E304" s="255" t="s">
        <v>1</v>
      </c>
      <c r="F304" s="256" t="s">
        <v>227</v>
      </c>
      <c r="G304" s="254"/>
      <c r="H304" s="257">
        <v>3.629</v>
      </c>
      <c r="I304" s="258"/>
      <c r="J304" s="254"/>
      <c r="K304" s="254"/>
      <c r="L304" s="259"/>
      <c r="M304" s="260"/>
      <c r="N304" s="261"/>
      <c r="O304" s="261"/>
      <c r="P304" s="261"/>
      <c r="Q304" s="261"/>
      <c r="R304" s="261"/>
      <c r="S304" s="261"/>
      <c r="T304" s="262"/>
      <c r="AT304" s="263" t="s">
        <v>223</v>
      </c>
      <c r="AU304" s="263" t="s">
        <v>76</v>
      </c>
      <c r="AV304" s="14" t="s">
        <v>218</v>
      </c>
      <c r="AW304" s="14" t="s">
        <v>30</v>
      </c>
      <c r="AX304" s="14" t="s">
        <v>74</v>
      </c>
      <c r="AY304" s="263" t="s">
        <v>211</v>
      </c>
    </row>
    <row r="305" spans="2:65" s="1" customFormat="1" ht="16.5" customHeight="1">
      <c r="B305" s="38"/>
      <c r="C305" s="216" t="s">
        <v>435</v>
      </c>
      <c r="D305" s="216" t="s">
        <v>213</v>
      </c>
      <c r="E305" s="217" t="s">
        <v>449</v>
      </c>
      <c r="F305" s="218" t="s">
        <v>450</v>
      </c>
      <c r="G305" s="219" t="s">
        <v>216</v>
      </c>
      <c r="H305" s="220">
        <v>13.738</v>
      </c>
      <c r="I305" s="221"/>
      <c r="J305" s="222">
        <f>ROUND(I305*H305,2)</f>
        <v>0</v>
      </c>
      <c r="K305" s="218" t="s">
        <v>217</v>
      </c>
      <c r="L305" s="43"/>
      <c r="M305" s="223" t="s">
        <v>1</v>
      </c>
      <c r="N305" s="224" t="s">
        <v>38</v>
      </c>
      <c r="O305" s="79"/>
      <c r="P305" s="225">
        <f>O305*H305</f>
        <v>0</v>
      </c>
      <c r="Q305" s="225">
        <v>0.16192</v>
      </c>
      <c r="R305" s="225">
        <f>Q305*H305</f>
        <v>2.22445696</v>
      </c>
      <c r="S305" s="225">
        <v>0</v>
      </c>
      <c r="T305" s="226">
        <f>S305*H305</f>
        <v>0</v>
      </c>
      <c r="AR305" s="17" t="s">
        <v>218</v>
      </c>
      <c r="AT305" s="17" t="s">
        <v>213</v>
      </c>
      <c r="AU305" s="17" t="s">
        <v>76</v>
      </c>
      <c r="AY305" s="17" t="s">
        <v>211</v>
      </c>
      <c r="BE305" s="227">
        <f>IF(N305="základní",J305,0)</f>
        <v>0</v>
      </c>
      <c r="BF305" s="227">
        <f>IF(N305="snížená",J305,0)</f>
        <v>0</v>
      </c>
      <c r="BG305" s="227">
        <f>IF(N305="zákl. přenesená",J305,0)</f>
        <v>0</v>
      </c>
      <c r="BH305" s="227">
        <f>IF(N305="sníž. přenesená",J305,0)</f>
        <v>0</v>
      </c>
      <c r="BI305" s="227">
        <f>IF(N305="nulová",J305,0)</f>
        <v>0</v>
      </c>
      <c r="BJ305" s="17" t="s">
        <v>74</v>
      </c>
      <c r="BK305" s="227">
        <f>ROUND(I305*H305,2)</f>
        <v>0</v>
      </c>
      <c r="BL305" s="17" t="s">
        <v>218</v>
      </c>
      <c r="BM305" s="17" t="s">
        <v>430</v>
      </c>
    </row>
    <row r="306" spans="2:47" s="1" customFormat="1" ht="12">
      <c r="B306" s="38"/>
      <c r="C306" s="39"/>
      <c r="D306" s="228" t="s">
        <v>219</v>
      </c>
      <c r="E306" s="39"/>
      <c r="F306" s="229" t="s">
        <v>452</v>
      </c>
      <c r="G306" s="39"/>
      <c r="H306" s="39"/>
      <c r="I306" s="143"/>
      <c r="J306" s="39"/>
      <c r="K306" s="39"/>
      <c r="L306" s="43"/>
      <c r="M306" s="230"/>
      <c r="N306" s="79"/>
      <c r="O306" s="79"/>
      <c r="P306" s="79"/>
      <c r="Q306" s="79"/>
      <c r="R306" s="79"/>
      <c r="S306" s="79"/>
      <c r="T306" s="80"/>
      <c r="AT306" s="17" t="s">
        <v>219</v>
      </c>
      <c r="AU306" s="17" t="s">
        <v>76</v>
      </c>
    </row>
    <row r="307" spans="2:47" s="1" customFormat="1" ht="12">
      <c r="B307" s="38"/>
      <c r="C307" s="39"/>
      <c r="D307" s="228" t="s">
        <v>221</v>
      </c>
      <c r="E307" s="39"/>
      <c r="F307" s="231" t="s">
        <v>453</v>
      </c>
      <c r="G307" s="39"/>
      <c r="H307" s="39"/>
      <c r="I307" s="143"/>
      <c r="J307" s="39"/>
      <c r="K307" s="39"/>
      <c r="L307" s="43"/>
      <c r="M307" s="230"/>
      <c r="N307" s="79"/>
      <c r="O307" s="79"/>
      <c r="P307" s="79"/>
      <c r="Q307" s="79"/>
      <c r="R307" s="79"/>
      <c r="S307" s="79"/>
      <c r="T307" s="80"/>
      <c r="AT307" s="17" t="s">
        <v>221</v>
      </c>
      <c r="AU307" s="17" t="s">
        <v>76</v>
      </c>
    </row>
    <row r="308" spans="2:51" s="12" customFormat="1" ht="12">
      <c r="B308" s="232"/>
      <c r="C308" s="233"/>
      <c r="D308" s="228" t="s">
        <v>223</v>
      </c>
      <c r="E308" s="234" t="s">
        <v>1</v>
      </c>
      <c r="F308" s="235" t="s">
        <v>319</v>
      </c>
      <c r="G308" s="233"/>
      <c r="H308" s="234" t="s">
        <v>1</v>
      </c>
      <c r="I308" s="236"/>
      <c r="J308" s="233"/>
      <c r="K308" s="233"/>
      <c r="L308" s="237"/>
      <c r="M308" s="238"/>
      <c r="N308" s="239"/>
      <c r="O308" s="239"/>
      <c r="P308" s="239"/>
      <c r="Q308" s="239"/>
      <c r="R308" s="239"/>
      <c r="S308" s="239"/>
      <c r="T308" s="240"/>
      <c r="AT308" s="241" t="s">
        <v>223</v>
      </c>
      <c r="AU308" s="241" t="s">
        <v>76</v>
      </c>
      <c r="AV308" s="12" t="s">
        <v>74</v>
      </c>
      <c r="AW308" s="12" t="s">
        <v>30</v>
      </c>
      <c r="AX308" s="12" t="s">
        <v>67</v>
      </c>
      <c r="AY308" s="241" t="s">
        <v>211</v>
      </c>
    </row>
    <row r="309" spans="2:51" s="12" customFormat="1" ht="12">
      <c r="B309" s="232"/>
      <c r="C309" s="233"/>
      <c r="D309" s="228" t="s">
        <v>223</v>
      </c>
      <c r="E309" s="234" t="s">
        <v>1</v>
      </c>
      <c r="F309" s="235" t="s">
        <v>1915</v>
      </c>
      <c r="G309" s="233"/>
      <c r="H309" s="234" t="s">
        <v>1</v>
      </c>
      <c r="I309" s="236"/>
      <c r="J309" s="233"/>
      <c r="K309" s="233"/>
      <c r="L309" s="237"/>
      <c r="M309" s="238"/>
      <c r="N309" s="239"/>
      <c r="O309" s="239"/>
      <c r="P309" s="239"/>
      <c r="Q309" s="239"/>
      <c r="R309" s="239"/>
      <c r="S309" s="239"/>
      <c r="T309" s="240"/>
      <c r="AT309" s="241" t="s">
        <v>223</v>
      </c>
      <c r="AU309" s="241" t="s">
        <v>76</v>
      </c>
      <c r="AV309" s="12" t="s">
        <v>74</v>
      </c>
      <c r="AW309" s="12" t="s">
        <v>30</v>
      </c>
      <c r="AX309" s="12" t="s">
        <v>67</v>
      </c>
      <c r="AY309" s="241" t="s">
        <v>211</v>
      </c>
    </row>
    <row r="310" spans="2:51" s="13" customFormat="1" ht="12">
      <c r="B310" s="242"/>
      <c r="C310" s="243"/>
      <c r="D310" s="228" t="s">
        <v>223</v>
      </c>
      <c r="E310" s="244" t="s">
        <v>1</v>
      </c>
      <c r="F310" s="245" t="s">
        <v>2623</v>
      </c>
      <c r="G310" s="243"/>
      <c r="H310" s="246">
        <v>13.738</v>
      </c>
      <c r="I310" s="247"/>
      <c r="J310" s="243"/>
      <c r="K310" s="243"/>
      <c r="L310" s="248"/>
      <c r="M310" s="249"/>
      <c r="N310" s="250"/>
      <c r="O310" s="250"/>
      <c r="P310" s="250"/>
      <c r="Q310" s="250"/>
      <c r="R310" s="250"/>
      <c r="S310" s="250"/>
      <c r="T310" s="251"/>
      <c r="AT310" s="252" t="s">
        <v>223</v>
      </c>
      <c r="AU310" s="252" t="s">
        <v>76</v>
      </c>
      <c r="AV310" s="13" t="s">
        <v>76</v>
      </c>
      <c r="AW310" s="13" t="s">
        <v>30</v>
      </c>
      <c r="AX310" s="13" t="s">
        <v>67</v>
      </c>
      <c r="AY310" s="252" t="s">
        <v>211</v>
      </c>
    </row>
    <row r="311" spans="2:51" s="14" customFormat="1" ht="12">
      <c r="B311" s="253"/>
      <c r="C311" s="254"/>
      <c r="D311" s="228" t="s">
        <v>223</v>
      </c>
      <c r="E311" s="255" t="s">
        <v>1</v>
      </c>
      <c r="F311" s="256" t="s">
        <v>227</v>
      </c>
      <c r="G311" s="254"/>
      <c r="H311" s="257">
        <v>13.738</v>
      </c>
      <c r="I311" s="258"/>
      <c r="J311" s="254"/>
      <c r="K311" s="254"/>
      <c r="L311" s="259"/>
      <c r="M311" s="260"/>
      <c r="N311" s="261"/>
      <c r="O311" s="261"/>
      <c r="P311" s="261"/>
      <c r="Q311" s="261"/>
      <c r="R311" s="261"/>
      <c r="S311" s="261"/>
      <c r="T311" s="262"/>
      <c r="AT311" s="263" t="s">
        <v>223</v>
      </c>
      <c r="AU311" s="263" t="s">
        <v>76</v>
      </c>
      <c r="AV311" s="14" t="s">
        <v>218</v>
      </c>
      <c r="AW311" s="14" t="s">
        <v>30</v>
      </c>
      <c r="AX311" s="14" t="s">
        <v>74</v>
      </c>
      <c r="AY311" s="263" t="s">
        <v>211</v>
      </c>
    </row>
    <row r="312" spans="2:65" s="1" customFormat="1" ht="16.5" customHeight="1">
      <c r="B312" s="38"/>
      <c r="C312" s="216" t="s">
        <v>317</v>
      </c>
      <c r="D312" s="216" t="s">
        <v>213</v>
      </c>
      <c r="E312" s="217" t="s">
        <v>2050</v>
      </c>
      <c r="F312" s="218" t="s">
        <v>2051</v>
      </c>
      <c r="G312" s="219" t="s">
        <v>230</v>
      </c>
      <c r="H312" s="220">
        <v>1.724</v>
      </c>
      <c r="I312" s="221"/>
      <c r="J312" s="222">
        <f>ROUND(I312*H312,2)</f>
        <v>0</v>
      </c>
      <c r="K312" s="218" t="s">
        <v>217</v>
      </c>
      <c r="L312" s="43"/>
      <c r="M312" s="223" t="s">
        <v>1</v>
      </c>
      <c r="N312" s="224" t="s">
        <v>38</v>
      </c>
      <c r="O312" s="79"/>
      <c r="P312" s="225">
        <f>O312*H312</f>
        <v>0</v>
      </c>
      <c r="Q312" s="225">
        <v>0</v>
      </c>
      <c r="R312" s="225">
        <f>Q312*H312</f>
        <v>0</v>
      </c>
      <c r="S312" s="225">
        <v>0</v>
      </c>
      <c r="T312" s="226">
        <f>S312*H312</f>
        <v>0</v>
      </c>
      <c r="AR312" s="17" t="s">
        <v>218</v>
      </c>
      <c r="AT312" s="17" t="s">
        <v>213</v>
      </c>
      <c r="AU312" s="17" t="s">
        <v>76</v>
      </c>
      <c r="AY312" s="17" t="s">
        <v>211</v>
      </c>
      <c r="BE312" s="227">
        <f>IF(N312="základní",J312,0)</f>
        <v>0</v>
      </c>
      <c r="BF312" s="227">
        <f>IF(N312="snížená",J312,0)</f>
        <v>0</v>
      </c>
      <c r="BG312" s="227">
        <f>IF(N312="zákl. přenesená",J312,0)</f>
        <v>0</v>
      </c>
      <c r="BH312" s="227">
        <f>IF(N312="sníž. přenesená",J312,0)</f>
        <v>0</v>
      </c>
      <c r="BI312" s="227">
        <f>IF(N312="nulová",J312,0)</f>
        <v>0</v>
      </c>
      <c r="BJ312" s="17" t="s">
        <v>74</v>
      </c>
      <c r="BK312" s="227">
        <f>ROUND(I312*H312,2)</f>
        <v>0</v>
      </c>
      <c r="BL312" s="17" t="s">
        <v>218</v>
      </c>
      <c r="BM312" s="17" t="s">
        <v>438</v>
      </c>
    </row>
    <row r="313" spans="2:47" s="1" customFormat="1" ht="12">
      <c r="B313" s="38"/>
      <c r="C313" s="39"/>
      <c r="D313" s="228" t="s">
        <v>219</v>
      </c>
      <c r="E313" s="39"/>
      <c r="F313" s="229" t="s">
        <v>2052</v>
      </c>
      <c r="G313" s="39"/>
      <c r="H313" s="39"/>
      <c r="I313" s="143"/>
      <c r="J313" s="39"/>
      <c r="K313" s="39"/>
      <c r="L313" s="43"/>
      <c r="M313" s="230"/>
      <c r="N313" s="79"/>
      <c r="O313" s="79"/>
      <c r="P313" s="79"/>
      <c r="Q313" s="79"/>
      <c r="R313" s="79"/>
      <c r="S313" s="79"/>
      <c r="T313" s="80"/>
      <c r="AT313" s="17" t="s">
        <v>219</v>
      </c>
      <c r="AU313" s="17" t="s">
        <v>76</v>
      </c>
    </row>
    <row r="314" spans="2:47" s="1" customFormat="1" ht="12">
      <c r="B314" s="38"/>
      <c r="C314" s="39"/>
      <c r="D314" s="228" t="s">
        <v>221</v>
      </c>
      <c r="E314" s="39"/>
      <c r="F314" s="231" t="s">
        <v>459</v>
      </c>
      <c r="G314" s="39"/>
      <c r="H314" s="39"/>
      <c r="I314" s="143"/>
      <c r="J314" s="39"/>
      <c r="K314" s="39"/>
      <c r="L314" s="43"/>
      <c r="M314" s="230"/>
      <c r="N314" s="79"/>
      <c r="O314" s="79"/>
      <c r="P314" s="79"/>
      <c r="Q314" s="79"/>
      <c r="R314" s="79"/>
      <c r="S314" s="79"/>
      <c r="T314" s="80"/>
      <c r="AT314" s="17" t="s">
        <v>221</v>
      </c>
      <c r="AU314" s="17" t="s">
        <v>76</v>
      </c>
    </row>
    <row r="315" spans="2:51" s="12" customFormat="1" ht="12">
      <c r="B315" s="232"/>
      <c r="C315" s="233"/>
      <c r="D315" s="228" t="s">
        <v>223</v>
      </c>
      <c r="E315" s="234" t="s">
        <v>1</v>
      </c>
      <c r="F315" s="235" t="s">
        <v>2624</v>
      </c>
      <c r="G315" s="233"/>
      <c r="H315" s="234" t="s">
        <v>1</v>
      </c>
      <c r="I315" s="236"/>
      <c r="J315" s="233"/>
      <c r="K315" s="233"/>
      <c r="L315" s="237"/>
      <c r="M315" s="238"/>
      <c r="N315" s="239"/>
      <c r="O315" s="239"/>
      <c r="P315" s="239"/>
      <c r="Q315" s="239"/>
      <c r="R315" s="239"/>
      <c r="S315" s="239"/>
      <c r="T315" s="240"/>
      <c r="AT315" s="241" t="s">
        <v>223</v>
      </c>
      <c r="AU315" s="241" t="s">
        <v>76</v>
      </c>
      <c r="AV315" s="12" t="s">
        <v>74</v>
      </c>
      <c r="AW315" s="12" t="s">
        <v>30</v>
      </c>
      <c r="AX315" s="12" t="s">
        <v>67</v>
      </c>
      <c r="AY315" s="241" t="s">
        <v>211</v>
      </c>
    </row>
    <row r="316" spans="2:51" s="13" customFormat="1" ht="12">
      <c r="B316" s="242"/>
      <c r="C316" s="243"/>
      <c r="D316" s="228" t="s">
        <v>223</v>
      </c>
      <c r="E316" s="244" t="s">
        <v>1</v>
      </c>
      <c r="F316" s="245" t="s">
        <v>2625</v>
      </c>
      <c r="G316" s="243"/>
      <c r="H316" s="246">
        <v>0.788</v>
      </c>
      <c r="I316" s="247"/>
      <c r="J316" s="243"/>
      <c r="K316" s="243"/>
      <c r="L316" s="248"/>
      <c r="M316" s="249"/>
      <c r="N316" s="250"/>
      <c r="O316" s="250"/>
      <c r="P316" s="250"/>
      <c r="Q316" s="250"/>
      <c r="R316" s="250"/>
      <c r="S316" s="250"/>
      <c r="T316" s="251"/>
      <c r="AT316" s="252" t="s">
        <v>223</v>
      </c>
      <c r="AU316" s="252" t="s">
        <v>76</v>
      </c>
      <c r="AV316" s="13" t="s">
        <v>76</v>
      </c>
      <c r="AW316" s="13" t="s">
        <v>30</v>
      </c>
      <c r="AX316" s="13" t="s">
        <v>67</v>
      </c>
      <c r="AY316" s="252" t="s">
        <v>211</v>
      </c>
    </row>
    <row r="317" spans="2:51" s="13" customFormat="1" ht="12">
      <c r="B317" s="242"/>
      <c r="C317" s="243"/>
      <c r="D317" s="228" t="s">
        <v>223</v>
      </c>
      <c r="E317" s="244" t="s">
        <v>1</v>
      </c>
      <c r="F317" s="245" t="s">
        <v>2626</v>
      </c>
      <c r="G317" s="243"/>
      <c r="H317" s="246">
        <v>0.236</v>
      </c>
      <c r="I317" s="247"/>
      <c r="J317" s="243"/>
      <c r="K317" s="243"/>
      <c r="L317" s="248"/>
      <c r="M317" s="249"/>
      <c r="N317" s="250"/>
      <c r="O317" s="250"/>
      <c r="P317" s="250"/>
      <c r="Q317" s="250"/>
      <c r="R317" s="250"/>
      <c r="S317" s="250"/>
      <c r="T317" s="251"/>
      <c r="AT317" s="252" t="s">
        <v>223</v>
      </c>
      <c r="AU317" s="252" t="s">
        <v>76</v>
      </c>
      <c r="AV317" s="13" t="s">
        <v>76</v>
      </c>
      <c r="AW317" s="13" t="s">
        <v>30</v>
      </c>
      <c r="AX317" s="13" t="s">
        <v>67</v>
      </c>
      <c r="AY317" s="252" t="s">
        <v>211</v>
      </c>
    </row>
    <row r="318" spans="2:51" s="13" customFormat="1" ht="12">
      <c r="B318" s="242"/>
      <c r="C318" s="243"/>
      <c r="D318" s="228" t="s">
        <v>223</v>
      </c>
      <c r="E318" s="244" t="s">
        <v>1</v>
      </c>
      <c r="F318" s="245" t="s">
        <v>2627</v>
      </c>
      <c r="G318" s="243"/>
      <c r="H318" s="246">
        <v>0.7</v>
      </c>
      <c r="I318" s="247"/>
      <c r="J318" s="243"/>
      <c r="K318" s="243"/>
      <c r="L318" s="248"/>
      <c r="M318" s="249"/>
      <c r="N318" s="250"/>
      <c r="O318" s="250"/>
      <c r="P318" s="250"/>
      <c r="Q318" s="250"/>
      <c r="R318" s="250"/>
      <c r="S318" s="250"/>
      <c r="T318" s="251"/>
      <c r="AT318" s="252" t="s">
        <v>223</v>
      </c>
      <c r="AU318" s="252" t="s">
        <v>76</v>
      </c>
      <c r="AV318" s="13" t="s">
        <v>76</v>
      </c>
      <c r="AW318" s="13" t="s">
        <v>30</v>
      </c>
      <c r="AX318" s="13" t="s">
        <v>67</v>
      </c>
      <c r="AY318" s="252" t="s">
        <v>211</v>
      </c>
    </row>
    <row r="319" spans="2:51" s="14" customFormat="1" ht="12">
      <c r="B319" s="253"/>
      <c r="C319" s="254"/>
      <c r="D319" s="228" t="s">
        <v>223</v>
      </c>
      <c r="E319" s="255" t="s">
        <v>1</v>
      </c>
      <c r="F319" s="256" t="s">
        <v>227</v>
      </c>
      <c r="G319" s="254"/>
      <c r="H319" s="257">
        <v>1.724</v>
      </c>
      <c r="I319" s="258"/>
      <c r="J319" s="254"/>
      <c r="K319" s="254"/>
      <c r="L319" s="259"/>
      <c r="M319" s="260"/>
      <c r="N319" s="261"/>
      <c r="O319" s="261"/>
      <c r="P319" s="261"/>
      <c r="Q319" s="261"/>
      <c r="R319" s="261"/>
      <c r="S319" s="261"/>
      <c r="T319" s="262"/>
      <c r="AT319" s="263" t="s">
        <v>223</v>
      </c>
      <c r="AU319" s="263" t="s">
        <v>76</v>
      </c>
      <c r="AV319" s="14" t="s">
        <v>218</v>
      </c>
      <c r="AW319" s="14" t="s">
        <v>30</v>
      </c>
      <c r="AX319" s="14" t="s">
        <v>74</v>
      </c>
      <c r="AY319" s="263" t="s">
        <v>211</v>
      </c>
    </row>
    <row r="320" spans="2:65" s="1" customFormat="1" ht="16.5" customHeight="1">
      <c r="B320" s="38"/>
      <c r="C320" s="216" t="s">
        <v>448</v>
      </c>
      <c r="D320" s="216" t="s">
        <v>213</v>
      </c>
      <c r="E320" s="217" t="s">
        <v>976</v>
      </c>
      <c r="F320" s="218" t="s">
        <v>977</v>
      </c>
      <c r="G320" s="219" t="s">
        <v>216</v>
      </c>
      <c r="H320" s="220">
        <v>13.738</v>
      </c>
      <c r="I320" s="221"/>
      <c r="J320" s="222">
        <f>ROUND(I320*H320,2)</f>
        <v>0</v>
      </c>
      <c r="K320" s="218" t="s">
        <v>217</v>
      </c>
      <c r="L320" s="43"/>
      <c r="M320" s="223" t="s">
        <v>1</v>
      </c>
      <c r="N320" s="224" t="s">
        <v>38</v>
      </c>
      <c r="O320" s="79"/>
      <c r="P320" s="225">
        <f>O320*H320</f>
        <v>0</v>
      </c>
      <c r="Q320" s="225">
        <v>1.031199</v>
      </c>
      <c r="R320" s="225">
        <f>Q320*H320</f>
        <v>14.166611862</v>
      </c>
      <c r="S320" s="225">
        <v>0</v>
      </c>
      <c r="T320" s="226">
        <f>S320*H320</f>
        <v>0</v>
      </c>
      <c r="AR320" s="17" t="s">
        <v>218</v>
      </c>
      <c r="AT320" s="17" t="s">
        <v>213</v>
      </c>
      <c r="AU320" s="17" t="s">
        <v>76</v>
      </c>
      <c r="AY320" s="17" t="s">
        <v>211</v>
      </c>
      <c r="BE320" s="227">
        <f>IF(N320="základní",J320,0)</f>
        <v>0</v>
      </c>
      <c r="BF320" s="227">
        <f>IF(N320="snížená",J320,0)</f>
        <v>0</v>
      </c>
      <c r="BG320" s="227">
        <f>IF(N320="zákl. přenesená",J320,0)</f>
        <v>0</v>
      </c>
      <c r="BH320" s="227">
        <f>IF(N320="sníž. přenesená",J320,0)</f>
        <v>0</v>
      </c>
      <c r="BI320" s="227">
        <f>IF(N320="nulová",J320,0)</f>
        <v>0</v>
      </c>
      <c r="BJ320" s="17" t="s">
        <v>74</v>
      </c>
      <c r="BK320" s="227">
        <f>ROUND(I320*H320,2)</f>
        <v>0</v>
      </c>
      <c r="BL320" s="17" t="s">
        <v>218</v>
      </c>
      <c r="BM320" s="17" t="s">
        <v>445</v>
      </c>
    </row>
    <row r="321" spans="2:47" s="1" customFormat="1" ht="12">
      <c r="B321" s="38"/>
      <c r="C321" s="39"/>
      <c r="D321" s="228" t="s">
        <v>219</v>
      </c>
      <c r="E321" s="39"/>
      <c r="F321" s="229" t="s">
        <v>979</v>
      </c>
      <c r="G321" s="39"/>
      <c r="H321" s="39"/>
      <c r="I321" s="143"/>
      <c r="J321" s="39"/>
      <c r="K321" s="39"/>
      <c r="L321" s="43"/>
      <c r="M321" s="230"/>
      <c r="N321" s="79"/>
      <c r="O321" s="79"/>
      <c r="P321" s="79"/>
      <c r="Q321" s="79"/>
      <c r="R321" s="79"/>
      <c r="S321" s="79"/>
      <c r="T321" s="80"/>
      <c r="AT321" s="17" t="s">
        <v>219</v>
      </c>
      <c r="AU321" s="17" t="s">
        <v>76</v>
      </c>
    </row>
    <row r="322" spans="2:47" s="1" customFormat="1" ht="12">
      <c r="B322" s="38"/>
      <c r="C322" s="39"/>
      <c r="D322" s="228" t="s">
        <v>221</v>
      </c>
      <c r="E322" s="39"/>
      <c r="F322" s="231" t="s">
        <v>467</v>
      </c>
      <c r="G322" s="39"/>
      <c r="H322" s="39"/>
      <c r="I322" s="143"/>
      <c r="J322" s="39"/>
      <c r="K322" s="39"/>
      <c r="L322" s="43"/>
      <c r="M322" s="230"/>
      <c r="N322" s="79"/>
      <c r="O322" s="79"/>
      <c r="P322" s="79"/>
      <c r="Q322" s="79"/>
      <c r="R322" s="79"/>
      <c r="S322" s="79"/>
      <c r="T322" s="80"/>
      <c r="AT322" s="17" t="s">
        <v>221</v>
      </c>
      <c r="AU322" s="17" t="s">
        <v>76</v>
      </c>
    </row>
    <row r="323" spans="2:51" s="12" customFormat="1" ht="12">
      <c r="B323" s="232"/>
      <c r="C323" s="233"/>
      <c r="D323" s="228" t="s">
        <v>223</v>
      </c>
      <c r="E323" s="234" t="s">
        <v>1</v>
      </c>
      <c r="F323" s="235" t="s">
        <v>2628</v>
      </c>
      <c r="G323" s="233"/>
      <c r="H323" s="234" t="s">
        <v>1</v>
      </c>
      <c r="I323" s="236"/>
      <c r="J323" s="233"/>
      <c r="K323" s="233"/>
      <c r="L323" s="237"/>
      <c r="M323" s="238"/>
      <c r="N323" s="239"/>
      <c r="O323" s="239"/>
      <c r="P323" s="239"/>
      <c r="Q323" s="239"/>
      <c r="R323" s="239"/>
      <c r="S323" s="239"/>
      <c r="T323" s="240"/>
      <c r="AT323" s="241" t="s">
        <v>223</v>
      </c>
      <c r="AU323" s="241" t="s">
        <v>76</v>
      </c>
      <c r="AV323" s="12" t="s">
        <v>74</v>
      </c>
      <c r="AW323" s="12" t="s">
        <v>30</v>
      </c>
      <c r="AX323" s="12" t="s">
        <v>67</v>
      </c>
      <c r="AY323" s="241" t="s">
        <v>211</v>
      </c>
    </row>
    <row r="324" spans="2:51" s="12" customFormat="1" ht="12">
      <c r="B324" s="232"/>
      <c r="C324" s="233"/>
      <c r="D324" s="228" t="s">
        <v>223</v>
      </c>
      <c r="E324" s="234" t="s">
        <v>1</v>
      </c>
      <c r="F324" s="235" t="s">
        <v>1915</v>
      </c>
      <c r="G324" s="233"/>
      <c r="H324" s="234" t="s">
        <v>1</v>
      </c>
      <c r="I324" s="236"/>
      <c r="J324" s="233"/>
      <c r="K324" s="233"/>
      <c r="L324" s="237"/>
      <c r="M324" s="238"/>
      <c r="N324" s="239"/>
      <c r="O324" s="239"/>
      <c r="P324" s="239"/>
      <c r="Q324" s="239"/>
      <c r="R324" s="239"/>
      <c r="S324" s="239"/>
      <c r="T324" s="240"/>
      <c r="AT324" s="241" t="s">
        <v>223</v>
      </c>
      <c r="AU324" s="241" t="s">
        <v>76</v>
      </c>
      <c r="AV324" s="12" t="s">
        <v>74</v>
      </c>
      <c r="AW324" s="12" t="s">
        <v>30</v>
      </c>
      <c r="AX324" s="12" t="s">
        <v>67</v>
      </c>
      <c r="AY324" s="241" t="s">
        <v>211</v>
      </c>
    </row>
    <row r="325" spans="2:51" s="13" customFormat="1" ht="12">
      <c r="B325" s="242"/>
      <c r="C325" s="243"/>
      <c r="D325" s="228" t="s">
        <v>223</v>
      </c>
      <c r="E325" s="244" t="s">
        <v>1</v>
      </c>
      <c r="F325" s="245" t="s">
        <v>2623</v>
      </c>
      <c r="G325" s="243"/>
      <c r="H325" s="246">
        <v>13.738</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4" customFormat="1" ht="12">
      <c r="B326" s="253"/>
      <c r="C326" s="254"/>
      <c r="D326" s="228" t="s">
        <v>223</v>
      </c>
      <c r="E326" s="255" t="s">
        <v>1</v>
      </c>
      <c r="F326" s="256" t="s">
        <v>227</v>
      </c>
      <c r="G326" s="254"/>
      <c r="H326" s="257">
        <v>13.738</v>
      </c>
      <c r="I326" s="258"/>
      <c r="J326" s="254"/>
      <c r="K326" s="254"/>
      <c r="L326" s="259"/>
      <c r="M326" s="260"/>
      <c r="N326" s="261"/>
      <c r="O326" s="261"/>
      <c r="P326" s="261"/>
      <c r="Q326" s="261"/>
      <c r="R326" s="261"/>
      <c r="S326" s="261"/>
      <c r="T326" s="262"/>
      <c r="AT326" s="263" t="s">
        <v>223</v>
      </c>
      <c r="AU326" s="263" t="s">
        <v>76</v>
      </c>
      <c r="AV326" s="14" t="s">
        <v>218</v>
      </c>
      <c r="AW326" s="14" t="s">
        <v>30</v>
      </c>
      <c r="AX326" s="14" t="s">
        <v>74</v>
      </c>
      <c r="AY326" s="263" t="s">
        <v>211</v>
      </c>
    </row>
    <row r="327" spans="2:65" s="1" customFormat="1" ht="16.5" customHeight="1">
      <c r="B327" s="38"/>
      <c r="C327" s="216" t="s">
        <v>324</v>
      </c>
      <c r="D327" s="216" t="s">
        <v>213</v>
      </c>
      <c r="E327" s="217" t="s">
        <v>471</v>
      </c>
      <c r="F327" s="218" t="s">
        <v>472</v>
      </c>
      <c r="G327" s="219" t="s">
        <v>323</v>
      </c>
      <c r="H327" s="220">
        <v>0.079</v>
      </c>
      <c r="I327" s="221"/>
      <c r="J327" s="222">
        <f>ROUND(I327*H327,2)</f>
        <v>0</v>
      </c>
      <c r="K327" s="218" t="s">
        <v>217</v>
      </c>
      <c r="L327" s="43"/>
      <c r="M327" s="223" t="s">
        <v>1</v>
      </c>
      <c r="N327" s="224" t="s">
        <v>38</v>
      </c>
      <c r="O327" s="79"/>
      <c r="P327" s="225">
        <f>O327*H327</f>
        <v>0</v>
      </c>
      <c r="Q327" s="225">
        <v>1.059738</v>
      </c>
      <c r="R327" s="225">
        <f>Q327*H327</f>
        <v>0.08371930200000001</v>
      </c>
      <c r="S327" s="225">
        <v>0</v>
      </c>
      <c r="T327" s="226">
        <f>S327*H327</f>
        <v>0</v>
      </c>
      <c r="AR327" s="17" t="s">
        <v>218</v>
      </c>
      <c r="AT327" s="17" t="s">
        <v>213</v>
      </c>
      <c r="AU327" s="17" t="s">
        <v>76</v>
      </c>
      <c r="AY327" s="17" t="s">
        <v>211</v>
      </c>
      <c r="BE327" s="227">
        <f>IF(N327="základní",J327,0)</f>
        <v>0</v>
      </c>
      <c r="BF327" s="227">
        <f>IF(N327="snížená",J327,0)</f>
        <v>0</v>
      </c>
      <c r="BG327" s="227">
        <f>IF(N327="zákl. přenesená",J327,0)</f>
        <v>0</v>
      </c>
      <c r="BH327" s="227">
        <f>IF(N327="sníž. přenesená",J327,0)</f>
        <v>0</v>
      </c>
      <c r="BI327" s="227">
        <f>IF(N327="nulová",J327,0)</f>
        <v>0</v>
      </c>
      <c r="BJ327" s="17" t="s">
        <v>74</v>
      </c>
      <c r="BK327" s="227">
        <f>ROUND(I327*H327,2)</f>
        <v>0</v>
      </c>
      <c r="BL327" s="17" t="s">
        <v>218</v>
      </c>
      <c r="BM327" s="17" t="s">
        <v>451</v>
      </c>
    </row>
    <row r="328" spans="2:47" s="1" customFormat="1" ht="12">
      <c r="B328" s="38"/>
      <c r="C328" s="39"/>
      <c r="D328" s="228" t="s">
        <v>219</v>
      </c>
      <c r="E328" s="39"/>
      <c r="F328" s="229" t="s">
        <v>474</v>
      </c>
      <c r="G328" s="39"/>
      <c r="H328" s="39"/>
      <c r="I328" s="143"/>
      <c r="J328" s="39"/>
      <c r="K328" s="39"/>
      <c r="L328" s="43"/>
      <c r="M328" s="230"/>
      <c r="N328" s="79"/>
      <c r="O328" s="79"/>
      <c r="P328" s="79"/>
      <c r="Q328" s="79"/>
      <c r="R328" s="79"/>
      <c r="S328" s="79"/>
      <c r="T328" s="80"/>
      <c r="AT328" s="17" t="s">
        <v>219</v>
      </c>
      <c r="AU328" s="17" t="s">
        <v>76</v>
      </c>
    </row>
    <row r="329" spans="2:47" s="1" customFormat="1" ht="12">
      <c r="B329" s="38"/>
      <c r="C329" s="39"/>
      <c r="D329" s="228" t="s">
        <v>221</v>
      </c>
      <c r="E329" s="39"/>
      <c r="F329" s="231" t="s">
        <v>475</v>
      </c>
      <c r="G329" s="39"/>
      <c r="H329" s="39"/>
      <c r="I329" s="143"/>
      <c r="J329" s="39"/>
      <c r="K329" s="39"/>
      <c r="L329" s="43"/>
      <c r="M329" s="230"/>
      <c r="N329" s="79"/>
      <c r="O329" s="79"/>
      <c r="P329" s="79"/>
      <c r="Q329" s="79"/>
      <c r="R329" s="79"/>
      <c r="S329" s="79"/>
      <c r="T329" s="80"/>
      <c r="AT329" s="17" t="s">
        <v>221</v>
      </c>
      <c r="AU329" s="17" t="s">
        <v>76</v>
      </c>
    </row>
    <row r="330" spans="2:51" s="12" customFormat="1" ht="12">
      <c r="B330" s="232"/>
      <c r="C330" s="233"/>
      <c r="D330" s="228" t="s">
        <v>223</v>
      </c>
      <c r="E330" s="234" t="s">
        <v>1</v>
      </c>
      <c r="F330" s="235" t="s">
        <v>2064</v>
      </c>
      <c r="G330" s="233"/>
      <c r="H330" s="234" t="s">
        <v>1</v>
      </c>
      <c r="I330" s="236"/>
      <c r="J330" s="233"/>
      <c r="K330" s="233"/>
      <c r="L330" s="237"/>
      <c r="M330" s="238"/>
      <c r="N330" s="239"/>
      <c r="O330" s="239"/>
      <c r="P330" s="239"/>
      <c r="Q330" s="239"/>
      <c r="R330" s="239"/>
      <c r="S330" s="239"/>
      <c r="T330" s="240"/>
      <c r="AT330" s="241" t="s">
        <v>223</v>
      </c>
      <c r="AU330" s="241" t="s">
        <v>76</v>
      </c>
      <c r="AV330" s="12" t="s">
        <v>74</v>
      </c>
      <c r="AW330" s="12" t="s">
        <v>30</v>
      </c>
      <c r="AX330" s="12" t="s">
        <v>67</v>
      </c>
      <c r="AY330" s="241" t="s">
        <v>211</v>
      </c>
    </row>
    <row r="331" spans="2:51" s="13" customFormat="1" ht="12">
      <c r="B331" s="242"/>
      <c r="C331" s="243"/>
      <c r="D331" s="228" t="s">
        <v>223</v>
      </c>
      <c r="E331" s="244" t="s">
        <v>1</v>
      </c>
      <c r="F331" s="245" t="s">
        <v>2629</v>
      </c>
      <c r="G331" s="243"/>
      <c r="H331" s="246">
        <v>0.079</v>
      </c>
      <c r="I331" s="247"/>
      <c r="J331" s="243"/>
      <c r="K331" s="243"/>
      <c r="L331" s="248"/>
      <c r="M331" s="249"/>
      <c r="N331" s="250"/>
      <c r="O331" s="250"/>
      <c r="P331" s="250"/>
      <c r="Q331" s="250"/>
      <c r="R331" s="250"/>
      <c r="S331" s="250"/>
      <c r="T331" s="251"/>
      <c r="AT331" s="252" t="s">
        <v>223</v>
      </c>
      <c r="AU331" s="252" t="s">
        <v>76</v>
      </c>
      <c r="AV331" s="13" t="s">
        <v>76</v>
      </c>
      <c r="AW331" s="13" t="s">
        <v>30</v>
      </c>
      <c r="AX331" s="13" t="s">
        <v>67</v>
      </c>
      <c r="AY331" s="252" t="s">
        <v>211</v>
      </c>
    </row>
    <row r="332" spans="2:51" s="14" customFormat="1" ht="12">
      <c r="B332" s="253"/>
      <c r="C332" s="254"/>
      <c r="D332" s="228" t="s">
        <v>223</v>
      </c>
      <c r="E332" s="255" t="s">
        <v>1</v>
      </c>
      <c r="F332" s="256" t="s">
        <v>227</v>
      </c>
      <c r="G332" s="254"/>
      <c r="H332" s="257">
        <v>0.079</v>
      </c>
      <c r="I332" s="258"/>
      <c r="J332" s="254"/>
      <c r="K332" s="254"/>
      <c r="L332" s="259"/>
      <c r="M332" s="260"/>
      <c r="N332" s="261"/>
      <c r="O332" s="261"/>
      <c r="P332" s="261"/>
      <c r="Q332" s="261"/>
      <c r="R332" s="261"/>
      <c r="S332" s="261"/>
      <c r="T332" s="262"/>
      <c r="AT332" s="263" t="s">
        <v>223</v>
      </c>
      <c r="AU332" s="263" t="s">
        <v>76</v>
      </c>
      <c r="AV332" s="14" t="s">
        <v>218</v>
      </c>
      <c r="AW332" s="14" t="s">
        <v>30</v>
      </c>
      <c r="AX332" s="14" t="s">
        <v>74</v>
      </c>
      <c r="AY332" s="263" t="s">
        <v>211</v>
      </c>
    </row>
    <row r="333" spans="2:65" s="1" customFormat="1" ht="16.5" customHeight="1">
      <c r="B333" s="38"/>
      <c r="C333" s="216" t="s">
        <v>462</v>
      </c>
      <c r="D333" s="216" t="s">
        <v>213</v>
      </c>
      <c r="E333" s="217" t="s">
        <v>2630</v>
      </c>
      <c r="F333" s="218" t="s">
        <v>2631</v>
      </c>
      <c r="G333" s="219" t="s">
        <v>216</v>
      </c>
      <c r="H333" s="220">
        <v>1.28</v>
      </c>
      <c r="I333" s="221"/>
      <c r="J333" s="222">
        <f>ROUND(I333*H333,2)</f>
        <v>0</v>
      </c>
      <c r="K333" s="218" t="s">
        <v>1</v>
      </c>
      <c r="L333" s="43"/>
      <c r="M333" s="223" t="s">
        <v>1</v>
      </c>
      <c r="N333" s="224" t="s">
        <v>38</v>
      </c>
      <c r="O333" s="79"/>
      <c r="P333" s="225">
        <f>O333*H333</f>
        <v>0</v>
      </c>
      <c r="Q333" s="225">
        <v>0</v>
      </c>
      <c r="R333" s="225">
        <f>Q333*H333</f>
        <v>0</v>
      </c>
      <c r="S333" s="225">
        <v>0</v>
      </c>
      <c r="T333" s="226">
        <f>S333*H333</f>
        <v>0</v>
      </c>
      <c r="AR333" s="17" t="s">
        <v>218</v>
      </c>
      <c r="AT333" s="17" t="s">
        <v>213</v>
      </c>
      <c r="AU333" s="17" t="s">
        <v>76</v>
      </c>
      <c r="AY333" s="17" t="s">
        <v>211</v>
      </c>
      <c r="BE333" s="227">
        <f>IF(N333="základní",J333,0)</f>
        <v>0</v>
      </c>
      <c r="BF333" s="227">
        <f>IF(N333="snížená",J333,0)</f>
        <v>0</v>
      </c>
      <c r="BG333" s="227">
        <f>IF(N333="zákl. přenesená",J333,0)</f>
        <v>0</v>
      </c>
      <c r="BH333" s="227">
        <f>IF(N333="sníž. přenesená",J333,0)</f>
        <v>0</v>
      </c>
      <c r="BI333" s="227">
        <f>IF(N333="nulová",J333,0)</f>
        <v>0</v>
      </c>
      <c r="BJ333" s="17" t="s">
        <v>74</v>
      </c>
      <c r="BK333" s="227">
        <f>ROUND(I333*H333,2)</f>
        <v>0</v>
      </c>
      <c r="BL333" s="17" t="s">
        <v>218</v>
      </c>
      <c r="BM333" s="17" t="s">
        <v>457</v>
      </c>
    </row>
    <row r="334" spans="2:47" s="1" customFormat="1" ht="12">
      <c r="B334" s="38"/>
      <c r="C334" s="39"/>
      <c r="D334" s="228" t="s">
        <v>219</v>
      </c>
      <c r="E334" s="39"/>
      <c r="F334" s="229" t="s">
        <v>2632</v>
      </c>
      <c r="G334" s="39"/>
      <c r="H334" s="39"/>
      <c r="I334" s="143"/>
      <c r="J334" s="39"/>
      <c r="K334" s="39"/>
      <c r="L334" s="43"/>
      <c r="M334" s="230"/>
      <c r="N334" s="79"/>
      <c r="O334" s="79"/>
      <c r="P334" s="79"/>
      <c r="Q334" s="79"/>
      <c r="R334" s="79"/>
      <c r="S334" s="79"/>
      <c r="T334" s="80"/>
      <c r="AT334" s="17" t="s">
        <v>219</v>
      </c>
      <c r="AU334" s="17" t="s">
        <v>76</v>
      </c>
    </row>
    <row r="335" spans="2:47" s="1" customFormat="1" ht="12">
      <c r="B335" s="38"/>
      <c r="C335" s="39"/>
      <c r="D335" s="228" t="s">
        <v>250</v>
      </c>
      <c r="E335" s="39"/>
      <c r="F335" s="231" t="s">
        <v>2633</v>
      </c>
      <c r="G335" s="39"/>
      <c r="H335" s="39"/>
      <c r="I335" s="143"/>
      <c r="J335" s="39"/>
      <c r="K335" s="39"/>
      <c r="L335" s="43"/>
      <c r="M335" s="230"/>
      <c r="N335" s="79"/>
      <c r="O335" s="79"/>
      <c r="P335" s="79"/>
      <c r="Q335" s="79"/>
      <c r="R335" s="79"/>
      <c r="S335" s="79"/>
      <c r="T335" s="80"/>
      <c r="AT335" s="17" t="s">
        <v>250</v>
      </c>
      <c r="AU335" s="17" t="s">
        <v>76</v>
      </c>
    </row>
    <row r="336" spans="2:51" s="13" customFormat="1" ht="12">
      <c r="B336" s="242"/>
      <c r="C336" s="243"/>
      <c r="D336" s="228" t="s">
        <v>223</v>
      </c>
      <c r="E336" s="244" t="s">
        <v>1</v>
      </c>
      <c r="F336" s="245" t="s">
        <v>2634</v>
      </c>
      <c r="G336" s="243"/>
      <c r="H336" s="246">
        <v>1.28</v>
      </c>
      <c r="I336" s="247"/>
      <c r="J336" s="243"/>
      <c r="K336" s="243"/>
      <c r="L336" s="248"/>
      <c r="M336" s="249"/>
      <c r="N336" s="250"/>
      <c r="O336" s="250"/>
      <c r="P336" s="250"/>
      <c r="Q336" s="250"/>
      <c r="R336" s="250"/>
      <c r="S336" s="250"/>
      <c r="T336" s="251"/>
      <c r="AT336" s="252" t="s">
        <v>223</v>
      </c>
      <c r="AU336" s="252" t="s">
        <v>76</v>
      </c>
      <c r="AV336" s="13" t="s">
        <v>76</v>
      </c>
      <c r="AW336" s="13" t="s">
        <v>30</v>
      </c>
      <c r="AX336" s="13" t="s">
        <v>67</v>
      </c>
      <c r="AY336" s="252" t="s">
        <v>211</v>
      </c>
    </row>
    <row r="337" spans="2:51" s="14" customFormat="1" ht="12">
      <c r="B337" s="253"/>
      <c r="C337" s="254"/>
      <c r="D337" s="228" t="s">
        <v>223</v>
      </c>
      <c r="E337" s="255" t="s">
        <v>1</v>
      </c>
      <c r="F337" s="256" t="s">
        <v>227</v>
      </c>
      <c r="G337" s="254"/>
      <c r="H337" s="257">
        <v>1.28</v>
      </c>
      <c r="I337" s="258"/>
      <c r="J337" s="254"/>
      <c r="K337" s="254"/>
      <c r="L337" s="259"/>
      <c r="M337" s="260"/>
      <c r="N337" s="261"/>
      <c r="O337" s="261"/>
      <c r="P337" s="261"/>
      <c r="Q337" s="261"/>
      <c r="R337" s="261"/>
      <c r="S337" s="261"/>
      <c r="T337" s="262"/>
      <c r="AT337" s="263" t="s">
        <v>223</v>
      </c>
      <c r="AU337" s="263" t="s">
        <v>76</v>
      </c>
      <c r="AV337" s="14" t="s">
        <v>218</v>
      </c>
      <c r="AW337" s="14" t="s">
        <v>30</v>
      </c>
      <c r="AX337" s="14" t="s">
        <v>74</v>
      </c>
      <c r="AY337" s="263" t="s">
        <v>211</v>
      </c>
    </row>
    <row r="338" spans="2:63" s="11" customFormat="1" ht="22.8" customHeight="1">
      <c r="B338" s="200"/>
      <c r="C338" s="201"/>
      <c r="D338" s="202" t="s">
        <v>66</v>
      </c>
      <c r="E338" s="214" t="s">
        <v>247</v>
      </c>
      <c r="F338" s="214" t="s">
        <v>2635</v>
      </c>
      <c r="G338" s="201"/>
      <c r="H338" s="201"/>
      <c r="I338" s="204"/>
      <c r="J338" s="215">
        <f>BK338</f>
        <v>0</v>
      </c>
      <c r="K338" s="201"/>
      <c r="L338" s="206"/>
      <c r="M338" s="207"/>
      <c r="N338" s="208"/>
      <c r="O338" s="208"/>
      <c r="P338" s="209">
        <f>SUM(P339:P353)</f>
        <v>0</v>
      </c>
      <c r="Q338" s="208"/>
      <c r="R338" s="209">
        <f>SUM(R339:R353)</f>
        <v>0.0346521001</v>
      </c>
      <c r="S338" s="208"/>
      <c r="T338" s="210">
        <f>SUM(T339:T353)</f>
        <v>0</v>
      </c>
      <c r="AR338" s="211" t="s">
        <v>74</v>
      </c>
      <c r="AT338" s="212" t="s">
        <v>66</v>
      </c>
      <c r="AU338" s="212" t="s">
        <v>74</v>
      </c>
      <c r="AY338" s="211" t="s">
        <v>211</v>
      </c>
      <c r="BK338" s="213">
        <f>SUM(BK339:BK353)</f>
        <v>0</v>
      </c>
    </row>
    <row r="339" spans="2:65" s="1" customFormat="1" ht="16.5" customHeight="1">
      <c r="B339" s="38"/>
      <c r="C339" s="216" t="s">
        <v>331</v>
      </c>
      <c r="D339" s="216" t="s">
        <v>213</v>
      </c>
      <c r="E339" s="217" t="s">
        <v>2636</v>
      </c>
      <c r="F339" s="218" t="s">
        <v>2637</v>
      </c>
      <c r="G339" s="219" t="s">
        <v>246</v>
      </c>
      <c r="H339" s="220">
        <v>1</v>
      </c>
      <c r="I339" s="221"/>
      <c r="J339" s="222">
        <f>ROUND(I339*H339,2)</f>
        <v>0</v>
      </c>
      <c r="K339" s="218" t="s">
        <v>217</v>
      </c>
      <c r="L339" s="43"/>
      <c r="M339" s="223" t="s">
        <v>1</v>
      </c>
      <c r="N339" s="224" t="s">
        <v>38</v>
      </c>
      <c r="O339" s="79"/>
      <c r="P339" s="225">
        <f>O339*H339</f>
        <v>0</v>
      </c>
      <c r="Q339" s="225">
        <v>0.0159321001</v>
      </c>
      <c r="R339" s="225">
        <f>Q339*H339</f>
        <v>0.0159321001</v>
      </c>
      <c r="S339" s="225">
        <v>0</v>
      </c>
      <c r="T339" s="226">
        <f>S339*H339</f>
        <v>0</v>
      </c>
      <c r="AR339" s="17" t="s">
        <v>218</v>
      </c>
      <c r="AT339" s="17" t="s">
        <v>213</v>
      </c>
      <c r="AU339" s="17" t="s">
        <v>76</v>
      </c>
      <c r="AY339" s="17" t="s">
        <v>211</v>
      </c>
      <c r="BE339" s="227">
        <f>IF(N339="základní",J339,0)</f>
        <v>0</v>
      </c>
      <c r="BF339" s="227">
        <f>IF(N339="snížená",J339,0)</f>
        <v>0</v>
      </c>
      <c r="BG339" s="227">
        <f>IF(N339="zákl. přenesená",J339,0)</f>
        <v>0</v>
      </c>
      <c r="BH339" s="227">
        <f>IF(N339="sníž. přenesená",J339,0)</f>
        <v>0</v>
      </c>
      <c r="BI339" s="227">
        <f>IF(N339="nulová",J339,0)</f>
        <v>0</v>
      </c>
      <c r="BJ339" s="17" t="s">
        <v>74</v>
      </c>
      <c r="BK339" s="227">
        <f>ROUND(I339*H339,2)</f>
        <v>0</v>
      </c>
      <c r="BL339" s="17" t="s">
        <v>218</v>
      </c>
      <c r="BM339" s="17" t="s">
        <v>465</v>
      </c>
    </row>
    <row r="340" spans="2:47" s="1" customFormat="1" ht="12">
      <c r="B340" s="38"/>
      <c r="C340" s="39"/>
      <c r="D340" s="228" t="s">
        <v>219</v>
      </c>
      <c r="E340" s="39"/>
      <c r="F340" s="229" t="s">
        <v>2638</v>
      </c>
      <c r="G340" s="39"/>
      <c r="H340" s="39"/>
      <c r="I340" s="143"/>
      <c r="J340" s="39"/>
      <c r="K340" s="39"/>
      <c r="L340" s="43"/>
      <c r="M340" s="230"/>
      <c r="N340" s="79"/>
      <c r="O340" s="79"/>
      <c r="P340" s="79"/>
      <c r="Q340" s="79"/>
      <c r="R340" s="79"/>
      <c r="S340" s="79"/>
      <c r="T340" s="80"/>
      <c r="AT340" s="17" t="s">
        <v>219</v>
      </c>
      <c r="AU340" s="17" t="s">
        <v>76</v>
      </c>
    </row>
    <row r="341" spans="2:47" s="1" customFormat="1" ht="12">
      <c r="B341" s="38"/>
      <c r="C341" s="39"/>
      <c r="D341" s="228" t="s">
        <v>221</v>
      </c>
      <c r="E341" s="39"/>
      <c r="F341" s="231" t="s">
        <v>2639</v>
      </c>
      <c r="G341" s="39"/>
      <c r="H341" s="39"/>
      <c r="I341" s="143"/>
      <c r="J341" s="39"/>
      <c r="K341" s="39"/>
      <c r="L341" s="43"/>
      <c r="M341" s="230"/>
      <c r="N341" s="79"/>
      <c r="O341" s="79"/>
      <c r="P341" s="79"/>
      <c r="Q341" s="79"/>
      <c r="R341" s="79"/>
      <c r="S341" s="79"/>
      <c r="T341" s="80"/>
      <c r="AT341" s="17" t="s">
        <v>221</v>
      </c>
      <c r="AU341" s="17" t="s">
        <v>76</v>
      </c>
    </row>
    <row r="342" spans="2:51" s="12" customFormat="1" ht="12">
      <c r="B342" s="232"/>
      <c r="C342" s="233"/>
      <c r="D342" s="228" t="s">
        <v>223</v>
      </c>
      <c r="E342" s="234" t="s">
        <v>1</v>
      </c>
      <c r="F342" s="235" t="s">
        <v>2640</v>
      </c>
      <c r="G342" s="233"/>
      <c r="H342" s="234" t="s">
        <v>1</v>
      </c>
      <c r="I342" s="236"/>
      <c r="J342" s="233"/>
      <c r="K342" s="233"/>
      <c r="L342" s="237"/>
      <c r="M342" s="238"/>
      <c r="N342" s="239"/>
      <c r="O342" s="239"/>
      <c r="P342" s="239"/>
      <c r="Q342" s="239"/>
      <c r="R342" s="239"/>
      <c r="S342" s="239"/>
      <c r="T342" s="240"/>
      <c r="AT342" s="241" t="s">
        <v>223</v>
      </c>
      <c r="AU342" s="241" t="s">
        <v>76</v>
      </c>
      <c r="AV342" s="12" t="s">
        <v>74</v>
      </c>
      <c r="AW342" s="12" t="s">
        <v>30</v>
      </c>
      <c r="AX342" s="12" t="s">
        <v>67</v>
      </c>
      <c r="AY342" s="241" t="s">
        <v>211</v>
      </c>
    </row>
    <row r="343" spans="2:51" s="13" customFormat="1" ht="12">
      <c r="B343" s="242"/>
      <c r="C343" s="243"/>
      <c r="D343" s="228" t="s">
        <v>223</v>
      </c>
      <c r="E343" s="244" t="s">
        <v>1</v>
      </c>
      <c r="F343" s="245" t="s">
        <v>74</v>
      </c>
      <c r="G343" s="243"/>
      <c r="H343" s="246">
        <v>1</v>
      </c>
      <c r="I343" s="247"/>
      <c r="J343" s="243"/>
      <c r="K343" s="243"/>
      <c r="L343" s="248"/>
      <c r="M343" s="249"/>
      <c r="N343" s="250"/>
      <c r="O343" s="250"/>
      <c r="P343" s="250"/>
      <c r="Q343" s="250"/>
      <c r="R343" s="250"/>
      <c r="S343" s="250"/>
      <c r="T343" s="251"/>
      <c r="AT343" s="252" t="s">
        <v>223</v>
      </c>
      <c r="AU343" s="252" t="s">
        <v>76</v>
      </c>
      <c r="AV343" s="13" t="s">
        <v>76</v>
      </c>
      <c r="AW343" s="13" t="s">
        <v>30</v>
      </c>
      <c r="AX343" s="13" t="s">
        <v>67</v>
      </c>
      <c r="AY343" s="252" t="s">
        <v>211</v>
      </c>
    </row>
    <row r="344" spans="2:51" s="14" customFormat="1" ht="12">
      <c r="B344" s="253"/>
      <c r="C344" s="254"/>
      <c r="D344" s="228" t="s">
        <v>223</v>
      </c>
      <c r="E344" s="255" t="s">
        <v>1</v>
      </c>
      <c r="F344" s="256" t="s">
        <v>227</v>
      </c>
      <c r="G344" s="254"/>
      <c r="H344" s="257">
        <v>1</v>
      </c>
      <c r="I344" s="258"/>
      <c r="J344" s="254"/>
      <c r="K344" s="254"/>
      <c r="L344" s="259"/>
      <c r="M344" s="260"/>
      <c r="N344" s="261"/>
      <c r="O344" s="261"/>
      <c r="P344" s="261"/>
      <c r="Q344" s="261"/>
      <c r="R344" s="261"/>
      <c r="S344" s="261"/>
      <c r="T344" s="262"/>
      <c r="AT344" s="263" t="s">
        <v>223</v>
      </c>
      <c r="AU344" s="263" t="s">
        <v>76</v>
      </c>
      <c r="AV344" s="14" t="s">
        <v>218</v>
      </c>
      <c r="AW344" s="14" t="s">
        <v>30</v>
      </c>
      <c r="AX344" s="14" t="s">
        <v>74</v>
      </c>
      <c r="AY344" s="263" t="s">
        <v>211</v>
      </c>
    </row>
    <row r="345" spans="2:65" s="1" customFormat="1" ht="16.5" customHeight="1">
      <c r="B345" s="38"/>
      <c r="C345" s="216" t="s">
        <v>481</v>
      </c>
      <c r="D345" s="216" t="s">
        <v>213</v>
      </c>
      <c r="E345" s="217" t="s">
        <v>2641</v>
      </c>
      <c r="F345" s="218" t="s">
        <v>2642</v>
      </c>
      <c r="G345" s="219" t="s">
        <v>559</v>
      </c>
      <c r="H345" s="220">
        <v>12</v>
      </c>
      <c r="I345" s="221"/>
      <c r="J345" s="222">
        <f>ROUND(I345*H345,2)</f>
        <v>0</v>
      </c>
      <c r="K345" s="218" t="s">
        <v>217</v>
      </c>
      <c r="L345" s="43"/>
      <c r="M345" s="223" t="s">
        <v>1</v>
      </c>
      <c r="N345" s="224" t="s">
        <v>38</v>
      </c>
      <c r="O345" s="79"/>
      <c r="P345" s="225">
        <f>O345*H345</f>
        <v>0</v>
      </c>
      <c r="Q345" s="225">
        <v>0.00156</v>
      </c>
      <c r="R345" s="225">
        <f>Q345*H345</f>
        <v>0.01872</v>
      </c>
      <c r="S345" s="225">
        <v>0</v>
      </c>
      <c r="T345" s="226">
        <f>S345*H345</f>
        <v>0</v>
      </c>
      <c r="AR345" s="17" t="s">
        <v>218</v>
      </c>
      <c r="AT345" s="17" t="s">
        <v>213</v>
      </c>
      <c r="AU345" s="17" t="s">
        <v>76</v>
      </c>
      <c r="AY345" s="17" t="s">
        <v>211</v>
      </c>
      <c r="BE345" s="227">
        <f>IF(N345="základní",J345,0)</f>
        <v>0</v>
      </c>
      <c r="BF345" s="227">
        <f>IF(N345="snížená",J345,0)</f>
        <v>0</v>
      </c>
      <c r="BG345" s="227">
        <f>IF(N345="zákl. přenesená",J345,0)</f>
        <v>0</v>
      </c>
      <c r="BH345" s="227">
        <f>IF(N345="sníž. přenesená",J345,0)</f>
        <v>0</v>
      </c>
      <c r="BI345" s="227">
        <f>IF(N345="nulová",J345,0)</f>
        <v>0</v>
      </c>
      <c r="BJ345" s="17" t="s">
        <v>74</v>
      </c>
      <c r="BK345" s="227">
        <f>ROUND(I345*H345,2)</f>
        <v>0</v>
      </c>
      <c r="BL345" s="17" t="s">
        <v>218</v>
      </c>
      <c r="BM345" s="17" t="s">
        <v>473</v>
      </c>
    </row>
    <row r="346" spans="2:47" s="1" customFormat="1" ht="12">
      <c r="B346" s="38"/>
      <c r="C346" s="39"/>
      <c r="D346" s="228" t="s">
        <v>219</v>
      </c>
      <c r="E346" s="39"/>
      <c r="F346" s="229" t="s">
        <v>2643</v>
      </c>
      <c r="G346" s="39"/>
      <c r="H346" s="39"/>
      <c r="I346" s="143"/>
      <c r="J346" s="39"/>
      <c r="K346" s="39"/>
      <c r="L346" s="43"/>
      <c r="M346" s="230"/>
      <c r="N346" s="79"/>
      <c r="O346" s="79"/>
      <c r="P346" s="79"/>
      <c r="Q346" s="79"/>
      <c r="R346" s="79"/>
      <c r="S346" s="79"/>
      <c r="T346" s="80"/>
      <c r="AT346" s="17" t="s">
        <v>219</v>
      </c>
      <c r="AU346" s="17" t="s">
        <v>76</v>
      </c>
    </row>
    <row r="347" spans="2:47" s="1" customFormat="1" ht="12">
      <c r="B347" s="38"/>
      <c r="C347" s="39"/>
      <c r="D347" s="228" t="s">
        <v>221</v>
      </c>
      <c r="E347" s="39"/>
      <c r="F347" s="231" t="s">
        <v>2644</v>
      </c>
      <c r="G347" s="39"/>
      <c r="H347" s="39"/>
      <c r="I347" s="143"/>
      <c r="J347" s="39"/>
      <c r="K347" s="39"/>
      <c r="L347" s="43"/>
      <c r="M347" s="230"/>
      <c r="N347" s="79"/>
      <c r="O347" s="79"/>
      <c r="P347" s="79"/>
      <c r="Q347" s="79"/>
      <c r="R347" s="79"/>
      <c r="S347" s="79"/>
      <c r="T347" s="80"/>
      <c r="AT347" s="17" t="s">
        <v>221</v>
      </c>
      <c r="AU347" s="17" t="s">
        <v>76</v>
      </c>
    </row>
    <row r="348" spans="2:47" s="1" customFormat="1" ht="12">
      <c r="B348" s="38"/>
      <c r="C348" s="39"/>
      <c r="D348" s="228" t="s">
        <v>250</v>
      </c>
      <c r="E348" s="39"/>
      <c r="F348" s="231" t="s">
        <v>2645</v>
      </c>
      <c r="G348" s="39"/>
      <c r="H348" s="39"/>
      <c r="I348" s="143"/>
      <c r="J348" s="39"/>
      <c r="K348" s="39"/>
      <c r="L348" s="43"/>
      <c r="M348" s="230"/>
      <c r="N348" s="79"/>
      <c r="O348" s="79"/>
      <c r="P348" s="79"/>
      <c r="Q348" s="79"/>
      <c r="R348" s="79"/>
      <c r="S348" s="79"/>
      <c r="T348" s="80"/>
      <c r="AT348" s="17" t="s">
        <v>250</v>
      </c>
      <c r="AU348" s="17" t="s">
        <v>76</v>
      </c>
    </row>
    <row r="349" spans="2:51" s="12" customFormat="1" ht="12">
      <c r="B349" s="232"/>
      <c r="C349" s="233"/>
      <c r="D349" s="228" t="s">
        <v>223</v>
      </c>
      <c r="E349" s="234" t="s">
        <v>1</v>
      </c>
      <c r="F349" s="235" t="s">
        <v>1672</v>
      </c>
      <c r="G349" s="233"/>
      <c r="H349" s="234" t="s">
        <v>1</v>
      </c>
      <c r="I349" s="236"/>
      <c r="J349" s="233"/>
      <c r="K349" s="233"/>
      <c r="L349" s="237"/>
      <c r="M349" s="238"/>
      <c r="N349" s="239"/>
      <c r="O349" s="239"/>
      <c r="P349" s="239"/>
      <c r="Q349" s="239"/>
      <c r="R349" s="239"/>
      <c r="S349" s="239"/>
      <c r="T349" s="240"/>
      <c r="AT349" s="241" t="s">
        <v>223</v>
      </c>
      <c r="AU349" s="241" t="s">
        <v>76</v>
      </c>
      <c r="AV349" s="12" t="s">
        <v>74</v>
      </c>
      <c r="AW349" s="12" t="s">
        <v>30</v>
      </c>
      <c r="AX349" s="12" t="s">
        <v>67</v>
      </c>
      <c r="AY349" s="241" t="s">
        <v>211</v>
      </c>
    </row>
    <row r="350" spans="2:51" s="13" customFormat="1" ht="12">
      <c r="B350" s="242"/>
      <c r="C350" s="243"/>
      <c r="D350" s="228" t="s">
        <v>223</v>
      </c>
      <c r="E350" s="244" t="s">
        <v>1</v>
      </c>
      <c r="F350" s="245" t="s">
        <v>254</v>
      </c>
      <c r="G350" s="243"/>
      <c r="H350" s="246">
        <v>5</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2" customFormat="1" ht="12">
      <c r="B351" s="232"/>
      <c r="C351" s="233"/>
      <c r="D351" s="228" t="s">
        <v>223</v>
      </c>
      <c r="E351" s="234" t="s">
        <v>1</v>
      </c>
      <c r="F351" s="235" t="s">
        <v>1670</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3" customFormat="1" ht="12">
      <c r="B352" s="242"/>
      <c r="C352" s="243"/>
      <c r="D352" s="228" t="s">
        <v>223</v>
      </c>
      <c r="E352" s="244" t="s">
        <v>1</v>
      </c>
      <c r="F352" s="245" t="s">
        <v>270</v>
      </c>
      <c r="G352" s="243"/>
      <c r="H352" s="246">
        <v>7</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4" customFormat="1" ht="12">
      <c r="B353" s="253"/>
      <c r="C353" s="254"/>
      <c r="D353" s="228" t="s">
        <v>223</v>
      </c>
      <c r="E353" s="255" t="s">
        <v>1</v>
      </c>
      <c r="F353" s="256" t="s">
        <v>227</v>
      </c>
      <c r="G353" s="254"/>
      <c r="H353" s="257">
        <v>12</v>
      </c>
      <c r="I353" s="258"/>
      <c r="J353" s="254"/>
      <c r="K353" s="254"/>
      <c r="L353" s="259"/>
      <c r="M353" s="260"/>
      <c r="N353" s="261"/>
      <c r="O353" s="261"/>
      <c r="P353" s="261"/>
      <c r="Q353" s="261"/>
      <c r="R353" s="261"/>
      <c r="S353" s="261"/>
      <c r="T353" s="262"/>
      <c r="AT353" s="263" t="s">
        <v>223</v>
      </c>
      <c r="AU353" s="263" t="s">
        <v>76</v>
      </c>
      <c r="AV353" s="14" t="s">
        <v>218</v>
      </c>
      <c r="AW353" s="14" t="s">
        <v>30</v>
      </c>
      <c r="AX353" s="14" t="s">
        <v>74</v>
      </c>
      <c r="AY353" s="263" t="s">
        <v>211</v>
      </c>
    </row>
    <row r="354" spans="2:63" s="11" customFormat="1" ht="22.8" customHeight="1">
      <c r="B354" s="200"/>
      <c r="C354" s="201"/>
      <c r="D354" s="202" t="s">
        <v>66</v>
      </c>
      <c r="E354" s="214" t="s">
        <v>282</v>
      </c>
      <c r="F354" s="214" t="s">
        <v>505</v>
      </c>
      <c r="G354" s="201"/>
      <c r="H354" s="201"/>
      <c r="I354" s="204"/>
      <c r="J354" s="215">
        <f>BK354</f>
        <v>0</v>
      </c>
      <c r="K354" s="201"/>
      <c r="L354" s="206"/>
      <c r="M354" s="207"/>
      <c r="N354" s="208"/>
      <c r="O354" s="208"/>
      <c r="P354" s="209">
        <f>SUM(P355:P423)</f>
        <v>0</v>
      </c>
      <c r="Q354" s="208"/>
      <c r="R354" s="209">
        <f>SUM(R355:R423)</f>
        <v>6.4191700985599995</v>
      </c>
      <c r="S354" s="208"/>
      <c r="T354" s="210">
        <f>SUM(T355:T423)</f>
        <v>124.12859</v>
      </c>
      <c r="AR354" s="211" t="s">
        <v>74</v>
      </c>
      <c r="AT354" s="212" t="s">
        <v>66</v>
      </c>
      <c r="AU354" s="212" t="s">
        <v>74</v>
      </c>
      <c r="AY354" s="211" t="s">
        <v>211</v>
      </c>
      <c r="BK354" s="213">
        <f>SUM(BK355:BK423)</f>
        <v>0</v>
      </c>
    </row>
    <row r="355" spans="2:65" s="1" customFormat="1" ht="16.5" customHeight="1">
      <c r="B355" s="38"/>
      <c r="C355" s="216" t="s">
        <v>340</v>
      </c>
      <c r="D355" s="216" t="s">
        <v>213</v>
      </c>
      <c r="E355" s="217" t="s">
        <v>2067</v>
      </c>
      <c r="F355" s="218" t="s">
        <v>2068</v>
      </c>
      <c r="G355" s="219" t="s">
        <v>246</v>
      </c>
      <c r="H355" s="220">
        <v>6.735</v>
      </c>
      <c r="I355" s="221"/>
      <c r="J355" s="222">
        <f>ROUND(I355*H355,2)</f>
        <v>0</v>
      </c>
      <c r="K355" s="218" t="s">
        <v>217</v>
      </c>
      <c r="L355" s="43"/>
      <c r="M355" s="223" t="s">
        <v>1</v>
      </c>
      <c r="N355" s="224" t="s">
        <v>38</v>
      </c>
      <c r="O355" s="79"/>
      <c r="P355" s="225">
        <f>O355*H355</f>
        <v>0</v>
      </c>
      <c r="Q355" s="225">
        <v>0</v>
      </c>
      <c r="R355" s="225">
        <f>Q355*H355</f>
        <v>0</v>
      </c>
      <c r="S355" s="225">
        <v>0</v>
      </c>
      <c r="T355" s="226">
        <f>S355*H355</f>
        <v>0</v>
      </c>
      <c r="AR355" s="17" t="s">
        <v>218</v>
      </c>
      <c r="AT355" s="17" t="s">
        <v>213</v>
      </c>
      <c r="AU355" s="17" t="s">
        <v>76</v>
      </c>
      <c r="AY355" s="17" t="s">
        <v>211</v>
      </c>
      <c r="BE355" s="227">
        <f>IF(N355="základní",J355,0)</f>
        <v>0</v>
      </c>
      <c r="BF355" s="227">
        <f>IF(N355="snížená",J355,0)</f>
        <v>0</v>
      </c>
      <c r="BG355" s="227">
        <f>IF(N355="zákl. přenesená",J355,0)</f>
        <v>0</v>
      </c>
      <c r="BH355" s="227">
        <f>IF(N355="sníž. přenesená",J355,0)</f>
        <v>0</v>
      </c>
      <c r="BI355" s="227">
        <f>IF(N355="nulová",J355,0)</f>
        <v>0</v>
      </c>
      <c r="BJ355" s="17" t="s">
        <v>74</v>
      </c>
      <c r="BK355" s="227">
        <f>ROUND(I355*H355,2)</f>
        <v>0</v>
      </c>
      <c r="BL355" s="17" t="s">
        <v>218</v>
      </c>
      <c r="BM355" s="17" t="s">
        <v>484</v>
      </c>
    </row>
    <row r="356" spans="2:47" s="1" customFormat="1" ht="12">
      <c r="B356" s="38"/>
      <c r="C356" s="39"/>
      <c r="D356" s="228" t="s">
        <v>219</v>
      </c>
      <c r="E356" s="39"/>
      <c r="F356" s="229" t="s">
        <v>2069</v>
      </c>
      <c r="G356" s="39"/>
      <c r="H356" s="39"/>
      <c r="I356" s="143"/>
      <c r="J356" s="39"/>
      <c r="K356" s="39"/>
      <c r="L356" s="43"/>
      <c r="M356" s="230"/>
      <c r="N356" s="79"/>
      <c r="O356" s="79"/>
      <c r="P356" s="79"/>
      <c r="Q356" s="79"/>
      <c r="R356" s="79"/>
      <c r="S356" s="79"/>
      <c r="T356" s="80"/>
      <c r="AT356" s="17" t="s">
        <v>219</v>
      </c>
      <c r="AU356" s="17" t="s">
        <v>76</v>
      </c>
    </row>
    <row r="357" spans="2:47" s="1" customFormat="1" ht="12">
      <c r="B357" s="38"/>
      <c r="C357" s="39"/>
      <c r="D357" s="228" t="s">
        <v>221</v>
      </c>
      <c r="E357" s="39"/>
      <c r="F357" s="231" t="s">
        <v>2070</v>
      </c>
      <c r="G357" s="39"/>
      <c r="H357" s="39"/>
      <c r="I357" s="143"/>
      <c r="J357" s="39"/>
      <c r="K357" s="39"/>
      <c r="L357" s="43"/>
      <c r="M357" s="230"/>
      <c r="N357" s="79"/>
      <c r="O357" s="79"/>
      <c r="P357" s="79"/>
      <c r="Q357" s="79"/>
      <c r="R357" s="79"/>
      <c r="S357" s="79"/>
      <c r="T357" s="80"/>
      <c r="AT357" s="17" t="s">
        <v>221</v>
      </c>
      <c r="AU357" s="17" t="s">
        <v>76</v>
      </c>
    </row>
    <row r="358" spans="2:65" s="1" customFormat="1" ht="16.5" customHeight="1">
      <c r="B358" s="38"/>
      <c r="C358" s="264" t="s">
        <v>506</v>
      </c>
      <c r="D358" s="264" t="s">
        <v>337</v>
      </c>
      <c r="E358" s="265" t="s">
        <v>2073</v>
      </c>
      <c r="F358" s="266" t="s">
        <v>2074</v>
      </c>
      <c r="G358" s="267" t="s">
        <v>246</v>
      </c>
      <c r="H358" s="268">
        <v>6.735</v>
      </c>
      <c r="I358" s="269"/>
      <c r="J358" s="270">
        <f>ROUND(I358*H358,2)</f>
        <v>0</v>
      </c>
      <c r="K358" s="266" t="s">
        <v>217</v>
      </c>
      <c r="L358" s="271"/>
      <c r="M358" s="272" t="s">
        <v>1</v>
      </c>
      <c r="N358" s="273" t="s">
        <v>38</v>
      </c>
      <c r="O358" s="79"/>
      <c r="P358" s="225">
        <f>O358*H358</f>
        <v>0</v>
      </c>
      <c r="Q358" s="225">
        <v>0.0492</v>
      </c>
      <c r="R358" s="225">
        <f>Q358*H358</f>
        <v>0.33136200000000005</v>
      </c>
      <c r="S358" s="225">
        <v>0</v>
      </c>
      <c r="T358" s="226">
        <f>S358*H358</f>
        <v>0</v>
      </c>
      <c r="AR358" s="17" t="s">
        <v>247</v>
      </c>
      <c r="AT358" s="17" t="s">
        <v>337</v>
      </c>
      <c r="AU358" s="17" t="s">
        <v>76</v>
      </c>
      <c r="AY358" s="17" t="s">
        <v>211</v>
      </c>
      <c r="BE358" s="227">
        <f>IF(N358="základní",J358,0)</f>
        <v>0</v>
      </c>
      <c r="BF358" s="227">
        <f>IF(N358="snížená",J358,0)</f>
        <v>0</v>
      </c>
      <c r="BG358" s="227">
        <f>IF(N358="zákl. přenesená",J358,0)</f>
        <v>0</v>
      </c>
      <c r="BH358" s="227">
        <f>IF(N358="sníž. přenesená",J358,0)</f>
        <v>0</v>
      </c>
      <c r="BI358" s="227">
        <f>IF(N358="nulová",J358,0)</f>
        <v>0</v>
      </c>
      <c r="BJ358" s="17" t="s">
        <v>74</v>
      </c>
      <c r="BK358" s="227">
        <f>ROUND(I358*H358,2)</f>
        <v>0</v>
      </c>
      <c r="BL358" s="17" t="s">
        <v>218</v>
      </c>
      <c r="BM358" s="17" t="s">
        <v>503</v>
      </c>
    </row>
    <row r="359" spans="2:47" s="1" customFormat="1" ht="12">
      <c r="B359" s="38"/>
      <c r="C359" s="39"/>
      <c r="D359" s="228" t="s">
        <v>219</v>
      </c>
      <c r="E359" s="39"/>
      <c r="F359" s="229" t="s">
        <v>2074</v>
      </c>
      <c r="G359" s="39"/>
      <c r="H359" s="39"/>
      <c r="I359" s="143"/>
      <c r="J359" s="39"/>
      <c r="K359" s="39"/>
      <c r="L359" s="43"/>
      <c r="M359" s="230"/>
      <c r="N359" s="79"/>
      <c r="O359" s="79"/>
      <c r="P359" s="79"/>
      <c r="Q359" s="79"/>
      <c r="R359" s="79"/>
      <c r="S359" s="79"/>
      <c r="T359" s="80"/>
      <c r="AT359" s="17" t="s">
        <v>219</v>
      </c>
      <c r="AU359" s="17" t="s">
        <v>76</v>
      </c>
    </row>
    <row r="360" spans="2:65" s="1" customFormat="1" ht="16.5" customHeight="1">
      <c r="B360" s="38"/>
      <c r="C360" s="216" t="s">
        <v>344</v>
      </c>
      <c r="D360" s="216" t="s">
        <v>213</v>
      </c>
      <c r="E360" s="217" t="s">
        <v>2646</v>
      </c>
      <c r="F360" s="218" t="s">
        <v>2647</v>
      </c>
      <c r="G360" s="219" t="s">
        <v>246</v>
      </c>
      <c r="H360" s="220">
        <v>1</v>
      </c>
      <c r="I360" s="221"/>
      <c r="J360" s="222">
        <f>ROUND(I360*H360,2)</f>
        <v>0</v>
      </c>
      <c r="K360" s="218" t="s">
        <v>217</v>
      </c>
      <c r="L360" s="43"/>
      <c r="M360" s="223" t="s">
        <v>1</v>
      </c>
      <c r="N360" s="224" t="s">
        <v>38</v>
      </c>
      <c r="O360" s="79"/>
      <c r="P360" s="225">
        <f>O360*H360</f>
        <v>0</v>
      </c>
      <c r="Q360" s="225">
        <v>0</v>
      </c>
      <c r="R360" s="225">
        <f>Q360*H360</f>
        <v>0</v>
      </c>
      <c r="S360" s="225">
        <v>0</v>
      </c>
      <c r="T360" s="226">
        <f>S360*H360</f>
        <v>0</v>
      </c>
      <c r="AR360" s="17" t="s">
        <v>218</v>
      </c>
      <c r="AT360" s="17" t="s">
        <v>213</v>
      </c>
      <c r="AU360" s="17" t="s">
        <v>76</v>
      </c>
      <c r="AY360" s="17" t="s">
        <v>211</v>
      </c>
      <c r="BE360" s="227">
        <f>IF(N360="základní",J360,0)</f>
        <v>0</v>
      </c>
      <c r="BF360" s="227">
        <f>IF(N360="snížená",J360,0)</f>
        <v>0</v>
      </c>
      <c r="BG360" s="227">
        <f>IF(N360="zákl. přenesená",J360,0)</f>
        <v>0</v>
      </c>
      <c r="BH360" s="227">
        <f>IF(N360="sníž. přenesená",J360,0)</f>
        <v>0</v>
      </c>
      <c r="BI360" s="227">
        <f>IF(N360="nulová",J360,0)</f>
        <v>0</v>
      </c>
      <c r="BJ360" s="17" t="s">
        <v>74</v>
      </c>
      <c r="BK360" s="227">
        <f>ROUND(I360*H360,2)</f>
        <v>0</v>
      </c>
      <c r="BL360" s="17" t="s">
        <v>218</v>
      </c>
      <c r="BM360" s="17" t="s">
        <v>509</v>
      </c>
    </row>
    <row r="361" spans="2:47" s="1" customFormat="1" ht="12">
      <c r="B361" s="38"/>
      <c r="C361" s="39"/>
      <c r="D361" s="228" t="s">
        <v>219</v>
      </c>
      <c r="E361" s="39"/>
      <c r="F361" s="229" t="s">
        <v>2648</v>
      </c>
      <c r="G361" s="39"/>
      <c r="H361" s="39"/>
      <c r="I361" s="143"/>
      <c r="J361" s="39"/>
      <c r="K361" s="39"/>
      <c r="L361" s="43"/>
      <c r="M361" s="230"/>
      <c r="N361" s="79"/>
      <c r="O361" s="79"/>
      <c r="P361" s="79"/>
      <c r="Q361" s="79"/>
      <c r="R361" s="79"/>
      <c r="S361" s="79"/>
      <c r="T361" s="80"/>
      <c r="AT361" s="17" t="s">
        <v>219</v>
      </c>
      <c r="AU361" s="17" t="s">
        <v>76</v>
      </c>
    </row>
    <row r="362" spans="2:47" s="1" customFormat="1" ht="12">
      <c r="B362" s="38"/>
      <c r="C362" s="39"/>
      <c r="D362" s="228" t="s">
        <v>221</v>
      </c>
      <c r="E362" s="39"/>
      <c r="F362" s="231" t="s">
        <v>2649</v>
      </c>
      <c r="G362" s="39"/>
      <c r="H362" s="39"/>
      <c r="I362" s="143"/>
      <c r="J362" s="39"/>
      <c r="K362" s="39"/>
      <c r="L362" s="43"/>
      <c r="M362" s="230"/>
      <c r="N362" s="79"/>
      <c r="O362" s="79"/>
      <c r="P362" s="79"/>
      <c r="Q362" s="79"/>
      <c r="R362" s="79"/>
      <c r="S362" s="79"/>
      <c r="T362" s="80"/>
      <c r="AT362" s="17" t="s">
        <v>221</v>
      </c>
      <c r="AU362" s="17" t="s">
        <v>76</v>
      </c>
    </row>
    <row r="363" spans="2:51" s="12" customFormat="1" ht="12">
      <c r="B363" s="232"/>
      <c r="C363" s="233"/>
      <c r="D363" s="228" t="s">
        <v>223</v>
      </c>
      <c r="E363" s="234" t="s">
        <v>1</v>
      </c>
      <c r="F363" s="235" t="s">
        <v>2650</v>
      </c>
      <c r="G363" s="233"/>
      <c r="H363" s="234" t="s">
        <v>1</v>
      </c>
      <c r="I363" s="236"/>
      <c r="J363" s="233"/>
      <c r="K363" s="233"/>
      <c r="L363" s="237"/>
      <c r="M363" s="238"/>
      <c r="N363" s="239"/>
      <c r="O363" s="239"/>
      <c r="P363" s="239"/>
      <c r="Q363" s="239"/>
      <c r="R363" s="239"/>
      <c r="S363" s="239"/>
      <c r="T363" s="240"/>
      <c r="AT363" s="241" t="s">
        <v>223</v>
      </c>
      <c r="AU363" s="241" t="s">
        <v>76</v>
      </c>
      <c r="AV363" s="12" t="s">
        <v>74</v>
      </c>
      <c r="AW363" s="12" t="s">
        <v>30</v>
      </c>
      <c r="AX363" s="12" t="s">
        <v>67</v>
      </c>
      <c r="AY363" s="241" t="s">
        <v>211</v>
      </c>
    </row>
    <row r="364" spans="2:51" s="13" customFormat="1" ht="12">
      <c r="B364" s="242"/>
      <c r="C364" s="243"/>
      <c r="D364" s="228" t="s">
        <v>223</v>
      </c>
      <c r="E364" s="244" t="s">
        <v>1</v>
      </c>
      <c r="F364" s="245" t="s">
        <v>74</v>
      </c>
      <c r="G364" s="243"/>
      <c r="H364" s="246">
        <v>1</v>
      </c>
      <c r="I364" s="247"/>
      <c r="J364" s="243"/>
      <c r="K364" s="243"/>
      <c r="L364" s="248"/>
      <c r="M364" s="249"/>
      <c r="N364" s="250"/>
      <c r="O364" s="250"/>
      <c r="P364" s="250"/>
      <c r="Q364" s="250"/>
      <c r="R364" s="250"/>
      <c r="S364" s="250"/>
      <c r="T364" s="251"/>
      <c r="AT364" s="252" t="s">
        <v>223</v>
      </c>
      <c r="AU364" s="252" t="s">
        <v>76</v>
      </c>
      <c r="AV364" s="13" t="s">
        <v>76</v>
      </c>
      <c r="AW364" s="13" t="s">
        <v>30</v>
      </c>
      <c r="AX364" s="13" t="s">
        <v>67</v>
      </c>
      <c r="AY364" s="252" t="s">
        <v>211</v>
      </c>
    </row>
    <row r="365" spans="2:51" s="14" customFormat="1" ht="12">
      <c r="B365" s="253"/>
      <c r="C365" s="254"/>
      <c r="D365" s="228" t="s">
        <v>223</v>
      </c>
      <c r="E365" s="255" t="s">
        <v>1</v>
      </c>
      <c r="F365" s="256" t="s">
        <v>227</v>
      </c>
      <c r="G365" s="254"/>
      <c r="H365" s="257">
        <v>1</v>
      </c>
      <c r="I365" s="258"/>
      <c r="J365" s="254"/>
      <c r="K365" s="254"/>
      <c r="L365" s="259"/>
      <c r="M365" s="260"/>
      <c r="N365" s="261"/>
      <c r="O365" s="261"/>
      <c r="P365" s="261"/>
      <c r="Q365" s="261"/>
      <c r="R365" s="261"/>
      <c r="S365" s="261"/>
      <c r="T365" s="262"/>
      <c r="AT365" s="263" t="s">
        <v>223</v>
      </c>
      <c r="AU365" s="263" t="s">
        <v>76</v>
      </c>
      <c r="AV365" s="14" t="s">
        <v>218</v>
      </c>
      <c r="AW365" s="14" t="s">
        <v>30</v>
      </c>
      <c r="AX365" s="14" t="s">
        <v>74</v>
      </c>
      <c r="AY365" s="263" t="s">
        <v>211</v>
      </c>
    </row>
    <row r="366" spans="2:65" s="1" customFormat="1" ht="16.5" customHeight="1">
      <c r="B366" s="38"/>
      <c r="C366" s="264" t="s">
        <v>524</v>
      </c>
      <c r="D366" s="264" t="s">
        <v>337</v>
      </c>
      <c r="E366" s="265" t="s">
        <v>2651</v>
      </c>
      <c r="F366" s="266" t="s">
        <v>2652</v>
      </c>
      <c r="G366" s="267" t="s">
        <v>246</v>
      </c>
      <c r="H366" s="268">
        <v>1</v>
      </c>
      <c r="I366" s="269"/>
      <c r="J366" s="270">
        <f>ROUND(I366*H366,2)</f>
        <v>0</v>
      </c>
      <c r="K366" s="266" t="s">
        <v>217</v>
      </c>
      <c r="L366" s="271"/>
      <c r="M366" s="272" t="s">
        <v>1</v>
      </c>
      <c r="N366" s="273" t="s">
        <v>38</v>
      </c>
      <c r="O366" s="79"/>
      <c r="P366" s="225">
        <f>O366*H366</f>
        <v>0</v>
      </c>
      <c r="Q366" s="225">
        <v>0.0145</v>
      </c>
      <c r="R366" s="225">
        <f>Q366*H366</f>
        <v>0.0145</v>
      </c>
      <c r="S366" s="225">
        <v>0</v>
      </c>
      <c r="T366" s="226">
        <f>S366*H366</f>
        <v>0</v>
      </c>
      <c r="AR366" s="17" t="s">
        <v>247</v>
      </c>
      <c r="AT366" s="17" t="s">
        <v>337</v>
      </c>
      <c r="AU366" s="17" t="s">
        <v>76</v>
      </c>
      <c r="AY366" s="17" t="s">
        <v>211</v>
      </c>
      <c r="BE366" s="227">
        <f>IF(N366="základní",J366,0)</f>
        <v>0</v>
      </c>
      <c r="BF366" s="227">
        <f>IF(N366="snížená",J366,0)</f>
        <v>0</v>
      </c>
      <c r="BG366" s="227">
        <f>IF(N366="zákl. přenesená",J366,0)</f>
        <v>0</v>
      </c>
      <c r="BH366" s="227">
        <f>IF(N366="sníž. přenesená",J366,0)</f>
        <v>0</v>
      </c>
      <c r="BI366" s="227">
        <f>IF(N366="nulová",J366,0)</f>
        <v>0</v>
      </c>
      <c r="BJ366" s="17" t="s">
        <v>74</v>
      </c>
      <c r="BK366" s="227">
        <f>ROUND(I366*H366,2)</f>
        <v>0</v>
      </c>
      <c r="BL366" s="17" t="s">
        <v>218</v>
      </c>
      <c r="BM366" s="17" t="s">
        <v>517</v>
      </c>
    </row>
    <row r="367" spans="2:47" s="1" customFormat="1" ht="12">
      <c r="B367" s="38"/>
      <c r="C367" s="39"/>
      <c r="D367" s="228" t="s">
        <v>219</v>
      </c>
      <c r="E367" s="39"/>
      <c r="F367" s="229" t="s">
        <v>2652</v>
      </c>
      <c r="G367" s="39"/>
      <c r="H367" s="39"/>
      <c r="I367" s="143"/>
      <c r="J367" s="39"/>
      <c r="K367" s="39"/>
      <c r="L367" s="43"/>
      <c r="M367" s="230"/>
      <c r="N367" s="79"/>
      <c r="O367" s="79"/>
      <c r="P367" s="79"/>
      <c r="Q367" s="79"/>
      <c r="R367" s="79"/>
      <c r="S367" s="79"/>
      <c r="T367" s="80"/>
      <c r="AT367" s="17" t="s">
        <v>219</v>
      </c>
      <c r="AU367" s="17" t="s">
        <v>76</v>
      </c>
    </row>
    <row r="368" spans="2:65" s="1" customFormat="1" ht="16.5" customHeight="1">
      <c r="B368" s="38"/>
      <c r="C368" s="216" t="s">
        <v>351</v>
      </c>
      <c r="D368" s="216" t="s">
        <v>213</v>
      </c>
      <c r="E368" s="217" t="s">
        <v>550</v>
      </c>
      <c r="F368" s="218" t="s">
        <v>551</v>
      </c>
      <c r="G368" s="219" t="s">
        <v>216</v>
      </c>
      <c r="H368" s="220">
        <v>1.89</v>
      </c>
      <c r="I368" s="221"/>
      <c r="J368" s="222">
        <f>ROUND(I368*H368,2)</f>
        <v>0</v>
      </c>
      <c r="K368" s="218" t="s">
        <v>217</v>
      </c>
      <c r="L368" s="43"/>
      <c r="M368" s="223" t="s">
        <v>1</v>
      </c>
      <c r="N368" s="224" t="s">
        <v>38</v>
      </c>
      <c r="O368" s="79"/>
      <c r="P368" s="225">
        <f>O368*H368</f>
        <v>0</v>
      </c>
      <c r="Q368" s="225">
        <v>0.00063</v>
      </c>
      <c r="R368" s="225">
        <f>Q368*H368</f>
        <v>0.0011907</v>
      </c>
      <c r="S368" s="225">
        <v>0</v>
      </c>
      <c r="T368" s="226">
        <f>S368*H368</f>
        <v>0</v>
      </c>
      <c r="AR368" s="17" t="s">
        <v>218</v>
      </c>
      <c r="AT368" s="17" t="s">
        <v>213</v>
      </c>
      <c r="AU368" s="17" t="s">
        <v>76</v>
      </c>
      <c r="AY368" s="17" t="s">
        <v>211</v>
      </c>
      <c r="BE368" s="227">
        <f>IF(N368="základní",J368,0)</f>
        <v>0</v>
      </c>
      <c r="BF368" s="227">
        <f>IF(N368="snížená",J368,0)</f>
        <v>0</v>
      </c>
      <c r="BG368" s="227">
        <f>IF(N368="zákl. přenesená",J368,0)</f>
        <v>0</v>
      </c>
      <c r="BH368" s="227">
        <f>IF(N368="sníž. přenesená",J368,0)</f>
        <v>0</v>
      </c>
      <c r="BI368" s="227">
        <f>IF(N368="nulová",J368,0)</f>
        <v>0</v>
      </c>
      <c r="BJ368" s="17" t="s">
        <v>74</v>
      </c>
      <c r="BK368" s="227">
        <f>ROUND(I368*H368,2)</f>
        <v>0</v>
      </c>
      <c r="BL368" s="17" t="s">
        <v>218</v>
      </c>
      <c r="BM368" s="17" t="s">
        <v>527</v>
      </c>
    </row>
    <row r="369" spans="2:47" s="1" customFormat="1" ht="12">
      <c r="B369" s="38"/>
      <c r="C369" s="39"/>
      <c r="D369" s="228" t="s">
        <v>219</v>
      </c>
      <c r="E369" s="39"/>
      <c r="F369" s="229" t="s">
        <v>553</v>
      </c>
      <c r="G369" s="39"/>
      <c r="H369" s="39"/>
      <c r="I369" s="143"/>
      <c r="J369" s="39"/>
      <c r="K369" s="39"/>
      <c r="L369" s="43"/>
      <c r="M369" s="230"/>
      <c r="N369" s="79"/>
      <c r="O369" s="79"/>
      <c r="P369" s="79"/>
      <c r="Q369" s="79"/>
      <c r="R369" s="79"/>
      <c r="S369" s="79"/>
      <c r="T369" s="80"/>
      <c r="AT369" s="17" t="s">
        <v>219</v>
      </c>
      <c r="AU369" s="17" t="s">
        <v>76</v>
      </c>
    </row>
    <row r="370" spans="2:47" s="1" customFormat="1" ht="12">
      <c r="B370" s="38"/>
      <c r="C370" s="39"/>
      <c r="D370" s="228" t="s">
        <v>221</v>
      </c>
      <c r="E370" s="39"/>
      <c r="F370" s="231" t="s">
        <v>554</v>
      </c>
      <c r="G370" s="39"/>
      <c r="H370" s="39"/>
      <c r="I370" s="143"/>
      <c r="J370" s="39"/>
      <c r="K370" s="39"/>
      <c r="L370" s="43"/>
      <c r="M370" s="230"/>
      <c r="N370" s="79"/>
      <c r="O370" s="79"/>
      <c r="P370" s="79"/>
      <c r="Q370" s="79"/>
      <c r="R370" s="79"/>
      <c r="S370" s="79"/>
      <c r="T370" s="80"/>
      <c r="AT370" s="17" t="s">
        <v>221</v>
      </c>
      <c r="AU370" s="17" t="s">
        <v>76</v>
      </c>
    </row>
    <row r="371" spans="2:51" s="12" customFormat="1" ht="12">
      <c r="B371" s="232"/>
      <c r="C371" s="233"/>
      <c r="D371" s="228" t="s">
        <v>223</v>
      </c>
      <c r="E371" s="234" t="s">
        <v>1</v>
      </c>
      <c r="F371" s="235" t="s">
        <v>2480</v>
      </c>
      <c r="G371" s="233"/>
      <c r="H371" s="234" t="s">
        <v>1</v>
      </c>
      <c r="I371" s="236"/>
      <c r="J371" s="233"/>
      <c r="K371" s="233"/>
      <c r="L371" s="237"/>
      <c r="M371" s="238"/>
      <c r="N371" s="239"/>
      <c r="O371" s="239"/>
      <c r="P371" s="239"/>
      <c r="Q371" s="239"/>
      <c r="R371" s="239"/>
      <c r="S371" s="239"/>
      <c r="T371" s="240"/>
      <c r="AT371" s="241" t="s">
        <v>223</v>
      </c>
      <c r="AU371" s="241" t="s">
        <v>76</v>
      </c>
      <c r="AV371" s="12" t="s">
        <v>74</v>
      </c>
      <c r="AW371" s="12" t="s">
        <v>30</v>
      </c>
      <c r="AX371" s="12" t="s">
        <v>67</v>
      </c>
      <c r="AY371" s="241" t="s">
        <v>211</v>
      </c>
    </row>
    <row r="372" spans="2:51" s="13" customFormat="1" ht="12">
      <c r="B372" s="242"/>
      <c r="C372" s="243"/>
      <c r="D372" s="228" t="s">
        <v>223</v>
      </c>
      <c r="E372" s="244" t="s">
        <v>1</v>
      </c>
      <c r="F372" s="245" t="s">
        <v>2653</v>
      </c>
      <c r="G372" s="243"/>
      <c r="H372" s="246">
        <v>1.89</v>
      </c>
      <c r="I372" s="247"/>
      <c r="J372" s="243"/>
      <c r="K372" s="243"/>
      <c r="L372" s="248"/>
      <c r="M372" s="249"/>
      <c r="N372" s="250"/>
      <c r="O372" s="250"/>
      <c r="P372" s="250"/>
      <c r="Q372" s="250"/>
      <c r="R372" s="250"/>
      <c r="S372" s="250"/>
      <c r="T372" s="251"/>
      <c r="AT372" s="252" t="s">
        <v>223</v>
      </c>
      <c r="AU372" s="252" t="s">
        <v>76</v>
      </c>
      <c r="AV372" s="13" t="s">
        <v>76</v>
      </c>
      <c r="AW372" s="13" t="s">
        <v>30</v>
      </c>
      <c r="AX372" s="13" t="s">
        <v>67</v>
      </c>
      <c r="AY372" s="252" t="s">
        <v>211</v>
      </c>
    </row>
    <row r="373" spans="2:51" s="14" customFormat="1" ht="12">
      <c r="B373" s="253"/>
      <c r="C373" s="254"/>
      <c r="D373" s="228" t="s">
        <v>223</v>
      </c>
      <c r="E373" s="255" t="s">
        <v>1</v>
      </c>
      <c r="F373" s="256" t="s">
        <v>227</v>
      </c>
      <c r="G373" s="254"/>
      <c r="H373" s="257">
        <v>1.89</v>
      </c>
      <c r="I373" s="258"/>
      <c r="J373" s="254"/>
      <c r="K373" s="254"/>
      <c r="L373" s="259"/>
      <c r="M373" s="260"/>
      <c r="N373" s="261"/>
      <c r="O373" s="261"/>
      <c r="P373" s="261"/>
      <c r="Q373" s="261"/>
      <c r="R373" s="261"/>
      <c r="S373" s="261"/>
      <c r="T373" s="262"/>
      <c r="AT373" s="263" t="s">
        <v>223</v>
      </c>
      <c r="AU373" s="263" t="s">
        <v>76</v>
      </c>
      <c r="AV373" s="14" t="s">
        <v>218</v>
      </c>
      <c r="AW373" s="14" t="s">
        <v>30</v>
      </c>
      <c r="AX373" s="14" t="s">
        <v>74</v>
      </c>
      <c r="AY373" s="263" t="s">
        <v>211</v>
      </c>
    </row>
    <row r="374" spans="2:65" s="1" customFormat="1" ht="16.5" customHeight="1">
      <c r="B374" s="38"/>
      <c r="C374" s="216" t="s">
        <v>537</v>
      </c>
      <c r="D374" s="216" t="s">
        <v>213</v>
      </c>
      <c r="E374" s="217" t="s">
        <v>2081</v>
      </c>
      <c r="F374" s="218" t="s">
        <v>2082</v>
      </c>
      <c r="G374" s="219" t="s">
        <v>246</v>
      </c>
      <c r="H374" s="220">
        <v>7</v>
      </c>
      <c r="I374" s="221"/>
      <c r="J374" s="222">
        <f>ROUND(I374*H374,2)</f>
        <v>0</v>
      </c>
      <c r="K374" s="218" t="s">
        <v>217</v>
      </c>
      <c r="L374" s="43"/>
      <c r="M374" s="223" t="s">
        <v>1</v>
      </c>
      <c r="N374" s="224" t="s">
        <v>38</v>
      </c>
      <c r="O374" s="79"/>
      <c r="P374" s="225">
        <f>O374*H374</f>
        <v>0</v>
      </c>
      <c r="Q374" s="225">
        <v>0.000174</v>
      </c>
      <c r="R374" s="225">
        <f>Q374*H374</f>
        <v>0.001218</v>
      </c>
      <c r="S374" s="225">
        <v>0</v>
      </c>
      <c r="T374" s="226">
        <f>S374*H374</f>
        <v>0</v>
      </c>
      <c r="AR374" s="17" t="s">
        <v>218</v>
      </c>
      <c r="AT374" s="17" t="s">
        <v>213</v>
      </c>
      <c r="AU374" s="17" t="s">
        <v>76</v>
      </c>
      <c r="AY374" s="17" t="s">
        <v>211</v>
      </c>
      <c r="BE374" s="227">
        <f>IF(N374="základní",J374,0)</f>
        <v>0</v>
      </c>
      <c r="BF374" s="227">
        <f>IF(N374="snížená",J374,0)</f>
        <v>0</v>
      </c>
      <c r="BG374" s="227">
        <f>IF(N374="zákl. přenesená",J374,0)</f>
        <v>0</v>
      </c>
      <c r="BH374" s="227">
        <f>IF(N374="sníž. přenesená",J374,0)</f>
        <v>0</v>
      </c>
      <c r="BI374" s="227">
        <f>IF(N374="nulová",J374,0)</f>
        <v>0</v>
      </c>
      <c r="BJ374" s="17" t="s">
        <v>74</v>
      </c>
      <c r="BK374" s="227">
        <f>ROUND(I374*H374,2)</f>
        <v>0</v>
      </c>
      <c r="BL374" s="17" t="s">
        <v>218</v>
      </c>
      <c r="BM374" s="17" t="s">
        <v>533</v>
      </c>
    </row>
    <row r="375" spans="2:47" s="1" customFormat="1" ht="12">
      <c r="B375" s="38"/>
      <c r="C375" s="39"/>
      <c r="D375" s="228" t="s">
        <v>219</v>
      </c>
      <c r="E375" s="39"/>
      <c r="F375" s="229" t="s">
        <v>2084</v>
      </c>
      <c r="G375" s="39"/>
      <c r="H375" s="39"/>
      <c r="I375" s="143"/>
      <c r="J375" s="39"/>
      <c r="K375" s="39"/>
      <c r="L375" s="43"/>
      <c r="M375" s="230"/>
      <c r="N375" s="79"/>
      <c r="O375" s="79"/>
      <c r="P375" s="79"/>
      <c r="Q375" s="79"/>
      <c r="R375" s="79"/>
      <c r="S375" s="79"/>
      <c r="T375" s="80"/>
      <c r="AT375" s="17" t="s">
        <v>219</v>
      </c>
      <c r="AU375" s="17" t="s">
        <v>76</v>
      </c>
    </row>
    <row r="376" spans="2:47" s="1" customFormat="1" ht="12">
      <c r="B376" s="38"/>
      <c r="C376" s="39"/>
      <c r="D376" s="228" t="s">
        <v>221</v>
      </c>
      <c r="E376" s="39"/>
      <c r="F376" s="231" t="s">
        <v>2085</v>
      </c>
      <c r="G376" s="39"/>
      <c r="H376" s="39"/>
      <c r="I376" s="143"/>
      <c r="J376" s="39"/>
      <c r="K376" s="39"/>
      <c r="L376" s="43"/>
      <c r="M376" s="230"/>
      <c r="N376" s="79"/>
      <c r="O376" s="79"/>
      <c r="P376" s="79"/>
      <c r="Q376" s="79"/>
      <c r="R376" s="79"/>
      <c r="S376" s="79"/>
      <c r="T376" s="80"/>
      <c r="AT376" s="17" t="s">
        <v>221</v>
      </c>
      <c r="AU376" s="17" t="s">
        <v>76</v>
      </c>
    </row>
    <row r="377" spans="2:51" s="12" customFormat="1" ht="12">
      <c r="B377" s="232"/>
      <c r="C377" s="233"/>
      <c r="D377" s="228" t="s">
        <v>223</v>
      </c>
      <c r="E377" s="234" t="s">
        <v>1</v>
      </c>
      <c r="F377" s="235" t="s">
        <v>2480</v>
      </c>
      <c r="G377" s="233"/>
      <c r="H377" s="234" t="s">
        <v>1</v>
      </c>
      <c r="I377" s="236"/>
      <c r="J377" s="233"/>
      <c r="K377" s="233"/>
      <c r="L377" s="237"/>
      <c r="M377" s="238"/>
      <c r="N377" s="239"/>
      <c r="O377" s="239"/>
      <c r="P377" s="239"/>
      <c r="Q377" s="239"/>
      <c r="R377" s="239"/>
      <c r="S377" s="239"/>
      <c r="T377" s="240"/>
      <c r="AT377" s="241" t="s">
        <v>223</v>
      </c>
      <c r="AU377" s="241" t="s">
        <v>76</v>
      </c>
      <c r="AV377" s="12" t="s">
        <v>74</v>
      </c>
      <c r="AW377" s="12" t="s">
        <v>30</v>
      </c>
      <c r="AX377" s="12" t="s">
        <v>67</v>
      </c>
      <c r="AY377" s="241" t="s">
        <v>211</v>
      </c>
    </row>
    <row r="378" spans="2:51" s="13" customFormat="1" ht="12">
      <c r="B378" s="242"/>
      <c r="C378" s="243"/>
      <c r="D378" s="228" t="s">
        <v>223</v>
      </c>
      <c r="E378" s="244" t="s">
        <v>1</v>
      </c>
      <c r="F378" s="245" t="s">
        <v>2654</v>
      </c>
      <c r="G378" s="243"/>
      <c r="H378" s="246">
        <v>7</v>
      </c>
      <c r="I378" s="247"/>
      <c r="J378" s="243"/>
      <c r="K378" s="243"/>
      <c r="L378" s="248"/>
      <c r="M378" s="249"/>
      <c r="N378" s="250"/>
      <c r="O378" s="250"/>
      <c r="P378" s="250"/>
      <c r="Q378" s="250"/>
      <c r="R378" s="250"/>
      <c r="S378" s="250"/>
      <c r="T378" s="251"/>
      <c r="AT378" s="252" t="s">
        <v>223</v>
      </c>
      <c r="AU378" s="252" t="s">
        <v>76</v>
      </c>
      <c r="AV378" s="13" t="s">
        <v>76</v>
      </c>
      <c r="AW378" s="13" t="s">
        <v>30</v>
      </c>
      <c r="AX378" s="13" t="s">
        <v>67</v>
      </c>
      <c r="AY378" s="252" t="s">
        <v>211</v>
      </c>
    </row>
    <row r="379" spans="2:51" s="14" customFormat="1" ht="12">
      <c r="B379" s="253"/>
      <c r="C379" s="254"/>
      <c r="D379" s="228" t="s">
        <v>223</v>
      </c>
      <c r="E379" s="255" t="s">
        <v>1</v>
      </c>
      <c r="F379" s="256" t="s">
        <v>227</v>
      </c>
      <c r="G379" s="254"/>
      <c r="H379" s="257">
        <v>7</v>
      </c>
      <c r="I379" s="258"/>
      <c r="J379" s="254"/>
      <c r="K379" s="254"/>
      <c r="L379" s="259"/>
      <c r="M379" s="260"/>
      <c r="N379" s="261"/>
      <c r="O379" s="261"/>
      <c r="P379" s="261"/>
      <c r="Q379" s="261"/>
      <c r="R379" s="261"/>
      <c r="S379" s="261"/>
      <c r="T379" s="262"/>
      <c r="AT379" s="263" t="s">
        <v>223</v>
      </c>
      <c r="AU379" s="263" t="s">
        <v>76</v>
      </c>
      <c r="AV379" s="14" t="s">
        <v>218</v>
      </c>
      <c r="AW379" s="14" t="s">
        <v>30</v>
      </c>
      <c r="AX379" s="14" t="s">
        <v>74</v>
      </c>
      <c r="AY379" s="263" t="s">
        <v>211</v>
      </c>
    </row>
    <row r="380" spans="2:65" s="1" customFormat="1" ht="16.5" customHeight="1">
      <c r="B380" s="38"/>
      <c r="C380" s="216" t="s">
        <v>356</v>
      </c>
      <c r="D380" s="216" t="s">
        <v>213</v>
      </c>
      <c r="E380" s="217" t="s">
        <v>557</v>
      </c>
      <c r="F380" s="218" t="s">
        <v>558</v>
      </c>
      <c r="G380" s="219" t="s">
        <v>559</v>
      </c>
      <c r="H380" s="220">
        <v>2</v>
      </c>
      <c r="I380" s="221"/>
      <c r="J380" s="222">
        <f>ROUND(I380*H380,2)</f>
        <v>0</v>
      </c>
      <c r="K380" s="218" t="s">
        <v>217</v>
      </c>
      <c r="L380" s="43"/>
      <c r="M380" s="223" t="s">
        <v>1</v>
      </c>
      <c r="N380" s="224" t="s">
        <v>38</v>
      </c>
      <c r="O380" s="79"/>
      <c r="P380" s="225">
        <f>O380*H380</f>
        <v>0</v>
      </c>
      <c r="Q380" s="225">
        <v>0.006485</v>
      </c>
      <c r="R380" s="225">
        <f>Q380*H380</f>
        <v>0.01297</v>
      </c>
      <c r="S380" s="225">
        <v>0</v>
      </c>
      <c r="T380" s="226">
        <f>S380*H380</f>
        <v>0</v>
      </c>
      <c r="AR380" s="17" t="s">
        <v>218</v>
      </c>
      <c r="AT380" s="17" t="s">
        <v>213</v>
      </c>
      <c r="AU380" s="17" t="s">
        <v>76</v>
      </c>
      <c r="AY380" s="17" t="s">
        <v>211</v>
      </c>
      <c r="BE380" s="227">
        <f>IF(N380="základní",J380,0)</f>
        <v>0</v>
      </c>
      <c r="BF380" s="227">
        <f>IF(N380="snížená",J380,0)</f>
        <v>0</v>
      </c>
      <c r="BG380" s="227">
        <f>IF(N380="zákl. přenesená",J380,0)</f>
        <v>0</v>
      </c>
      <c r="BH380" s="227">
        <f>IF(N380="sníž. přenesená",J380,0)</f>
        <v>0</v>
      </c>
      <c r="BI380" s="227">
        <f>IF(N380="nulová",J380,0)</f>
        <v>0</v>
      </c>
      <c r="BJ380" s="17" t="s">
        <v>74</v>
      </c>
      <c r="BK380" s="227">
        <f>ROUND(I380*H380,2)</f>
        <v>0</v>
      </c>
      <c r="BL380" s="17" t="s">
        <v>218</v>
      </c>
      <c r="BM380" s="17" t="s">
        <v>540</v>
      </c>
    </row>
    <row r="381" spans="2:47" s="1" customFormat="1" ht="12">
      <c r="B381" s="38"/>
      <c r="C381" s="39"/>
      <c r="D381" s="228" t="s">
        <v>219</v>
      </c>
      <c r="E381" s="39"/>
      <c r="F381" s="229" t="s">
        <v>561</v>
      </c>
      <c r="G381" s="39"/>
      <c r="H381" s="39"/>
      <c r="I381" s="143"/>
      <c r="J381" s="39"/>
      <c r="K381" s="39"/>
      <c r="L381" s="43"/>
      <c r="M381" s="230"/>
      <c r="N381" s="79"/>
      <c r="O381" s="79"/>
      <c r="P381" s="79"/>
      <c r="Q381" s="79"/>
      <c r="R381" s="79"/>
      <c r="S381" s="79"/>
      <c r="T381" s="80"/>
      <c r="AT381" s="17" t="s">
        <v>219</v>
      </c>
      <c r="AU381" s="17" t="s">
        <v>76</v>
      </c>
    </row>
    <row r="382" spans="2:51" s="13" customFormat="1" ht="12">
      <c r="B382" s="242"/>
      <c r="C382" s="243"/>
      <c r="D382" s="228" t="s">
        <v>223</v>
      </c>
      <c r="E382" s="244" t="s">
        <v>1</v>
      </c>
      <c r="F382" s="245" t="s">
        <v>76</v>
      </c>
      <c r="G382" s="243"/>
      <c r="H382" s="246">
        <v>2</v>
      </c>
      <c r="I382" s="247"/>
      <c r="J382" s="243"/>
      <c r="K382" s="243"/>
      <c r="L382" s="248"/>
      <c r="M382" s="249"/>
      <c r="N382" s="250"/>
      <c r="O382" s="250"/>
      <c r="P382" s="250"/>
      <c r="Q382" s="250"/>
      <c r="R382" s="250"/>
      <c r="S382" s="250"/>
      <c r="T382" s="251"/>
      <c r="AT382" s="252" t="s">
        <v>223</v>
      </c>
      <c r="AU382" s="252" t="s">
        <v>76</v>
      </c>
      <c r="AV382" s="13" t="s">
        <v>76</v>
      </c>
      <c r="AW382" s="13" t="s">
        <v>30</v>
      </c>
      <c r="AX382" s="13" t="s">
        <v>67</v>
      </c>
      <c r="AY382" s="252" t="s">
        <v>211</v>
      </c>
    </row>
    <row r="383" spans="2:51" s="14" customFormat="1" ht="12">
      <c r="B383" s="253"/>
      <c r="C383" s="254"/>
      <c r="D383" s="228" t="s">
        <v>223</v>
      </c>
      <c r="E383" s="255" t="s">
        <v>1</v>
      </c>
      <c r="F383" s="256" t="s">
        <v>227</v>
      </c>
      <c r="G383" s="254"/>
      <c r="H383" s="257">
        <v>2</v>
      </c>
      <c r="I383" s="258"/>
      <c r="J383" s="254"/>
      <c r="K383" s="254"/>
      <c r="L383" s="259"/>
      <c r="M383" s="260"/>
      <c r="N383" s="261"/>
      <c r="O383" s="261"/>
      <c r="P383" s="261"/>
      <c r="Q383" s="261"/>
      <c r="R383" s="261"/>
      <c r="S383" s="261"/>
      <c r="T383" s="262"/>
      <c r="AT383" s="263" t="s">
        <v>223</v>
      </c>
      <c r="AU383" s="263" t="s">
        <v>76</v>
      </c>
      <c r="AV383" s="14" t="s">
        <v>218</v>
      </c>
      <c r="AW383" s="14" t="s">
        <v>30</v>
      </c>
      <c r="AX383" s="14" t="s">
        <v>74</v>
      </c>
      <c r="AY383" s="263" t="s">
        <v>211</v>
      </c>
    </row>
    <row r="384" spans="2:65" s="1" customFormat="1" ht="16.5" customHeight="1">
      <c r="B384" s="38"/>
      <c r="C384" s="216" t="s">
        <v>549</v>
      </c>
      <c r="D384" s="216" t="s">
        <v>213</v>
      </c>
      <c r="E384" s="217" t="s">
        <v>2098</v>
      </c>
      <c r="F384" s="218" t="s">
        <v>2099</v>
      </c>
      <c r="G384" s="219" t="s">
        <v>230</v>
      </c>
      <c r="H384" s="220">
        <v>41.071</v>
      </c>
      <c r="I384" s="221"/>
      <c r="J384" s="222">
        <f>ROUND(I384*H384,2)</f>
        <v>0</v>
      </c>
      <c r="K384" s="218" t="s">
        <v>217</v>
      </c>
      <c r="L384" s="43"/>
      <c r="M384" s="223" t="s">
        <v>1</v>
      </c>
      <c r="N384" s="224" t="s">
        <v>38</v>
      </c>
      <c r="O384" s="79"/>
      <c r="P384" s="225">
        <f>O384*H384</f>
        <v>0</v>
      </c>
      <c r="Q384" s="225">
        <v>0.12</v>
      </c>
      <c r="R384" s="225">
        <f>Q384*H384</f>
        <v>4.92852</v>
      </c>
      <c r="S384" s="225">
        <v>2.49</v>
      </c>
      <c r="T384" s="226">
        <f>S384*H384</f>
        <v>102.26679</v>
      </c>
      <c r="AR384" s="17" t="s">
        <v>218</v>
      </c>
      <c r="AT384" s="17" t="s">
        <v>213</v>
      </c>
      <c r="AU384" s="17" t="s">
        <v>76</v>
      </c>
      <c r="AY384" s="17" t="s">
        <v>211</v>
      </c>
      <c r="BE384" s="227">
        <f>IF(N384="základní",J384,0)</f>
        <v>0</v>
      </c>
      <c r="BF384" s="227">
        <f>IF(N384="snížená",J384,0)</f>
        <v>0</v>
      </c>
      <c r="BG384" s="227">
        <f>IF(N384="zákl. přenesená",J384,0)</f>
        <v>0</v>
      </c>
      <c r="BH384" s="227">
        <f>IF(N384="sníž. přenesená",J384,0)</f>
        <v>0</v>
      </c>
      <c r="BI384" s="227">
        <f>IF(N384="nulová",J384,0)</f>
        <v>0</v>
      </c>
      <c r="BJ384" s="17" t="s">
        <v>74</v>
      </c>
      <c r="BK384" s="227">
        <f>ROUND(I384*H384,2)</f>
        <v>0</v>
      </c>
      <c r="BL384" s="17" t="s">
        <v>218</v>
      </c>
      <c r="BM384" s="17" t="s">
        <v>545</v>
      </c>
    </row>
    <row r="385" spans="2:47" s="1" customFormat="1" ht="12">
      <c r="B385" s="38"/>
      <c r="C385" s="39"/>
      <c r="D385" s="228" t="s">
        <v>219</v>
      </c>
      <c r="E385" s="39"/>
      <c r="F385" s="229" t="s">
        <v>2100</v>
      </c>
      <c r="G385" s="39"/>
      <c r="H385" s="39"/>
      <c r="I385" s="143"/>
      <c r="J385" s="39"/>
      <c r="K385" s="39"/>
      <c r="L385" s="43"/>
      <c r="M385" s="230"/>
      <c r="N385" s="79"/>
      <c r="O385" s="79"/>
      <c r="P385" s="79"/>
      <c r="Q385" s="79"/>
      <c r="R385" s="79"/>
      <c r="S385" s="79"/>
      <c r="T385" s="80"/>
      <c r="AT385" s="17" t="s">
        <v>219</v>
      </c>
      <c r="AU385" s="17" t="s">
        <v>76</v>
      </c>
    </row>
    <row r="386" spans="2:47" s="1" customFormat="1" ht="12">
      <c r="B386" s="38"/>
      <c r="C386" s="39"/>
      <c r="D386" s="228" t="s">
        <v>221</v>
      </c>
      <c r="E386" s="39"/>
      <c r="F386" s="231" t="s">
        <v>2101</v>
      </c>
      <c r="G386" s="39"/>
      <c r="H386" s="39"/>
      <c r="I386" s="143"/>
      <c r="J386" s="39"/>
      <c r="K386" s="39"/>
      <c r="L386" s="43"/>
      <c r="M386" s="230"/>
      <c r="N386" s="79"/>
      <c r="O386" s="79"/>
      <c r="P386" s="79"/>
      <c r="Q386" s="79"/>
      <c r="R386" s="79"/>
      <c r="S386" s="79"/>
      <c r="T386" s="80"/>
      <c r="AT386" s="17" t="s">
        <v>221</v>
      </c>
      <c r="AU386" s="17" t="s">
        <v>76</v>
      </c>
    </row>
    <row r="387" spans="2:51" s="12" customFormat="1" ht="12">
      <c r="B387" s="232"/>
      <c r="C387" s="233"/>
      <c r="D387" s="228" t="s">
        <v>223</v>
      </c>
      <c r="E387" s="234" t="s">
        <v>1</v>
      </c>
      <c r="F387" s="235" t="s">
        <v>2542</v>
      </c>
      <c r="G387" s="233"/>
      <c r="H387" s="234" t="s">
        <v>1</v>
      </c>
      <c r="I387" s="236"/>
      <c r="J387" s="233"/>
      <c r="K387" s="233"/>
      <c r="L387" s="237"/>
      <c r="M387" s="238"/>
      <c r="N387" s="239"/>
      <c r="O387" s="239"/>
      <c r="P387" s="239"/>
      <c r="Q387" s="239"/>
      <c r="R387" s="239"/>
      <c r="S387" s="239"/>
      <c r="T387" s="240"/>
      <c r="AT387" s="241" t="s">
        <v>223</v>
      </c>
      <c r="AU387" s="241" t="s">
        <v>76</v>
      </c>
      <c r="AV387" s="12" t="s">
        <v>74</v>
      </c>
      <c r="AW387" s="12" t="s">
        <v>30</v>
      </c>
      <c r="AX387" s="12" t="s">
        <v>67</v>
      </c>
      <c r="AY387" s="241" t="s">
        <v>211</v>
      </c>
    </row>
    <row r="388" spans="2:51" s="13" customFormat="1" ht="12">
      <c r="B388" s="242"/>
      <c r="C388" s="243"/>
      <c r="D388" s="228" t="s">
        <v>223</v>
      </c>
      <c r="E388" s="244" t="s">
        <v>1</v>
      </c>
      <c r="F388" s="245" t="s">
        <v>2655</v>
      </c>
      <c r="G388" s="243"/>
      <c r="H388" s="246">
        <v>11.82</v>
      </c>
      <c r="I388" s="247"/>
      <c r="J388" s="243"/>
      <c r="K388" s="243"/>
      <c r="L388" s="248"/>
      <c r="M388" s="249"/>
      <c r="N388" s="250"/>
      <c r="O388" s="250"/>
      <c r="P388" s="250"/>
      <c r="Q388" s="250"/>
      <c r="R388" s="250"/>
      <c r="S388" s="250"/>
      <c r="T388" s="251"/>
      <c r="AT388" s="252" t="s">
        <v>223</v>
      </c>
      <c r="AU388" s="252" t="s">
        <v>76</v>
      </c>
      <c r="AV388" s="13" t="s">
        <v>76</v>
      </c>
      <c r="AW388" s="13" t="s">
        <v>30</v>
      </c>
      <c r="AX388" s="13" t="s">
        <v>67</v>
      </c>
      <c r="AY388" s="252" t="s">
        <v>211</v>
      </c>
    </row>
    <row r="389" spans="2:51" s="12" customFormat="1" ht="12">
      <c r="B389" s="232"/>
      <c r="C389" s="233"/>
      <c r="D389" s="228" t="s">
        <v>223</v>
      </c>
      <c r="E389" s="234" t="s">
        <v>1</v>
      </c>
      <c r="F389" s="235" t="s">
        <v>1096</v>
      </c>
      <c r="G389" s="233"/>
      <c r="H389" s="234" t="s">
        <v>1</v>
      </c>
      <c r="I389" s="236"/>
      <c r="J389" s="233"/>
      <c r="K389" s="233"/>
      <c r="L389" s="237"/>
      <c r="M389" s="238"/>
      <c r="N389" s="239"/>
      <c r="O389" s="239"/>
      <c r="P389" s="239"/>
      <c r="Q389" s="239"/>
      <c r="R389" s="239"/>
      <c r="S389" s="239"/>
      <c r="T389" s="240"/>
      <c r="AT389" s="241" t="s">
        <v>223</v>
      </c>
      <c r="AU389" s="241" t="s">
        <v>76</v>
      </c>
      <c r="AV389" s="12" t="s">
        <v>74</v>
      </c>
      <c r="AW389" s="12" t="s">
        <v>30</v>
      </c>
      <c r="AX389" s="12" t="s">
        <v>67</v>
      </c>
      <c r="AY389" s="241" t="s">
        <v>211</v>
      </c>
    </row>
    <row r="390" spans="2:51" s="13" customFormat="1" ht="12">
      <c r="B390" s="242"/>
      <c r="C390" s="243"/>
      <c r="D390" s="228" t="s">
        <v>223</v>
      </c>
      <c r="E390" s="244" t="s">
        <v>1</v>
      </c>
      <c r="F390" s="245" t="s">
        <v>2656</v>
      </c>
      <c r="G390" s="243"/>
      <c r="H390" s="246">
        <v>10.01</v>
      </c>
      <c r="I390" s="247"/>
      <c r="J390" s="243"/>
      <c r="K390" s="243"/>
      <c r="L390" s="248"/>
      <c r="M390" s="249"/>
      <c r="N390" s="250"/>
      <c r="O390" s="250"/>
      <c r="P390" s="250"/>
      <c r="Q390" s="250"/>
      <c r="R390" s="250"/>
      <c r="S390" s="250"/>
      <c r="T390" s="251"/>
      <c r="AT390" s="252" t="s">
        <v>223</v>
      </c>
      <c r="AU390" s="252" t="s">
        <v>76</v>
      </c>
      <c r="AV390" s="13" t="s">
        <v>76</v>
      </c>
      <c r="AW390" s="13" t="s">
        <v>30</v>
      </c>
      <c r="AX390" s="13" t="s">
        <v>67</v>
      </c>
      <c r="AY390" s="252" t="s">
        <v>211</v>
      </c>
    </row>
    <row r="391" spans="2:51" s="13" customFormat="1" ht="12">
      <c r="B391" s="242"/>
      <c r="C391" s="243"/>
      <c r="D391" s="228" t="s">
        <v>223</v>
      </c>
      <c r="E391" s="244" t="s">
        <v>1</v>
      </c>
      <c r="F391" s="245" t="s">
        <v>2657</v>
      </c>
      <c r="G391" s="243"/>
      <c r="H391" s="246">
        <v>10.346</v>
      </c>
      <c r="I391" s="247"/>
      <c r="J391" s="243"/>
      <c r="K391" s="243"/>
      <c r="L391" s="248"/>
      <c r="M391" s="249"/>
      <c r="N391" s="250"/>
      <c r="O391" s="250"/>
      <c r="P391" s="250"/>
      <c r="Q391" s="250"/>
      <c r="R391" s="250"/>
      <c r="S391" s="250"/>
      <c r="T391" s="251"/>
      <c r="AT391" s="252" t="s">
        <v>223</v>
      </c>
      <c r="AU391" s="252" t="s">
        <v>76</v>
      </c>
      <c r="AV391" s="13" t="s">
        <v>76</v>
      </c>
      <c r="AW391" s="13" t="s">
        <v>30</v>
      </c>
      <c r="AX391" s="13" t="s">
        <v>67</v>
      </c>
      <c r="AY391" s="252" t="s">
        <v>211</v>
      </c>
    </row>
    <row r="392" spans="2:51" s="12" customFormat="1" ht="12">
      <c r="B392" s="232"/>
      <c r="C392" s="233"/>
      <c r="D392" s="228" t="s">
        <v>223</v>
      </c>
      <c r="E392" s="234" t="s">
        <v>1</v>
      </c>
      <c r="F392" s="235" t="s">
        <v>907</v>
      </c>
      <c r="G392" s="233"/>
      <c r="H392" s="234" t="s">
        <v>1</v>
      </c>
      <c r="I392" s="236"/>
      <c r="J392" s="233"/>
      <c r="K392" s="233"/>
      <c r="L392" s="237"/>
      <c r="M392" s="238"/>
      <c r="N392" s="239"/>
      <c r="O392" s="239"/>
      <c r="P392" s="239"/>
      <c r="Q392" s="239"/>
      <c r="R392" s="239"/>
      <c r="S392" s="239"/>
      <c r="T392" s="240"/>
      <c r="AT392" s="241" t="s">
        <v>223</v>
      </c>
      <c r="AU392" s="241" t="s">
        <v>76</v>
      </c>
      <c r="AV392" s="12" t="s">
        <v>74</v>
      </c>
      <c r="AW392" s="12" t="s">
        <v>30</v>
      </c>
      <c r="AX392" s="12" t="s">
        <v>67</v>
      </c>
      <c r="AY392" s="241" t="s">
        <v>211</v>
      </c>
    </row>
    <row r="393" spans="2:51" s="13" customFormat="1" ht="12">
      <c r="B393" s="242"/>
      <c r="C393" s="243"/>
      <c r="D393" s="228" t="s">
        <v>223</v>
      </c>
      <c r="E393" s="244" t="s">
        <v>1</v>
      </c>
      <c r="F393" s="245" t="s">
        <v>2658</v>
      </c>
      <c r="G393" s="243"/>
      <c r="H393" s="246">
        <v>8.895</v>
      </c>
      <c r="I393" s="247"/>
      <c r="J393" s="243"/>
      <c r="K393" s="243"/>
      <c r="L393" s="248"/>
      <c r="M393" s="249"/>
      <c r="N393" s="250"/>
      <c r="O393" s="250"/>
      <c r="P393" s="250"/>
      <c r="Q393" s="250"/>
      <c r="R393" s="250"/>
      <c r="S393" s="250"/>
      <c r="T393" s="251"/>
      <c r="AT393" s="252" t="s">
        <v>223</v>
      </c>
      <c r="AU393" s="252" t="s">
        <v>76</v>
      </c>
      <c r="AV393" s="13" t="s">
        <v>76</v>
      </c>
      <c r="AW393" s="13" t="s">
        <v>30</v>
      </c>
      <c r="AX393" s="13" t="s">
        <v>67</v>
      </c>
      <c r="AY393" s="252" t="s">
        <v>211</v>
      </c>
    </row>
    <row r="394" spans="2:51" s="14" customFormat="1" ht="12">
      <c r="B394" s="253"/>
      <c r="C394" s="254"/>
      <c r="D394" s="228" t="s">
        <v>223</v>
      </c>
      <c r="E394" s="255" t="s">
        <v>1</v>
      </c>
      <c r="F394" s="256" t="s">
        <v>227</v>
      </c>
      <c r="G394" s="254"/>
      <c r="H394" s="257">
        <v>41.071</v>
      </c>
      <c r="I394" s="258"/>
      <c r="J394" s="254"/>
      <c r="K394" s="254"/>
      <c r="L394" s="259"/>
      <c r="M394" s="260"/>
      <c r="N394" s="261"/>
      <c r="O394" s="261"/>
      <c r="P394" s="261"/>
      <c r="Q394" s="261"/>
      <c r="R394" s="261"/>
      <c r="S394" s="261"/>
      <c r="T394" s="262"/>
      <c r="AT394" s="263" t="s">
        <v>223</v>
      </c>
      <c r="AU394" s="263" t="s">
        <v>76</v>
      </c>
      <c r="AV394" s="14" t="s">
        <v>218</v>
      </c>
      <c r="AW394" s="14" t="s">
        <v>30</v>
      </c>
      <c r="AX394" s="14" t="s">
        <v>74</v>
      </c>
      <c r="AY394" s="263" t="s">
        <v>211</v>
      </c>
    </row>
    <row r="395" spans="2:65" s="1" customFormat="1" ht="16.5" customHeight="1">
      <c r="B395" s="38"/>
      <c r="C395" s="216" t="s">
        <v>361</v>
      </c>
      <c r="D395" s="216" t="s">
        <v>213</v>
      </c>
      <c r="E395" s="217" t="s">
        <v>2339</v>
      </c>
      <c r="F395" s="218" t="s">
        <v>2340</v>
      </c>
      <c r="G395" s="219" t="s">
        <v>230</v>
      </c>
      <c r="H395" s="220">
        <v>2.459</v>
      </c>
      <c r="I395" s="221"/>
      <c r="J395" s="222">
        <f>ROUND(I395*H395,2)</f>
        <v>0</v>
      </c>
      <c r="K395" s="218" t="s">
        <v>217</v>
      </c>
      <c r="L395" s="43"/>
      <c r="M395" s="223" t="s">
        <v>1</v>
      </c>
      <c r="N395" s="224" t="s">
        <v>38</v>
      </c>
      <c r="O395" s="79"/>
      <c r="P395" s="225">
        <f>O395*H395</f>
        <v>0</v>
      </c>
      <c r="Q395" s="225">
        <v>0.12</v>
      </c>
      <c r="R395" s="225">
        <f>Q395*H395</f>
        <v>0.29508</v>
      </c>
      <c r="S395" s="225">
        <v>2.2</v>
      </c>
      <c r="T395" s="226">
        <f>S395*H395</f>
        <v>5.409800000000001</v>
      </c>
      <c r="AR395" s="17" t="s">
        <v>218</v>
      </c>
      <c r="AT395" s="17" t="s">
        <v>213</v>
      </c>
      <c r="AU395" s="17" t="s">
        <v>76</v>
      </c>
      <c r="AY395" s="17" t="s">
        <v>211</v>
      </c>
      <c r="BE395" s="227">
        <f>IF(N395="základní",J395,0)</f>
        <v>0</v>
      </c>
      <c r="BF395" s="227">
        <f>IF(N395="snížená",J395,0)</f>
        <v>0</v>
      </c>
      <c r="BG395" s="227">
        <f>IF(N395="zákl. přenesená",J395,0)</f>
        <v>0</v>
      </c>
      <c r="BH395" s="227">
        <f>IF(N395="sníž. přenesená",J395,0)</f>
        <v>0</v>
      </c>
      <c r="BI395" s="227">
        <f>IF(N395="nulová",J395,0)</f>
        <v>0</v>
      </c>
      <c r="BJ395" s="17" t="s">
        <v>74</v>
      </c>
      <c r="BK395" s="227">
        <f>ROUND(I395*H395,2)</f>
        <v>0</v>
      </c>
      <c r="BL395" s="17" t="s">
        <v>218</v>
      </c>
      <c r="BM395" s="17" t="s">
        <v>552</v>
      </c>
    </row>
    <row r="396" spans="2:47" s="1" customFormat="1" ht="12">
      <c r="B396" s="38"/>
      <c r="C396" s="39"/>
      <c r="D396" s="228" t="s">
        <v>219</v>
      </c>
      <c r="E396" s="39"/>
      <c r="F396" s="229" t="s">
        <v>2341</v>
      </c>
      <c r="G396" s="39"/>
      <c r="H396" s="39"/>
      <c r="I396" s="143"/>
      <c r="J396" s="39"/>
      <c r="K396" s="39"/>
      <c r="L396" s="43"/>
      <c r="M396" s="230"/>
      <c r="N396" s="79"/>
      <c r="O396" s="79"/>
      <c r="P396" s="79"/>
      <c r="Q396" s="79"/>
      <c r="R396" s="79"/>
      <c r="S396" s="79"/>
      <c r="T396" s="80"/>
      <c r="AT396" s="17" t="s">
        <v>219</v>
      </c>
      <c r="AU396" s="17" t="s">
        <v>76</v>
      </c>
    </row>
    <row r="397" spans="2:47" s="1" customFormat="1" ht="12">
      <c r="B397" s="38"/>
      <c r="C397" s="39"/>
      <c r="D397" s="228" t="s">
        <v>221</v>
      </c>
      <c r="E397" s="39"/>
      <c r="F397" s="231" t="s">
        <v>2101</v>
      </c>
      <c r="G397" s="39"/>
      <c r="H397" s="39"/>
      <c r="I397" s="143"/>
      <c r="J397" s="39"/>
      <c r="K397" s="39"/>
      <c r="L397" s="43"/>
      <c r="M397" s="230"/>
      <c r="N397" s="79"/>
      <c r="O397" s="79"/>
      <c r="P397" s="79"/>
      <c r="Q397" s="79"/>
      <c r="R397" s="79"/>
      <c r="S397" s="79"/>
      <c r="T397" s="80"/>
      <c r="AT397" s="17" t="s">
        <v>221</v>
      </c>
      <c r="AU397" s="17" t="s">
        <v>76</v>
      </c>
    </row>
    <row r="398" spans="2:51" s="12" customFormat="1" ht="12">
      <c r="B398" s="232"/>
      <c r="C398" s="233"/>
      <c r="D398" s="228" t="s">
        <v>223</v>
      </c>
      <c r="E398" s="234" t="s">
        <v>1</v>
      </c>
      <c r="F398" s="235" t="s">
        <v>2659</v>
      </c>
      <c r="G398" s="233"/>
      <c r="H398" s="234" t="s">
        <v>1</v>
      </c>
      <c r="I398" s="236"/>
      <c r="J398" s="233"/>
      <c r="K398" s="233"/>
      <c r="L398" s="237"/>
      <c r="M398" s="238"/>
      <c r="N398" s="239"/>
      <c r="O398" s="239"/>
      <c r="P398" s="239"/>
      <c r="Q398" s="239"/>
      <c r="R398" s="239"/>
      <c r="S398" s="239"/>
      <c r="T398" s="240"/>
      <c r="AT398" s="241" t="s">
        <v>223</v>
      </c>
      <c r="AU398" s="241" t="s">
        <v>76</v>
      </c>
      <c r="AV398" s="12" t="s">
        <v>74</v>
      </c>
      <c r="AW398" s="12" t="s">
        <v>30</v>
      </c>
      <c r="AX398" s="12" t="s">
        <v>67</v>
      </c>
      <c r="AY398" s="241" t="s">
        <v>211</v>
      </c>
    </row>
    <row r="399" spans="2:51" s="13" customFormat="1" ht="12">
      <c r="B399" s="242"/>
      <c r="C399" s="243"/>
      <c r="D399" s="228" t="s">
        <v>223</v>
      </c>
      <c r="E399" s="244" t="s">
        <v>1</v>
      </c>
      <c r="F399" s="245" t="s">
        <v>2660</v>
      </c>
      <c r="G399" s="243"/>
      <c r="H399" s="246">
        <v>2.459</v>
      </c>
      <c r="I399" s="247"/>
      <c r="J399" s="243"/>
      <c r="K399" s="243"/>
      <c r="L399" s="248"/>
      <c r="M399" s="249"/>
      <c r="N399" s="250"/>
      <c r="O399" s="250"/>
      <c r="P399" s="250"/>
      <c r="Q399" s="250"/>
      <c r="R399" s="250"/>
      <c r="S399" s="250"/>
      <c r="T399" s="251"/>
      <c r="AT399" s="252" t="s">
        <v>223</v>
      </c>
      <c r="AU399" s="252" t="s">
        <v>76</v>
      </c>
      <c r="AV399" s="13" t="s">
        <v>76</v>
      </c>
      <c r="AW399" s="13" t="s">
        <v>30</v>
      </c>
      <c r="AX399" s="13" t="s">
        <v>67</v>
      </c>
      <c r="AY399" s="252" t="s">
        <v>211</v>
      </c>
    </row>
    <row r="400" spans="2:51" s="14" customFormat="1" ht="12">
      <c r="B400" s="253"/>
      <c r="C400" s="254"/>
      <c r="D400" s="228" t="s">
        <v>223</v>
      </c>
      <c r="E400" s="255" t="s">
        <v>1</v>
      </c>
      <c r="F400" s="256" t="s">
        <v>227</v>
      </c>
      <c r="G400" s="254"/>
      <c r="H400" s="257">
        <v>2.459</v>
      </c>
      <c r="I400" s="258"/>
      <c r="J400" s="254"/>
      <c r="K400" s="254"/>
      <c r="L400" s="259"/>
      <c r="M400" s="260"/>
      <c r="N400" s="261"/>
      <c r="O400" s="261"/>
      <c r="P400" s="261"/>
      <c r="Q400" s="261"/>
      <c r="R400" s="261"/>
      <c r="S400" s="261"/>
      <c r="T400" s="262"/>
      <c r="AT400" s="263" t="s">
        <v>223</v>
      </c>
      <c r="AU400" s="263" t="s">
        <v>76</v>
      </c>
      <c r="AV400" s="14" t="s">
        <v>218</v>
      </c>
      <c r="AW400" s="14" t="s">
        <v>30</v>
      </c>
      <c r="AX400" s="14" t="s">
        <v>74</v>
      </c>
      <c r="AY400" s="263" t="s">
        <v>211</v>
      </c>
    </row>
    <row r="401" spans="2:65" s="1" customFormat="1" ht="16.5" customHeight="1">
      <c r="B401" s="38"/>
      <c r="C401" s="216" t="s">
        <v>563</v>
      </c>
      <c r="D401" s="216" t="s">
        <v>213</v>
      </c>
      <c r="E401" s="217" t="s">
        <v>2104</v>
      </c>
      <c r="F401" s="218" t="s">
        <v>2105</v>
      </c>
      <c r="G401" s="219" t="s">
        <v>230</v>
      </c>
      <c r="H401" s="220">
        <v>6.855</v>
      </c>
      <c r="I401" s="221"/>
      <c r="J401" s="222">
        <f>ROUND(I401*H401,2)</f>
        <v>0</v>
      </c>
      <c r="K401" s="218" t="s">
        <v>217</v>
      </c>
      <c r="L401" s="43"/>
      <c r="M401" s="223" t="s">
        <v>1</v>
      </c>
      <c r="N401" s="224" t="s">
        <v>38</v>
      </c>
      <c r="O401" s="79"/>
      <c r="P401" s="225">
        <f>O401*H401</f>
        <v>0</v>
      </c>
      <c r="Q401" s="225">
        <v>0.121711072</v>
      </c>
      <c r="R401" s="225">
        <f>Q401*H401</f>
        <v>0.8343293985600001</v>
      </c>
      <c r="S401" s="225">
        <v>2.4</v>
      </c>
      <c r="T401" s="226">
        <f>S401*H401</f>
        <v>16.452</v>
      </c>
      <c r="AR401" s="17" t="s">
        <v>218</v>
      </c>
      <c r="AT401" s="17" t="s">
        <v>213</v>
      </c>
      <c r="AU401" s="17" t="s">
        <v>76</v>
      </c>
      <c r="AY401" s="17" t="s">
        <v>211</v>
      </c>
      <c r="BE401" s="227">
        <f>IF(N401="základní",J401,0)</f>
        <v>0</v>
      </c>
      <c r="BF401" s="227">
        <f>IF(N401="snížená",J401,0)</f>
        <v>0</v>
      </c>
      <c r="BG401" s="227">
        <f>IF(N401="zákl. přenesená",J401,0)</f>
        <v>0</v>
      </c>
      <c r="BH401" s="227">
        <f>IF(N401="sníž. přenesená",J401,0)</f>
        <v>0</v>
      </c>
      <c r="BI401" s="227">
        <f>IF(N401="nulová",J401,0)</f>
        <v>0</v>
      </c>
      <c r="BJ401" s="17" t="s">
        <v>74</v>
      </c>
      <c r="BK401" s="227">
        <f>ROUND(I401*H401,2)</f>
        <v>0</v>
      </c>
      <c r="BL401" s="17" t="s">
        <v>218</v>
      </c>
      <c r="BM401" s="17" t="s">
        <v>560</v>
      </c>
    </row>
    <row r="402" spans="2:47" s="1" customFormat="1" ht="12">
      <c r="B402" s="38"/>
      <c r="C402" s="39"/>
      <c r="D402" s="228" t="s">
        <v>219</v>
      </c>
      <c r="E402" s="39"/>
      <c r="F402" s="229" t="s">
        <v>2106</v>
      </c>
      <c r="G402" s="39"/>
      <c r="H402" s="39"/>
      <c r="I402" s="143"/>
      <c r="J402" s="39"/>
      <c r="K402" s="39"/>
      <c r="L402" s="43"/>
      <c r="M402" s="230"/>
      <c r="N402" s="79"/>
      <c r="O402" s="79"/>
      <c r="P402" s="79"/>
      <c r="Q402" s="79"/>
      <c r="R402" s="79"/>
      <c r="S402" s="79"/>
      <c r="T402" s="80"/>
      <c r="AT402" s="17" t="s">
        <v>219</v>
      </c>
      <c r="AU402" s="17" t="s">
        <v>76</v>
      </c>
    </row>
    <row r="403" spans="2:47" s="1" customFormat="1" ht="12">
      <c r="B403" s="38"/>
      <c r="C403" s="39"/>
      <c r="D403" s="228" t="s">
        <v>221</v>
      </c>
      <c r="E403" s="39"/>
      <c r="F403" s="231" t="s">
        <v>2101</v>
      </c>
      <c r="G403" s="39"/>
      <c r="H403" s="39"/>
      <c r="I403" s="143"/>
      <c r="J403" s="39"/>
      <c r="K403" s="39"/>
      <c r="L403" s="43"/>
      <c r="M403" s="230"/>
      <c r="N403" s="79"/>
      <c r="O403" s="79"/>
      <c r="P403" s="79"/>
      <c r="Q403" s="79"/>
      <c r="R403" s="79"/>
      <c r="S403" s="79"/>
      <c r="T403" s="80"/>
      <c r="AT403" s="17" t="s">
        <v>221</v>
      </c>
      <c r="AU403" s="17" t="s">
        <v>76</v>
      </c>
    </row>
    <row r="404" spans="2:51" s="12" customFormat="1" ht="12">
      <c r="B404" s="232"/>
      <c r="C404" s="233"/>
      <c r="D404" s="228" t="s">
        <v>223</v>
      </c>
      <c r="E404" s="234" t="s">
        <v>1</v>
      </c>
      <c r="F404" s="235" t="s">
        <v>2661</v>
      </c>
      <c r="G404" s="233"/>
      <c r="H404" s="234" t="s">
        <v>1</v>
      </c>
      <c r="I404" s="236"/>
      <c r="J404" s="233"/>
      <c r="K404" s="233"/>
      <c r="L404" s="237"/>
      <c r="M404" s="238"/>
      <c r="N404" s="239"/>
      <c r="O404" s="239"/>
      <c r="P404" s="239"/>
      <c r="Q404" s="239"/>
      <c r="R404" s="239"/>
      <c r="S404" s="239"/>
      <c r="T404" s="240"/>
      <c r="AT404" s="241" t="s">
        <v>223</v>
      </c>
      <c r="AU404" s="241" t="s">
        <v>76</v>
      </c>
      <c r="AV404" s="12" t="s">
        <v>74</v>
      </c>
      <c r="AW404" s="12" t="s">
        <v>30</v>
      </c>
      <c r="AX404" s="12" t="s">
        <v>67</v>
      </c>
      <c r="AY404" s="241" t="s">
        <v>211</v>
      </c>
    </row>
    <row r="405" spans="2:51" s="13" customFormat="1" ht="12">
      <c r="B405" s="242"/>
      <c r="C405" s="243"/>
      <c r="D405" s="228" t="s">
        <v>223</v>
      </c>
      <c r="E405" s="244" t="s">
        <v>1</v>
      </c>
      <c r="F405" s="245" t="s">
        <v>2662</v>
      </c>
      <c r="G405" s="243"/>
      <c r="H405" s="246">
        <v>4.151</v>
      </c>
      <c r="I405" s="247"/>
      <c r="J405" s="243"/>
      <c r="K405" s="243"/>
      <c r="L405" s="248"/>
      <c r="M405" s="249"/>
      <c r="N405" s="250"/>
      <c r="O405" s="250"/>
      <c r="P405" s="250"/>
      <c r="Q405" s="250"/>
      <c r="R405" s="250"/>
      <c r="S405" s="250"/>
      <c r="T405" s="251"/>
      <c r="AT405" s="252" t="s">
        <v>223</v>
      </c>
      <c r="AU405" s="252" t="s">
        <v>76</v>
      </c>
      <c r="AV405" s="13" t="s">
        <v>76</v>
      </c>
      <c r="AW405" s="13" t="s">
        <v>30</v>
      </c>
      <c r="AX405" s="13" t="s">
        <v>67</v>
      </c>
      <c r="AY405" s="252" t="s">
        <v>211</v>
      </c>
    </row>
    <row r="406" spans="2:51" s="13" customFormat="1" ht="12">
      <c r="B406" s="242"/>
      <c r="C406" s="243"/>
      <c r="D406" s="228" t="s">
        <v>223</v>
      </c>
      <c r="E406" s="244" t="s">
        <v>1</v>
      </c>
      <c r="F406" s="245" t="s">
        <v>2663</v>
      </c>
      <c r="G406" s="243"/>
      <c r="H406" s="246">
        <v>-2.587</v>
      </c>
      <c r="I406" s="247"/>
      <c r="J406" s="243"/>
      <c r="K406" s="243"/>
      <c r="L406" s="248"/>
      <c r="M406" s="249"/>
      <c r="N406" s="250"/>
      <c r="O406" s="250"/>
      <c r="P406" s="250"/>
      <c r="Q406" s="250"/>
      <c r="R406" s="250"/>
      <c r="S406" s="250"/>
      <c r="T406" s="251"/>
      <c r="AT406" s="252" t="s">
        <v>223</v>
      </c>
      <c r="AU406" s="252" t="s">
        <v>76</v>
      </c>
      <c r="AV406" s="13" t="s">
        <v>76</v>
      </c>
      <c r="AW406" s="13" t="s">
        <v>30</v>
      </c>
      <c r="AX406" s="13" t="s">
        <v>67</v>
      </c>
      <c r="AY406" s="252" t="s">
        <v>211</v>
      </c>
    </row>
    <row r="407" spans="2:51" s="15" customFormat="1" ht="12">
      <c r="B407" s="274"/>
      <c r="C407" s="275"/>
      <c r="D407" s="228" t="s">
        <v>223</v>
      </c>
      <c r="E407" s="276" t="s">
        <v>1</v>
      </c>
      <c r="F407" s="277" t="s">
        <v>630</v>
      </c>
      <c r="G407" s="275"/>
      <c r="H407" s="278">
        <v>1.564</v>
      </c>
      <c r="I407" s="279"/>
      <c r="J407" s="275"/>
      <c r="K407" s="275"/>
      <c r="L407" s="280"/>
      <c r="M407" s="281"/>
      <c r="N407" s="282"/>
      <c r="O407" s="282"/>
      <c r="P407" s="282"/>
      <c r="Q407" s="282"/>
      <c r="R407" s="282"/>
      <c r="S407" s="282"/>
      <c r="T407" s="283"/>
      <c r="AT407" s="284" t="s">
        <v>223</v>
      </c>
      <c r="AU407" s="284" t="s">
        <v>76</v>
      </c>
      <c r="AV407" s="15" t="s">
        <v>236</v>
      </c>
      <c r="AW407" s="15" t="s">
        <v>30</v>
      </c>
      <c r="AX407" s="15" t="s">
        <v>67</v>
      </c>
      <c r="AY407" s="284" t="s">
        <v>211</v>
      </c>
    </row>
    <row r="408" spans="2:51" s="12" customFormat="1" ht="12">
      <c r="B408" s="232"/>
      <c r="C408" s="233"/>
      <c r="D408" s="228" t="s">
        <v>223</v>
      </c>
      <c r="E408" s="234" t="s">
        <v>1</v>
      </c>
      <c r="F408" s="235" t="s">
        <v>2664</v>
      </c>
      <c r="G408" s="233"/>
      <c r="H408" s="234" t="s">
        <v>1</v>
      </c>
      <c r="I408" s="236"/>
      <c r="J408" s="233"/>
      <c r="K408" s="233"/>
      <c r="L408" s="237"/>
      <c r="M408" s="238"/>
      <c r="N408" s="239"/>
      <c r="O408" s="239"/>
      <c r="P408" s="239"/>
      <c r="Q408" s="239"/>
      <c r="R408" s="239"/>
      <c r="S408" s="239"/>
      <c r="T408" s="240"/>
      <c r="AT408" s="241" t="s">
        <v>223</v>
      </c>
      <c r="AU408" s="241" t="s">
        <v>76</v>
      </c>
      <c r="AV408" s="12" t="s">
        <v>74</v>
      </c>
      <c r="AW408" s="12" t="s">
        <v>30</v>
      </c>
      <c r="AX408" s="12" t="s">
        <v>67</v>
      </c>
      <c r="AY408" s="241" t="s">
        <v>211</v>
      </c>
    </row>
    <row r="409" spans="2:51" s="12" customFormat="1" ht="12">
      <c r="B409" s="232"/>
      <c r="C409" s="233"/>
      <c r="D409" s="228" t="s">
        <v>223</v>
      </c>
      <c r="E409" s="234" t="s">
        <v>1</v>
      </c>
      <c r="F409" s="235" t="s">
        <v>2665</v>
      </c>
      <c r="G409" s="233"/>
      <c r="H409" s="234" t="s">
        <v>1</v>
      </c>
      <c r="I409" s="236"/>
      <c r="J409" s="233"/>
      <c r="K409" s="233"/>
      <c r="L409" s="237"/>
      <c r="M409" s="238"/>
      <c r="N409" s="239"/>
      <c r="O409" s="239"/>
      <c r="P409" s="239"/>
      <c r="Q409" s="239"/>
      <c r="R409" s="239"/>
      <c r="S409" s="239"/>
      <c r="T409" s="240"/>
      <c r="AT409" s="241" t="s">
        <v>223</v>
      </c>
      <c r="AU409" s="241" t="s">
        <v>76</v>
      </c>
      <c r="AV409" s="12" t="s">
        <v>74</v>
      </c>
      <c r="AW409" s="12" t="s">
        <v>30</v>
      </c>
      <c r="AX409" s="12" t="s">
        <v>67</v>
      </c>
      <c r="AY409" s="241" t="s">
        <v>211</v>
      </c>
    </row>
    <row r="410" spans="2:51" s="13" customFormat="1" ht="12">
      <c r="B410" s="242"/>
      <c r="C410" s="243"/>
      <c r="D410" s="228" t="s">
        <v>223</v>
      </c>
      <c r="E410" s="244" t="s">
        <v>1</v>
      </c>
      <c r="F410" s="245" t="s">
        <v>2666</v>
      </c>
      <c r="G410" s="243"/>
      <c r="H410" s="246">
        <v>2.104</v>
      </c>
      <c r="I410" s="247"/>
      <c r="J410" s="243"/>
      <c r="K410" s="243"/>
      <c r="L410" s="248"/>
      <c r="M410" s="249"/>
      <c r="N410" s="250"/>
      <c r="O410" s="250"/>
      <c r="P410" s="250"/>
      <c r="Q410" s="250"/>
      <c r="R410" s="250"/>
      <c r="S410" s="250"/>
      <c r="T410" s="251"/>
      <c r="AT410" s="252" t="s">
        <v>223</v>
      </c>
      <c r="AU410" s="252" t="s">
        <v>76</v>
      </c>
      <c r="AV410" s="13" t="s">
        <v>76</v>
      </c>
      <c r="AW410" s="13" t="s">
        <v>30</v>
      </c>
      <c r="AX410" s="13" t="s">
        <v>67</v>
      </c>
      <c r="AY410" s="252" t="s">
        <v>211</v>
      </c>
    </row>
    <row r="411" spans="2:51" s="12" customFormat="1" ht="12">
      <c r="B411" s="232"/>
      <c r="C411" s="233"/>
      <c r="D411" s="228" t="s">
        <v>223</v>
      </c>
      <c r="E411" s="234" t="s">
        <v>1</v>
      </c>
      <c r="F411" s="235" t="s">
        <v>2667</v>
      </c>
      <c r="G411" s="233"/>
      <c r="H411" s="234" t="s">
        <v>1</v>
      </c>
      <c r="I411" s="236"/>
      <c r="J411" s="233"/>
      <c r="K411" s="233"/>
      <c r="L411" s="237"/>
      <c r="M411" s="238"/>
      <c r="N411" s="239"/>
      <c r="O411" s="239"/>
      <c r="P411" s="239"/>
      <c r="Q411" s="239"/>
      <c r="R411" s="239"/>
      <c r="S411" s="239"/>
      <c r="T411" s="240"/>
      <c r="AT411" s="241" t="s">
        <v>223</v>
      </c>
      <c r="AU411" s="241" t="s">
        <v>76</v>
      </c>
      <c r="AV411" s="12" t="s">
        <v>74</v>
      </c>
      <c r="AW411" s="12" t="s">
        <v>30</v>
      </c>
      <c r="AX411" s="12" t="s">
        <v>67</v>
      </c>
      <c r="AY411" s="241" t="s">
        <v>211</v>
      </c>
    </row>
    <row r="412" spans="2:51" s="13" customFormat="1" ht="12">
      <c r="B412" s="242"/>
      <c r="C412" s="243"/>
      <c r="D412" s="228" t="s">
        <v>223</v>
      </c>
      <c r="E412" s="244" t="s">
        <v>1</v>
      </c>
      <c r="F412" s="245" t="s">
        <v>2668</v>
      </c>
      <c r="G412" s="243"/>
      <c r="H412" s="246">
        <v>0.3</v>
      </c>
      <c r="I412" s="247"/>
      <c r="J412" s="243"/>
      <c r="K412" s="243"/>
      <c r="L412" s="248"/>
      <c r="M412" s="249"/>
      <c r="N412" s="250"/>
      <c r="O412" s="250"/>
      <c r="P412" s="250"/>
      <c r="Q412" s="250"/>
      <c r="R412" s="250"/>
      <c r="S412" s="250"/>
      <c r="T412" s="251"/>
      <c r="AT412" s="252" t="s">
        <v>223</v>
      </c>
      <c r="AU412" s="252" t="s">
        <v>76</v>
      </c>
      <c r="AV412" s="13" t="s">
        <v>76</v>
      </c>
      <c r="AW412" s="13" t="s">
        <v>30</v>
      </c>
      <c r="AX412" s="13" t="s">
        <v>67</v>
      </c>
      <c r="AY412" s="252" t="s">
        <v>211</v>
      </c>
    </row>
    <row r="413" spans="2:51" s="12" customFormat="1" ht="12">
      <c r="B413" s="232"/>
      <c r="C413" s="233"/>
      <c r="D413" s="228" t="s">
        <v>223</v>
      </c>
      <c r="E413" s="234" t="s">
        <v>1</v>
      </c>
      <c r="F413" s="235" t="s">
        <v>2669</v>
      </c>
      <c r="G413" s="233"/>
      <c r="H413" s="234" t="s">
        <v>1</v>
      </c>
      <c r="I413" s="236"/>
      <c r="J413" s="233"/>
      <c r="K413" s="233"/>
      <c r="L413" s="237"/>
      <c r="M413" s="238"/>
      <c r="N413" s="239"/>
      <c r="O413" s="239"/>
      <c r="P413" s="239"/>
      <c r="Q413" s="239"/>
      <c r="R413" s="239"/>
      <c r="S413" s="239"/>
      <c r="T413" s="240"/>
      <c r="AT413" s="241" t="s">
        <v>223</v>
      </c>
      <c r="AU413" s="241" t="s">
        <v>76</v>
      </c>
      <c r="AV413" s="12" t="s">
        <v>74</v>
      </c>
      <c r="AW413" s="12" t="s">
        <v>30</v>
      </c>
      <c r="AX413" s="12" t="s">
        <v>67</v>
      </c>
      <c r="AY413" s="241" t="s">
        <v>211</v>
      </c>
    </row>
    <row r="414" spans="2:51" s="13" customFormat="1" ht="12">
      <c r="B414" s="242"/>
      <c r="C414" s="243"/>
      <c r="D414" s="228" t="s">
        <v>223</v>
      </c>
      <c r="E414" s="244" t="s">
        <v>1</v>
      </c>
      <c r="F414" s="245" t="s">
        <v>2670</v>
      </c>
      <c r="G414" s="243"/>
      <c r="H414" s="246">
        <v>1.84</v>
      </c>
      <c r="I414" s="247"/>
      <c r="J414" s="243"/>
      <c r="K414" s="243"/>
      <c r="L414" s="248"/>
      <c r="M414" s="249"/>
      <c r="N414" s="250"/>
      <c r="O414" s="250"/>
      <c r="P414" s="250"/>
      <c r="Q414" s="250"/>
      <c r="R414" s="250"/>
      <c r="S414" s="250"/>
      <c r="T414" s="251"/>
      <c r="AT414" s="252" t="s">
        <v>223</v>
      </c>
      <c r="AU414" s="252" t="s">
        <v>76</v>
      </c>
      <c r="AV414" s="13" t="s">
        <v>76</v>
      </c>
      <c r="AW414" s="13" t="s">
        <v>30</v>
      </c>
      <c r="AX414" s="13" t="s">
        <v>67</v>
      </c>
      <c r="AY414" s="252" t="s">
        <v>211</v>
      </c>
    </row>
    <row r="415" spans="2:51" s="13" customFormat="1" ht="12">
      <c r="B415" s="242"/>
      <c r="C415" s="243"/>
      <c r="D415" s="228" t="s">
        <v>223</v>
      </c>
      <c r="E415" s="244" t="s">
        <v>1</v>
      </c>
      <c r="F415" s="245" t="s">
        <v>2671</v>
      </c>
      <c r="G415" s="243"/>
      <c r="H415" s="246">
        <v>0.214</v>
      </c>
      <c r="I415" s="247"/>
      <c r="J415" s="243"/>
      <c r="K415" s="243"/>
      <c r="L415" s="248"/>
      <c r="M415" s="249"/>
      <c r="N415" s="250"/>
      <c r="O415" s="250"/>
      <c r="P415" s="250"/>
      <c r="Q415" s="250"/>
      <c r="R415" s="250"/>
      <c r="S415" s="250"/>
      <c r="T415" s="251"/>
      <c r="AT415" s="252" t="s">
        <v>223</v>
      </c>
      <c r="AU415" s="252" t="s">
        <v>76</v>
      </c>
      <c r="AV415" s="13" t="s">
        <v>76</v>
      </c>
      <c r="AW415" s="13" t="s">
        <v>30</v>
      </c>
      <c r="AX415" s="13" t="s">
        <v>67</v>
      </c>
      <c r="AY415" s="252" t="s">
        <v>211</v>
      </c>
    </row>
    <row r="416" spans="2:51" s="12" customFormat="1" ht="12">
      <c r="B416" s="232"/>
      <c r="C416" s="233"/>
      <c r="D416" s="228" t="s">
        <v>223</v>
      </c>
      <c r="E416" s="234" t="s">
        <v>1</v>
      </c>
      <c r="F416" s="235" t="s">
        <v>2667</v>
      </c>
      <c r="G416" s="233"/>
      <c r="H416" s="234" t="s">
        <v>1</v>
      </c>
      <c r="I416" s="236"/>
      <c r="J416" s="233"/>
      <c r="K416" s="233"/>
      <c r="L416" s="237"/>
      <c r="M416" s="238"/>
      <c r="N416" s="239"/>
      <c r="O416" s="239"/>
      <c r="P416" s="239"/>
      <c r="Q416" s="239"/>
      <c r="R416" s="239"/>
      <c r="S416" s="239"/>
      <c r="T416" s="240"/>
      <c r="AT416" s="241" t="s">
        <v>223</v>
      </c>
      <c r="AU416" s="241" t="s">
        <v>76</v>
      </c>
      <c r="AV416" s="12" t="s">
        <v>74</v>
      </c>
      <c r="AW416" s="12" t="s">
        <v>30</v>
      </c>
      <c r="AX416" s="12" t="s">
        <v>67</v>
      </c>
      <c r="AY416" s="241" t="s">
        <v>211</v>
      </c>
    </row>
    <row r="417" spans="2:51" s="13" customFormat="1" ht="12">
      <c r="B417" s="242"/>
      <c r="C417" s="243"/>
      <c r="D417" s="228" t="s">
        <v>223</v>
      </c>
      <c r="E417" s="244" t="s">
        <v>1</v>
      </c>
      <c r="F417" s="245" t="s">
        <v>2672</v>
      </c>
      <c r="G417" s="243"/>
      <c r="H417" s="246">
        <v>0.374</v>
      </c>
      <c r="I417" s="247"/>
      <c r="J417" s="243"/>
      <c r="K417" s="243"/>
      <c r="L417" s="248"/>
      <c r="M417" s="249"/>
      <c r="N417" s="250"/>
      <c r="O417" s="250"/>
      <c r="P417" s="250"/>
      <c r="Q417" s="250"/>
      <c r="R417" s="250"/>
      <c r="S417" s="250"/>
      <c r="T417" s="251"/>
      <c r="AT417" s="252" t="s">
        <v>223</v>
      </c>
      <c r="AU417" s="252" t="s">
        <v>76</v>
      </c>
      <c r="AV417" s="13" t="s">
        <v>76</v>
      </c>
      <c r="AW417" s="13" t="s">
        <v>30</v>
      </c>
      <c r="AX417" s="13" t="s">
        <v>67</v>
      </c>
      <c r="AY417" s="252" t="s">
        <v>211</v>
      </c>
    </row>
    <row r="418" spans="2:51" s="15" customFormat="1" ht="12">
      <c r="B418" s="274"/>
      <c r="C418" s="275"/>
      <c r="D418" s="228" t="s">
        <v>223</v>
      </c>
      <c r="E418" s="276" t="s">
        <v>1</v>
      </c>
      <c r="F418" s="277" t="s">
        <v>630</v>
      </c>
      <c r="G418" s="275"/>
      <c r="H418" s="278">
        <v>4.832</v>
      </c>
      <c r="I418" s="279"/>
      <c r="J418" s="275"/>
      <c r="K418" s="275"/>
      <c r="L418" s="280"/>
      <c r="M418" s="281"/>
      <c r="N418" s="282"/>
      <c r="O418" s="282"/>
      <c r="P418" s="282"/>
      <c r="Q418" s="282"/>
      <c r="R418" s="282"/>
      <c r="S418" s="282"/>
      <c r="T418" s="283"/>
      <c r="AT418" s="284" t="s">
        <v>223</v>
      </c>
      <c r="AU418" s="284" t="s">
        <v>76</v>
      </c>
      <c r="AV418" s="15" t="s">
        <v>236</v>
      </c>
      <c r="AW418" s="15" t="s">
        <v>30</v>
      </c>
      <c r="AX418" s="15" t="s">
        <v>67</v>
      </c>
      <c r="AY418" s="284" t="s">
        <v>211</v>
      </c>
    </row>
    <row r="419" spans="2:51" s="12" customFormat="1" ht="12">
      <c r="B419" s="232"/>
      <c r="C419" s="233"/>
      <c r="D419" s="228" t="s">
        <v>223</v>
      </c>
      <c r="E419" s="234" t="s">
        <v>1</v>
      </c>
      <c r="F419" s="235" t="s">
        <v>2673</v>
      </c>
      <c r="G419" s="233"/>
      <c r="H419" s="234" t="s">
        <v>1</v>
      </c>
      <c r="I419" s="236"/>
      <c r="J419" s="233"/>
      <c r="K419" s="233"/>
      <c r="L419" s="237"/>
      <c r="M419" s="238"/>
      <c r="N419" s="239"/>
      <c r="O419" s="239"/>
      <c r="P419" s="239"/>
      <c r="Q419" s="239"/>
      <c r="R419" s="239"/>
      <c r="S419" s="239"/>
      <c r="T419" s="240"/>
      <c r="AT419" s="241" t="s">
        <v>223</v>
      </c>
      <c r="AU419" s="241" t="s">
        <v>76</v>
      </c>
      <c r="AV419" s="12" t="s">
        <v>74</v>
      </c>
      <c r="AW419" s="12" t="s">
        <v>30</v>
      </c>
      <c r="AX419" s="12" t="s">
        <v>67</v>
      </c>
      <c r="AY419" s="241" t="s">
        <v>211</v>
      </c>
    </row>
    <row r="420" spans="2:51" s="13" customFormat="1" ht="12">
      <c r="B420" s="242"/>
      <c r="C420" s="243"/>
      <c r="D420" s="228" t="s">
        <v>223</v>
      </c>
      <c r="E420" s="244" t="s">
        <v>1</v>
      </c>
      <c r="F420" s="245" t="s">
        <v>2674</v>
      </c>
      <c r="G420" s="243"/>
      <c r="H420" s="246">
        <v>0.218</v>
      </c>
      <c r="I420" s="247"/>
      <c r="J420" s="243"/>
      <c r="K420" s="243"/>
      <c r="L420" s="248"/>
      <c r="M420" s="249"/>
      <c r="N420" s="250"/>
      <c r="O420" s="250"/>
      <c r="P420" s="250"/>
      <c r="Q420" s="250"/>
      <c r="R420" s="250"/>
      <c r="S420" s="250"/>
      <c r="T420" s="251"/>
      <c r="AT420" s="252" t="s">
        <v>223</v>
      </c>
      <c r="AU420" s="252" t="s">
        <v>76</v>
      </c>
      <c r="AV420" s="13" t="s">
        <v>76</v>
      </c>
      <c r="AW420" s="13" t="s">
        <v>30</v>
      </c>
      <c r="AX420" s="13" t="s">
        <v>67</v>
      </c>
      <c r="AY420" s="252" t="s">
        <v>211</v>
      </c>
    </row>
    <row r="421" spans="2:51" s="13" customFormat="1" ht="12">
      <c r="B421" s="242"/>
      <c r="C421" s="243"/>
      <c r="D421" s="228" t="s">
        <v>223</v>
      </c>
      <c r="E421" s="244" t="s">
        <v>1</v>
      </c>
      <c r="F421" s="245" t="s">
        <v>2675</v>
      </c>
      <c r="G421" s="243"/>
      <c r="H421" s="246">
        <v>0.241</v>
      </c>
      <c r="I421" s="247"/>
      <c r="J421" s="243"/>
      <c r="K421" s="243"/>
      <c r="L421" s="248"/>
      <c r="M421" s="249"/>
      <c r="N421" s="250"/>
      <c r="O421" s="250"/>
      <c r="P421" s="250"/>
      <c r="Q421" s="250"/>
      <c r="R421" s="250"/>
      <c r="S421" s="250"/>
      <c r="T421" s="251"/>
      <c r="AT421" s="252" t="s">
        <v>223</v>
      </c>
      <c r="AU421" s="252" t="s">
        <v>76</v>
      </c>
      <c r="AV421" s="13" t="s">
        <v>76</v>
      </c>
      <c r="AW421" s="13" t="s">
        <v>30</v>
      </c>
      <c r="AX421" s="13" t="s">
        <v>67</v>
      </c>
      <c r="AY421" s="252" t="s">
        <v>211</v>
      </c>
    </row>
    <row r="422" spans="2:51" s="15" customFormat="1" ht="12">
      <c r="B422" s="274"/>
      <c r="C422" s="275"/>
      <c r="D422" s="228" t="s">
        <v>223</v>
      </c>
      <c r="E422" s="276" t="s">
        <v>1</v>
      </c>
      <c r="F422" s="277" t="s">
        <v>630</v>
      </c>
      <c r="G422" s="275"/>
      <c r="H422" s="278">
        <v>0.459</v>
      </c>
      <c r="I422" s="279"/>
      <c r="J422" s="275"/>
      <c r="K422" s="275"/>
      <c r="L422" s="280"/>
      <c r="M422" s="281"/>
      <c r="N422" s="282"/>
      <c r="O422" s="282"/>
      <c r="P422" s="282"/>
      <c r="Q422" s="282"/>
      <c r="R422" s="282"/>
      <c r="S422" s="282"/>
      <c r="T422" s="283"/>
      <c r="AT422" s="284" t="s">
        <v>223</v>
      </c>
      <c r="AU422" s="284" t="s">
        <v>76</v>
      </c>
      <c r="AV422" s="15" t="s">
        <v>236</v>
      </c>
      <c r="AW422" s="15" t="s">
        <v>30</v>
      </c>
      <c r="AX422" s="15" t="s">
        <v>67</v>
      </c>
      <c r="AY422" s="284" t="s">
        <v>211</v>
      </c>
    </row>
    <row r="423" spans="2:51" s="14" customFormat="1" ht="12">
      <c r="B423" s="253"/>
      <c r="C423" s="254"/>
      <c r="D423" s="228" t="s">
        <v>223</v>
      </c>
      <c r="E423" s="255" t="s">
        <v>1</v>
      </c>
      <c r="F423" s="256" t="s">
        <v>227</v>
      </c>
      <c r="G423" s="254"/>
      <c r="H423" s="257">
        <v>6.855</v>
      </c>
      <c r="I423" s="258"/>
      <c r="J423" s="254"/>
      <c r="K423" s="254"/>
      <c r="L423" s="259"/>
      <c r="M423" s="260"/>
      <c r="N423" s="261"/>
      <c r="O423" s="261"/>
      <c r="P423" s="261"/>
      <c r="Q423" s="261"/>
      <c r="R423" s="261"/>
      <c r="S423" s="261"/>
      <c r="T423" s="262"/>
      <c r="AT423" s="263" t="s">
        <v>223</v>
      </c>
      <c r="AU423" s="263" t="s">
        <v>76</v>
      </c>
      <c r="AV423" s="14" t="s">
        <v>218</v>
      </c>
      <c r="AW423" s="14" t="s">
        <v>30</v>
      </c>
      <c r="AX423" s="14" t="s">
        <v>74</v>
      </c>
      <c r="AY423" s="263" t="s">
        <v>211</v>
      </c>
    </row>
    <row r="424" spans="2:63" s="11" customFormat="1" ht="22.8" customHeight="1">
      <c r="B424" s="200"/>
      <c r="C424" s="201"/>
      <c r="D424" s="202" t="s">
        <v>66</v>
      </c>
      <c r="E424" s="214" t="s">
        <v>711</v>
      </c>
      <c r="F424" s="214" t="s">
        <v>712</v>
      </c>
      <c r="G424" s="201"/>
      <c r="H424" s="201"/>
      <c r="I424" s="204"/>
      <c r="J424" s="215">
        <f>BK424</f>
        <v>0</v>
      </c>
      <c r="K424" s="201"/>
      <c r="L424" s="206"/>
      <c r="M424" s="207"/>
      <c r="N424" s="208"/>
      <c r="O424" s="208"/>
      <c r="P424" s="209">
        <f>SUM(P425:P453)</f>
        <v>0</v>
      </c>
      <c r="Q424" s="208"/>
      <c r="R424" s="209">
        <f>SUM(R425:R453)</f>
        <v>0</v>
      </c>
      <c r="S424" s="208"/>
      <c r="T424" s="210">
        <f>SUM(T425:T453)</f>
        <v>0</v>
      </c>
      <c r="AR424" s="211" t="s">
        <v>74</v>
      </c>
      <c r="AT424" s="212" t="s">
        <v>66</v>
      </c>
      <c r="AU424" s="212" t="s">
        <v>74</v>
      </c>
      <c r="AY424" s="211" t="s">
        <v>211</v>
      </c>
      <c r="BK424" s="213">
        <f>SUM(BK425:BK453)</f>
        <v>0</v>
      </c>
    </row>
    <row r="425" spans="2:65" s="1" customFormat="1" ht="16.5" customHeight="1">
      <c r="B425" s="38"/>
      <c r="C425" s="216" t="s">
        <v>376</v>
      </c>
      <c r="D425" s="216" t="s">
        <v>213</v>
      </c>
      <c r="E425" s="217" t="s">
        <v>714</v>
      </c>
      <c r="F425" s="218" t="s">
        <v>715</v>
      </c>
      <c r="G425" s="219" t="s">
        <v>323</v>
      </c>
      <c r="H425" s="220">
        <v>124.129</v>
      </c>
      <c r="I425" s="221"/>
      <c r="J425" s="222">
        <f>ROUND(I425*H425,2)</f>
        <v>0</v>
      </c>
      <c r="K425" s="218" t="s">
        <v>217</v>
      </c>
      <c r="L425" s="43"/>
      <c r="M425" s="223" t="s">
        <v>1</v>
      </c>
      <c r="N425" s="224" t="s">
        <v>38</v>
      </c>
      <c r="O425" s="79"/>
      <c r="P425" s="225">
        <f>O425*H425</f>
        <v>0</v>
      </c>
      <c r="Q425" s="225">
        <v>0</v>
      </c>
      <c r="R425" s="225">
        <f>Q425*H425</f>
        <v>0</v>
      </c>
      <c r="S425" s="225">
        <v>0</v>
      </c>
      <c r="T425" s="226">
        <f>S425*H425</f>
        <v>0</v>
      </c>
      <c r="AR425" s="17" t="s">
        <v>218</v>
      </c>
      <c r="AT425" s="17" t="s">
        <v>213</v>
      </c>
      <c r="AU425" s="17" t="s">
        <v>76</v>
      </c>
      <c r="AY425" s="17" t="s">
        <v>211</v>
      </c>
      <c r="BE425" s="227">
        <f>IF(N425="základní",J425,0)</f>
        <v>0</v>
      </c>
      <c r="BF425" s="227">
        <f>IF(N425="snížená",J425,0)</f>
        <v>0</v>
      </c>
      <c r="BG425" s="227">
        <f>IF(N425="zákl. přenesená",J425,0)</f>
        <v>0</v>
      </c>
      <c r="BH425" s="227">
        <f>IF(N425="sníž. přenesená",J425,0)</f>
        <v>0</v>
      </c>
      <c r="BI425" s="227">
        <f>IF(N425="nulová",J425,0)</f>
        <v>0</v>
      </c>
      <c r="BJ425" s="17" t="s">
        <v>74</v>
      </c>
      <c r="BK425" s="227">
        <f>ROUND(I425*H425,2)</f>
        <v>0</v>
      </c>
      <c r="BL425" s="17" t="s">
        <v>218</v>
      </c>
      <c r="BM425" s="17" t="s">
        <v>566</v>
      </c>
    </row>
    <row r="426" spans="2:47" s="1" customFormat="1" ht="12">
      <c r="B426" s="38"/>
      <c r="C426" s="39"/>
      <c r="D426" s="228" t="s">
        <v>219</v>
      </c>
      <c r="E426" s="39"/>
      <c r="F426" s="229" t="s">
        <v>717</v>
      </c>
      <c r="G426" s="39"/>
      <c r="H426" s="39"/>
      <c r="I426" s="143"/>
      <c r="J426" s="39"/>
      <c r="K426" s="39"/>
      <c r="L426" s="43"/>
      <c r="M426" s="230"/>
      <c r="N426" s="79"/>
      <c r="O426" s="79"/>
      <c r="P426" s="79"/>
      <c r="Q426" s="79"/>
      <c r="R426" s="79"/>
      <c r="S426" s="79"/>
      <c r="T426" s="80"/>
      <c r="AT426" s="17" t="s">
        <v>219</v>
      </c>
      <c r="AU426" s="17" t="s">
        <v>76</v>
      </c>
    </row>
    <row r="427" spans="2:47" s="1" customFormat="1" ht="12">
      <c r="B427" s="38"/>
      <c r="C427" s="39"/>
      <c r="D427" s="228" t="s">
        <v>221</v>
      </c>
      <c r="E427" s="39"/>
      <c r="F427" s="231" t="s">
        <v>718</v>
      </c>
      <c r="G427" s="39"/>
      <c r="H427" s="39"/>
      <c r="I427" s="143"/>
      <c r="J427" s="39"/>
      <c r="K427" s="39"/>
      <c r="L427" s="43"/>
      <c r="M427" s="230"/>
      <c r="N427" s="79"/>
      <c r="O427" s="79"/>
      <c r="P427" s="79"/>
      <c r="Q427" s="79"/>
      <c r="R427" s="79"/>
      <c r="S427" s="79"/>
      <c r="T427" s="80"/>
      <c r="AT427" s="17" t="s">
        <v>221</v>
      </c>
      <c r="AU427" s="17" t="s">
        <v>76</v>
      </c>
    </row>
    <row r="428" spans="2:65" s="1" customFormat="1" ht="16.5" customHeight="1">
      <c r="B428" s="38"/>
      <c r="C428" s="216" t="s">
        <v>576</v>
      </c>
      <c r="D428" s="216" t="s">
        <v>213</v>
      </c>
      <c r="E428" s="217" t="s">
        <v>719</v>
      </c>
      <c r="F428" s="218" t="s">
        <v>720</v>
      </c>
      <c r="G428" s="219" t="s">
        <v>323</v>
      </c>
      <c r="H428" s="220">
        <v>2358.451</v>
      </c>
      <c r="I428" s="221"/>
      <c r="J428" s="222">
        <f>ROUND(I428*H428,2)</f>
        <v>0</v>
      </c>
      <c r="K428" s="218" t="s">
        <v>217</v>
      </c>
      <c r="L428" s="43"/>
      <c r="M428" s="223" t="s">
        <v>1</v>
      </c>
      <c r="N428" s="224" t="s">
        <v>38</v>
      </c>
      <c r="O428" s="79"/>
      <c r="P428" s="225">
        <f>O428*H428</f>
        <v>0</v>
      </c>
      <c r="Q428" s="225">
        <v>0</v>
      </c>
      <c r="R428" s="225">
        <f>Q428*H428</f>
        <v>0</v>
      </c>
      <c r="S428" s="225">
        <v>0</v>
      </c>
      <c r="T428" s="226">
        <f>S428*H428</f>
        <v>0</v>
      </c>
      <c r="AR428" s="17" t="s">
        <v>218</v>
      </c>
      <c r="AT428" s="17" t="s">
        <v>213</v>
      </c>
      <c r="AU428" s="17" t="s">
        <v>76</v>
      </c>
      <c r="AY428" s="17" t="s">
        <v>211</v>
      </c>
      <c r="BE428" s="227">
        <f>IF(N428="základní",J428,0)</f>
        <v>0</v>
      </c>
      <c r="BF428" s="227">
        <f>IF(N428="snížená",J428,0)</f>
        <v>0</v>
      </c>
      <c r="BG428" s="227">
        <f>IF(N428="zákl. přenesená",J428,0)</f>
        <v>0</v>
      </c>
      <c r="BH428" s="227">
        <f>IF(N428="sníž. přenesená",J428,0)</f>
        <v>0</v>
      </c>
      <c r="BI428" s="227">
        <f>IF(N428="nulová",J428,0)</f>
        <v>0</v>
      </c>
      <c r="BJ428" s="17" t="s">
        <v>74</v>
      </c>
      <c r="BK428" s="227">
        <f>ROUND(I428*H428,2)</f>
        <v>0</v>
      </c>
      <c r="BL428" s="17" t="s">
        <v>218</v>
      </c>
      <c r="BM428" s="17" t="s">
        <v>571</v>
      </c>
    </row>
    <row r="429" spans="2:47" s="1" customFormat="1" ht="12">
      <c r="B429" s="38"/>
      <c r="C429" s="39"/>
      <c r="D429" s="228" t="s">
        <v>219</v>
      </c>
      <c r="E429" s="39"/>
      <c r="F429" s="229" t="s">
        <v>722</v>
      </c>
      <c r="G429" s="39"/>
      <c r="H429" s="39"/>
      <c r="I429" s="143"/>
      <c r="J429" s="39"/>
      <c r="K429" s="39"/>
      <c r="L429" s="43"/>
      <c r="M429" s="230"/>
      <c r="N429" s="79"/>
      <c r="O429" s="79"/>
      <c r="P429" s="79"/>
      <c r="Q429" s="79"/>
      <c r="R429" s="79"/>
      <c r="S429" s="79"/>
      <c r="T429" s="80"/>
      <c r="AT429" s="17" t="s">
        <v>219</v>
      </c>
      <c r="AU429" s="17" t="s">
        <v>76</v>
      </c>
    </row>
    <row r="430" spans="2:47" s="1" customFormat="1" ht="12">
      <c r="B430" s="38"/>
      <c r="C430" s="39"/>
      <c r="D430" s="228" t="s">
        <v>221</v>
      </c>
      <c r="E430" s="39"/>
      <c r="F430" s="231" t="s">
        <v>718</v>
      </c>
      <c r="G430" s="39"/>
      <c r="H430" s="39"/>
      <c r="I430" s="143"/>
      <c r="J430" s="39"/>
      <c r="K430" s="39"/>
      <c r="L430" s="43"/>
      <c r="M430" s="230"/>
      <c r="N430" s="79"/>
      <c r="O430" s="79"/>
      <c r="P430" s="79"/>
      <c r="Q430" s="79"/>
      <c r="R430" s="79"/>
      <c r="S430" s="79"/>
      <c r="T430" s="80"/>
      <c r="AT430" s="17" t="s">
        <v>221</v>
      </c>
      <c r="AU430" s="17" t="s">
        <v>76</v>
      </c>
    </row>
    <row r="431" spans="2:47" s="1" customFormat="1" ht="12">
      <c r="B431" s="38"/>
      <c r="C431" s="39"/>
      <c r="D431" s="228" t="s">
        <v>250</v>
      </c>
      <c r="E431" s="39"/>
      <c r="F431" s="231" t="s">
        <v>2420</v>
      </c>
      <c r="G431" s="39"/>
      <c r="H431" s="39"/>
      <c r="I431" s="143"/>
      <c r="J431" s="39"/>
      <c r="K431" s="39"/>
      <c r="L431" s="43"/>
      <c r="M431" s="230"/>
      <c r="N431" s="79"/>
      <c r="O431" s="79"/>
      <c r="P431" s="79"/>
      <c r="Q431" s="79"/>
      <c r="R431" s="79"/>
      <c r="S431" s="79"/>
      <c r="T431" s="80"/>
      <c r="AT431" s="17" t="s">
        <v>250</v>
      </c>
      <c r="AU431" s="17" t="s">
        <v>76</v>
      </c>
    </row>
    <row r="432" spans="2:51" s="13" customFormat="1" ht="12">
      <c r="B432" s="242"/>
      <c r="C432" s="243"/>
      <c r="D432" s="228" t="s">
        <v>223</v>
      </c>
      <c r="E432" s="244" t="s">
        <v>1</v>
      </c>
      <c r="F432" s="245" t="s">
        <v>2676</v>
      </c>
      <c r="G432" s="243"/>
      <c r="H432" s="246">
        <v>2358.451</v>
      </c>
      <c r="I432" s="247"/>
      <c r="J432" s="243"/>
      <c r="K432" s="243"/>
      <c r="L432" s="248"/>
      <c r="M432" s="249"/>
      <c r="N432" s="250"/>
      <c r="O432" s="250"/>
      <c r="P432" s="250"/>
      <c r="Q432" s="250"/>
      <c r="R432" s="250"/>
      <c r="S432" s="250"/>
      <c r="T432" s="251"/>
      <c r="AT432" s="252" t="s">
        <v>223</v>
      </c>
      <c r="AU432" s="252" t="s">
        <v>76</v>
      </c>
      <c r="AV432" s="13" t="s">
        <v>76</v>
      </c>
      <c r="AW432" s="13" t="s">
        <v>30</v>
      </c>
      <c r="AX432" s="13" t="s">
        <v>67</v>
      </c>
      <c r="AY432" s="252" t="s">
        <v>211</v>
      </c>
    </row>
    <row r="433" spans="2:51" s="14" customFormat="1" ht="12">
      <c r="B433" s="253"/>
      <c r="C433" s="254"/>
      <c r="D433" s="228" t="s">
        <v>223</v>
      </c>
      <c r="E433" s="255" t="s">
        <v>1</v>
      </c>
      <c r="F433" s="256" t="s">
        <v>227</v>
      </c>
      <c r="G433" s="254"/>
      <c r="H433" s="257">
        <v>2358.451</v>
      </c>
      <c r="I433" s="258"/>
      <c r="J433" s="254"/>
      <c r="K433" s="254"/>
      <c r="L433" s="259"/>
      <c r="M433" s="260"/>
      <c r="N433" s="261"/>
      <c r="O433" s="261"/>
      <c r="P433" s="261"/>
      <c r="Q433" s="261"/>
      <c r="R433" s="261"/>
      <c r="S433" s="261"/>
      <c r="T433" s="262"/>
      <c r="AT433" s="263" t="s">
        <v>223</v>
      </c>
      <c r="AU433" s="263" t="s">
        <v>76</v>
      </c>
      <c r="AV433" s="14" t="s">
        <v>218</v>
      </c>
      <c r="AW433" s="14" t="s">
        <v>30</v>
      </c>
      <c r="AX433" s="14" t="s">
        <v>74</v>
      </c>
      <c r="AY433" s="263" t="s">
        <v>211</v>
      </c>
    </row>
    <row r="434" spans="2:65" s="1" customFormat="1" ht="16.5" customHeight="1">
      <c r="B434" s="38"/>
      <c r="C434" s="216" t="s">
        <v>385</v>
      </c>
      <c r="D434" s="216" t="s">
        <v>213</v>
      </c>
      <c r="E434" s="217" t="s">
        <v>726</v>
      </c>
      <c r="F434" s="218" t="s">
        <v>727</v>
      </c>
      <c r="G434" s="219" t="s">
        <v>323</v>
      </c>
      <c r="H434" s="220">
        <v>124.129</v>
      </c>
      <c r="I434" s="221"/>
      <c r="J434" s="222">
        <f>ROUND(I434*H434,2)</f>
        <v>0</v>
      </c>
      <c r="K434" s="218" t="s">
        <v>217</v>
      </c>
      <c r="L434" s="43"/>
      <c r="M434" s="223" t="s">
        <v>1</v>
      </c>
      <c r="N434" s="224" t="s">
        <v>38</v>
      </c>
      <c r="O434" s="79"/>
      <c r="P434" s="225">
        <f>O434*H434</f>
        <v>0</v>
      </c>
      <c r="Q434" s="225">
        <v>0</v>
      </c>
      <c r="R434" s="225">
        <f>Q434*H434</f>
        <v>0</v>
      </c>
      <c r="S434" s="225">
        <v>0</v>
      </c>
      <c r="T434" s="226">
        <f>S434*H434</f>
        <v>0</v>
      </c>
      <c r="AR434" s="17" t="s">
        <v>218</v>
      </c>
      <c r="AT434" s="17" t="s">
        <v>213</v>
      </c>
      <c r="AU434" s="17" t="s">
        <v>76</v>
      </c>
      <c r="AY434" s="17" t="s">
        <v>211</v>
      </c>
      <c r="BE434" s="227">
        <f>IF(N434="základní",J434,0)</f>
        <v>0</v>
      </c>
      <c r="BF434" s="227">
        <f>IF(N434="snížená",J434,0)</f>
        <v>0</v>
      </c>
      <c r="BG434" s="227">
        <f>IF(N434="zákl. přenesená",J434,0)</f>
        <v>0</v>
      </c>
      <c r="BH434" s="227">
        <f>IF(N434="sníž. přenesená",J434,0)</f>
        <v>0</v>
      </c>
      <c r="BI434" s="227">
        <f>IF(N434="nulová",J434,0)</f>
        <v>0</v>
      </c>
      <c r="BJ434" s="17" t="s">
        <v>74</v>
      </c>
      <c r="BK434" s="227">
        <f>ROUND(I434*H434,2)</f>
        <v>0</v>
      </c>
      <c r="BL434" s="17" t="s">
        <v>218</v>
      </c>
      <c r="BM434" s="17" t="s">
        <v>579</v>
      </c>
    </row>
    <row r="435" spans="2:47" s="1" customFormat="1" ht="12">
      <c r="B435" s="38"/>
      <c r="C435" s="39"/>
      <c r="D435" s="228" t="s">
        <v>219</v>
      </c>
      <c r="E435" s="39"/>
      <c r="F435" s="229" t="s">
        <v>729</v>
      </c>
      <c r="G435" s="39"/>
      <c r="H435" s="39"/>
      <c r="I435" s="143"/>
      <c r="J435" s="39"/>
      <c r="K435" s="39"/>
      <c r="L435" s="43"/>
      <c r="M435" s="230"/>
      <c r="N435" s="79"/>
      <c r="O435" s="79"/>
      <c r="P435" s="79"/>
      <c r="Q435" s="79"/>
      <c r="R435" s="79"/>
      <c r="S435" s="79"/>
      <c r="T435" s="80"/>
      <c r="AT435" s="17" t="s">
        <v>219</v>
      </c>
      <c r="AU435" s="17" t="s">
        <v>76</v>
      </c>
    </row>
    <row r="436" spans="2:51" s="13" customFormat="1" ht="12">
      <c r="B436" s="242"/>
      <c r="C436" s="243"/>
      <c r="D436" s="228" t="s">
        <v>223</v>
      </c>
      <c r="E436" s="244" t="s">
        <v>1</v>
      </c>
      <c r="F436" s="245" t="s">
        <v>2677</v>
      </c>
      <c r="G436" s="243"/>
      <c r="H436" s="246">
        <v>124.129</v>
      </c>
      <c r="I436" s="247"/>
      <c r="J436" s="243"/>
      <c r="K436" s="243"/>
      <c r="L436" s="248"/>
      <c r="M436" s="249"/>
      <c r="N436" s="250"/>
      <c r="O436" s="250"/>
      <c r="P436" s="250"/>
      <c r="Q436" s="250"/>
      <c r="R436" s="250"/>
      <c r="S436" s="250"/>
      <c r="T436" s="251"/>
      <c r="AT436" s="252" t="s">
        <v>223</v>
      </c>
      <c r="AU436" s="252" t="s">
        <v>76</v>
      </c>
      <c r="AV436" s="13" t="s">
        <v>76</v>
      </c>
      <c r="AW436" s="13" t="s">
        <v>30</v>
      </c>
      <c r="AX436" s="13" t="s">
        <v>74</v>
      </c>
      <c r="AY436" s="252" t="s">
        <v>211</v>
      </c>
    </row>
    <row r="437" spans="2:65" s="1" customFormat="1" ht="16.5" customHeight="1">
      <c r="B437" s="38"/>
      <c r="C437" s="216" t="s">
        <v>588</v>
      </c>
      <c r="D437" s="216" t="s">
        <v>213</v>
      </c>
      <c r="E437" s="217" t="s">
        <v>2507</v>
      </c>
      <c r="F437" s="218" t="s">
        <v>2368</v>
      </c>
      <c r="G437" s="219" t="s">
        <v>323</v>
      </c>
      <c r="H437" s="220">
        <v>5.41</v>
      </c>
      <c r="I437" s="221"/>
      <c r="J437" s="222">
        <f>ROUND(I437*H437,2)</f>
        <v>0</v>
      </c>
      <c r="K437" s="218" t="s">
        <v>217</v>
      </c>
      <c r="L437" s="43"/>
      <c r="M437" s="223" t="s">
        <v>1</v>
      </c>
      <c r="N437" s="224" t="s">
        <v>38</v>
      </c>
      <c r="O437" s="79"/>
      <c r="P437" s="225">
        <f>O437*H437</f>
        <v>0</v>
      </c>
      <c r="Q437" s="225">
        <v>0</v>
      </c>
      <c r="R437" s="225">
        <f>Q437*H437</f>
        <v>0</v>
      </c>
      <c r="S437" s="225">
        <v>0</v>
      </c>
      <c r="T437" s="226">
        <f>S437*H437</f>
        <v>0</v>
      </c>
      <c r="AR437" s="17" t="s">
        <v>218</v>
      </c>
      <c r="AT437" s="17" t="s">
        <v>213</v>
      </c>
      <c r="AU437" s="17" t="s">
        <v>76</v>
      </c>
      <c r="AY437" s="17" t="s">
        <v>211</v>
      </c>
      <c r="BE437" s="227">
        <f>IF(N437="základní",J437,0)</f>
        <v>0</v>
      </c>
      <c r="BF437" s="227">
        <f>IF(N437="snížená",J437,0)</f>
        <v>0</v>
      </c>
      <c r="BG437" s="227">
        <f>IF(N437="zákl. přenesená",J437,0)</f>
        <v>0</v>
      </c>
      <c r="BH437" s="227">
        <f>IF(N437="sníž. přenesená",J437,0)</f>
        <v>0</v>
      </c>
      <c r="BI437" s="227">
        <f>IF(N437="nulová",J437,0)</f>
        <v>0</v>
      </c>
      <c r="BJ437" s="17" t="s">
        <v>74</v>
      </c>
      <c r="BK437" s="227">
        <f>ROUND(I437*H437,2)</f>
        <v>0</v>
      </c>
      <c r="BL437" s="17" t="s">
        <v>218</v>
      </c>
      <c r="BM437" s="17" t="s">
        <v>584</v>
      </c>
    </row>
    <row r="438" spans="2:47" s="1" customFormat="1" ht="12">
      <c r="B438" s="38"/>
      <c r="C438" s="39"/>
      <c r="D438" s="228" t="s">
        <v>219</v>
      </c>
      <c r="E438" s="39"/>
      <c r="F438" s="229" t="s">
        <v>2369</v>
      </c>
      <c r="G438" s="39"/>
      <c r="H438" s="39"/>
      <c r="I438" s="143"/>
      <c r="J438" s="39"/>
      <c r="K438" s="39"/>
      <c r="L438" s="43"/>
      <c r="M438" s="230"/>
      <c r="N438" s="79"/>
      <c r="O438" s="79"/>
      <c r="P438" s="79"/>
      <c r="Q438" s="79"/>
      <c r="R438" s="79"/>
      <c r="S438" s="79"/>
      <c r="T438" s="80"/>
      <c r="AT438" s="17" t="s">
        <v>219</v>
      </c>
      <c r="AU438" s="17" t="s">
        <v>76</v>
      </c>
    </row>
    <row r="439" spans="2:47" s="1" customFormat="1" ht="12">
      <c r="B439" s="38"/>
      <c r="C439" s="39"/>
      <c r="D439" s="228" t="s">
        <v>221</v>
      </c>
      <c r="E439" s="39"/>
      <c r="F439" s="231" t="s">
        <v>2128</v>
      </c>
      <c r="G439" s="39"/>
      <c r="H439" s="39"/>
      <c r="I439" s="143"/>
      <c r="J439" s="39"/>
      <c r="K439" s="39"/>
      <c r="L439" s="43"/>
      <c r="M439" s="230"/>
      <c r="N439" s="79"/>
      <c r="O439" s="79"/>
      <c r="P439" s="79"/>
      <c r="Q439" s="79"/>
      <c r="R439" s="79"/>
      <c r="S439" s="79"/>
      <c r="T439" s="80"/>
      <c r="AT439" s="17" t="s">
        <v>221</v>
      </c>
      <c r="AU439" s="17" t="s">
        <v>76</v>
      </c>
    </row>
    <row r="440" spans="2:47" s="1" customFormat="1" ht="12">
      <c r="B440" s="38"/>
      <c r="C440" s="39"/>
      <c r="D440" s="228" t="s">
        <v>250</v>
      </c>
      <c r="E440" s="39"/>
      <c r="F440" s="231" t="s">
        <v>327</v>
      </c>
      <c r="G440" s="39"/>
      <c r="H440" s="39"/>
      <c r="I440" s="143"/>
      <c r="J440" s="39"/>
      <c r="K440" s="39"/>
      <c r="L440" s="43"/>
      <c r="M440" s="230"/>
      <c r="N440" s="79"/>
      <c r="O440" s="79"/>
      <c r="P440" s="79"/>
      <c r="Q440" s="79"/>
      <c r="R440" s="79"/>
      <c r="S440" s="79"/>
      <c r="T440" s="80"/>
      <c r="AT440" s="17" t="s">
        <v>250</v>
      </c>
      <c r="AU440" s="17" t="s">
        <v>76</v>
      </c>
    </row>
    <row r="441" spans="2:51" s="12" customFormat="1" ht="12">
      <c r="B441" s="232"/>
      <c r="C441" s="233"/>
      <c r="D441" s="228" t="s">
        <v>223</v>
      </c>
      <c r="E441" s="234" t="s">
        <v>1</v>
      </c>
      <c r="F441" s="235" t="s">
        <v>2132</v>
      </c>
      <c r="G441" s="233"/>
      <c r="H441" s="234" t="s">
        <v>1</v>
      </c>
      <c r="I441" s="236"/>
      <c r="J441" s="233"/>
      <c r="K441" s="233"/>
      <c r="L441" s="237"/>
      <c r="M441" s="238"/>
      <c r="N441" s="239"/>
      <c r="O441" s="239"/>
      <c r="P441" s="239"/>
      <c r="Q441" s="239"/>
      <c r="R441" s="239"/>
      <c r="S441" s="239"/>
      <c r="T441" s="240"/>
      <c r="AT441" s="241" t="s">
        <v>223</v>
      </c>
      <c r="AU441" s="241" t="s">
        <v>76</v>
      </c>
      <c r="AV441" s="12" t="s">
        <v>74</v>
      </c>
      <c r="AW441" s="12" t="s">
        <v>30</v>
      </c>
      <c r="AX441" s="12" t="s">
        <v>67</v>
      </c>
      <c r="AY441" s="241" t="s">
        <v>211</v>
      </c>
    </row>
    <row r="442" spans="2:51" s="13" customFormat="1" ht="12">
      <c r="B442" s="242"/>
      <c r="C442" s="243"/>
      <c r="D442" s="228" t="s">
        <v>223</v>
      </c>
      <c r="E442" s="244" t="s">
        <v>1</v>
      </c>
      <c r="F442" s="245" t="s">
        <v>2678</v>
      </c>
      <c r="G442" s="243"/>
      <c r="H442" s="246">
        <v>5.41</v>
      </c>
      <c r="I442" s="247"/>
      <c r="J442" s="243"/>
      <c r="K442" s="243"/>
      <c r="L442" s="248"/>
      <c r="M442" s="249"/>
      <c r="N442" s="250"/>
      <c r="O442" s="250"/>
      <c r="P442" s="250"/>
      <c r="Q442" s="250"/>
      <c r="R442" s="250"/>
      <c r="S442" s="250"/>
      <c r="T442" s="251"/>
      <c r="AT442" s="252" t="s">
        <v>223</v>
      </c>
      <c r="AU442" s="252" t="s">
        <v>76</v>
      </c>
      <c r="AV442" s="13" t="s">
        <v>76</v>
      </c>
      <c r="AW442" s="13" t="s">
        <v>30</v>
      </c>
      <c r="AX442" s="13" t="s">
        <v>74</v>
      </c>
      <c r="AY442" s="252" t="s">
        <v>211</v>
      </c>
    </row>
    <row r="443" spans="2:65" s="1" customFormat="1" ht="16.5" customHeight="1">
      <c r="B443" s="38"/>
      <c r="C443" s="216" t="s">
        <v>392</v>
      </c>
      <c r="D443" s="216" t="s">
        <v>213</v>
      </c>
      <c r="E443" s="217" t="s">
        <v>2125</v>
      </c>
      <c r="F443" s="218" t="s">
        <v>2126</v>
      </c>
      <c r="G443" s="219" t="s">
        <v>323</v>
      </c>
      <c r="H443" s="220">
        <v>16.452</v>
      </c>
      <c r="I443" s="221"/>
      <c r="J443" s="222">
        <f>ROUND(I443*H443,2)</f>
        <v>0</v>
      </c>
      <c r="K443" s="218" t="s">
        <v>217</v>
      </c>
      <c r="L443" s="43"/>
      <c r="M443" s="223" t="s">
        <v>1</v>
      </c>
      <c r="N443" s="224" t="s">
        <v>38</v>
      </c>
      <c r="O443" s="79"/>
      <c r="P443" s="225">
        <f>O443*H443</f>
        <v>0</v>
      </c>
      <c r="Q443" s="225">
        <v>0</v>
      </c>
      <c r="R443" s="225">
        <f>Q443*H443</f>
        <v>0</v>
      </c>
      <c r="S443" s="225">
        <v>0</v>
      </c>
      <c r="T443" s="226">
        <f>S443*H443</f>
        <v>0</v>
      </c>
      <c r="AR443" s="17" t="s">
        <v>218</v>
      </c>
      <c r="AT443" s="17" t="s">
        <v>213</v>
      </c>
      <c r="AU443" s="17" t="s">
        <v>76</v>
      </c>
      <c r="AY443" s="17" t="s">
        <v>211</v>
      </c>
      <c r="BE443" s="227">
        <f>IF(N443="základní",J443,0)</f>
        <v>0</v>
      </c>
      <c r="BF443" s="227">
        <f>IF(N443="snížená",J443,0)</f>
        <v>0</v>
      </c>
      <c r="BG443" s="227">
        <f>IF(N443="zákl. přenesená",J443,0)</f>
        <v>0</v>
      </c>
      <c r="BH443" s="227">
        <f>IF(N443="sníž. přenesená",J443,0)</f>
        <v>0</v>
      </c>
      <c r="BI443" s="227">
        <f>IF(N443="nulová",J443,0)</f>
        <v>0</v>
      </c>
      <c r="BJ443" s="17" t="s">
        <v>74</v>
      </c>
      <c r="BK443" s="227">
        <f>ROUND(I443*H443,2)</f>
        <v>0</v>
      </c>
      <c r="BL443" s="17" t="s">
        <v>218</v>
      </c>
      <c r="BM443" s="17" t="s">
        <v>591</v>
      </c>
    </row>
    <row r="444" spans="2:47" s="1" customFormat="1" ht="12">
      <c r="B444" s="38"/>
      <c r="C444" s="39"/>
      <c r="D444" s="228" t="s">
        <v>219</v>
      </c>
      <c r="E444" s="39"/>
      <c r="F444" s="229" t="s">
        <v>2127</v>
      </c>
      <c r="G444" s="39"/>
      <c r="H444" s="39"/>
      <c r="I444" s="143"/>
      <c r="J444" s="39"/>
      <c r="K444" s="39"/>
      <c r="L444" s="43"/>
      <c r="M444" s="230"/>
      <c r="N444" s="79"/>
      <c r="O444" s="79"/>
      <c r="P444" s="79"/>
      <c r="Q444" s="79"/>
      <c r="R444" s="79"/>
      <c r="S444" s="79"/>
      <c r="T444" s="80"/>
      <c r="AT444" s="17" t="s">
        <v>219</v>
      </c>
      <c r="AU444" s="17" t="s">
        <v>76</v>
      </c>
    </row>
    <row r="445" spans="2:47" s="1" customFormat="1" ht="12">
      <c r="B445" s="38"/>
      <c r="C445" s="39"/>
      <c r="D445" s="228" t="s">
        <v>221</v>
      </c>
      <c r="E445" s="39"/>
      <c r="F445" s="231" t="s">
        <v>2128</v>
      </c>
      <c r="G445" s="39"/>
      <c r="H445" s="39"/>
      <c r="I445" s="143"/>
      <c r="J445" s="39"/>
      <c r="K445" s="39"/>
      <c r="L445" s="43"/>
      <c r="M445" s="230"/>
      <c r="N445" s="79"/>
      <c r="O445" s="79"/>
      <c r="P445" s="79"/>
      <c r="Q445" s="79"/>
      <c r="R445" s="79"/>
      <c r="S445" s="79"/>
      <c r="T445" s="80"/>
      <c r="AT445" s="17" t="s">
        <v>221</v>
      </c>
      <c r="AU445" s="17" t="s">
        <v>76</v>
      </c>
    </row>
    <row r="446" spans="2:51" s="12" customFormat="1" ht="12">
      <c r="B446" s="232"/>
      <c r="C446" s="233"/>
      <c r="D446" s="228" t="s">
        <v>223</v>
      </c>
      <c r="E446" s="234" t="s">
        <v>1</v>
      </c>
      <c r="F446" s="235" t="s">
        <v>2132</v>
      </c>
      <c r="G446" s="233"/>
      <c r="H446" s="234" t="s">
        <v>1</v>
      </c>
      <c r="I446" s="236"/>
      <c r="J446" s="233"/>
      <c r="K446" s="233"/>
      <c r="L446" s="237"/>
      <c r="M446" s="238"/>
      <c r="N446" s="239"/>
      <c r="O446" s="239"/>
      <c r="P446" s="239"/>
      <c r="Q446" s="239"/>
      <c r="R446" s="239"/>
      <c r="S446" s="239"/>
      <c r="T446" s="240"/>
      <c r="AT446" s="241" t="s">
        <v>223</v>
      </c>
      <c r="AU446" s="241" t="s">
        <v>76</v>
      </c>
      <c r="AV446" s="12" t="s">
        <v>74</v>
      </c>
      <c r="AW446" s="12" t="s">
        <v>30</v>
      </c>
      <c r="AX446" s="12" t="s">
        <v>67</v>
      </c>
      <c r="AY446" s="241" t="s">
        <v>211</v>
      </c>
    </row>
    <row r="447" spans="2:51" s="13" customFormat="1" ht="12">
      <c r="B447" s="242"/>
      <c r="C447" s="243"/>
      <c r="D447" s="228" t="s">
        <v>223</v>
      </c>
      <c r="E447" s="244" t="s">
        <v>1</v>
      </c>
      <c r="F447" s="245" t="s">
        <v>2679</v>
      </c>
      <c r="G447" s="243"/>
      <c r="H447" s="246">
        <v>16.452</v>
      </c>
      <c r="I447" s="247"/>
      <c r="J447" s="243"/>
      <c r="K447" s="243"/>
      <c r="L447" s="248"/>
      <c r="M447" s="249"/>
      <c r="N447" s="250"/>
      <c r="O447" s="250"/>
      <c r="P447" s="250"/>
      <c r="Q447" s="250"/>
      <c r="R447" s="250"/>
      <c r="S447" s="250"/>
      <c r="T447" s="251"/>
      <c r="AT447" s="252" t="s">
        <v>223</v>
      </c>
      <c r="AU447" s="252" t="s">
        <v>76</v>
      </c>
      <c r="AV447" s="13" t="s">
        <v>76</v>
      </c>
      <c r="AW447" s="13" t="s">
        <v>30</v>
      </c>
      <c r="AX447" s="13" t="s">
        <v>74</v>
      </c>
      <c r="AY447" s="252" t="s">
        <v>211</v>
      </c>
    </row>
    <row r="448" spans="2:65" s="1" customFormat="1" ht="16.5" customHeight="1">
      <c r="B448" s="38"/>
      <c r="C448" s="216" t="s">
        <v>601</v>
      </c>
      <c r="D448" s="216" t="s">
        <v>213</v>
      </c>
      <c r="E448" s="217" t="s">
        <v>2131</v>
      </c>
      <c r="F448" s="218" t="s">
        <v>731</v>
      </c>
      <c r="G448" s="219" t="s">
        <v>323</v>
      </c>
      <c r="H448" s="220">
        <v>102.267</v>
      </c>
      <c r="I448" s="221"/>
      <c r="J448" s="222">
        <f>ROUND(I448*H448,2)</f>
        <v>0</v>
      </c>
      <c r="K448" s="218" t="s">
        <v>217</v>
      </c>
      <c r="L448" s="43"/>
      <c r="M448" s="223" t="s">
        <v>1</v>
      </c>
      <c r="N448" s="224" t="s">
        <v>38</v>
      </c>
      <c r="O448" s="79"/>
      <c r="P448" s="225">
        <f>O448*H448</f>
        <v>0</v>
      </c>
      <c r="Q448" s="225">
        <v>0</v>
      </c>
      <c r="R448" s="225">
        <f>Q448*H448</f>
        <v>0</v>
      </c>
      <c r="S448" s="225">
        <v>0</v>
      </c>
      <c r="T448" s="226">
        <f>S448*H448</f>
        <v>0</v>
      </c>
      <c r="AR448" s="17" t="s">
        <v>218</v>
      </c>
      <c r="AT448" s="17" t="s">
        <v>213</v>
      </c>
      <c r="AU448" s="17" t="s">
        <v>76</v>
      </c>
      <c r="AY448" s="17" t="s">
        <v>211</v>
      </c>
      <c r="BE448" s="227">
        <f>IF(N448="základní",J448,0)</f>
        <v>0</v>
      </c>
      <c r="BF448" s="227">
        <f>IF(N448="snížená",J448,0)</f>
        <v>0</v>
      </c>
      <c r="BG448" s="227">
        <f>IF(N448="zákl. přenesená",J448,0)</f>
        <v>0</v>
      </c>
      <c r="BH448" s="227">
        <f>IF(N448="sníž. přenesená",J448,0)</f>
        <v>0</v>
      </c>
      <c r="BI448" s="227">
        <f>IF(N448="nulová",J448,0)</f>
        <v>0</v>
      </c>
      <c r="BJ448" s="17" t="s">
        <v>74</v>
      </c>
      <c r="BK448" s="227">
        <f>ROUND(I448*H448,2)</f>
        <v>0</v>
      </c>
      <c r="BL448" s="17" t="s">
        <v>218</v>
      </c>
      <c r="BM448" s="17" t="s">
        <v>598</v>
      </c>
    </row>
    <row r="449" spans="2:47" s="1" customFormat="1" ht="12">
      <c r="B449" s="38"/>
      <c r="C449" s="39"/>
      <c r="D449" s="228" t="s">
        <v>219</v>
      </c>
      <c r="E449" s="39"/>
      <c r="F449" s="229" t="s">
        <v>325</v>
      </c>
      <c r="G449" s="39"/>
      <c r="H449" s="39"/>
      <c r="I449" s="143"/>
      <c r="J449" s="39"/>
      <c r="K449" s="39"/>
      <c r="L449" s="43"/>
      <c r="M449" s="230"/>
      <c r="N449" s="79"/>
      <c r="O449" s="79"/>
      <c r="P449" s="79"/>
      <c r="Q449" s="79"/>
      <c r="R449" s="79"/>
      <c r="S449" s="79"/>
      <c r="T449" s="80"/>
      <c r="AT449" s="17" t="s">
        <v>219</v>
      </c>
      <c r="AU449" s="17" t="s">
        <v>76</v>
      </c>
    </row>
    <row r="450" spans="2:47" s="1" customFormat="1" ht="12">
      <c r="B450" s="38"/>
      <c r="C450" s="39"/>
      <c r="D450" s="228" t="s">
        <v>221</v>
      </c>
      <c r="E450" s="39"/>
      <c r="F450" s="231" t="s">
        <v>2128</v>
      </c>
      <c r="G450" s="39"/>
      <c r="H450" s="39"/>
      <c r="I450" s="143"/>
      <c r="J450" s="39"/>
      <c r="K450" s="39"/>
      <c r="L450" s="43"/>
      <c r="M450" s="230"/>
      <c r="N450" s="79"/>
      <c r="O450" s="79"/>
      <c r="P450" s="79"/>
      <c r="Q450" s="79"/>
      <c r="R450" s="79"/>
      <c r="S450" s="79"/>
      <c r="T450" s="80"/>
      <c r="AT450" s="17" t="s">
        <v>221</v>
      </c>
      <c r="AU450" s="17" t="s">
        <v>76</v>
      </c>
    </row>
    <row r="451" spans="2:47" s="1" customFormat="1" ht="12">
      <c r="B451" s="38"/>
      <c r="C451" s="39"/>
      <c r="D451" s="228" t="s">
        <v>250</v>
      </c>
      <c r="E451" s="39"/>
      <c r="F451" s="231" t="s">
        <v>327</v>
      </c>
      <c r="G451" s="39"/>
      <c r="H451" s="39"/>
      <c r="I451" s="143"/>
      <c r="J451" s="39"/>
      <c r="K451" s="39"/>
      <c r="L451" s="43"/>
      <c r="M451" s="230"/>
      <c r="N451" s="79"/>
      <c r="O451" s="79"/>
      <c r="P451" s="79"/>
      <c r="Q451" s="79"/>
      <c r="R451" s="79"/>
      <c r="S451" s="79"/>
      <c r="T451" s="80"/>
      <c r="AT451" s="17" t="s">
        <v>250</v>
      </c>
      <c r="AU451" s="17" t="s">
        <v>76</v>
      </c>
    </row>
    <row r="452" spans="2:51" s="12" customFormat="1" ht="12">
      <c r="B452" s="232"/>
      <c r="C452" s="233"/>
      <c r="D452" s="228" t="s">
        <v>223</v>
      </c>
      <c r="E452" s="234" t="s">
        <v>1</v>
      </c>
      <c r="F452" s="235" t="s">
        <v>2132</v>
      </c>
      <c r="G452" s="233"/>
      <c r="H452" s="234" t="s">
        <v>1</v>
      </c>
      <c r="I452" s="236"/>
      <c r="J452" s="233"/>
      <c r="K452" s="233"/>
      <c r="L452" s="237"/>
      <c r="M452" s="238"/>
      <c r="N452" s="239"/>
      <c r="O452" s="239"/>
      <c r="P452" s="239"/>
      <c r="Q452" s="239"/>
      <c r="R452" s="239"/>
      <c r="S452" s="239"/>
      <c r="T452" s="240"/>
      <c r="AT452" s="241" t="s">
        <v>223</v>
      </c>
      <c r="AU452" s="241" t="s">
        <v>76</v>
      </c>
      <c r="AV452" s="12" t="s">
        <v>74</v>
      </c>
      <c r="AW452" s="12" t="s">
        <v>30</v>
      </c>
      <c r="AX452" s="12" t="s">
        <v>67</v>
      </c>
      <c r="AY452" s="241" t="s">
        <v>211</v>
      </c>
    </row>
    <row r="453" spans="2:51" s="13" customFormat="1" ht="12">
      <c r="B453" s="242"/>
      <c r="C453" s="243"/>
      <c r="D453" s="228" t="s">
        <v>223</v>
      </c>
      <c r="E453" s="244" t="s">
        <v>1</v>
      </c>
      <c r="F453" s="245" t="s">
        <v>2680</v>
      </c>
      <c r="G453" s="243"/>
      <c r="H453" s="246">
        <v>102.267</v>
      </c>
      <c r="I453" s="247"/>
      <c r="J453" s="243"/>
      <c r="K453" s="243"/>
      <c r="L453" s="248"/>
      <c r="M453" s="249"/>
      <c r="N453" s="250"/>
      <c r="O453" s="250"/>
      <c r="P453" s="250"/>
      <c r="Q453" s="250"/>
      <c r="R453" s="250"/>
      <c r="S453" s="250"/>
      <c r="T453" s="251"/>
      <c r="AT453" s="252" t="s">
        <v>223</v>
      </c>
      <c r="AU453" s="252" t="s">
        <v>76</v>
      </c>
      <c r="AV453" s="13" t="s">
        <v>76</v>
      </c>
      <c r="AW453" s="13" t="s">
        <v>30</v>
      </c>
      <c r="AX453" s="13" t="s">
        <v>74</v>
      </c>
      <c r="AY453" s="252" t="s">
        <v>211</v>
      </c>
    </row>
    <row r="454" spans="2:63" s="11" customFormat="1" ht="22.8" customHeight="1">
      <c r="B454" s="200"/>
      <c r="C454" s="201"/>
      <c r="D454" s="202" t="s">
        <v>66</v>
      </c>
      <c r="E454" s="214" t="s">
        <v>735</v>
      </c>
      <c r="F454" s="214" t="s">
        <v>736</v>
      </c>
      <c r="G454" s="201"/>
      <c r="H454" s="201"/>
      <c r="I454" s="204"/>
      <c r="J454" s="215">
        <f>BK454</f>
        <v>0</v>
      </c>
      <c r="K454" s="201"/>
      <c r="L454" s="206"/>
      <c r="M454" s="207"/>
      <c r="N454" s="208"/>
      <c r="O454" s="208"/>
      <c r="P454" s="209">
        <f>SUM(P455:P458)</f>
        <v>0</v>
      </c>
      <c r="Q454" s="208"/>
      <c r="R454" s="209">
        <f>SUM(R455:R458)</f>
        <v>0</v>
      </c>
      <c r="S454" s="208"/>
      <c r="T454" s="210">
        <f>SUM(T455:T458)</f>
        <v>0</v>
      </c>
      <c r="AR454" s="211" t="s">
        <v>74</v>
      </c>
      <c r="AT454" s="212" t="s">
        <v>66</v>
      </c>
      <c r="AU454" s="212" t="s">
        <v>74</v>
      </c>
      <c r="AY454" s="211" t="s">
        <v>211</v>
      </c>
      <c r="BK454" s="213">
        <f>SUM(BK455:BK458)</f>
        <v>0</v>
      </c>
    </row>
    <row r="455" spans="2:65" s="1" customFormat="1" ht="16.5" customHeight="1">
      <c r="B455" s="38"/>
      <c r="C455" s="216" t="s">
        <v>396</v>
      </c>
      <c r="D455" s="216" t="s">
        <v>213</v>
      </c>
      <c r="E455" s="217" t="s">
        <v>738</v>
      </c>
      <c r="F455" s="218" t="s">
        <v>739</v>
      </c>
      <c r="G455" s="219" t="s">
        <v>323</v>
      </c>
      <c r="H455" s="220">
        <v>194.091</v>
      </c>
      <c r="I455" s="221"/>
      <c r="J455" s="222">
        <f>ROUND(I455*H455,2)</f>
        <v>0</v>
      </c>
      <c r="K455" s="218" t="s">
        <v>217</v>
      </c>
      <c r="L455" s="43"/>
      <c r="M455" s="223" t="s">
        <v>1</v>
      </c>
      <c r="N455" s="224" t="s">
        <v>38</v>
      </c>
      <c r="O455" s="79"/>
      <c r="P455" s="225">
        <f>O455*H455</f>
        <v>0</v>
      </c>
      <c r="Q455" s="225">
        <v>0</v>
      </c>
      <c r="R455" s="225">
        <f>Q455*H455</f>
        <v>0</v>
      </c>
      <c r="S455" s="225">
        <v>0</v>
      </c>
      <c r="T455" s="226">
        <f>S455*H455</f>
        <v>0</v>
      </c>
      <c r="AR455" s="17" t="s">
        <v>218</v>
      </c>
      <c r="AT455" s="17" t="s">
        <v>213</v>
      </c>
      <c r="AU455" s="17" t="s">
        <v>76</v>
      </c>
      <c r="AY455" s="17" t="s">
        <v>211</v>
      </c>
      <c r="BE455" s="227">
        <f>IF(N455="základní",J455,0)</f>
        <v>0</v>
      </c>
      <c r="BF455" s="227">
        <f>IF(N455="snížená",J455,0)</f>
        <v>0</v>
      </c>
      <c r="BG455" s="227">
        <f>IF(N455="zákl. přenesená",J455,0)</f>
        <v>0</v>
      </c>
      <c r="BH455" s="227">
        <f>IF(N455="sníž. přenesená",J455,0)</f>
        <v>0</v>
      </c>
      <c r="BI455" s="227">
        <f>IF(N455="nulová",J455,0)</f>
        <v>0</v>
      </c>
      <c r="BJ455" s="17" t="s">
        <v>74</v>
      </c>
      <c r="BK455" s="227">
        <f>ROUND(I455*H455,2)</f>
        <v>0</v>
      </c>
      <c r="BL455" s="17" t="s">
        <v>218</v>
      </c>
      <c r="BM455" s="17" t="s">
        <v>604</v>
      </c>
    </row>
    <row r="456" spans="2:47" s="1" customFormat="1" ht="12">
      <c r="B456" s="38"/>
      <c r="C456" s="39"/>
      <c r="D456" s="228" t="s">
        <v>219</v>
      </c>
      <c r="E456" s="39"/>
      <c r="F456" s="229" t="s">
        <v>741</v>
      </c>
      <c r="G456" s="39"/>
      <c r="H456" s="39"/>
      <c r="I456" s="143"/>
      <c r="J456" s="39"/>
      <c r="K456" s="39"/>
      <c r="L456" s="43"/>
      <c r="M456" s="230"/>
      <c r="N456" s="79"/>
      <c r="O456" s="79"/>
      <c r="P456" s="79"/>
      <c r="Q456" s="79"/>
      <c r="R456" s="79"/>
      <c r="S456" s="79"/>
      <c r="T456" s="80"/>
      <c r="AT456" s="17" t="s">
        <v>219</v>
      </c>
      <c r="AU456" s="17" t="s">
        <v>76</v>
      </c>
    </row>
    <row r="457" spans="2:47" s="1" customFormat="1" ht="12">
      <c r="B457" s="38"/>
      <c r="C457" s="39"/>
      <c r="D457" s="228" t="s">
        <v>221</v>
      </c>
      <c r="E457" s="39"/>
      <c r="F457" s="231" t="s">
        <v>742</v>
      </c>
      <c r="G457" s="39"/>
      <c r="H457" s="39"/>
      <c r="I457" s="143"/>
      <c r="J457" s="39"/>
      <c r="K457" s="39"/>
      <c r="L457" s="43"/>
      <c r="M457" s="230"/>
      <c r="N457" s="79"/>
      <c r="O457" s="79"/>
      <c r="P457" s="79"/>
      <c r="Q457" s="79"/>
      <c r="R457" s="79"/>
      <c r="S457" s="79"/>
      <c r="T457" s="80"/>
      <c r="AT457" s="17" t="s">
        <v>221</v>
      </c>
      <c r="AU457" s="17" t="s">
        <v>76</v>
      </c>
    </row>
    <row r="458" spans="2:47" s="1" customFormat="1" ht="12">
      <c r="B458" s="38"/>
      <c r="C458" s="39"/>
      <c r="D458" s="228" t="s">
        <v>250</v>
      </c>
      <c r="E458" s="39"/>
      <c r="F458" s="231" t="s">
        <v>2517</v>
      </c>
      <c r="G458" s="39"/>
      <c r="H458" s="39"/>
      <c r="I458" s="143"/>
      <c r="J458" s="39"/>
      <c r="K458" s="39"/>
      <c r="L458" s="43"/>
      <c r="M458" s="230"/>
      <c r="N458" s="79"/>
      <c r="O458" s="79"/>
      <c r="P458" s="79"/>
      <c r="Q458" s="79"/>
      <c r="R458" s="79"/>
      <c r="S458" s="79"/>
      <c r="T458" s="80"/>
      <c r="AT458" s="17" t="s">
        <v>250</v>
      </c>
      <c r="AU458" s="17" t="s">
        <v>76</v>
      </c>
    </row>
    <row r="459" spans="2:63" s="11" customFormat="1" ht="25.9" customHeight="1">
      <c r="B459" s="200"/>
      <c r="C459" s="201"/>
      <c r="D459" s="202" t="s">
        <v>66</v>
      </c>
      <c r="E459" s="203" t="s">
        <v>744</v>
      </c>
      <c r="F459" s="203" t="s">
        <v>745</v>
      </c>
      <c r="G459" s="201"/>
      <c r="H459" s="201"/>
      <c r="I459" s="204"/>
      <c r="J459" s="205">
        <f>BK459</f>
        <v>0</v>
      </c>
      <c r="K459" s="201"/>
      <c r="L459" s="206"/>
      <c r="M459" s="207"/>
      <c r="N459" s="208"/>
      <c r="O459" s="208"/>
      <c r="P459" s="209">
        <f>P460</f>
        <v>0</v>
      </c>
      <c r="Q459" s="208"/>
      <c r="R459" s="209">
        <f>R460</f>
        <v>0.043</v>
      </c>
      <c r="S459" s="208"/>
      <c r="T459" s="210">
        <f>T460</f>
        <v>0</v>
      </c>
      <c r="AR459" s="211" t="s">
        <v>76</v>
      </c>
      <c r="AT459" s="212" t="s">
        <v>66</v>
      </c>
      <c r="AU459" s="212" t="s">
        <v>67</v>
      </c>
      <c r="AY459" s="211" t="s">
        <v>211</v>
      </c>
      <c r="BK459" s="213">
        <f>BK460</f>
        <v>0</v>
      </c>
    </row>
    <row r="460" spans="2:63" s="11" customFormat="1" ht="22.8" customHeight="1">
      <c r="B460" s="200"/>
      <c r="C460" s="201"/>
      <c r="D460" s="202" t="s">
        <v>66</v>
      </c>
      <c r="E460" s="214" t="s">
        <v>746</v>
      </c>
      <c r="F460" s="214" t="s">
        <v>747</v>
      </c>
      <c r="G460" s="201"/>
      <c r="H460" s="201"/>
      <c r="I460" s="204"/>
      <c r="J460" s="215">
        <f>BK460</f>
        <v>0</v>
      </c>
      <c r="K460" s="201"/>
      <c r="L460" s="206"/>
      <c r="M460" s="207"/>
      <c r="N460" s="208"/>
      <c r="O460" s="208"/>
      <c r="P460" s="209">
        <f>SUM(P461:P492)</f>
        <v>0</v>
      </c>
      <c r="Q460" s="208"/>
      <c r="R460" s="209">
        <f>SUM(R461:R492)</f>
        <v>0.043</v>
      </c>
      <c r="S460" s="208"/>
      <c r="T460" s="210">
        <f>SUM(T461:T492)</f>
        <v>0</v>
      </c>
      <c r="AR460" s="211" t="s">
        <v>76</v>
      </c>
      <c r="AT460" s="212" t="s">
        <v>66</v>
      </c>
      <c r="AU460" s="212" t="s">
        <v>74</v>
      </c>
      <c r="AY460" s="211" t="s">
        <v>211</v>
      </c>
      <c r="BK460" s="213">
        <f>SUM(BK461:BK492)</f>
        <v>0</v>
      </c>
    </row>
    <row r="461" spans="2:65" s="1" customFormat="1" ht="16.5" customHeight="1">
      <c r="B461" s="38"/>
      <c r="C461" s="216" t="s">
        <v>614</v>
      </c>
      <c r="D461" s="216" t="s">
        <v>213</v>
      </c>
      <c r="E461" s="217" t="s">
        <v>748</v>
      </c>
      <c r="F461" s="218" t="s">
        <v>749</v>
      </c>
      <c r="G461" s="219" t="s">
        <v>216</v>
      </c>
      <c r="H461" s="220">
        <v>37.8</v>
      </c>
      <c r="I461" s="221"/>
      <c r="J461" s="222">
        <f>ROUND(I461*H461,2)</f>
        <v>0</v>
      </c>
      <c r="K461" s="218" t="s">
        <v>217</v>
      </c>
      <c r="L461" s="43"/>
      <c r="M461" s="223" t="s">
        <v>1</v>
      </c>
      <c r="N461" s="224" t="s">
        <v>38</v>
      </c>
      <c r="O461" s="79"/>
      <c r="P461" s="225">
        <f>O461*H461</f>
        <v>0</v>
      </c>
      <c r="Q461" s="225">
        <v>0</v>
      </c>
      <c r="R461" s="225">
        <f>Q461*H461</f>
        <v>0</v>
      </c>
      <c r="S461" s="225">
        <v>0</v>
      </c>
      <c r="T461" s="226">
        <f>S461*H461</f>
        <v>0</v>
      </c>
      <c r="AR461" s="17" t="s">
        <v>273</v>
      </c>
      <c r="AT461" s="17" t="s">
        <v>213</v>
      </c>
      <c r="AU461" s="17" t="s">
        <v>76</v>
      </c>
      <c r="AY461" s="17" t="s">
        <v>211</v>
      </c>
      <c r="BE461" s="227">
        <f>IF(N461="základní",J461,0)</f>
        <v>0</v>
      </c>
      <c r="BF461" s="227">
        <f>IF(N461="snížená",J461,0)</f>
        <v>0</v>
      </c>
      <c r="BG461" s="227">
        <f>IF(N461="zákl. přenesená",J461,0)</f>
        <v>0</v>
      </c>
      <c r="BH461" s="227">
        <f>IF(N461="sníž. přenesená",J461,0)</f>
        <v>0</v>
      </c>
      <c r="BI461" s="227">
        <f>IF(N461="nulová",J461,0)</f>
        <v>0</v>
      </c>
      <c r="BJ461" s="17" t="s">
        <v>74</v>
      </c>
      <c r="BK461" s="227">
        <f>ROUND(I461*H461,2)</f>
        <v>0</v>
      </c>
      <c r="BL461" s="17" t="s">
        <v>273</v>
      </c>
      <c r="BM461" s="17" t="s">
        <v>2083</v>
      </c>
    </row>
    <row r="462" spans="2:47" s="1" customFormat="1" ht="12">
      <c r="B462" s="38"/>
      <c r="C462" s="39"/>
      <c r="D462" s="228" t="s">
        <v>219</v>
      </c>
      <c r="E462" s="39"/>
      <c r="F462" s="229" t="s">
        <v>751</v>
      </c>
      <c r="G462" s="39"/>
      <c r="H462" s="39"/>
      <c r="I462" s="143"/>
      <c r="J462" s="39"/>
      <c r="K462" s="39"/>
      <c r="L462" s="43"/>
      <c r="M462" s="230"/>
      <c r="N462" s="79"/>
      <c r="O462" s="79"/>
      <c r="P462" s="79"/>
      <c r="Q462" s="79"/>
      <c r="R462" s="79"/>
      <c r="S462" s="79"/>
      <c r="T462" s="80"/>
      <c r="AT462" s="17" t="s">
        <v>219</v>
      </c>
      <c r="AU462" s="17" t="s">
        <v>76</v>
      </c>
    </row>
    <row r="463" spans="2:47" s="1" customFormat="1" ht="12">
      <c r="B463" s="38"/>
      <c r="C463" s="39"/>
      <c r="D463" s="228" t="s">
        <v>221</v>
      </c>
      <c r="E463" s="39"/>
      <c r="F463" s="231" t="s">
        <v>752</v>
      </c>
      <c r="G463" s="39"/>
      <c r="H463" s="39"/>
      <c r="I463" s="143"/>
      <c r="J463" s="39"/>
      <c r="K463" s="39"/>
      <c r="L463" s="43"/>
      <c r="M463" s="230"/>
      <c r="N463" s="79"/>
      <c r="O463" s="79"/>
      <c r="P463" s="79"/>
      <c r="Q463" s="79"/>
      <c r="R463" s="79"/>
      <c r="S463" s="79"/>
      <c r="T463" s="80"/>
      <c r="AT463" s="17" t="s">
        <v>221</v>
      </c>
      <c r="AU463" s="17" t="s">
        <v>76</v>
      </c>
    </row>
    <row r="464" spans="2:47" s="1" customFormat="1" ht="12">
      <c r="B464" s="38"/>
      <c r="C464" s="39"/>
      <c r="D464" s="228" t="s">
        <v>250</v>
      </c>
      <c r="E464" s="39"/>
      <c r="F464" s="231" t="s">
        <v>753</v>
      </c>
      <c r="G464" s="39"/>
      <c r="H464" s="39"/>
      <c r="I464" s="143"/>
      <c r="J464" s="39"/>
      <c r="K464" s="39"/>
      <c r="L464" s="43"/>
      <c r="M464" s="230"/>
      <c r="N464" s="79"/>
      <c r="O464" s="79"/>
      <c r="P464" s="79"/>
      <c r="Q464" s="79"/>
      <c r="R464" s="79"/>
      <c r="S464" s="79"/>
      <c r="T464" s="80"/>
      <c r="AT464" s="17" t="s">
        <v>250</v>
      </c>
      <c r="AU464" s="17" t="s">
        <v>76</v>
      </c>
    </row>
    <row r="465" spans="2:51" s="12" customFormat="1" ht="12">
      <c r="B465" s="232"/>
      <c r="C465" s="233"/>
      <c r="D465" s="228" t="s">
        <v>223</v>
      </c>
      <c r="E465" s="234" t="s">
        <v>1</v>
      </c>
      <c r="F465" s="235" t="s">
        <v>2681</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2" customFormat="1" ht="12">
      <c r="B466" s="232"/>
      <c r="C466" s="233"/>
      <c r="D466" s="228" t="s">
        <v>223</v>
      </c>
      <c r="E466" s="234" t="s">
        <v>1</v>
      </c>
      <c r="F466" s="235" t="s">
        <v>2588</v>
      </c>
      <c r="G466" s="233"/>
      <c r="H466" s="234" t="s">
        <v>1</v>
      </c>
      <c r="I466" s="236"/>
      <c r="J466" s="233"/>
      <c r="K466" s="233"/>
      <c r="L466" s="237"/>
      <c r="M466" s="238"/>
      <c r="N466" s="239"/>
      <c r="O466" s="239"/>
      <c r="P466" s="239"/>
      <c r="Q466" s="239"/>
      <c r="R466" s="239"/>
      <c r="S466" s="239"/>
      <c r="T466" s="240"/>
      <c r="AT466" s="241" t="s">
        <v>223</v>
      </c>
      <c r="AU466" s="241" t="s">
        <v>76</v>
      </c>
      <c r="AV466" s="12" t="s">
        <v>74</v>
      </c>
      <c r="AW466" s="12" t="s">
        <v>30</v>
      </c>
      <c r="AX466" s="12" t="s">
        <v>67</v>
      </c>
      <c r="AY466" s="241" t="s">
        <v>211</v>
      </c>
    </row>
    <row r="467" spans="2:51" s="12" customFormat="1" ht="12">
      <c r="B467" s="232"/>
      <c r="C467" s="233"/>
      <c r="D467" s="228" t="s">
        <v>223</v>
      </c>
      <c r="E467" s="234" t="s">
        <v>1</v>
      </c>
      <c r="F467" s="235" t="s">
        <v>2589</v>
      </c>
      <c r="G467" s="233"/>
      <c r="H467" s="234" t="s">
        <v>1</v>
      </c>
      <c r="I467" s="236"/>
      <c r="J467" s="233"/>
      <c r="K467" s="233"/>
      <c r="L467" s="237"/>
      <c r="M467" s="238"/>
      <c r="N467" s="239"/>
      <c r="O467" s="239"/>
      <c r="P467" s="239"/>
      <c r="Q467" s="239"/>
      <c r="R467" s="239"/>
      <c r="S467" s="239"/>
      <c r="T467" s="240"/>
      <c r="AT467" s="241" t="s">
        <v>223</v>
      </c>
      <c r="AU467" s="241" t="s">
        <v>76</v>
      </c>
      <c r="AV467" s="12" t="s">
        <v>74</v>
      </c>
      <c r="AW467" s="12" t="s">
        <v>30</v>
      </c>
      <c r="AX467" s="12" t="s">
        <v>67</v>
      </c>
      <c r="AY467" s="241" t="s">
        <v>211</v>
      </c>
    </row>
    <row r="468" spans="2:51" s="13" customFormat="1" ht="12">
      <c r="B468" s="242"/>
      <c r="C468" s="243"/>
      <c r="D468" s="228" t="s">
        <v>223</v>
      </c>
      <c r="E468" s="244" t="s">
        <v>1</v>
      </c>
      <c r="F468" s="245" t="s">
        <v>2590</v>
      </c>
      <c r="G468" s="243"/>
      <c r="H468" s="246">
        <v>17.64</v>
      </c>
      <c r="I468" s="247"/>
      <c r="J468" s="243"/>
      <c r="K468" s="243"/>
      <c r="L468" s="248"/>
      <c r="M468" s="249"/>
      <c r="N468" s="250"/>
      <c r="O468" s="250"/>
      <c r="P468" s="250"/>
      <c r="Q468" s="250"/>
      <c r="R468" s="250"/>
      <c r="S468" s="250"/>
      <c r="T468" s="251"/>
      <c r="AT468" s="252" t="s">
        <v>223</v>
      </c>
      <c r="AU468" s="252" t="s">
        <v>76</v>
      </c>
      <c r="AV468" s="13" t="s">
        <v>76</v>
      </c>
      <c r="AW468" s="13" t="s">
        <v>30</v>
      </c>
      <c r="AX468" s="13" t="s">
        <v>67</v>
      </c>
      <c r="AY468" s="252" t="s">
        <v>211</v>
      </c>
    </row>
    <row r="469" spans="2:51" s="15" customFormat="1" ht="12">
      <c r="B469" s="274"/>
      <c r="C469" s="275"/>
      <c r="D469" s="228" t="s">
        <v>223</v>
      </c>
      <c r="E469" s="276" t="s">
        <v>1</v>
      </c>
      <c r="F469" s="277" t="s">
        <v>630</v>
      </c>
      <c r="G469" s="275"/>
      <c r="H469" s="278">
        <v>17.64</v>
      </c>
      <c r="I469" s="279"/>
      <c r="J469" s="275"/>
      <c r="K469" s="275"/>
      <c r="L469" s="280"/>
      <c r="M469" s="281"/>
      <c r="N469" s="282"/>
      <c r="O469" s="282"/>
      <c r="P469" s="282"/>
      <c r="Q469" s="282"/>
      <c r="R469" s="282"/>
      <c r="S469" s="282"/>
      <c r="T469" s="283"/>
      <c r="AT469" s="284" t="s">
        <v>223</v>
      </c>
      <c r="AU469" s="284" t="s">
        <v>76</v>
      </c>
      <c r="AV469" s="15" t="s">
        <v>236</v>
      </c>
      <c r="AW469" s="15" t="s">
        <v>30</v>
      </c>
      <c r="AX469" s="15" t="s">
        <v>67</v>
      </c>
      <c r="AY469" s="284" t="s">
        <v>211</v>
      </c>
    </row>
    <row r="470" spans="2:51" s="12" customFormat="1" ht="12">
      <c r="B470" s="232"/>
      <c r="C470" s="233"/>
      <c r="D470" s="228" t="s">
        <v>223</v>
      </c>
      <c r="E470" s="234" t="s">
        <v>1</v>
      </c>
      <c r="F470" s="235" t="s">
        <v>2594</v>
      </c>
      <c r="G470" s="233"/>
      <c r="H470" s="234" t="s">
        <v>1</v>
      </c>
      <c r="I470" s="236"/>
      <c r="J470" s="233"/>
      <c r="K470" s="233"/>
      <c r="L470" s="237"/>
      <c r="M470" s="238"/>
      <c r="N470" s="239"/>
      <c r="O470" s="239"/>
      <c r="P470" s="239"/>
      <c r="Q470" s="239"/>
      <c r="R470" s="239"/>
      <c r="S470" s="239"/>
      <c r="T470" s="240"/>
      <c r="AT470" s="241" t="s">
        <v>223</v>
      </c>
      <c r="AU470" s="241" t="s">
        <v>76</v>
      </c>
      <c r="AV470" s="12" t="s">
        <v>74</v>
      </c>
      <c r="AW470" s="12" t="s">
        <v>30</v>
      </c>
      <c r="AX470" s="12" t="s">
        <v>67</v>
      </c>
      <c r="AY470" s="241" t="s">
        <v>211</v>
      </c>
    </row>
    <row r="471" spans="2:51" s="13" customFormat="1" ht="12">
      <c r="B471" s="242"/>
      <c r="C471" s="243"/>
      <c r="D471" s="228" t="s">
        <v>223</v>
      </c>
      <c r="E471" s="244" t="s">
        <v>1</v>
      </c>
      <c r="F471" s="245" t="s">
        <v>2595</v>
      </c>
      <c r="G471" s="243"/>
      <c r="H471" s="246">
        <v>20.16</v>
      </c>
      <c r="I471" s="247"/>
      <c r="J471" s="243"/>
      <c r="K471" s="243"/>
      <c r="L471" s="248"/>
      <c r="M471" s="249"/>
      <c r="N471" s="250"/>
      <c r="O471" s="250"/>
      <c r="P471" s="250"/>
      <c r="Q471" s="250"/>
      <c r="R471" s="250"/>
      <c r="S471" s="250"/>
      <c r="T471" s="251"/>
      <c r="AT471" s="252" t="s">
        <v>223</v>
      </c>
      <c r="AU471" s="252" t="s">
        <v>76</v>
      </c>
      <c r="AV471" s="13" t="s">
        <v>76</v>
      </c>
      <c r="AW471" s="13" t="s">
        <v>30</v>
      </c>
      <c r="AX471" s="13" t="s">
        <v>67</v>
      </c>
      <c r="AY471" s="252" t="s">
        <v>211</v>
      </c>
    </row>
    <row r="472" spans="2:51" s="15" customFormat="1" ht="12">
      <c r="B472" s="274"/>
      <c r="C472" s="275"/>
      <c r="D472" s="228" t="s">
        <v>223</v>
      </c>
      <c r="E472" s="276" t="s">
        <v>1</v>
      </c>
      <c r="F472" s="277" t="s">
        <v>630</v>
      </c>
      <c r="G472" s="275"/>
      <c r="H472" s="278">
        <v>20.16</v>
      </c>
      <c r="I472" s="279"/>
      <c r="J472" s="275"/>
      <c r="K472" s="275"/>
      <c r="L472" s="280"/>
      <c r="M472" s="281"/>
      <c r="N472" s="282"/>
      <c r="O472" s="282"/>
      <c r="P472" s="282"/>
      <c r="Q472" s="282"/>
      <c r="R472" s="282"/>
      <c r="S472" s="282"/>
      <c r="T472" s="283"/>
      <c r="AT472" s="284" t="s">
        <v>223</v>
      </c>
      <c r="AU472" s="284" t="s">
        <v>76</v>
      </c>
      <c r="AV472" s="15" t="s">
        <v>236</v>
      </c>
      <c r="AW472" s="15" t="s">
        <v>30</v>
      </c>
      <c r="AX472" s="15" t="s">
        <v>67</v>
      </c>
      <c r="AY472" s="284" t="s">
        <v>211</v>
      </c>
    </row>
    <row r="473" spans="2:51" s="14" customFormat="1" ht="12">
      <c r="B473" s="253"/>
      <c r="C473" s="254"/>
      <c r="D473" s="228" t="s">
        <v>223</v>
      </c>
      <c r="E473" s="255" t="s">
        <v>1</v>
      </c>
      <c r="F473" s="256" t="s">
        <v>227</v>
      </c>
      <c r="G473" s="254"/>
      <c r="H473" s="257">
        <v>37.8</v>
      </c>
      <c r="I473" s="258"/>
      <c r="J473" s="254"/>
      <c r="K473" s="254"/>
      <c r="L473" s="259"/>
      <c r="M473" s="260"/>
      <c r="N473" s="261"/>
      <c r="O473" s="261"/>
      <c r="P473" s="261"/>
      <c r="Q473" s="261"/>
      <c r="R473" s="261"/>
      <c r="S473" s="261"/>
      <c r="T473" s="262"/>
      <c r="AT473" s="263" t="s">
        <v>223</v>
      </c>
      <c r="AU473" s="263" t="s">
        <v>76</v>
      </c>
      <c r="AV473" s="14" t="s">
        <v>218</v>
      </c>
      <c r="AW473" s="14" t="s">
        <v>30</v>
      </c>
      <c r="AX473" s="14" t="s">
        <v>74</v>
      </c>
      <c r="AY473" s="263" t="s">
        <v>211</v>
      </c>
    </row>
    <row r="474" spans="2:65" s="1" customFormat="1" ht="16.5" customHeight="1">
      <c r="B474" s="38"/>
      <c r="C474" s="264" t="s">
        <v>405</v>
      </c>
      <c r="D474" s="264" t="s">
        <v>337</v>
      </c>
      <c r="E474" s="265" t="s">
        <v>758</v>
      </c>
      <c r="F474" s="266" t="s">
        <v>759</v>
      </c>
      <c r="G474" s="267" t="s">
        <v>323</v>
      </c>
      <c r="H474" s="268">
        <v>0.013</v>
      </c>
      <c r="I474" s="269"/>
      <c r="J474" s="270">
        <f>ROUND(I474*H474,2)</f>
        <v>0</v>
      </c>
      <c r="K474" s="266" t="s">
        <v>217</v>
      </c>
      <c r="L474" s="271"/>
      <c r="M474" s="272" t="s">
        <v>1</v>
      </c>
      <c r="N474" s="273" t="s">
        <v>38</v>
      </c>
      <c r="O474" s="79"/>
      <c r="P474" s="225">
        <f>O474*H474</f>
        <v>0</v>
      </c>
      <c r="Q474" s="225">
        <v>1</v>
      </c>
      <c r="R474" s="225">
        <f>Q474*H474</f>
        <v>0.013</v>
      </c>
      <c r="S474" s="225">
        <v>0</v>
      </c>
      <c r="T474" s="226">
        <f>S474*H474</f>
        <v>0</v>
      </c>
      <c r="AR474" s="17" t="s">
        <v>317</v>
      </c>
      <c r="AT474" s="17" t="s">
        <v>337</v>
      </c>
      <c r="AU474" s="17" t="s">
        <v>76</v>
      </c>
      <c r="AY474" s="17" t="s">
        <v>211</v>
      </c>
      <c r="BE474" s="227">
        <f>IF(N474="základní",J474,0)</f>
        <v>0</v>
      </c>
      <c r="BF474" s="227">
        <f>IF(N474="snížená",J474,0)</f>
        <v>0</v>
      </c>
      <c r="BG474" s="227">
        <f>IF(N474="zákl. přenesená",J474,0)</f>
        <v>0</v>
      </c>
      <c r="BH474" s="227">
        <f>IF(N474="sníž. přenesená",J474,0)</f>
        <v>0</v>
      </c>
      <c r="BI474" s="227">
        <f>IF(N474="nulová",J474,0)</f>
        <v>0</v>
      </c>
      <c r="BJ474" s="17" t="s">
        <v>74</v>
      </c>
      <c r="BK474" s="227">
        <f>ROUND(I474*H474,2)</f>
        <v>0</v>
      </c>
      <c r="BL474" s="17" t="s">
        <v>273</v>
      </c>
      <c r="BM474" s="17" t="s">
        <v>617</v>
      </c>
    </row>
    <row r="475" spans="2:47" s="1" customFormat="1" ht="12">
      <c r="B475" s="38"/>
      <c r="C475" s="39"/>
      <c r="D475" s="228" t="s">
        <v>219</v>
      </c>
      <c r="E475" s="39"/>
      <c r="F475" s="229" t="s">
        <v>759</v>
      </c>
      <c r="G475" s="39"/>
      <c r="H475" s="39"/>
      <c r="I475" s="143"/>
      <c r="J475" s="39"/>
      <c r="K475" s="39"/>
      <c r="L475" s="43"/>
      <c r="M475" s="230"/>
      <c r="N475" s="79"/>
      <c r="O475" s="79"/>
      <c r="P475" s="79"/>
      <c r="Q475" s="79"/>
      <c r="R475" s="79"/>
      <c r="S475" s="79"/>
      <c r="T475" s="80"/>
      <c r="AT475" s="17" t="s">
        <v>219</v>
      </c>
      <c r="AU475" s="17" t="s">
        <v>76</v>
      </c>
    </row>
    <row r="476" spans="2:47" s="1" customFormat="1" ht="12">
      <c r="B476" s="38"/>
      <c r="C476" s="39"/>
      <c r="D476" s="228" t="s">
        <v>250</v>
      </c>
      <c r="E476" s="39"/>
      <c r="F476" s="231" t="s">
        <v>761</v>
      </c>
      <c r="G476" s="39"/>
      <c r="H476" s="39"/>
      <c r="I476" s="143"/>
      <c r="J476" s="39"/>
      <c r="K476" s="39"/>
      <c r="L476" s="43"/>
      <c r="M476" s="230"/>
      <c r="N476" s="79"/>
      <c r="O476" s="79"/>
      <c r="P476" s="79"/>
      <c r="Q476" s="79"/>
      <c r="R476" s="79"/>
      <c r="S476" s="79"/>
      <c r="T476" s="80"/>
      <c r="AT476" s="17" t="s">
        <v>250</v>
      </c>
      <c r="AU476" s="17" t="s">
        <v>76</v>
      </c>
    </row>
    <row r="477" spans="2:51" s="13" customFormat="1" ht="12">
      <c r="B477" s="242"/>
      <c r="C477" s="243"/>
      <c r="D477" s="228" t="s">
        <v>223</v>
      </c>
      <c r="E477" s="244" t="s">
        <v>1</v>
      </c>
      <c r="F477" s="245" t="s">
        <v>2682</v>
      </c>
      <c r="G477" s="243"/>
      <c r="H477" s="246">
        <v>0.013</v>
      </c>
      <c r="I477" s="247"/>
      <c r="J477" s="243"/>
      <c r="K477" s="243"/>
      <c r="L477" s="248"/>
      <c r="M477" s="249"/>
      <c r="N477" s="250"/>
      <c r="O477" s="250"/>
      <c r="P477" s="250"/>
      <c r="Q477" s="250"/>
      <c r="R477" s="250"/>
      <c r="S477" s="250"/>
      <c r="T477" s="251"/>
      <c r="AT477" s="252" t="s">
        <v>223</v>
      </c>
      <c r="AU477" s="252" t="s">
        <v>76</v>
      </c>
      <c r="AV477" s="13" t="s">
        <v>76</v>
      </c>
      <c r="AW477" s="13" t="s">
        <v>30</v>
      </c>
      <c r="AX477" s="13" t="s">
        <v>67</v>
      </c>
      <c r="AY477" s="252" t="s">
        <v>211</v>
      </c>
    </row>
    <row r="478" spans="2:51" s="14" customFormat="1" ht="12">
      <c r="B478" s="253"/>
      <c r="C478" s="254"/>
      <c r="D478" s="228" t="s">
        <v>223</v>
      </c>
      <c r="E478" s="255" t="s">
        <v>1</v>
      </c>
      <c r="F478" s="256" t="s">
        <v>227</v>
      </c>
      <c r="G478" s="254"/>
      <c r="H478" s="257">
        <v>0.013</v>
      </c>
      <c r="I478" s="258"/>
      <c r="J478" s="254"/>
      <c r="K478" s="254"/>
      <c r="L478" s="259"/>
      <c r="M478" s="260"/>
      <c r="N478" s="261"/>
      <c r="O478" s="261"/>
      <c r="P478" s="261"/>
      <c r="Q478" s="261"/>
      <c r="R478" s="261"/>
      <c r="S478" s="261"/>
      <c r="T478" s="262"/>
      <c r="AT478" s="263" t="s">
        <v>223</v>
      </c>
      <c r="AU478" s="263" t="s">
        <v>76</v>
      </c>
      <c r="AV478" s="14" t="s">
        <v>218</v>
      </c>
      <c r="AW478" s="14" t="s">
        <v>30</v>
      </c>
      <c r="AX478" s="14" t="s">
        <v>74</v>
      </c>
      <c r="AY478" s="263" t="s">
        <v>211</v>
      </c>
    </row>
    <row r="479" spans="2:65" s="1" customFormat="1" ht="16.5" customHeight="1">
      <c r="B479" s="38"/>
      <c r="C479" s="216" t="s">
        <v>634</v>
      </c>
      <c r="D479" s="216" t="s">
        <v>213</v>
      </c>
      <c r="E479" s="217" t="s">
        <v>763</v>
      </c>
      <c r="F479" s="218" t="s">
        <v>764</v>
      </c>
      <c r="G479" s="219" t="s">
        <v>216</v>
      </c>
      <c r="H479" s="220">
        <v>75.6</v>
      </c>
      <c r="I479" s="221"/>
      <c r="J479" s="222">
        <f>ROUND(I479*H479,2)</f>
        <v>0</v>
      </c>
      <c r="K479" s="218" t="s">
        <v>217</v>
      </c>
      <c r="L479" s="43"/>
      <c r="M479" s="223" t="s">
        <v>1</v>
      </c>
      <c r="N479" s="224" t="s">
        <v>38</v>
      </c>
      <c r="O479" s="79"/>
      <c r="P479" s="225">
        <f>O479*H479</f>
        <v>0</v>
      </c>
      <c r="Q479" s="225">
        <v>0</v>
      </c>
      <c r="R479" s="225">
        <f>Q479*H479</f>
        <v>0</v>
      </c>
      <c r="S479" s="225">
        <v>0</v>
      </c>
      <c r="T479" s="226">
        <f>S479*H479</f>
        <v>0</v>
      </c>
      <c r="AR479" s="17" t="s">
        <v>273</v>
      </c>
      <c r="AT479" s="17" t="s">
        <v>213</v>
      </c>
      <c r="AU479" s="17" t="s">
        <v>76</v>
      </c>
      <c r="AY479" s="17" t="s">
        <v>211</v>
      </c>
      <c r="BE479" s="227">
        <f>IF(N479="základní",J479,0)</f>
        <v>0</v>
      </c>
      <c r="BF479" s="227">
        <f>IF(N479="snížená",J479,0)</f>
        <v>0</v>
      </c>
      <c r="BG479" s="227">
        <f>IF(N479="zákl. přenesená",J479,0)</f>
        <v>0</v>
      </c>
      <c r="BH479" s="227">
        <f>IF(N479="sníž. přenesená",J479,0)</f>
        <v>0</v>
      </c>
      <c r="BI479" s="227">
        <f>IF(N479="nulová",J479,0)</f>
        <v>0</v>
      </c>
      <c r="BJ479" s="17" t="s">
        <v>74</v>
      </c>
      <c r="BK479" s="227">
        <f>ROUND(I479*H479,2)</f>
        <v>0</v>
      </c>
      <c r="BL479" s="17" t="s">
        <v>273</v>
      </c>
      <c r="BM479" s="17" t="s">
        <v>624</v>
      </c>
    </row>
    <row r="480" spans="2:47" s="1" customFormat="1" ht="12">
      <c r="B480" s="38"/>
      <c r="C480" s="39"/>
      <c r="D480" s="228" t="s">
        <v>219</v>
      </c>
      <c r="E480" s="39"/>
      <c r="F480" s="229" t="s">
        <v>766</v>
      </c>
      <c r="G480" s="39"/>
      <c r="H480" s="39"/>
      <c r="I480" s="143"/>
      <c r="J480" s="39"/>
      <c r="K480" s="39"/>
      <c r="L480" s="43"/>
      <c r="M480" s="230"/>
      <c r="N480" s="79"/>
      <c r="O480" s="79"/>
      <c r="P480" s="79"/>
      <c r="Q480" s="79"/>
      <c r="R480" s="79"/>
      <c r="S480" s="79"/>
      <c r="T480" s="80"/>
      <c r="AT480" s="17" t="s">
        <v>219</v>
      </c>
      <c r="AU480" s="17" t="s">
        <v>76</v>
      </c>
    </row>
    <row r="481" spans="2:47" s="1" customFormat="1" ht="12">
      <c r="B481" s="38"/>
      <c r="C481" s="39"/>
      <c r="D481" s="228" t="s">
        <v>221</v>
      </c>
      <c r="E481" s="39"/>
      <c r="F481" s="231" t="s">
        <v>752</v>
      </c>
      <c r="G481" s="39"/>
      <c r="H481" s="39"/>
      <c r="I481" s="143"/>
      <c r="J481" s="39"/>
      <c r="K481" s="39"/>
      <c r="L481" s="43"/>
      <c r="M481" s="230"/>
      <c r="N481" s="79"/>
      <c r="O481" s="79"/>
      <c r="P481" s="79"/>
      <c r="Q481" s="79"/>
      <c r="R481" s="79"/>
      <c r="S481" s="79"/>
      <c r="T481" s="80"/>
      <c r="AT481" s="17" t="s">
        <v>221</v>
      </c>
      <c r="AU481" s="17" t="s">
        <v>76</v>
      </c>
    </row>
    <row r="482" spans="2:47" s="1" customFormat="1" ht="12">
      <c r="B482" s="38"/>
      <c r="C482" s="39"/>
      <c r="D482" s="228" t="s">
        <v>250</v>
      </c>
      <c r="E482" s="39"/>
      <c r="F482" s="231" t="s">
        <v>767</v>
      </c>
      <c r="G482" s="39"/>
      <c r="H482" s="39"/>
      <c r="I482" s="143"/>
      <c r="J482" s="39"/>
      <c r="K482" s="39"/>
      <c r="L482" s="43"/>
      <c r="M482" s="230"/>
      <c r="N482" s="79"/>
      <c r="O482" s="79"/>
      <c r="P482" s="79"/>
      <c r="Q482" s="79"/>
      <c r="R482" s="79"/>
      <c r="S482" s="79"/>
      <c r="T482" s="80"/>
      <c r="AT482" s="17" t="s">
        <v>250</v>
      </c>
      <c r="AU482" s="17" t="s">
        <v>76</v>
      </c>
    </row>
    <row r="483" spans="2:51" s="13" customFormat="1" ht="12">
      <c r="B483" s="242"/>
      <c r="C483" s="243"/>
      <c r="D483" s="228" t="s">
        <v>223</v>
      </c>
      <c r="E483" s="244" t="s">
        <v>1</v>
      </c>
      <c r="F483" s="245" t="s">
        <v>2683</v>
      </c>
      <c r="G483" s="243"/>
      <c r="H483" s="246">
        <v>75.6</v>
      </c>
      <c r="I483" s="247"/>
      <c r="J483" s="243"/>
      <c r="K483" s="243"/>
      <c r="L483" s="248"/>
      <c r="M483" s="249"/>
      <c r="N483" s="250"/>
      <c r="O483" s="250"/>
      <c r="P483" s="250"/>
      <c r="Q483" s="250"/>
      <c r="R483" s="250"/>
      <c r="S483" s="250"/>
      <c r="T483" s="251"/>
      <c r="AT483" s="252" t="s">
        <v>223</v>
      </c>
      <c r="AU483" s="252" t="s">
        <v>76</v>
      </c>
      <c r="AV483" s="13" t="s">
        <v>76</v>
      </c>
      <c r="AW483" s="13" t="s">
        <v>30</v>
      </c>
      <c r="AX483" s="13" t="s">
        <v>67</v>
      </c>
      <c r="AY483" s="252" t="s">
        <v>211</v>
      </c>
    </row>
    <row r="484" spans="2:51" s="14" customFormat="1" ht="12">
      <c r="B484" s="253"/>
      <c r="C484" s="254"/>
      <c r="D484" s="228" t="s">
        <v>223</v>
      </c>
      <c r="E484" s="255" t="s">
        <v>1</v>
      </c>
      <c r="F484" s="256" t="s">
        <v>227</v>
      </c>
      <c r="G484" s="254"/>
      <c r="H484" s="257">
        <v>75.6</v>
      </c>
      <c r="I484" s="258"/>
      <c r="J484" s="254"/>
      <c r="K484" s="254"/>
      <c r="L484" s="259"/>
      <c r="M484" s="260"/>
      <c r="N484" s="261"/>
      <c r="O484" s="261"/>
      <c r="P484" s="261"/>
      <c r="Q484" s="261"/>
      <c r="R484" s="261"/>
      <c r="S484" s="261"/>
      <c r="T484" s="262"/>
      <c r="AT484" s="263" t="s">
        <v>223</v>
      </c>
      <c r="AU484" s="263" t="s">
        <v>76</v>
      </c>
      <c r="AV484" s="14" t="s">
        <v>218</v>
      </c>
      <c r="AW484" s="14" t="s">
        <v>30</v>
      </c>
      <c r="AX484" s="14" t="s">
        <v>74</v>
      </c>
      <c r="AY484" s="263" t="s">
        <v>211</v>
      </c>
    </row>
    <row r="485" spans="2:65" s="1" customFormat="1" ht="16.5" customHeight="1">
      <c r="B485" s="38"/>
      <c r="C485" s="264" t="s">
        <v>416</v>
      </c>
      <c r="D485" s="264" t="s">
        <v>337</v>
      </c>
      <c r="E485" s="265" t="s">
        <v>770</v>
      </c>
      <c r="F485" s="266" t="s">
        <v>771</v>
      </c>
      <c r="G485" s="267" t="s">
        <v>323</v>
      </c>
      <c r="H485" s="268">
        <v>0.03</v>
      </c>
      <c r="I485" s="269"/>
      <c r="J485" s="270">
        <f>ROUND(I485*H485,2)</f>
        <v>0</v>
      </c>
      <c r="K485" s="266" t="s">
        <v>217</v>
      </c>
      <c r="L485" s="271"/>
      <c r="M485" s="272" t="s">
        <v>1</v>
      </c>
      <c r="N485" s="273" t="s">
        <v>38</v>
      </c>
      <c r="O485" s="79"/>
      <c r="P485" s="225">
        <f>O485*H485</f>
        <v>0</v>
      </c>
      <c r="Q485" s="225">
        <v>1</v>
      </c>
      <c r="R485" s="225">
        <f>Q485*H485</f>
        <v>0.03</v>
      </c>
      <c r="S485" s="225">
        <v>0</v>
      </c>
      <c r="T485" s="226">
        <f>S485*H485</f>
        <v>0</v>
      </c>
      <c r="AR485" s="17" t="s">
        <v>317</v>
      </c>
      <c r="AT485" s="17" t="s">
        <v>337</v>
      </c>
      <c r="AU485" s="17" t="s">
        <v>76</v>
      </c>
      <c r="AY485" s="17" t="s">
        <v>211</v>
      </c>
      <c r="BE485" s="227">
        <f>IF(N485="základní",J485,0)</f>
        <v>0</v>
      </c>
      <c r="BF485" s="227">
        <f>IF(N485="snížená",J485,0)</f>
        <v>0</v>
      </c>
      <c r="BG485" s="227">
        <f>IF(N485="zákl. přenesená",J485,0)</f>
        <v>0</v>
      </c>
      <c r="BH485" s="227">
        <f>IF(N485="sníž. přenesená",J485,0)</f>
        <v>0</v>
      </c>
      <c r="BI485" s="227">
        <f>IF(N485="nulová",J485,0)</f>
        <v>0</v>
      </c>
      <c r="BJ485" s="17" t="s">
        <v>74</v>
      </c>
      <c r="BK485" s="227">
        <f>ROUND(I485*H485,2)</f>
        <v>0</v>
      </c>
      <c r="BL485" s="17" t="s">
        <v>273</v>
      </c>
      <c r="BM485" s="17" t="s">
        <v>637</v>
      </c>
    </row>
    <row r="486" spans="2:47" s="1" customFormat="1" ht="12">
      <c r="B486" s="38"/>
      <c r="C486" s="39"/>
      <c r="D486" s="228" t="s">
        <v>219</v>
      </c>
      <c r="E486" s="39"/>
      <c r="F486" s="229" t="s">
        <v>771</v>
      </c>
      <c r="G486" s="39"/>
      <c r="H486" s="39"/>
      <c r="I486" s="143"/>
      <c r="J486" s="39"/>
      <c r="K486" s="39"/>
      <c r="L486" s="43"/>
      <c r="M486" s="230"/>
      <c r="N486" s="79"/>
      <c r="O486" s="79"/>
      <c r="P486" s="79"/>
      <c r="Q486" s="79"/>
      <c r="R486" s="79"/>
      <c r="S486" s="79"/>
      <c r="T486" s="80"/>
      <c r="AT486" s="17" t="s">
        <v>219</v>
      </c>
      <c r="AU486" s="17" t="s">
        <v>76</v>
      </c>
    </row>
    <row r="487" spans="2:47" s="1" customFormat="1" ht="12">
      <c r="B487" s="38"/>
      <c r="C487" s="39"/>
      <c r="D487" s="228" t="s">
        <v>250</v>
      </c>
      <c r="E487" s="39"/>
      <c r="F487" s="231" t="s">
        <v>773</v>
      </c>
      <c r="G487" s="39"/>
      <c r="H487" s="39"/>
      <c r="I487" s="143"/>
      <c r="J487" s="39"/>
      <c r="K487" s="39"/>
      <c r="L487" s="43"/>
      <c r="M487" s="230"/>
      <c r="N487" s="79"/>
      <c r="O487" s="79"/>
      <c r="P487" s="79"/>
      <c r="Q487" s="79"/>
      <c r="R487" s="79"/>
      <c r="S487" s="79"/>
      <c r="T487" s="80"/>
      <c r="AT487" s="17" t="s">
        <v>250</v>
      </c>
      <c r="AU487" s="17" t="s">
        <v>76</v>
      </c>
    </row>
    <row r="488" spans="2:51" s="13" customFormat="1" ht="12">
      <c r="B488" s="242"/>
      <c r="C488" s="243"/>
      <c r="D488" s="228" t="s">
        <v>223</v>
      </c>
      <c r="E488" s="244" t="s">
        <v>1</v>
      </c>
      <c r="F488" s="245" t="s">
        <v>2684</v>
      </c>
      <c r="G488" s="243"/>
      <c r="H488" s="246">
        <v>0.03</v>
      </c>
      <c r="I488" s="247"/>
      <c r="J488" s="243"/>
      <c r="K488" s="243"/>
      <c r="L488" s="248"/>
      <c r="M488" s="249"/>
      <c r="N488" s="250"/>
      <c r="O488" s="250"/>
      <c r="P488" s="250"/>
      <c r="Q488" s="250"/>
      <c r="R488" s="250"/>
      <c r="S488" s="250"/>
      <c r="T488" s="251"/>
      <c r="AT488" s="252" t="s">
        <v>223</v>
      </c>
      <c r="AU488" s="252" t="s">
        <v>76</v>
      </c>
      <c r="AV488" s="13" t="s">
        <v>76</v>
      </c>
      <c r="AW488" s="13" t="s">
        <v>30</v>
      </c>
      <c r="AX488" s="13" t="s">
        <v>67</v>
      </c>
      <c r="AY488" s="252" t="s">
        <v>211</v>
      </c>
    </row>
    <row r="489" spans="2:51" s="14" customFormat="1" ht="12">
      <c r="B489" s="253"/>
      <c r="C489" s="254"/>
      <c r="D489" s="228" t="s">
        <v>223</v>
      </c>
      <c r="E489" s="255" t="s">
        <v>1</v>
      </c>
      <c r="F489" s="256" t="s">
        <v>227</v>
      </c>
      <c r="G489" s="254"/>
      <c r="H489" s="257">
        <v>0.03</v>
      </c>
      <c r="I489" s="258"/>
      <c r="J489" s="254"/>
      <c r="K489" s="254"/>
      <c r="L489" s="259"/>
      <c r="M489" s="260"/>
      <c r="N489" s="261"/>
      <c r="O489" s="261"/>
      <c r="P489" s="261"/>
      <c r="Q489" s="261"/>
      <c r="R489" s="261"/>
      <c r="S489" s="261"/>
      <c r="T489" s="262"/>
      <c r="AT489" s="263" t="s">
        <v>223</v>
      </c>
      <c r="AU489" s="263" t="s">
        <v>76</v>
      </c>
      <c r="AV489" s="14" t="s">
        <v>218</v>
      </c>
      <c r="AW489" s="14" t="s">
        <v>30</v>
      </c>
      <c r="AX489" s="14" t="s">
        <v>74</v>
      </c>
      <c r="AY489" s="263" t="s">
        <v>211</v>
      </c>
    </row>
    <row r="490" spans="2:65" s="1" customFormat="1" ht="16.5" customHeight="1">
      <c r="B490" s="38"/>
      <c r="C490" s="216" t="s">
        <v>644</v>
      </c>
      <c r="D490" s="216" t="s">
        <v>213</v>
      </c>
      <c r="E490" s="217" t="s">
        <v>2262</v>
      </c>
      <c r="F490" s="218" t="s">
        <v>2263</v>
      </c>
      <c r="G490" s="219" t="s">
        <v>323</v>
      </c>
      <c r="H490" s="220">
        <v>0.043</v>
      </c>
      <c r="I490" s="221"/>
      <c r="J490" s="222">
        <f>ROUND(I490*H490,2)</f>
        <v>0</v>
      </c>
      <c r="K490" s="218" t="s">
        <v>217</v>
      </c>
      <c r="L490" s="43"/>
      <c r="M490" s="223" t="s">
        <v>1</v>
      </c>
      <c r="N490" s="224" t="s">
        <v>38</v>
      </c>
      <c r="O490" s="79"/>
      <c r="P490" s="225">
        <f>O490*H490</f>
        <v>0</v>
      </c>
      <c r="Q490" s="225">
        <v>0</v>
      </c>
      <c r="R490" s="225">
        <f>Q490*H490</f>
        <v>0</v>
      </c>
      <c r="S490" s="225">
        <v>0</v>
      </c>
      <c r="T490" s="226">
        <f>S490*H490</f>
        <v>0</v>
      </c>
      <c r="AR490" s="17" t="s">
        <v>273</v>
      </c>
      <c r="AT490" s="17" t="s">
        <v>213</v>
      </c>
      <c r="AU490" s="17" t="s">
        <v>76</v>
      </c>
      <c r="AY490" s="17" t="s">
        <v>211</v>
      </c>
      <c r="BE490" s="227">
        <f>IF(N490="základní",J490,0)</f>
        <v>0</v>
      </c>
      <c r="BF490" s="227">
        <f>IF(N490="snížená",J490,0)</f>
        <v>0</v>
      </c>
      <c r="BG490" s="227">
        <f>IF(N490="zákl. přenesená",J490,0)</f>
        <v>0</v>
      </c>
      <c r="BH490" s="227">
        <f>IF(N490="sníž. přenesená",J490,0)</f>
        <v>0</v>
      </c>
      <c r="BI490" s="227">
        <f>IF(N490="nulová",J490,0)</f>
        <v>0</v>
      </c>
      <c r="BJ490" s="17" t="s">
        <v>74</v>
      </c>
      <c r="BK490" s="227">
        <f>ROUND(I490*H490,2)</f>
        <v>0</v>
      </c>
      <c r="BL490" s="17" t="s">
        <v>273</v>
      </c>
      <c r="BM490" s="17" t="s">
        <v>642</v>
      </c>
    </row>
    <row r="491" spans="2:47" s="1" customFormat="1" ht="12">
      <c r="B491" s="38"/>
      <c r="C491" s="39"/>
      <c r="D491" s="228" t="s">
        <v>219</v>
      </c>
      <c r="E491" s="39"/>
      <c r="F491" s="229" t="s">
        <v>2264</v>
      </c>
      <c r="G491" s="39"/>
      <c r="H491" s="39"/>
      <c r="I491" s="143"/>
      <c r="J491" s="39"/>
      <c r="K491" s="39"/>
      <c r="L491" s="43"/>
      <c r="M491" s="230"/>
      <c r="N491" s="79"/>
      <c r="O491" s="79"/>
      <c r="P491" s="79"/>
      <c r="Q491" s="79"/>
      <c r="R491" s="79"/>
      <c r="S491" s="79"/>
      <c r="T491" s="80"/>
      <c r="AT491" s="17" t="s">
        <v>219</v>
      </c>
      <c r="AU491" s="17" t="s">
        <v>76</v>
      </c>
    </row>
    <row r="492" spans="2:47" s="1" customFormat="1" ht="12">
      <c r="B492" s="38"/>
      <c r="C492" s="39"/>
      <c r="D492" s="228" t="s">
        <v>221</v>
      </c>
      <c r="E492" s="39"/>
      <c r="F492" s="231" t="s">
        <v>794</v>
      </c>
      <c r="G492" s="39"/>
      <c r="H492" s="39"/>
      <c r="I492" s="143"/>
      <c r="J492" s="39"/>
      <c r="K492" s="39"/>
      <c r="L492" s="43"/>
      <c r="M492" s="289"/>
      <c r="N492" s="290"/>
      <c r="O492" s="290"/>
      <c r="P492" s="290"/>
      <c r="Q492" s="290"/>
      <c r="R492" s="290"/>
      <c r="S492" s="290"/>
      <c r="T492" s="291"/>
      <c r="AT492" s="17" t="s">
        <v>221</v>
      </c>
      <c r="AU492" s="17" t="s">
        <v>76</v>
      </c>
    </row>
    <row r="493" spans="2:12" s="1" customFormat="1" ht="6.95" customHeight="1">
      <c r="B493" s="57"/>
      <c r="C493" s="58"/>
      <c r="D493" s="58"/>
      <c r="E493" s="58"/>
      <c r="F493" s="58"/>
      <c r="G493" s="58"/>
      <c r="H493" s="58"/>
      <c r="I493" s="167"/>
      <c r="J493" s="58"/>
      <c r="K493" s="58"/>
      <c r="L493" s="43"/>
    </row>
  </sheetData>
  <sheetProtection password="CC35" sheet="1" objects="1" scenarios="1" formatColumns="0" formatRows="0" autoFilter="0"/>
  <autoFilter ref="C94:K492"/>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152</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2533</v>
      </c>
      <c r="F9" s="1"/>
      <c r="G9" s="1"/>
      <c r="H9" s="1"/>
      <c r="I9" s="143"/>
      <c r="L9" s="43"/>
    </row>
    <row r="10" spans="2:12" s="1" customFormat="1" ht="12" customHeight="1">
      <c r="B10" s="43"/>
      <c r="D10" s="141" t="s">
        <v>177</v>
      </c>
      <c r="I10" s="143"/>
      <c r="L10" s="43"/>
    </row>
    <row r="11" spans="2:12" s="1" customFormat="1" ht="36.95" customHeight="1">
      <c r="B11" s="43"/>
      <c r="E11" s="144" t="s">
        <v>2685</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ROUND((SUM(BE89:BE105)),2)</f>
        <v>0</v>
      </c>
      <c r="I35" s="156">
        <v>0.21</v>
      </c>
      <c r="J35" s="155">
        <f>ROUND(((SUM(BE89:BE105))*I35),2)</f>
        <v>0</v>
      </c>
      <c r="L35" s="43"/>
    </row>
    <row r="36" spans="2:12" s="1" customFormat="1" ht="14.4" customHeight="1">
      <c r="B36" s="43"/>
      <c r="E36" s="141" t="s">
        <v>39</v>
      </c>
      <c r="F36" s="155">
        <f>ROUND((SUM(BF89:BF105)),2)</f>
        <v>0</v>
      </c>
      <c r="I36" s="156">
        <v>0.15</v>
      </c>
      <c r="J36" s="155">
        <f>ROUND(((SUM(BF89:BF105))*I36),2)</f>
        <v>0</v>
      </c>
      <c r="L36" s="43"/>
    </row>
    <row r="37" spans="2:12" s="1" customFormat="1" ht="14.4" customHeight="1" hidden="1">
      <c r="B37" s="43"/>
      <c r="E37" s="141" t="s">
        <v>40</v>
      </c>
      <c r="F37" s="155">
        <f>ROUND((SUM(BG89:BG105)),2)</f>
        <v>0</v>
      </c>
      <c r="I37" s="156">
        <v>0.21</v>
      </c>
      <c r="J37" s="155">
        <f>0</f>
        <v>0</v>
      </c>
      <c r="L37" s="43"/>
    </row>
    <row r="38" spans="2:12" s="1" customFormat="1" ht="14.4" customHeight="1" hidden="1">
      <c r="B38" s="43"/>
      <c r="E38" s="141" t="s">
        <v>41</v>
      </c>
      <c r="F38" s="155">
        <f>ROUND((SUM(BH89:BH105)),2)</f>
        <v>0</v>
      </c>
      <c r="I38" s="156">
        <v>0.15</v>
      </c>
      <c r="J38" s="155">
        <f>0</f>
        <v>0</v>
      </c>
      <c r="L38" s="43"/>
    </row>
    <row r="39" spans="2:12" s="1" customFormat="1" ht="14.4" customHeight="1" hidden="1">
      <c r="B39" s="43"/>
      <c r="E39" s="141" t="s">
        <v>42</v>
      </c>
      <c r="F39" s="155">
        <f>ROUND((SUM(BI89:BI105)),2)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2533</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31,896</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J98</f>
        <v>0</v>
      </c>
      <c r="K66" s="122"/>
      <c r="L66" s="189"/>
    </row>
    <row r="67" spans="2:12" s="9" customFormat="1" ht="19.9" customHeight="1">
      <c r="B67" s="184"/>
      <c r="C67" s="122"/>
      <c r="D67" s="185" t="s">
        <v>809</v>
      </c>
      <c r="E67" s="186"/>
      <c r="F67" s="186"/>
      <c r="G67" s="186"/>
      <c r="H67" s="186"/>
      <c r="I67" s="187"/>
      <c r="J67" s="188">
        <f>J102</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2533</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31,896</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P91+P98+P102</f>
        <v>0</v>
      </c>
      <c r="Q90" s="208"/>
      <c r="R90" s="209">
        <f>R91+R98+R102</f>
        <v>0</v>
      </c>
      <c r="S90" s="208"/>
      <c r="T90" s="210">
        <f>T91+T98+T102</f>
        <v>0</v>
      </c>
      <c r="AR90" s="211" t="s">
        <v>254</v>
      </c>
      <c r="AT90" s="212" t="s">
        <v>66</v>
      </c>
      <c r="AU90" s="212" t="s">
        <v>67</v>
      </c>
      <c r="AY90" s="211" t="s">
        <v>211</v>
      </c>
      <c r="BK90" s="213">
        <f>BK91+BK98+BK102</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SUM(P92:P97)</f>
        <v>0</v>
      </c>
      <c r="Q91" s="208"/>
      <c r="R91" s="209">
        <f>SUM(R92:R97)</f>
        <v>0</v>
      </c>
      <c r="S91" s="208"/>
      <c r="T91" s="210">
        <f>SUM(T92:T97)</f>
        <v>0</v>
      </c>
      <c r="AR91" s="211" t="s">
        <v>254</v>
      </c>
      <c r="AT91" s="212" t="s">
        <v>66</v>
      </c>
      <c r="AU91" s="212" t="s">
        <v>74</v>
      </c>
      <c r="AY91" s="211" t="s">
        <v>211</v>
      </c>
      <c r="BK91" s="213">
        <f>SUM(BK92:BK97)</f>
        <v>0</v>
      </c>
    </row>
    <row r="92" spans="2:65" s="1" customFormat="1" ht="16.5" customHeight="1">
      <c r="B92" s="38"/>
      <c r="C92" s="216" t="s">
        <v>74</v>
      </c>
      <c r="D92" s="216" t="s">
        <v>213</v>
      </c>
      <c r="E92" s="217" t="s">
        <v>815</v>
      </c>
      <c r="F92" s="218" t="s">
        <v>816</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2686</v>
      </c>
    </row>
    <row r="93" spans="2:47" s="1" customFormat="1" ht="12">
      <c r="B93" s="38"/>
      <c r="C93" s="39"/>
      <c r="D93" s="228" t="s">
        <v>219</v>
      </c>
      <c r="E93" s="39"/>
      <c r="F93" s="229" t="s">
        <v>816</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820</v>
      </c>
      <c r="G94" s="39"/>
      <c r="H94" s="39"/>
      <c r="I94" s="143"/>
      <c r="J94" s="39"/>
      <c r="K94" s="39"/>
      <c r="L94" s="43"/>
      <c r="M94" s="230"/>
      <c r="N94" s="79"/>
      <c r="O94" s="79"/>
      <c r="P94" s="79"/>
      <c r="Q94" s="79"/>
      <c r="R94" s="79"/>
      <c r="S94" s="79"/>
      <c r="T94" s="80"/>
      <c r="AT94" s="17" t="s">
        <v>250</v>
      </c>
      <c r="AU94" s="17" t="s">
        <v>76</v>
      </c>
    </row>
    <row r="95" spans="2:65" s="1" customFormat="1" ht="16.5" customHeight="1">
      <c r="B95" s="38"/>
      <c r="C95" s="216" t="s">
        <v>76</v>
      </c>
      <c r="D95" s="216" t="s">
        <v>213</v>
      </c>
      <c r="E95" s="217" t="s">
        <v>821</v>
      </c>
      <c r="F95" s="218" t="s">
        <v>822</v>
      </c>
      <c r="G95" s="219" t="s">
        <v>817</v>
      </c>
      <c r="H95" s="220">
        <v>1</v>
      </c>
      <c r="I95" s="221"/>
      <c r="J95" s="222">
        <f>ROUND(I95*H95,2)</f>
        <v>0</v>
      </c>
      <c r="K95" s="218" t="s">
        <v>217</v>
      </c>
      <c r="L95" s="43"/>
      <c r="M95" s="223" t="s">
        <v>1</v>
      </c>
      <c r="N95" s="224" t="s">
        <v>38</v>
      </c>
      <c r="O95" s="79"/>
      <c r="P95" s="225">
        <f>O95*H95</f>
        <v>0</v>
      </c>
      <c r="Q95" s="225">
        <v>0</v>
      </c>
      <c r="R95" s="225">
        <f>Q95*H95</f>
        <v>0</v>
      </c>
      <c r="S95" s="225">
        <v>0</v>
      </c>
      <c r="T95" s="226">
        <f>S95*H95</f>
        <v>0</v>
      </c>
      <c r="AR95" s="17" t="s">
        <v>818</v>
      </c>
      <c r="AT95" s="17" t="s">
        <v>213</v>
      </c>
      <c r="AU95" s="17" t="s">
        <v>76</v>
      </c>
      <c r="AY95" s="17" t="s">
        <v>211</v>
      </c>
      <c r="BE95" s="227">
        <f>IF(N95="základní",J95,0)</f>
        <v>0</v>
      </c>
      <c r="BF95" s="227">
        <f>IF(N95="snížená",J95,0)</f>
        <v>0</v>
      </c>
      <c r="BG95" s="227">
        <f>IF(N95="zákl. přenesená",J95,0)</f>
        <v>0</v>
      </c>
      <c r="BH95" s="227">
        <f>IF(N95="sníž. přenesená",J95,0)</f>
        <v>0</v>
      </c>
      <c r="BI95" s="227">
        <f>IF(N95="nulová",J95,0)</f>
        <v>0</v>
      </c>
      <c r="BJ95" s="17" t="s">
        <v>74</v>
      </c>
      <c r="BK95" s="227">
        <f>ROUND(I95*H95,2)</f>
        <v>0</v>
      </c>
      <c r="BL95" s="17" t="s">
        <v>818</v>
      </c>
      <c r="BM95" s="17" t="s">
        <v>2687</v>
      </c>
    </row>
    <row r="96" spans="2:47" s="1" customFormat="1" ht="12">
      <c r="B96" s="38"/>
      <c r="C96" s="39"/>
      <c r="D96" s="228" t="s">
        <v>219</v>
      </c>
      <c r="E96" s="39"/>
      <c r="F96" s="229" t="s">
        <v>822</v>
      </c>
      <c r="G96" s="39"/>
      <c r="H96" s="39"/>
      <c r="I96" s="143"/>
      <c r="J96" s="39"/>
      <c r="K96" s="39"/>
      <c r="L96" s="43"/>
      <c r="M96" s="230"/>
      <c r="N96" s="79"/>
      <c r="O96" s="79"/>
      <c r="P96" s="79"/>
      <c r="Q96" s="79"/>
      <c r="R96" s="79"/>
      <c r="S96" s="79"/>
      <c r="T96" s="80"/>
      <c r="AT96" s="17" t="s">
        <v>219</v>
      </c>
      <c r="AU96" s="17" t="s">
        <v>76</v>
      </c>
    </row>
    <row r="97" spans="2:47" s="1" customFormat="1" ht="12">
      <c r="B97" s="38"/>
      <c r="C97" s="39"/>
      <c r="D97" s="228" t="s">
        <v>250</v>
      </c>
      <c r="E97" s="39"/>
      <c r="F97" s="231" t="s">
        <v>824</v>
      </c>
      <c r="G97" s="39"/>
      <c r="H97" s="39"/>
      <c r="I97" s="143"/>
      <c r="J97" s="39"/>
      <c r="K97" s="39"/>
      <c r="L97" s="43"/>
      <c r="M97" s="230"/>
      <c r="N97" s="79"/>
      <c r="O97" s="79"/>
      <c r="P97" s="79"/>
      <c r="Q97" s="79"/>
      <c r="R97" s="79"/>
      <c r="S97" s="79"/>
      <c r="T97" s="80"/>
      <c r="AT97" s="17" t="s">
        <v>250</v>
      </c>
      <c r="AU97" s="17" t="s">
        <v>76</v>
      </c>
    </row>
    <row r="98" spans="2:63" s="11" customFormat="1" ht="22.8" customHeight="1">
      <c r="B98" s="200"/>
      <c r="C98" s="201"/>
      <c r="D98" s="202" t="s">
        <v>66</v>
      </c>
      <c r="E98" s="214" t="s">
        <v>825</v>
      </c>
      <c r="F98" s="214" t="s">
        <v>826</v>
      </c>
      <c r="G98" s="201"/>
      <c r="H98" s="201"/>
      <c r="I98" s="204"/>
      <c r="J98" s="215">
        <f>BK98</f>
        <v>0</v>
      </c>
      <c r="K98" s="201"/>
      <c r="L98" s="206"/>
      <c r="M98" s="207"/>
      <c r="N98" s="208"/>
      <c r="O98" s="208"/>
      <c r="P98" s="209">
        <f>SUM(P99:P101)</f>
        <v>0</v>
      </c>
      <c r="Q98" s="208"/>
      <c r="R98" s="209">
        <f>SUM(R99:R101)</f>
        <v>0</v>
      </c>
      <c r="S98" s="208"/>
      <c r="T98" s="210">
        <f>SUM(T99:T101)</f>
        <v>0</v>
      </c>
      <c r="AR98" s="211" t="s">
        <v>254</v>
      </c>
      <c r="AT98" s="212" t="s">
        <v>66</v>
      </c>
      <c r="AU98" s="212" t="s">
        <v>74</v>
      </c>
      <c r="AY98" s="211" t="s">
        <v>211</v>
      </c>
      <c r="BK98" s="213">
        <f>SUM(BK99:BK101)</f>
        <v>0</v>
      </c>
    </row>
    <row r="99" spans="2:65" s="1" customFormat="1" ht="16.5" customHeight="1">
      <c r="B99" s="38"/>
      <c r="C99" s="216" t="s">
        <v>236</v>
      </c>
      <c r="D99" s="216" t="s">
        <v>213</v>
      </c>
      <c r="E99" s="217" t="s">
        <v>827</v>
      </c>
      <c r="F99" s="218" t="s">
        <v>826</v>
      </c>
      <c r="G99" s="219" t="s">
        <v>817</v>
      </c>
      <c r="H99" s="220">
        <v>1</v>
      </c>
      <c r="I99" s="221"/>
      <c r="J99" s="222">
        <f>ROUND(I99*H99,2)</f>
        <v>0</v>
      </c>
      <c r="K99" s="218" t="s">
        <v>217</v>
      </c>
      <c r="L99" s="43"/>
      <c r="M99" s="223" t="s">
        <v>1</v>
      </c>
      <c r="N99" s="224" t="s">
        <v>38</v>
      </c>
      <c r="O99" s="79"/>
      <c r="P99" s="225">
        <f>O99*H99</f>
        <v>0</v>
      </c>
      <c r="Q99" s="225">
        <v>0</v>
      </c>
      <c r="R99" s="225">
        <f>Q99*H99</f>
        <v>0</v>
      </c>
      <c r="S99" s="225">
        <v>0</v>
      </c>
      <c r="T99" s="226">
        <f>S99*H99</f>
        <v>0</v>
      </c>
      <c r="AR99" s="17" t="s">
        <v>818</v>
      </c>
      <c r="AT99" s="17" t="s">
        <v>213</v>
      </c>
      <c r="AU99" s="17" t="s">
        <v>76</v>
      </c>
      <c r="AY99" s="17" t="s">
        <v>211</v>
      </c>
      <c r="BE99" s="227">
        <f>IF(N99="základní",J99,0)</f>
        <v>0</v>
      </c>
      <c r="BF99" s="227">
        <f>IF(N99="snížená",J99,0)</f>
        <v>0</v>
      </c>
      <c r="BG99" s="227">
        <f>IF(N99="zákl. přenesená",J99,0)</f>
        <v>0</v>
      </c>
      <c r="BH99" s="227">
        <f>IF(N99="sníž. přenesená",J99,0)</f>
        <v>0</v>
      </c>
      <c r="BI99" s="227">
        <f>IF(N99="nulová",J99,0)</f>
        <v>0</v>
      </c>
      <c r="BJ99" s="17" t="s">
        <v>74</v>
      </c>
      <c r="BK99" s="227">
        <f>ROUND(I99*H99,2)</f>
        <v>0</v>
      </c>
      <c r="BL99" s="17" t="s">
        <v>818</v>
      </c>
      <c r="BM99" s="17" t="s">
        <v>2688</v>
      </c>
    </row>
    <row r="100" spans="2:47" s="1" customFormat="1" ht="12">
      <c r="B100" s="38"/>
      <c r="C100" s="39"/>
      <c r="D100" s="228" t="s">
        <v>219</v>
      </c>
      <c r="E100" s="39"/>
      <c r="F100" s="229" t="s">
        <v>826</v>
      </c>
      <c r="G100" s="39"/>
      <c r="H100" s="39"/>
      <c r="I100" s="143"/>
      <c r="J100" s="39"/>
      <c r="K100" s="39"/>
      <c r="L100" s="43"/>
      <c r="M100" s="230"/>
      <c r="N100" s="79"/>
      <c r="O100" s="79"/>
      <c r="P100" s="79"/>
      <c r="Q100" s="79"/>
      <c r="R100" s="79"/>
      <c r="S100" s="79"/>
      <c r="T100" s="80"/>
      <c r="AT100" s="17" t="s">
        <v>219</v>
      </c>
      <c r="AU100" s="17" t="s">
        <v>76</v>
      </c>
    </row>
    <row r="101" spans="2:47" s="1" customFormat="1" ht="12">
      <c r="B101" s="38"/>
      <c r="C101" s="39"/>
      <c r="D101" s="228" t="s">
        <v>250</v>
      </c>
      <c r="E101" s="39"/>
      <c r="F101" s="231" t="s">
        <v>2531</v>
      </c>
      <c r="G101" s="39"/>
      <c r="H101" s="39"/>
      <c r="I101" s="143"/>
      <c r="J101" s="39"/>
      <c r="K101" s="39"/>
      <c r="L101" s="43"/>
      <c r="M101" s="230"/>
      <c r="N101" s="79"/>
      <c r="O101" s="79"/>
      <c r="P101" s="79"/>
      <c r="Q101" s="79"/>
      <c r="R101" s="79"/>
      <c r="S101" s="79"/>
      <c r="T101" s="80"/>
      <c r="AT101" s="17" t="s">
        <v>250</v>
      </c>
      <c r="AU101" s="17" t="s">
        <v>76</v>
      </c>
    </row>
    <row r="102" spans="2:63" s="11" customFormat="1" ht="22.8" customHeight="1">
      <c r="B102" s="200"/>
      <c r="C102" s="201"/>
      <c r="D102" s="202" t="s">
        <v>66</v>
      </c>
      <c r="E102" s="214" t="s">
        <v>830</v>
      </c>
      <c r="F102" s="214" t="s">
        <v>831</v>
      </c>
      <c r="G102" s="201"/>
      <c r="H102" s="201"/>
      <c r="I102" s="204"/>
      <c r="J102" s="215">
        <f>BK102</f>
        <v>0</v>
      </c>
      <c r="K102" s="201"/>
      <c r="L102" s="206"/>
      <c r="M102" s="207"/>
      <c r="N102" s="208"/>
      <c r="O102" s="208"/>
      <c r="P102" s="209">
        <f>SUM(P103:P105)</f>
        <v>0</v>
      </c>
      <c r="Q102" s="208"/>
      <c r="R102" s="209">
        <f>SUM(R103:R105)</f>
        <v>0</v>
      </c>
      <c r="S102" s="208"/>
      <c r="T102" s="210">
        <f>SUM(T103:T105)</f>
        <v>0</v>
      </c>
      <c r="AR102" s="211" t="s">
        <v>254</v>
      </c>
      <c r="AT102" s="212" t="s">
        <v>66</v>
      </c>
      <c r="AU102" s="212" t="s">
        <v>74</v>
      </c>
      <c r="AY102" s="211" t="s">
        <v>211</v>
      </c>
      <c r="BK102" s="213">
        <f>SUM(BK103:BK105)</f>
        <v>0</v>
      </c>
    </row>
    <row r="103" spans="2:65" s="1" customFormat="1" ht="16.5" customHeight="1">
      <c r="B103" s="38"/>
      <c r="C103" s="216" t="s">
        <v>218</v>
      </c>
      <c r="D103" s="216" t="s">
        <v>213</v>
      </c>
      <c r="E103" s="217" t="s">
        <v>832</v>
      </c>
      <c r="F103" s="218" t="s">
        <v>833</v>
      </c>
      <c r="G103" s="219" t="s">
        <v>817</v>
      </c>
      <c r="H103" s="220">
        <v>1</v>
      </c>
      <c r="I103" s="221"/>
      <c r="J103" s="222">
        <f>ROUND(I103*H103,2)</f>
        <v>0</v>
      </c>
      <c r="K103" s="218" t="s">
        <v>217</v>
      </c>
      <c r="L103" s="43"/>
      <c r="M103" s="223" t="s">
        <v>1</v>
      </c>
      <c r="N103" s="224" t="s">
        <v>38</v>
      </c>
      <c r="O103" s="79"/>
      <c r="P103" s="225">
        <f>O103*H103</f>
        <v>0</v>
      </c>
      <c r="Q103" s="225">
        <v>0</v>
      </c>
      <c r="R103" s="225">
        <f>Q103*H103</f>
        <v>0</v>
      </c>
      <c r="S103" s="225">
        <v>0</v>
      </c>
      <c r="T103" s="226">
        <f>S103*H103</f>
        <v>0</v>
      </c>
      <c r="AR103" s="17" t="s">
        <v>818</v>
      </c>
      <c r="AT103" s="17" t="s">
        <v>213</v>
      </c>
      <c r="AU103" s="17" t="s">
        <v>76</v>
      </c>
      <c r="AY103" s="17" t="s">
        <v>211</v>
      </c>
      <c r="BE103" s="227">
        <f>IF(N103="základní",J103,0)</f>
        <v>0</v>
      </c>
      <c r="BF103" s="227">
        <f>IF(N103="snížená",J103,0)</f>
        <v>0</v>
      </c>
      <c r="BG103" s="227">
        <f>IF(N103="zákl. přenesená",J103,0)</f>
        <v>0</v>
      </c>
      <c r="BH103" s="227">
        <f>IF(N103="sníž. přenesená",J103,0)</f>
        <v>0</v>
      </c>
      <c r="BI103" s="227">
        <f>IF(N103="nulová",J103,0)</f>
        <v>0</v>
      </c>
      <c r="BJ103" s="17" t="s">
        <v>74</v>
      </c>
      <c r="BK103" s="227">
        <f>ROUND(I103*H103,2)</f>
        <v>0</v>
      </c>
      <c r="BL103" s="17" t="s">
        <v>818</v>
      </c>
      <c r="BM103" s="17" t="s">
        <v>2689</v>
      </c>
    </row>
    <row r="104" spans="2:47" s="1" customFormat="1" ht="12">
      <c r="B104" s="38"/>
      <c r="C104" s="39"/>
      <c r="D104" s="228" t="s">
        <v>219</v>
      </c>
      <c r="E104" s="39"/>
      <c r="F104" s="229" t="s">
        <v>833</v>
      </c>
      <c r="G104" s="39"/>
      <c r="H104" s="39"/>
      <c r="I104" s="143"/>
      <c r="J104" s="39"/>
      <c r="K104" s="39"/>
      <c r="L104" s="43"/>
      <c r="M104" s="230"/>
      <c r="N104" s="79"/>
      <c r="O104" s="79"/>
      <c r="P104" s="79"/>
      <c r="Q104" s="79"/>
      <c r="R104" s="79"/>
      <c r="S104" s="79"/>
      <c r="T104" s="80"/>
      <c r="AT104" s="17" t="s">
        <v>219</v>
      </c>
      <c r="AU104" s="17" t="s">
        <v>76</v>
      </c>
    </row>
    <row r="105" spans="2:47" s="1" customFormat="1" ht="12">
      <c r="B105" s="38"/>
      <c r="C105" s="39"/>
      <c r="D105" s="228" t="s">
        <v>250</v>
      </c>
      <c r="E105" s="39"/>
      <c r="F105" s="231" t="s">
        <v>834</v>
      </c>
      <c r="G105" s="39"/>
      <c r="H105" s="39"/>
      <c r="I105" s="143"/>
      <c r="J105" s="39"/>
      <c r="K105" s="39"/>
      <c r="L105" s="43"/>
      <c r="M105" s="289"/>
      <c r="N105" s="290"/>
      <c r="O105" s="290"/>
      <c r="P105" s="290"/>
      <c r="Q105" s="290"/>
      <c r="R105" s="290"/>
      <c r="S105" s="290"/>
      <c r="T105" s="291"/>
      <c r="AT105" s="17" t="s">
        <v>250</v>
      </c>
      <c r="AU105" s="17" t="s">
        <v>76</v>
      </c>
    </row>
    <row r="106" spans="2:12" s="1" customFormat="1" ht="6.95" customHeight="1">
      <c r="B106" s="57"/>
      <c r="C106" s="58"/>
      <c r="D106" s="58"/>
      <c r="E106" s="58"/>
      <c r="F106" s="58"/>
      <c r="G106" s="58"/>
      <c r="H106" s="58"/>
      <c r="I106" s="167"/>
      <c r="J106" s="58"/>
      <c r="K106" s="58"/>
      <c r="L106" s="43"/>
    </row>
  </sheetData>
  <sheetProtection password="CC35" sheet="1" objects="1" scenarios="1" formatColumns="0" formatRows="0" autoFilter="0"/>
  <autoFilter ref="C88:K10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BM5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157</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2690</v>
      </c>
      <c r="F9" s="1"/>
      <c r="G9" s="1"/>
      <c r="H9" s="1"/>
      <c r="I9" s="143"/>
      <c r="L9" s="43"/>
    </row>
    <row r="10" spans="2:12" s="1" customFormat="1" ht="12" customHeight="1">
      <c r="B10" s="43"/>
      <c r="D10" s="141" t="s">
        <v>177</v>
      </c>
      <c r="I10" s="143"/>
      <c r="L10" s="43"/>
    </row>
    <row r="11" spans="2:12" s="1" customFormat="1" ht="36.95" customHeight="1">
      <c r="B11" s="43"/>
      <c r="E11" s="144" t="s">
        <v>2691</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ROUND(J96,2)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ROUND((SUM(BE96:BE594)),2)</f>
        <v>0</v>
      </c>
      <c r="I35" s="156">
        <v>0.21</v>
      </c>
      <c r="J35" s="155">
        <f>ROUND(((SUM(BE96:BE594))*I35),2)</f>
        <v>0</v>
      </c>
      <c r="L35" s="43"/>
    </row>
    <row r="36" spans="2:12" s="1" customFormat="1" ht="14.4" customHeight="1">
      <c r="B36" s="43"/>
      <c r="E36" s="141" t="s">
        <v>39</v>
      </c>
      <c r="F36" s="155">
        <f>ROUND((SUM(BF96:BF594)),2)</f>
        <v>0</v>
      </c>
      <c r="I36" s="156">
        <v>0.15</v>
      </c>
      <c r="J36" s="155">
        <f>ROUND(((SUM(BF96:BF594))*I36),2)</f>
        <v>0</v>
      </c>
      <c r="L36" s="43"/>
    </row>
    <row r="37" spans="2:12" s="1" customFormat="1" ht="14.4" customHeight="1" hidden="1">
      <c r="B37" s="43"/>
      <c r="E37" s="141" t="s">
        <v>40</v>
      </c>
      <c r="F37" s="155">
        <f>ROUND((SUM(BG96:BG594)),2)</f>
        <v>0</v>
      </c>
      <c r="I37" s="156">
        <v>0.21</v>
      </c>
      <c r="J37" s="155">
        <f>0</f>
        <v>0</v>
      </c>
      <c r="L37" s="43"/>
    </row>
    <row r="38" spans="2:12" s="1" customFormat="1" ht="14.4" customHeight="1" hidden="1">
      <c r="B38" s="43"/>
      <c r="E38" s="141" t="s">
        <v>41</v>
      </c>
      <c r="F38" s="155">
        <f>ROUND((SUM(BH96:BH594)),2)</f>
        <v>0</v>
      </c>
      <c r="I38" s="156">
        <v>0.15</v>
      </c>
      <c r="J38" s="155">
        <f>0</f>
        <v>0</v>
      </c>
      <c r="L38" s="43"/>
    </row>
    <row r="39" spans="2:12" s="1" customFormat="1" ht="14.4" customHeight="1" hidden="1">
      <c r="B39" s="43"/>
      <c r="E39" s="141" t="s">
        <v>42</v>
      </c>
      <c r="F39" s="155">
        <f>ROUND((SUM(BI96:BI594)),2)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2690</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33,085</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J96</f>
        <v>0</v>
      </c>
      <c r="K63" s="39"/>
      <c r="L63" s="43"/>
      <c r="AU63" s="17" t="s">
        <v>183</v>
      </c>
    </row>
    <row r="64" spans="2:12" s="8" customFormat="1" ht="24.95" customHeight="1">
      <c r="B64" s="177"/>
      <c r="C64" s="178"/>
      <c r="D64" s="179" t="s">
        <v>184</v>
      </c>
      <c r="E64" s="180"/>
      <c r="F64" s="180"/>
      <c r="G64" s="180"/>
      <c r="H64" s="180"/>
      <c r="I64" s="181"/>
      <c r="J64" s="182">
        <f>J97</f>
        <v>0</v>
      </c>
      <c r="K64" s="178"/>
      <c r="L64" s="183"/>
    </row>
    <row r="65" spans="2:12" s="9" customFormat="1" ht="19.9" customHeight="1">
      <c r="B65" s="184"/>
      <c r="C65" s="122"/>
      <c r="D65" s="185" t="s">
        <v>185</v>
      </c>
      <c r="E65" s="186"/>
      <c r="F65" s="186"/>
      <c r="G65" s="186"/>
      <c r="H65" s="186"/>
      <c r="I65" s="187"/>
      <c r="J65" s="188">
        <f>J98</f>
        <v>0</v>
      </c>
      <c r="K65" s="122"/>
      <c r="L65" s="189"/>
    </row>
    <row r="66" spans="2:12" s="9" customFormat="1" ht="19.9" customHeight="1">
      <c r="B66" s="184"/>
      <c r="C66" s="122"/>
      <c r="D66" s="185" t="s">
        <v>186</v>
      </c>
      <c r="E66" s="186"/>
      <c r="F66" s="186"/>
      <c r="G66" s="186"/>
      <c r="H66" s="186"/>
      <c r="I66" s="187"/>
      <c r="J66" s="188">
        <f>J234</f>
        <v>0</v>
      </c>
      <c r="K66" s="122"/>
      <c r="L66" s="189"/>
    </row>
    <row r="67" spans="2:12" s="9" customFormat="1" ht="19.9" customHeight="1">
      <c r="B67" s="184"/>
      <c r="C67" s="122"/>
      <c r="D67" s="185" t="s">
        <v>187</v>
      </c>
      <c r="E67" s="186"/>
      <c r="F67" s="186"/>
      <c r="G67" s="186"/>
      <c r="H67" s="186"/>
      <c r="I67" s="187"/>
      <c r="J67" s="188">
        <f>J271</f>
        <v>0</v>
      </c>
      <c r="K67" s="122"/>
      <c r="L67" s="189"/>
    </row>
    <row r="68" spans="2:12" s="9" customFormat="1" ht="19.9" customHeight="1">
      <c r="B68" s="184"/>
      <c r="C68" s="122"/>
      <c r="D68" s="185" t="s">
        <v>188</v>
      </c>
      <c r="E68" s="186"/>
      <c r="F68" s="186"/>
      <c r="G68" s="186"/>
      <c r="H68" s="186"/>
      <c r="I68" s="187"/>
      <c r="J68" s="188">
        <f>J336</f>
        <v>0</v>
      </c>
      <c r="K68" s="122"/>
      <c r="L68" s="189"/>
    </row>
    <row r="69" spans="2:12" s="9" customFormat="1" ht="19.9" customHeight="1">
      <c r="B69" s="184"/>
      <c r="C69" s="122"/>
      <c r="D69" s="185" t="s">
        <v>190</v>
      </c>
      <c r="E69" s="186"/>
      <c r="F69" s="186"/>
      <c r="G69" s="186"/>
      <c r="H69" s="186"/>
      <c r="I69" s="187"/>
      <c r="J69" s="188">
        <f>J371</f>
        <v>0</v>
      </c>
      <c r="K69" s="122"/>
      <c r="L69" s="189"/>
    </row>
    <row r="70" spans="2:12" s="9" customFormat="1" ht="19.9" customHeight="1">
      <c r="B70" s="184"/>
      <c r="C70" s="122"/>
      <c r="D70" s="185" t="s">
        <v>191</v>
      </c>
      <c r="E70" s="186"/>
      <c r="F70" s="186"/>
      <c r="G70" s="186"/>
      <c r="H70" s="186"/>
      <c r="I70" s="187"/>
      <c r="J70" s="188">
        <f>J503</f>
        <v>0</v>
      </c>
      <c r="K70" s="122"/>
      <c r="L70" s="189"/>
    </row>
    <row r="71" spans="2:12" s="9" customFormat="1" ht="19.9" customHeight="1">
      <c r="B71" s="184"/>
      <c r="C71" s="122"/>
      <c r="D71" s="185" t="s">
        <v>192</v>
      </c>
      <c r="E71" s="186"/>
      <c r="F71" s="186"/>
      <c r="G71" s="186"/>
      <c r="H71" s="186"/>
      <c r="I71" s="187"/>
      <c r="J71" s="188">
        <f>J538</f>
        <v>0</v>
      </c>
      <c r="K71" s="122"/>
      <c r="L71" s="189"/>
    </row>
    <row r="72" spans="2:12" s="8" customFormat="1" ht="24.95" customHeight="1">
      <c r="B72" s="177"/>
      <c r="C72" s="178"/>
      <c r="D72" s="179" t="s">
        <v>193</v>
      </c>
      <c r="E72" s="180"/>
      <c r="F72" s="180"/>
      <c r="G72" s="180"/>
      <c r="H72" s="180"/>
      <c r="I72" s="181"/>
      <c r="J72" s="182">
        <f>J546</f>
        <v>0</v>
      </c>
      <c r="K72" s="178"/>
      <c r="L72" s="183"/>
    </row>
    <row r="73" spans="2:12" s="9" customFormat="1" ht="19.9" customHeight="1">
      <c r="B73" s="184"/>
      <c r="C73" s="122"/>
      <c r="D73" s="185" t="s">
        <v>194</v>
      </c>
      <c r="E73" s="186"/>
      <c r="F73" s="186"/>
      <c r="G73" s="186"/>
      <c r="H73" s="186"/>
      <c r="I73" s="187"/>
      <c r="J73" s="188">
        <f>J547</f>
        <v>0</v>
      </c>
      <c r="K73" s="122"/>
      <c r="L73" s="189"/>
    </row>
    <row r="74" spans="2:12" s="9" customFormat="1" ht="19.9" customHeight="1">
      <c r="B74" s="184"/>
      <c r="C74" s="122"/>
      <c r="D74" s="185" t="s">
        <v>195</v>
      </c>
      <c r="E74" s="186"/>
      <c r="F74" s="186"/>
      <c r="G74" s="186"/>
      <c r="H74" s="186"/>
      <c r="I74" s="187"/>
      <c r="J74" s="188">
        <f>J581</f>
        <v>0</v>
      </c>
      <c r="K74" s="122"/>
      <c r="L74" s="189"/>
    </row>
    <row r="75" spans="2:12" s="1" customFormat="1" ht="21.8" customHeight="1">
      <c r="B75" s="38"/>
      <c r="C75" s="39"/>
      <c r="D75" s="39"/>
      <c r="E75" s="39"/>
      <c r="F75" s="39"/>
      <c r="G75" s="39"/>
      <c r="H75" s="39"/>
      <c r="I75" s="143"/>
      <c r="J75" s="39"/>
      <c r="K75" s="39"/>
      <c r="L75" s="43"/>
    </row>
    <row r="76" spans="2:12" s="1" customFormat="1" ht="6.95" customHeight="1">
      <c r="B76" s="57"/>
      <c r="C76" s="58"/>
      <c r="D76" s="58"/>
      <c r="E76" s="58"/>
      <c r="F76" s="58"/>
      <c r="G76" s="58"/>
      <c r="H76" s="58"/>
      <c r="I76" s="167"/>
      <c r="J76" s="58"/>
      <c r="K76" s="58"/>
      <c r="L76" s="43"/>
    </row>
    <row r="80" spans="2:12" s="1" customFormat="1" ht="6.95" customHeight="1">
      <c r="B80" s="59"/>
      <c r="C80" s="60"/>
      <c r="D80" s="60"/>
      <c r="E80" s="60"/>
      <c r="F80" s="60"/>
      <c r="G80" s="60"/>
      <c r="H80" s="60"/>
      <c r="I80" s="170"/>
      <c r="J80" s="60"/>
      <c r="K80" s="60"/>
      <c r="L80" s="43"/>
    </row>
    <row r="81" spans="2:12" s="1" customFormat="1" ht="24.95" customHeight="1">
      <c r="B81" s="38"/>
      <c r="C81" s="23" t="s">
        <v>196</v>
      </c>
      <c r="D81" s="39"/>
      <c r="E81" s="39"/>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16</v>
      </c>
      <c r="D83" s="39"/>
      <c r="E83" s="39"/>
      <c r="F83" s="39"/>
      <c r="G83" s="39"/>
      <c r="H83" s="39"/>
      <c r="I83" s="143"/>
      <c r="J83" s="39"/>
      <c r="K83" s="39"/>
      <c r="L83" s="43"/>
    </row>
    <row r="84" spans="2:12" s="1" customFormat="1" ht="16.5" customHeight="1">
      <c r="B84" s="38"/>
      <c r="C84" s="39"/>
      <c r="D84" s="39"/>
      <c r="E84" s="171" t="str">
        <f>E7</f>
        <v>Oprava mostních objektů v úseku Domoušice - Hřivice</v>
      </c>
      <c r="F84" s="32"/>
      <c r="G84" s="32"/>
      <c r="H84" s="32"/>
      <c r="I84" s="143"/>
      <c r="J84" s="39"/>
      <c r="K84" s="39"/>
      <c r="L84" s="43"/>
    </row>
    <row r="85" spans="2:12" ht="12" customHeight="1">
      <c r="B85" s="21"/>
      <c r="C85" s="32" t="s">
        <v>175</v>
      </c>
      <c r="D85" s="22"/>
      <c r="E85" s="22"/>
      <c r="F85" s="22"/>
      <c r="G85" s="22"/>
      <c r="H85" s="22"/>
      <c r="I85" s="136"/>
      <c r="J85" s="22"/>
      <c r="K85" s="22"/>
      <c r="L85" s="20"/>
    </row>
    <row r="86" spans="2:12" s="1" customFormat="1" ht="16.5" customHeight="1">
      <c r="B86" s="38"/>
      <c r="C86" s="39"/>
      <c r="D86" s="39"/>
      <c r="E86" s="171" t="s">
        <v>2690</v>
      </c>
      <c r="F86" s="39"/>
      <c r="G86" s="39"/>
      <c r="H86" s="39"/>
      <c r="I86" s="143"/>
      <c r="J86" s="39"/>
      <c r="K86" s="39"/>
      <c r="L86" s="43"/>
    </row>
    <row r="87" spans="2:12" s="1" customFormat="1" ht="12" customHeight="1">
      <c r="B87" s="38"/>
      <c r="C87" s="32" t="s">
        <v>177</v>
      </c>
      <c r="D87" s="39"/>
      <c r="E87" s="39"/>
      <c r="F87" s="39"/>
      <c r="G87" s="39"/>
      <c r="H87" s="39"/>
      <c r="I87" s="143"/>
      <c r="J87" s="39"/>
      <c r="K87" s="39"/>
      <c r="L87" s="43"/>
    </row>
    <row r="88" spans="2:12" s="1" customFormat="1" ht="16.5" customHeight="1">
      <c r="B88" s="38"/>
      <c r="C88" s="39"/>
      <c r="D88" s="39"/>
      <c r="E88" s="64" t="str">
        <f>E11</f>
        <v>001 - ZRN - propustek v km 33,085</v>
      </c>
      <c r="F88" s="39"/>
      <c r="G88" s="39"/>
      <c r="H88" s="39"/>
      <c r="I88" s="143"/>
      <c r="J88" s="39"/>
      <c r="K88" s="39"/>
      <c r="L88" s="43"/>
    </row>
    <row r="89" spans="2:12" s="1" customFormat="1" ht="6.95" customHeight="1">
      <c r="B89" s="38"/>
      <c r="C89" s="39"/>
      <c r="D89" s="39"/>
      <c r="E89" s="39"/>
      <c r="F89" s="39"/>
      <c r="G89" s="39"/>
      <c r="H89" s="39"/>
      <c r="I89" s="143"/>
      <c r="J89" s="39"/>
      <c r="K89" s="39"/>
      <c r="L89" s="43"/>
    </row>
    <row r="90" spans="2:12" s="1" customFormat="1" ht="12" customHeight="1">
      <c r="B90" s="38"/>
      <c r="C90" s="32" t="s">
        <v>20</v>
      </c>
      <c r="D90" s="39"/>
      <c r="E90" s="39"/>
      <c r="F90" s="27" t="str">
        <f>F14</f>
        <v xml:space="preserve"> </v>
      </c>
      <c r="G90" s="39"/>
      <c r="H90" s="39"/>
      <c r="I90" s="145" t="s">
        <v>22</v>
      </c>
      <c r="J90" s="67" t="str">
        <f>IF(J14="","",J14)</f>
        <v>3. 6. 2019</v>
      </c>
      <c r="K90" s="39"/>
      <c r="L90" s="43"/>
    </row>
    <row r="91" spans="2:12" s="1" customFormat="1" ht="6.95" customHeight="1">
      <c r="B91" s="38"/>
      <c r="C91" s="39"/>
      <c r="D91" s="39"/>
      <c r="E91" s="39"/>
      <c r="F91" s="39"/>
      <c r="G91" s="39"/>
      <c r="H91" s="39"/>
      <c r="I91" s="143"/>
      <c r="J91" s="39"/>
      <c r="K91" s="39"/>
      <c r="L91" s="43"/>
    </row>
    <row r="92" spans="2:12" s="1" customFormat="1" ht="13.65" customHeight="1">
      <c r="B92" s="38"/>
      <c r="C92" s="32" t="s">
        <v>24</v>
      </c>
      <c r="D92" s="39"/>
      <c r="E92" s="39"/>
      <c r="F92" s="27" t="str">
        <f>E17</f>
        <v xml:space="preserve"> </v>
      </c>
      <c r="G92" s="39"/>
      <c r="H92" s="39"/>
      <c r="I92" s="145" t="s">
        <v>29</v>
      </c>
      <c r="J92" s="36" t="str">
        <f>E23</f>
        <v xml:space="preserve"> </v>
      </c>
      <c r="K92" s="39"/>
      <c r="L92" s="43"/>
    </row>
    <row r="93" spans="2:12" s="1" customFormat="1" ht="13.65" customHeight="1">
      <c r="B93" s="38"/>
      <c r="C93" s="32" t="s">
        <v>27</v>
      </c>
      <c r="D93" s="39"/>
      <c r="E93" s="39"/>
      <c r="F93" s="27" t="str">
        <f>IF(E20="","",E20)</f>
        <v>Vyplň údaj</v>
      </c>
      <c r="G93" s="39"/>
      <c r="H93" s="39"/>
      <c r="I93" s="145" t="s">
        <v>31</v>
      </c>
      <c r="J93" s="36" t="str">
        <f>E26</f>
        <v xml:space="preserve"> </v>
      </c>
      <c r="K93" s="39"/>
      <c r="L93" s="43"/>
    </row>
    <row r="94" spans="2:12" s="1" customFormat="1" ht="10.3" customHeight="1">
      <c r="B94" s="38"/>
      <c r="C94" s="39"/>
      <c r="D94" s="39"/>
      <c r="E94" s="39"/>
      <c r="F94" s="39"/>
      <c r="G94" s="39"/>
      <c r="H94" s="39"/>
      <c r="I94" s="143"/>
      <c r="J94" s="39"/>
      <c r="K94" s="39"/>
      <c r="L94" s="43"/>
    </row>
    <row r="95" spans="2:20" s="10" customFormat="1" ht="29.25" customHeight="1">
      <c r="B95" s="190"/>
      <c r="C95" s="191" t="s">
        <v>197</v>
      </c>
      <c r="D95" s="192" t="s">
        <v>52</v>
      </c>
      <c r="E95" s="192" t="s">
        <v>48</v>
      </c>
      <c r="F95" s="192" t="s">
        <v>49</v>
      </c>
      <c r="G95" s="192" t="s">
        <v>198</v>
      </c>
      <c r="H95" s="192" t="s">
        <v>199</v>
      </c>
      <c r="I95" s="193" t="s">
        <v>200</v>
      </c>
      <c r="J95" s="192" t="s">
        <v>181</v>
      </c>
      <c r="K95" s="194" t="s">
        <v>201</v>
      </c>
      <c r="L95" s="195"/>
      <c r="M95" s="88" t="s">
        <v>1</v>
      </c>
      <c r="N95" s="89" t="s">
        <v>37</v>
      </c>
      <c r="O95" s="89" t="s">
        <v>202</v>
      </c>
      <c r="P95" s="89" t="s">
        <v>203</v>
      </c>
      <c r="Q95" s="89" t="s">
        <v>204</v>
      </c>
      <c r="R95" s="89" t="s">
        <v>205</v>
      </c>
      <c r="S95" s="89" t="s">
        <v>206</v>
      </c>
      <c r="T95" s="90" t="s">
        <v>207</v>
      </c>
    </row>
    <row r="96" spans="2:63" s="1" customFormat="1" ht="22.8" customHeight="1">
      <c r="B96" s="38"/>
      <c r="C96" s="95" t="s">
        <v>208</v>
      </c>
      <c r="D96" s="39"/>
      <c r="E96" s="39"/>
      <c r="F96" s="39"/>
      <c r="G96" s="39"/>
      <c r="H96" s="39"/>
      <c r="I96" s="143"/>
      <c r="J96" s="196">
        <f>BK96</f>
        <v>0</v>
      </c>
      <c r="K96" s="39"/>
      <c r="L96" s="43"/>
      <c r="M96" s="91"/>
      <c r="N96" s="92"/>
      <c r="O96" s="92"/>
      <c r="P96" s="197">
        <f>P97+P546</f>
        <v>0</v>
      </c>
      <c r="Q96" s="92"/>
      <c r="R96" s="197">
        <f>R97+R546</f>
        <v>492.47520731699996</v>
      </c>
      <c r="S96" s="92"/>
      <c r="T96" s="198">
        <f>T97+T546</f>
        <v>75.8213661</v>
      </c>
      <c r="AT96" s="17" t="s">
        <v>66</v>
      </c>
      <c r="AU96" s="17" t="s">
        <v>183</v>
      </c>
      <c r="BK96" s="199">
        <f>BK97+BK546</f>
        <v>0</v>
      </c>
    </row>
    <row r="97" spans="2:63" s="11" customFormat="1" ht="25.9" customHeight="1">
      <c r="B97" s="200"/>
      <c r="C97" s="201"/>
      <c r="D97" s="202" t="s">
        <v>66</v>
      </c>
      <c r="E97" s="203" t="s">
        <v>209</v>
      </c>
      <c r="F97" s="203" t="s">
        <v>210</v>
      </c>
      <c r="G97" s="201"/>
      <c r="H97" s="201"/>
      <c r="I97" s="204"/>
      <c r="J97" s="205">
        <f>BK97</f>
        <v>0</v>
      </c>
      <c r="K97" s="201"/>
      <c r="L97" s="206"/>
      <c r="M97" s="207"/>
      <c r="N97" s="208"/>
      <c r="O97" s="208"/>
      <c r="P97" s="209">
        <f>P98+P234+P271+P336+P371+P503+P538</f>
        <v>0</v>
      </c>
      <c r="Q97" s="208"/>
      <c r="R97" s="209">
        <f>R98+R234+R271+R336+R371+R503+R538</f>
        <v>492.36213893699994</v>
      </c>
      <c r="S97" s="208"/>
      <c r="T97" s="210">
        <f>T98+T234+T271+T336+T371+T503+T538</f>
        <v>75.8213661</v>
      </c>
      <c r="AR97" s="211" t="s">
        <v>74</v>
      </c>
      <c r="AT97" s="212" t="s">
        <v>66</v>
      </c>
      <c r="AU97" s="212" t="s">
        <v>67</v>
      </c>
      <c r="AY97" s="211" t="s">
        <v>211</v>
      </c>
      <c r="BK97" s="213">
        <f>BK98+BK234+BK271+BK336+BK371+BK503+BK538</f>
        <v>0</v>
      </c>
    </row>
    <row r="98" spans="2:63" s="11" customFormat="1" ht="22.8" customHeight="1">
      <c r="B98" s="200"/>
      <c r="C98" s="201"/>
      <c r="D98" s="202" t="s">
        <v>66</v>
      </c>
      <c r="E98" s="214" t="s">
        <v>74</v>
      </c>
      <c r="F98" s="214" t="s">
        <v>212</v>
      </c>
      <c r="G98" s="201"/>
      <c r="H98" s="201"/>
      <c r="I98" s="204"/>
      <c r="J98" s="215">
        <f>BK98</f>
        <v>0</v>
      </c>
      <c r="K98" s="201"/>
      <c r="L98" s="206"/>
      <c r="M98" s="207"/>
      <c r="N98" s="208"/>
      <c r="O98" s="208"/>
      <c r="P98" s="209">
        <f>SUM(P99:P233)</f>
        <v>0</v>
      </c>
      <c r="Q98" s="208"/>
      <c r="R98" s="209">
        <f>SUM(R99:R233)</f>
        <v>208.00936</v>
      </c>
      <c r="S98" s="208"/>
      <c r="T98" s="210">
        <f>SUM(T99:T233)</f>
        <v>0</v>
      </c>
      <c r="AR98" s="211" t="s">
        <v>74</v>
      </c>
      <c r="AT98" s="212" t="s">
        <v>66</v>
      </c>
      <c r="AU98" s="212" t="s">
        <v>74</v>
      </c>
      <c r="AY98" s="211" t="s">
        <v>211</v>
      </c>
      <c r="BK98" s="213">
        <f>SUM(BK99:BK233)</f>
        <v>0</v>
      </c>
    </row>
    <row r="99" spans="2:65" s="1" customFormat="1" ht="16.5" customHeight="1">
      <c r="B99" s="38"/>
      <c r="C99" s="216" t="s">
        <v>74</v>
      </c>
      <c r="D99" s="216" t="s">
        <v>213</v>
      </c>
      <c r="E99" s="217" t="s">
        <v>214</v>
      </c>
      <c r="F99" s="218" t="s">
        <v>215</v>
      </c>
      <c r="G99" s="219" t="s">
        <v>216</v>
      </c>
      <c r="H99" s="220">
        <v>460</v>
      </c>
      <c r="I99" s="221"/>
      <c r="J99" s="222">
        <f>ROUND(I99*H99,2)</f>
        <v>0</v>
      </c>
      <c r="K99" s="218" t="s">
        <v>217</v>
      </c>
      <c r="L99" s="43"/>
      <c r="M99" s="223" t="s">
        <v>1</v>
      </c>
      <c r="N99" s="224" t="s">
        <v>38</v>
      </c>
      <c r="O99" s="79"/>
      <c r="P99" s="225">
        <f>O99*H99</f>
        <v>0</v>
      </c>
      <c r="Q99" s="225">
        <v>0</v>
      </c>
      <c r="R99" s="225">
        <f>Q99*H99</f>
        <v>0</v>
      </c>
      <c r="S99" s="225">
        <v>0</v>
      </c>
      <c r="T99" s="226">
        <f>S99*H99</f>
        <v>0</v>
      </c>
      <c r="AR99" s="17" t="s">
        <v>218</v>
      </c>
      <c r="AT99" s="17" t="s">
        <v>213</v>
      </c>
      <c r="AU99" s="17" t="s">
        <v>76</v>
      </c>
      <c r="AY99" s="17" t="s">
        <v>211</v>
      </c>
      <c r="BE99" s="227">
        <f>IF(N99="základní",J99,0)</f>
        <v>0</v>
      </c>
      <c r="BF99" s="227">
        <f>IF(N99="snížená",J99,0)</f>
        <v>0</v>
      </c>
      <c r="BG99" s="227">
        <f>IF(N99="zákl. přenesená",J99,0)</f>
        <v>0</v>
      </c>
      <c r="BH99" s="227">
        <f>IF(N99="sníž. přenesená",J99,0)</f>
        <v>0</v>
      </c>
      <c r="BI99" s="227">
        <f>IF(N99="nulová",J99,0)</f>
        <v>0</v>
      </c>
      <c r="BJ99" s="17" t="s">
        <v>74</v>
      </c>
      <c r="BK99" s="227">
        <f>ROUND(I99*H99,2)</f>
        <v>0</v>
      </c>
      <c r="BL99" s="17" t="s">
        <v>218</v>
      </c>
      <c r="BM99" s="17" t="s">
        <v>76</v>
      </c>
    </row>
    <row r="100" spans="2:47" s="1" customFormat="1" ht="12">
      <c r="B100" s="38"/>
      <c r="C100" s="39"/>
      <c r="D100" s="228" t="s">
        <v>219</v>
      </c>
      <c r="E100" s="39"/>
      <c r="F100" s="229" t="s">
        <v>220</v>
      </c>
      <c r="G100" s="39"/>
      <c r="H100" s="39"/>
      <c r="I100" s="143"/>
      <c r="J100" s="39"/>
      <c r="K100" s="39"/>
      <c r="L100" s="43"/>
      <c r="M100" s="230"/>
      <c r="N100" s="79"/>
      <c r="O100" s="79"/>
      <c r="P100" s="79"/>
      <c r="Q100" s="79"/>
      <c r="R100" s="79"/>
      <c r="S100" s="79"/>
      <c r="T100" s="80"/>
      <c r="AT100" s="17" t="s">
        <v>219</v>
      </c>
      <c r="AU100" s="17" t="s">
        <v>76</v>
      </c>
    </row>
    <row r="101" spans="2:47" s="1" customFormat="1" ht="12">
      <c r="B101" s="38"/>
      <c r="C101" s="39"/>
      <c r="D101" s="228" t="s">
        <v>221</v>
      </c>
      <c r="E101" s="39"/>
      <c r="F101" s="231" t="s">
        <v>222</v>
      </c>
      <c r="G101" s="39"/>
      <c r="H101" s="39"/>
      <c r="I101" s="143"/>
      <c r="J101" s="39"/>
      <c r="K101" s="39"/>
      <c r="L101" s="43"/>
      <c r="M101" s="230"/>
      <c r="N101" s="79"/>
      <c r="O101" s="79"/>
      <c r="P101" s="79"/>
      <c r="Q101" s="79"/>
      <c r="R101" s="79"/>
      <c r="S101" s="79"/>
      <c r="T101" s="80"/>
      <c r="AT101" s="17" t="s">
        <v>221</v>
      </c>
      <c r="AU101" s="17" t="s">
        <v>76</v>
      </c>
    </row>
    <row r="102" spans="2:51" s="12" customFormat="1" ht="12">
      <c r="B102" s="232"/>
      <c r="C102" s="233"/>
      <c r="D102" s="228" t="s">
        <v>223</v>
      </c>
      <c r="E102" s="234" t="s">
        <v>1</v>
      </c>
      <c r="F102" s="235" t="s">
        <v>888</v>
      </c>
      <c r="G102" s="233"/>
      <c r="H102" s="234" t="s">
        <v>1</v>
      </c>
      <c r="I102" s="236"/>
      <c r="J102" s="233"/>
      <c r="K102" s="233"/>
      <c r="L102" s="237"/>
      <c r="M102" s="238"/>
      <c r="N102" s="239"/>
      <c r="O102" s="239"/>
      <c r="P102" s="239"/>
      <c r="Q102" s="239"/>
      <c r="R102" s="239"/>
      <c r="S102" s="239"/>
      <c r="T102" s="240"/>
      <c r="AT102" s="241" t="s">
        <v>223</v>
      </c>
      <c r="AU102" s="241" t="s">
        <v>76</v>
      </c>
      <c r="AV102" s="12" t="s">
        <v>74</v>
      </c>
      <c r="AW102" s="12" t="s">
        <v>30</v>
      </c>
      <c r="AX102" s="12" t="s">
        <v>67</v>
      </c>
      <c r="AY102" s="241" t="s">
        <v>211</v>
      </c>
    </row>
    <row r="103" spans="2:51" s="13" customFormat="1" ht="12">
      <c r="B103" s="242"/>
      <c r="C103" s="243"/>
      <c r="D103" s="228" t="s">
        <v>223</v>
      </c>
      <c r="E103" s="244" t="s">
        <v>1</v>
      </c>
      <c r="F103" s="245" t="s">
        <v>2692</v>
      </c>
      <c r="G103" s="243"/>
      <c r="H103" s="246">
        <v>180</v>
      </c>
      <c r="I103" s="247"/>
      <c r="J103" s="243"/>
      <c r="K103" s="243"/>
      <c r="L103" s="248"/>
      <c r="M103" s="249"/>
      <c r="N103" s="250"/>
      <c r="O103" s="250"/>
      <c r="P103" s="250"/>
      <c r="Q103" s="250"/>
      <c r="R103" s="250"/>
      <c r="S103" s="250"/>
      <c r="T103" s="251"/>
      <c r="AT103" s="252" t="s">
        <v>223</v>
      </c>
      <c r="AU103" s="252" t="s">
        <v>76</v>
      </c>
      <c r="AV103" s="13" t="s">
        <v>76</v>
      </c>
      <c r="AW103" s="13" t="s">
        <v>30</v>
      </c>
      <c r="AX103" s="13" t="s">
        <v>67</v>
      </c>
      <c r="AY103" s="252" t="s">
        <v>211</v>
      </c>
    </row>
    <row r="104" spans="2:51" s="12" customFormat="1" ht="12">
      <c r="B104" s="232"/>
      <c r="C104" s="233"/>
      <c r="D104" s="228" t="s">
        <v>223</v>
      </c>
      <c r="E104" s="234" t="s">
        <v>1</v>
      </c>
      <c r="F104" s="235" t="s">
        <v>883</v>
      </c>
      <c r="G104" s="233"/>
      <c r="H104" s="234" t="s">
        <v>1</v>
      </c>
      <c r="I104" s="236"/>
      <c r="J104" s="233"/>
      <c r="K104" s="233"/>
      <c r="L104" s="237"/>
      <c r="M104" s="238"/>
      <c r="N104" s="239"/>
      <c r="O104" s="239"/>
      <c r="P104" s="239"/>
      <c r="Q104" s="239"/>
      <c r="R104" s="239"/>
      <c r="S104" s="239"/>
      <c r="T104" s="240"/>
      <c r="AT104" s="241" t="s">
        <v>223</v>
      </c>
      <c r="AU104" s="241" t="s">
        <v>76</v>
      </c>
      <c r="AV104" s="12" t="s">
        <v>74</v>
      </c>
      <c r="AW104" s="12" t="s">
        <v>30</v>
      </c>
      <c r="AX104" s="12" t="s">
        <v>67</v>
      </c>
      <c r="AY104" s="241" t="s">
        <v>211</v>
      </c>
    </row>
    <row r="105" spans="2:51" s="13" customFormat="1" ht="12">
      <c r="B105" s="242"/>
      <c r="C105" s="243"/>
      <c r="D105" s="228" t="s">
        <v>223</v>
      </c>
      <c r="E105" s="244" t="s">
        <v>1</v>
      </c>
      <c r="F105" s="245" t="s">
        <v>2693</v>
      </c>
      <c r="G105" s="243"/>
      <c r="H105" s="246">
        <v>280</v>
      </c>
      <c r="I105" s="247"/>
      <c r="J105" s="243"/>
      <c r="K105" s="243"/>
      <c r="L105" s="248"/>
      <c r="M105" s="249"/>
      <c r="N105" s="250"/>
      <c r="O105" s="250"/>
      <c r="P105" s="250"/>
      <c r="Q105" s="250"/>
      <c r="R105" s="250"/>
      <c r="S105" s="250"/>
      <c r="T105" s="251"/>
      <c r="AT105" s="252" t="s">
        <v>223</v>
      </c>
      <c r="AU105" s="252" t="s">
        <v>76</v>
      </c>
      <c r="AV105" s="13" t="s">
        <v>76</v>
      </c>
      <c r="AW105" s="13" t="s">
        <v>30</v>
      </c>
      <c r="AX105" s="13" t="s">
        <v>67</v>
      </c>
      <c r="AY105" s="252" t="s">
        <v>211</v>
      </c>
    </row>
    <row r="106" spans="2:51" s="14" customFormat="1" ht="12">
      <c r="B106" s="253"/>
      <c r="C106" s="254"/>
      <c r="D106" s="228" t="s">
        <v>223</v>
      </c>
      <c r="E106" s="255" t="s">
        <v>1</v>
      </c>
      <c r="F106" s="256" t="s">
        <v>227</v>
      </c>
      <c r="G106" s="254"/>
      <c r="H106" s="257">
        <v>460</v>
      </c>
      <c r="I106" s="258"/>
      <c r="J106" s="254"/>
      <c r="K106" s="254"/>
      <c r="L106" s="259"/>
      <c r="M106" s="260"/>
      <c r="N106" s="261"/>
      <c r="O106" s="261"/>
      <c r="P106" s="261"/>
      <c r="Q106" s="261"/>
      <c r="R106" s="261"/>
      <c r="S106" s="261"/>
      <c r="T106" s="262"/>
      <c r="AT106" s="263" t="s">
        <v>223</v>
      </c>
      <c r="AU106" s="263" t="s">
        <v>76</v>
      </c>
      <c r="AV106" s="14" t="s">
        <v>218</v>
      </c>
      <c r="AW106" s="14" t="s">
        <v>30</v>
      </c>
      <c r="AX106" s="14" t="s">
        <v>74</v>
      </c>
      <c r="AY106" s="263" t="s">
        <v>211</v>
      </c>
    </row>
    <row r="107" spans="2:65" s="1" customFormat="1" ht="16.5" customHeight="1">
      <c r="B107" s="38"/>
      <c r="C107" s="216" t="s">
        <v>76</v>
      </c>
      <c r="D107" s="216" t="s">
        <v>213</v>
      </c>
      <c r="E107" s="217" t="s">
        <v>228</v>
      </c>
      <c r="F107" s="218" t="s">
        <v>229</v>
      </c>
      <c r="G107" s="219" t="s">
        <v>230</v>
      </c>
      <c r="H107" s="220">
        <v>9.2</v>
      </c>
      <c r="I107" s="221"/>
      <c r="J107" s="222">
        <f>ROUND(I107*H107,2)</f>
        <v>0</v>
      </c>
      <c r="K107" s="218" t="s">
        <v>217</v>
      </c>
      <c r="L107" s="43"/>
      <c r="M107" s="223" t="s">
        <v>1</v>
      </c>
      <c r="N107" s="224" t="s">
        <v>38</v>
      </c>
      <c r="O107" s="79"/>
      <c r="P107" s="225">
        <f>O107*H107</f>
        <v>0</v>
      </c>
      <c r="Q107" s="225">
        <v>0</v>
      </c>
      <c r="R107" s="225">
        <f>Q107*H107</f>
        <v>0</v>
      </c>
      <c r="S107" s="225">
        <v>0</v>
      </c>
      <c r="T107" s="226">
        <f>S107*H107</f>
        <v>0</v>
      </c>
      <c r="AR107" s="17" t="s">
        <v>218</v>
      </c>
      <c r="AT107" s="17" t="s">
        <v>213</v>
      </c>
      <c r="AU107" s="17" t="s">
        <v>76</v>
      </c>
      <c r="AY107" s="17" t="s">
        <v>211</v>
      </c>
      <c r="BE107" s="227">
        <f>IF(N107="základní",J107,0)</f>
        <v>0</v>
      </c>
      <c r="BF107" s="227">
        <f>IF(N107="snížená",J107,0)</f>
        <v>0</v>
      </c>
      <c r="BG107" s="227">
        <f>IF(N107="zákl. přenesená",J107,0)</f>
        <v>0</v>
      </c>
      <c r="BH107" s="227">
        <f>IF(N107="sníž. přenesená",J107,0)</f>
        <v>0</v>
      </c>
      <c r="BI107" s="227">
        <f>IF(N107="nulová",J107,0)</f>
        <v>0</v>
      </c>
      <c r="BJ107" s="17" t="s">
        <v>74</v>
      </c>
      <c r="BK107" s="227">
        <f>ROUND(I107*H107,2)</f>
        <v>0</v>
      </c>
      <c r="BL107" s="17" t="s">
        <v>218</v>
      </c>
      <c r="BM107" s="17" t="s">
        <v>218</v>
      </c>
    </row>
    <row r="108" spans="2:47" s="1" customFormat="1" ht="12">
      <c r="B108" s="38"/>
      <c r="C108" s="39"/>
      <c r="D108" s="228" t="s">
        <v>219</v>
      </c>
      <c r="E108" s="39"/>
      <c r="F108" s="229" t="s">
        <v>231</v>
      </c>
      <c r="G108" s="39"/>
      <c r="H108" s="39"/>
      <c r="I108" s="143"/>
      <c r="J108" s="39"/>
      <c r="K108" s="39"/>
      <c r="L108" s="43"/>
      <c r="M108" s="230"/>
      <c r="N108" s="79"/>
      <c r="O108" s="79"/>
      <c r="P108" s="79"/>
      <c r="Q108" s="79"/>
      <c r="R108" s="79"/>
      <c r="S108" s="79"/>
      <c r="T108" s="80"/>
      <c r="AT108" s="17" t="s">
        <v>219</v>
      </c>
      <c r="AU108" s="17" t="s">
        <v>76</v>
      </c>
    </row>
    <row r="109" spans="2:47" s="1" customFormat="1" ht="12">
      <c r="B109" s="38"/>
      <c r="C109" s="39"/>
      <c r="D109" s="228" t="s">
        <v>221</v>
      </c>
      <c r="E109" s="39"/>
      <c r="F109" s="231" t="s">
        <v>232</v>
      </c>
      <c r="G109" s="39"/>
      <c r="H109" s="39"/>
      <c r="I109" s="143"/>
      <c r="J109" s="39"/>
      <c r="K109" s="39"/>
      <c r="L109" s="43"/>
      <c r="M109" s="230"/>
      <c r="N109" s="79"/>
      <c r="O109" s="79"/>
      <c r="P109" s="79"/>
      <c r="Q109" s="79"/>
      <c r="R109" s="79"/>
      <c r="S109" s="79"/>
      <c r="T109" s="80"/>
      <c r="AT109" s="17" t="s">
        <v>221</v>
      </c>
      <c r="AU109" s="17" t="s">
        <v>76</v>
      </c>
    </row>
    <row r="110" spans="2:51" s="13" customFormat="1" ht="12">
      <c r="B110" s="242"/>
      <c r="C110" s="243"/>
      <c r="D110" s="228" t="s">
        <v>223</v>
      </c>
      <c r="E110" s="244" t="s">
        <v>1</v>
      </c>
      <c r="F110" s="245" t="s">
        <v>2694</v>
      </c>
      <c r="G110" s="243"/>
      <c r="H110" s="246">
        <v>9.2</v>
      </c>
      <c r="I110" s="247"/>
      <c r="J110" s="243"/>
      <c r="K110" s="243"/>
      <c r="L110" s="248"/>
      <c r="M110" s="249"/>
      <c r="N110" s="250"/>
      <c r="O110" s="250"/>
      <c r="P110" s="250"/>
      <c r="Q110" s="250"/>
      <c r="R110" s="250"/>
      <c r="S110" s="250"/>
      <c r="T110" s="251"/>
      <c r="AT110" s="252" t="s">
        <v>223</v>
      </c>
      <c r="AU110" s="252" t="s">
        <v>76</v>
      </c>
      <c r="AV110" s="13" t="s">
        <v>76</v>
      </c>
      <c r="AW110" s="13" t="s">
        <v>30</v>
      </c>
      <c r="AX110" s="13" t="s">
        <v>74</v>
      </c>
      <c r="AY110" s="252" t="s">
        <v>211</v>
      </c>
    </row>
    <row r="111" spans="2:65" s="1" customFormat="1" ht="16.5" customHeight="1">
      <c r="B111" s="38"/>
      <c r="C111" s="216" t="s">
        <v>236</v>
      </c>
      <c r="D111" s="216" t="s">
        <v>213</v>
      </c>
      <c r="E111" s="217" t="s">
        <v>2164</v>
      </c>
      <c r="F111" s="218" t="s">
        <v>2165</v>
      </c>
      <c r="G111" s="219" t="s">
        <v>230</v>
      </c>
      <c r="H111" s="220">
        <v>46.8</v>
      </c>
      <c r="I111" s="221"/>
      <c r="J111" s="222">
        <f>ROUND(I111*H111,2)</f>
        <v>0</v>
      </c>
      <c r="K111" s="218" t="s">
        <v>217</v>
      </c>
      <c r="L111" s="43"/>
      <c r="M111" s="223" t="s">
        <v>1</v>
      </c>
      <c r="N111" s="224" t="s">
        <v>38</v>
      </c>
      <c r="O111" s="79"/>
      <c r="P111" s="225">
        <f>O111*H111</f>
        <v>0</v>
      </c>
      <c r="Q111" s="225">
        <v>0</v>
      </c>
      <c r="R111" s="225">
        <f>Q111*H111</f>
        <v>0</v>
      </c>
      <c r="S111" s="225">
        <v>0</v>
      </c>
      <c r="T111" s="226">
        <f>S111*H111</f>
        <v>0</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239</v>
      </c>
    </row>
    <row r="112" spans="2:47" s="1" customFormat="1" ht="12">
      <c r="B112" s="38"/>
      <c r="C112" s="39"/>
      <c r="D112" s="228" t="s">
        <v>219</v>
      </c>
      <c r="E112" s="39"/>
      <c r="F112" s="229" t="s">
        <v>2166</v>
      </c>
      <c r="G112" s="39"/>
      <c r="H112" s="39"/>
      <c r="I112" s="143"/>
      <c r="J112" s="39"/>
      <c r="K112" s="39"/>
      <c r="L112" s="43"/>
      <c r="M112" s="230"/>
      <c r="N112" s="79"/>
      <c r="O112" s="79"/>
      <c r="P112" s="79"/>
      <c r="Q112" s="79"/>
      <c r="R112" s="79"/>
      <c r="S112" s="79"/>
      <c r="T112" s="80"/>
      <c r="AT112" s="17" t="s">
        <v>219</v>
      </c>
      <c r="AU112" s="17" t="s">
        <v>76</v>
      </c>
    </row>
    <row r="113" spans="2:47" s="1" customFormat="1" ht="12">
      <c r="B113" s="38"/>
      <c r="C113" s="39"/>
      <c r="D113" s="228" t="s">
        <v>221</v>
      </c>
      <c r="E113" s="39"/>
      <c r="F113" s="231" t="s">
        <v>850</v>
      </c>
      <c r="G113" s="39"/>
      <c r="H113" s="39"/>
      <c r="I113" s="143"/>
      <c r="J113" s="39"/>
      <c r="K113" s="39"/>
      <c r="L113" s="43"/>
      <c r="M113" s="230"/>
      <c r="N113" s="79"/>
      <c r="O113" s="79"/>
      <c r="P113" s="79"/>
      <c r="Q113" s="79"/>
      <c r="R113" s="79"/>
      <c r="S113" s="79"/>
      <c r="T113" s="80"/>
      <c r="AT113" s="17" t="s">
        <v>221</v>
      </c>
      <c r="AU113" s="17" t="s">
        <v>76</v>
      </c>
    </row>
    <row r="114" spans="2:51" s="12" customFormat="1" ht="12">
      <c r="B114" s="232"/>
      <c r="C114" s="233"/>
      <c r="D114" s="228" t="s">
        <v>223</v>
      </c>
      <c r="E114" s="234" t="s">
        <v>1</v>
      </c>
      <c r="F114" s="235" t="s">
        <v>888</v>
      </c>
      <c r="G114" s="233"/>
      <c r="H114" s="234" t="s">
        <v>1</v>
      </c>
      <c r="I114" s="236"/>
      <c r="J114" s="233"/>
      <c r="K114" s="233"/>
      <c r="L114" s="237"/>
      <c r="M114" s="238"/>
      <c r="N114" s="239"/>
      <c r="O114" s="239"/>
      <c r="P114" s="239"/>
      <c r="Q114" s="239"/>
      <c r="R114" s="239"/>
      <c r="S114" s="239"/>
      <c r="T114" s="240"/>
      <c r="AT114" s="241" t="s">
        <v>223</v>
      </c>
      <c r="AU114" s="241" t="s">
        <v>76</v>
      </c>
      <c r="AV114" s="12" t="s">
        <v>74</v>
      </c>
      <c r="AW114" s="12" t="s">
        <v>30</v>
      </c>
      <c r="AX114" s="12" t="s">
        <v>67</v>
      </c>
      <c r="AY114" s="241" t="s">
        <v>211</v>
      </c>
    </row>
    <row r="115" spans="2:51" s="13" customFormat="1" ht="12">
      <c r="B115" s="242"/>
      <c r="C115" s="243"/>
      <c r="D115" s="228" t="s">
        <v>223</v>
      </c>
      <c r="E115" s="244" t="s">
        <v>1</v>
      </c>
      <c r="F115" s="245" t="s">
        <v>2695</v>
      </c>
      <c r="G115" s="243"/>
      <c r="H115" s="246">
        <v>17.55</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2" customFormat="1" ht="12">
      <c r="B116" s="232"/>
      <c r="C116" s="233"/>
      <c r="D116" s="228" t="s">
        <v>223</v>
      </c>
      <c r="E116" s="234" t="s">
        <v>1</v>
      </c>
      <c r="F116" s="235" t="s">
        <v>883</v>
      </c>
      <c r="G116" s="233"/>
      <c r="H116" s="234" t="s">
        <v>1</v>
      </c>
      <c r="I116" s="236"/>
      <c r="J116" s="233"/>
      <c r="K116" s="233"/>
      <c r="L116" s="237"/>
      <c r="M116" s="238"/>
      <c r="N116" s="239"/>
      <c r="O116" s="239"/>
      <c r="P116" s="239"/>
      <c r="Q116" s="239"/>
      <c r="R116" s="239"/>
      <c r="S116" s="239"/>
      <c r="T116" s="240"/>
      <c r="AT116" s="241" t="s">
        <v>223</v>
      </c>
      <c r="AU116" s="241" t="s">
        <v>76</v>
      </c>
      <c r="AV116" s="12" t="s">
        <v>74</v>
      </c>
      <c r="AW116" s="12" t="s">
        <v>30</v>
      </c>
      <c r="AX116" s="12" t="s">
        <v>67</v>
      </c>
      <c r="AY116" s="241" t="s">
        <v>211</v>
      </c>
    </row>
    <row r="117" spans="2:51" s="13" customFormat="1" ht="12">
      <c r="B117" s="242"/>
      <c r="C117" s="243"/>
      <c r="D117" s="228" t="s">
        <v>223</v>
      </c>
      <c r="E117" s="244" t="s">
        <v>1</v>
      </c>
      <c r="F117" s="245" t="s">
        <v>2696</v>
      </c>
      <c r="G117" s="243"/>
      <c r="H117" s="246">
        <v>29.25</v>
      </c>
      <c r="I117" s="247"/>
      <c r="J117" s="243"/>
      <c r="K117" s="243"/>
      <c r="L117" s="248"/>
      <c r="M117" s="249"/>
      <c r="N117" s="250"/>
      <c r="O117" s="250"/>
      <c r="P117" s="250"/>
      <c r="Q117" s="250"/>
      <c r="R117" s="250"/>
      <c r="S117" s="250"/>
      <c r="T117" s="251"/>
      <c r="AT117" s="252" t="s">
        <v>223</v>
      </c>
      <c r="AU117" s="252" t="s">
        <v>76</v>
      </c>
      <c r="AV117" s="13" t="s">
        <v>76</v>
      </c>
      <c r="AW117" s="13" t="s">
        <v>30</v>
      </c>
      <c r="AX117" s="13" t="s">
        <v>67</v>
      </c>
      <c r="AY117" s="252" t="s">
        <v>211</v>
      </c>
    </row>
    <row r="118" spans="2:51" s="14" customFormat="1" ht="12">
      <c r="B118" s="253"/>
      <c r="C118" s="254"/>
      <c r="D118" s="228" t="s">
        <v>223</v>
      </c>
      <c r="E118" s="255" t="s">
        <v>1</v>
      </c>
      <c r="F118" s="256" t="s">
        <v>227</v>
      </c>
      <c r="G118" s="254"/>
      <c r="H118" s="257">
        <v>46.8</v>
      </c>
      <c r="I118" s="258"/>
      <c r="J118" s="254"/>
      <c r="K118" s="254"/>
      <c r="L118" s="259"/>
      <c r="M118" s="260"/>
      <c r="N118" s="261"/>
      <c r="O118" s="261"/>
      <c r="P118" s="261"/>
      <c r="Q118" s="261"/>
      <c r="R118" s="261"/>
      <c r="S118" s="261"/>
      <c r="T118" s="262"/>
      <c r="AT118" s="263" t="s">
        <v>223</v>
      </c>
      <c r="AU118" s="263" t="s">
        <v>76</v>
      </c>
      <c r="AV118" s="14" t="s">
        <v>218</v>
      </c>
      <c r="AW118" s="14" t="s">
        <v>30</v>
      </c>
      <c r="AX118" s="14" t="s">
        <v>74</v>
      </c>
      <c r="AY118" s="263" t="s">
        <v>211</v>
      </c>
    </row>
    <row r="119" spans="2:65" s="1" customFormat="1" ht="16.5" customHeight="1">
      <c r="B119" s="38"/>
      <c r="C119" s="216" t="s">
        <v>218</v>
      </c>
      <c r="D119" s="216" t="s">
        <v>213</v>
      </c>
      <c r="E119" s="217" t="s">
        <v>263</v>
      </c>
      <c r="F119" s="218" t="s">
        <v>264</v>
      </c>
      <c r="G119" s="219" t="s">
        <v>230</v>
      </c>
      <c r="H119" s="220">
        <v>135</v>
      </c>
      <c r="I119" s="221"/>
      <c r="J119" s="222">
        <f>ROUND(I119*H119,2)</f>
        <v>0</v>
      </c>
      <c r="K119" s="218" t="s">
        <v>217</v>
      </c>
      <c r="L119" s="43"/>
      <c r="M119" s="223" t="s">
        <v>1</v>
      </c>
      <c r="N119" s="224" t="s">
        <v>38</v>
      </c>
      <c r="O119" s="79"/>
      <c r="P119" s="225">
        <f>O119*H119</f>
        <v>0</v>
      </c>
      <c r="Q119" s="225">
        <v>0</v>
      </c>
      <c r="R119" s="225">
        <f>Q119*H119</f>
        <v>0</v>
      </c>
      <c r="S119" s="225">
        <v>0</v>
      </c>
      <c r="T119" s="226">
        <f>S119*H119</f>
        <v>0</v>
      </c>
      <c r="AR119" s="17" t="s">
        <v>218</v>
      </c>
      <c r="AT119" s="17" t="s">
        <v>213</v>
      </c>
      <c r="AU119" s="17" t="s">
        <v>76</v>
      </c>
      <c r="AY119" s="17" t="s">
        <v>211</v>
      </c>
      <c r="BE119" s="227">
        <f>IF(N119="základní",J119,0)</f>
        <v>0</v>
      </c>
      <c r="BF119" s="227">
        <f>IF(N119="snížená",J119,0)</f>
        <v>0</v>
      </c>
      <c r="BG119" s="227">
        <f>IF(N119="zákl. přenesená",J119,0)</f>
        <v>0</v>
      </c>
      <c r="BH119" s="227">
        <f>IF(N119="sníž. přenesená",J119,0)</f>
        <v>0</v>
      </c>
      <c r="BI119" s="227">
        <f>IF(N119="nulová",J119,0)</f>
        <v>0</v>
      </c>
      <c r="BJ119" s="17" t="s">
        <v>74</v>
      </c>
      <c r="BK119" s="227">
        <f>ROUND(I119*H119,2)</f>
        <v>0</v>
      </c>
      <c r="BL119" s="17" t="s">
        <v>218</v>
      </c>
      <c r="BM119" s="17" t="s">
        <v>247</v>
      </c>
    </row>
    <row r="120" spans="2:47" s="1" customFormat="1" ht="12">
      <c r="B120" s="38"/>
      <c r="C120" s="39"/>
      <c r="D120" s="228" t="s">
        <v>219</v>
      </c>
      <c r="E120" s="39"/>
      <c r="F120" s="229" t="s">
        <v>266</v>
      </c>
      <c r="G120" s="39"/>
      <c r="H120" s="39"/>
      <c r="I120" s="143"/>
      <c r="J120" s="39"/>
      <c r="K120" s="39"/>
      <c r="L120" s="43"/>
      <c r="M120" s="230"/>
      <c r="N120" s="79"/>
      <c r="O120" s="79"/>
      <c r="P120" s="79"/>
      <c r="Q120" s="79"/>
      <c r="R120" s="79"/>
      <c r="S120" s="79"/>
      <c r="T120" s="80"/>
      <c r="AT120" s="17" t="s">
        <v>219</v>
      </c>
      <c r="AU120" s="17" t="s">
        <v>76</v>
      </c>
    </row>
    <row r="121" spans="2:47" s="1" customFormat="1" ht="12">
      <c r="B121" s="38"/>
      <c r="C121" s="39"/>
      <c r="D121" s="228" t="s">
        <v>221</v>
      </c>
      <c r="E121" s="39"/>
      <c r="F121" s="231" t="s">
        <v>267</v>
      </c>
      <c r="G121" s="39"/>
      <c r="H121" s="39"/>
      <c r="I121" s="143"/>
      <c r="J121" s="39"/>
      <c r="K121" s="39"/>
      <c r="L121" s="43"/>
      <c r="M121" s="230"/>
      <c r="N121" s="79"/>
      <c r="O121" s="79"/>
      <c r="P121" s="79"/>
      <c r="Q121" s="79"/>
      <c r="R121" s="79"/>
      <c r="S121" s="79"/>
      <c r="T121" s="80"/>
      <c r="AT121" s="17" t="s">
        <v>221</v>
      </c>
      <c r="AU121" s="17" t="s">
        <v>76</v>
      </c>
    </row>
    <row r="122" spans="2:51" s="12" customFormat="1" ht="12">
      <c r="B122" s="232"/>
      <c r="C122" s="233"/>
      <c r="D122" s="228" t="s">
        <v>223</v>
      </c>
      <c r="E122" s="234" t="s">
        <v>1</v>
      </c>
      <c r="F122" s="235" t="s">
        <v>2697</v>
      </c>
      <c r="G122" s="233"/>
      <c r="H122" s="234" t="s">
        <v>1</v>
      </c>
      <c r="I122" s="236"/>
      <c r="J122" s="233"/>
      <c r="K122" s="233"/>
      <c r="L122" s="237"/>
      <c r="M122" s="238"/>
      <c r="N122" s="239"/>
      <c r="O122" s="239"/>
      <c r="P122" s="239"/>
      <c r="Q122" s="239"/>
      <c r="R122" s="239"/>
      <c r="S122" s="239"/>
      <c r="T122" s="240"/>
      <c r="AT122" s="241" t="s">
        <v>223</v>
      </c>
      <c r="AU122" s="241" t="s">
        <v>76</v>
      </c>
      <c r="AV122" s="12" t="s">
        <v>74</v>
      </c>
      <c r="AW122" s="12" t="s">
        <v>30</v>
      </c>
      <c r="AX122" s="12" t="s">
        <v>67</v>
      </c>
      <c r="AY122" s="241" t="s">
        <v>211</v>
      </c>
    </row>
    <row r="123" spans="2:51" s="12" customFormat="1" ht="12">
      <c r="B123" s="232"/>
      <c r="C123" s="233"/>
      <c r="D123" s="228" t="s">
        <v>223</v>
      </c>
      <c r="E123" s="234" t="s">
        <v>1</v>
      </c>
      <c r="F123" s="235" t="s">
        <v>883</v>
      </c>
      <c r="G123" s="233"/>
      <c r="H123" s="234" t="s">
        <v>1</v>
      </c>
      <c r="I123" s="236"/>
      <c r="J123" s="233"/>
      <c r="K123" s="233"/>
      <c r="L123" s="237"/>
      <c r="M123" s="238"/>
      <c r="N123" s="239"/>
      <c r="O123" s="239"/>
      <c r="P123" s="239"/>
      <c r="Q123" s="239"/>
      <c r="R123" s="239"/>
      <c r="S123" s="239"/>
      <c r="T123" s="240"/>
      <c r="AT123" s="241" t="s">
        <v>223</v>
      </c>
      <c r="AU123" s="241" t="s">
        <v>76</v>
      </c>
      <c r="AV123" s="12" t="s">
        <v>74</v>
      </c>
      <c r="AW123" s="12" t="s">
        <v>30</v>
      </c>
      <c r="AX123" s="12" t="s">
        <v>67</v>
      </c>
      <c r="AY123" s="241" t="s">
        <v>211</v>
      </c>
    </row>
    <row r="124" spans="2:51" s="13" customFormat="1" ht="12">
      <c r="B124" s="242"/>
      <c r="C124" s="243"/>
      <c r="D124" s="228" t="s">
        <v>223</v>
      </c>
      <c r="E124" s="244" t="s">
        <v>1</v>
      </c>
      <c r="F124" s="245" t="s">
        <v>2698</v>
      </c>
      <c r="G124" s="243"/>
      <c r="H124" s="246">
        <v>182</v>
      </c>
      <c r="I124" s="247"/>
      <c r="J124" s="243"/>
      <c r="K124" s="243"/>
      <c r="L124" s="248"/>
      <c r="M124" s="249"/>
      <c r="N124" s="250"/>
      <c r="O124" s="250"/>
      <c r="P124" s="250"/>
      <c r="Q124" s="250"/>
      <c r="R124" s="250"/>
      <c r="S124" s="250"/>
      <c r="T124" s="251"/>
      <c r="AT124" s="252" t="s">
        <v>223</v>
      </c>
      <c r="AU124" s="252" t="s">
        <v>76</v>
      </c>
      <c r="AV124" s="13" t="s">
        <v>76</v>
      </c>
      <c r="AW124" s="13" t="s">
        <v>30</v>
      </c>
      <c r="AX124" s="13" t="s">
        <v>67</v>
      </c>
      <c r="AY124" s="252" t="s">
        <v>211</v>
      </c>
    </row>
    <row r="125" spans="2:51" s="12" customFormat="1" ht="12">
      <c r="B125" s="232"/>
      <c r="C125" s="233"/>
      <c r="D125" s="228" t="s">
        <v>223</v>
      </c>
      <c r="E125" s="234" t="s">
        <v>1</v>
      </c>
      <c r="F125" s="235" t="s">
        <v>888</v>
      </c>
      <c r="G125" s="233"/>
      <c r="H125" s="234" t="s">
        <v>1</v>
      </c>
      <c r="I125" s="236"/>
      <c r="J125" s="233"/>
      <c r="K125" s="233"/>
      <c r="L125" s="237"/>
      <c r="M125" s="238"/>
      <c r="N125" s="239"/>
      <c r="O125" s="239"/>
      <c r="P125" s="239"/>
      <c r="Q125" s="239"/>
      <c r="R125" s="239"/>
      <c r="S125" s="239"/>
      <c r="T125" s="240"/>
      <c r="AT125" s="241" t="s">
        <v>223</v>
      </c>
      <c r="AU125" s="241" t="s">
        <v>76</v>
      </c>
      <c r="AV125" s="12" t="s">
        <v>74</v>
      </c>
      <c r="AW125" s="12" t="s">
        <v>30</v>
      </c>
      <c r="AX125" s="12" t="s">
        <v>67</v>
      </c>
      <c r="AY125" s="241" t="s">
        <v>211</v>
      </c>
    </row>
    <row r="126" spans="2:51" s="13" customFormat="1" ht="12">
      <c r="B126" s="242"/>
      <c r="C126" s="243"/>
      <c r="D126" s="228" t="s">
        <v>223</v>
      </c>
      <c r="E126" s="244" t="s">
        <v>1</v>
      </c>
      <c r="F126" s="245" t="s">
        <v>2699</v>
      </c>
      <c r="G126" s="243"/>
      <c r="H126" s="246">
        <v>143</v>
      </c>
      <c r="I126" s="247"/>
      <c r="J126" s="243"/>
      <c r="K126" s="243"/>
      <c r="L126" s="248"/>
      <c r="M126" s="249"/>
      <c r="N126" s="250"/>
      <c r="O126" s="250"/>
      <c r="P126" s="250"/>
      <c r="Q126" s="250"/>
      <c r="R126" s="250"/>
      <c r="S126" s="250"/>
      <c r="T126" s="251"/>
      <c r="AT126" s="252" t="s">
        <v>223</v>
      </c>
      <c r="AU126" s="252" t="s">
        <v>76</v>
      </c>
      <c r="AV126" s="13" t="s">
        <v>76</v>
      </c>
      <c r="AW126" s="13" t="s">
        <v>30</v>
      </c>
      <c r="AX126" s="13" t="s">
        <v>67</v>
      </c>
      <c r="AY126" s="252" t="s">
        <v>211</v>
      </c>
    </row>
    <row r="127" spans="2:51" s="12" customFormat="1" ht="12">
      <c r="B127" s="232"/>
      <c r="C127" s="233"/>
      <c r="D127" s="228" t="s">
        <v>223</v>
      </c>
      <c r="E127" s="234" t="s">
        <v>1</v>
      </c>
      <c r="F127" s="235" t="s">
        <v>2282</v>
      </c>
      <c r="G127" s="233"/>
      <c r="H127" s="234" t="s">
        <v>1</v>
      </c>
      <c r="I127" s="236"/>
      <c r="J127" s="233"/>
      <c r="K127" s="233"/>
      <c r="L127" s="237"/>
      <c r="M127" s="238"/>
      <c r="N127" s="239"/>
      <c r="O127" s="239"/>
      <c r="P127" s="239"/>
      <c r="Q127" s="239"/>
      <c r="R127" s="239"/>
      <c r="S127" s="239"/>
      <c r="T127" s="240"/>
      <c r="AT127" s="241" t="s">
        <v>223</v>
      </c>
      <c r="AU127" s="241" t="s">
        <v>76</v>
      </c>
      <c r="AV127" s="12" t="s">
        <v>74</v>
      </c>
      <c r="AW127" s="12" t="s">
        <v>30</v>
      </c>
      <c r="AX127" s="12" t="s">
        <v>67</v>
      </c>
      <c r="AY127" s="241" t="s">
        <v>211</v>
      </c>
    </row>
    <row r="128" spans="2:51" s="12" customFormat="1" ht="12">
      <c r="B128" s="232"/>
      <c r="C128" s="233"/>
      <c r="D128" s="228" t="s">
        <v>223</v>
      </c>
      <c r="E128" s="234" t="s">
        <v>1</v>
      </c>
      <c r="F128" s="235" t="s">
        <v>883</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2700</v>
      </c>
      <c r="G129" s="243"/>
      <c r="H129" s="246">
        <v>45</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2" customFormat="1" ht="12">
      <c r="B130" s="232"/>
      <c r="C130" s="233"/>
      <c r="D130" s="228" t="s">
        <v>223</v>
      </c>
      <c r="E130" s="234" t="s">
        <v>1</v>
      </c>
      <c r="F130" s="235" t="s">
        <v>888</v>
      </c>
      <c r="G130" s="233"/>
      <c r="H130" s="234" t="s">
        <v>1</v>
      </c>
      <c r="I130" s="236"/>
      <c r="J130" s="233"/>
      <c r="K130" s="233"/>
      <c r="L130" s="237"/>
      <c r="M130" s="238"/>
      <c r="N130" s="239"/>
      <c r="O130" s="239"/>
      <c r="P130" s="239"/>
      <c r="Q130" s="239"/>
      <c r="R130" s="239"/>
      <c r="S130" s="239"/>
      <c r="T130" s="240"/>
      <c r="AT130" s="241" t="s">
        <v>223</v>
      </c>
      <c r="AU130" s="241" t="s">
        <v>76</v>
      </c>
      <c r="AV130" s="12" t="s">
        <v>74</v>
      </c>
      <c r="AW130" s="12" t="s">
        <v>30</v>
      </c>
      <c r="AX130" s="12" t="s">
        <v>67</v>
      </c>
      <c r="AY130" s="241" t="s">
        <v>211</v>
      </c>
    </row>
    <row r="131" spans="2:51" s="13" customFormat="1" ht="12">
      <c r="B131" s="242"/>
      <c r="C131" s="243"/>
      <c r="D131" s="228" t="s">
        <v>223</v>
      </c>
      <c r="E131" s="244" t="s">
        <v>1</v>
      </c>
      <c r="F131" s="245" t="s">
        <v>2701</v>
      </c>
      <c r="G131" s="243"/>
      <c r="H131" s="246">
        <v>80</v>
      </c>
      <c r="I131" s="247"/>
      <c r="J131" s="243"/>
      <c r="K131" s="243"/>
      <c r="L131" s="248"/>
      <c r="M131" s="249"/>
      <c r="N131" s="250"/>
      <c r="O131" s="250"/>
      <c r="P131" s="250"/>
      <c r="Q131" s="250"/>
      <c r="R131" s="250"/>
      <c r="S131" s="250"/>
      <c r="T131" s="251"/>
      <c r="AT131" s="252" t="s">
        <v>223</v>
      </c>
      <c r="AU131" s="252" t="s">
        <v>76</v>
      </c>
      <c r="AV131" s="13" t="s">
        <v>76</v>
      </c>
      <c r="AW131" s="13" t="s">
        <v>30</v>
      </c>
      <c r="AX131" s="13" t="s">
        <v>67</v>
      </c>
      <c r="AY131" s="252" t="s">
        <v>211</v>
      </c>
    </row>
    <row r="132" spans="2:51" s="15" customFormat="1" ht="12">
      <c r="B132" s="274"/>
      <c r="C132" s="275"/>
      <c r="D132" s="228" t="s">
        <v>223</v>
      </c>
      <c r="E132" s="276" t="s">
        <v>1</v>
      </c>
      <c r="F132" s="277" t="s">
        <v>630</v>
      </c>
      <c r="G132" s="275"/>
      <c r="H132" s="278">
        <v>450</v>
      </c>
      <c r="I132" s="279"/>
      <c r="J132" s="275"/>
      <c r="K132" s="275"/>
      <c r="L132" s="280"/>
      <c r="M132" s="281"/>
      <c r="N132" s="282"/>
      <c r="O132" s="282"/>
      <c r="P132" s="282"/>
      <c r="Q132" s="282"/>
      <c r="R132" s="282"/>
      <c r="S132" s="282"/>
      <c r="T132" s="283"/>
      <c r="AT132" s="284" t="s">
        <v>223</v>
      </c>
      <c r="AU132" s="284" t="s">
        <v>76</v>
      </c>
      <c r="AV132" s="15" t="s">
        <v>236</v>
      </c>
      <c r="AW132" s="15" t="s">
        <v>30</v>
      </c>
      <c r="AX132" s="15" t="s">
        <v>67</v>
      </c>
      <c r="AY132" s="284" t="s">
        <v>211</v>
      </c>
    </row>
    <row r="133" spans="2:51" s="13" customFormat="1" ht="12">
      <c r="B133" s="242"/>
      <c r="C133" s="243"/>
      <c r="D133" s="228" t="s">
        <v>223</v>
      </c>
      <c r="E133" s="244" t="s">
        <v>1</v>
      </c>
      <c r="F133" s="245" t="s">
        <v>2702</v>
      </c>
      <c r="G133" s="243"/>
      <c r="H133" s="246">
        <v>-315</v>
      </c>
      <c r="I133" s="247"/>
      <c r="J133" s="243"/>
      <c r="K133" s="243"/>
      <c r="L133" s="248"/>
      <c r="M133" s="249"/>
      <c r="N133" s="250"/>
      <c r="O133" s="250"/>
      <c r="P133" s="250"/>
      <c r="Q133" s="250"/>
      <c r="R133" s="250"/>
      <c r="S133" s="250"/>
      <c r="T133" s="251"/>
      <c r="AT133" s="252" t="s">
        <v>223</v>
      </c>
      <c r="AU133" s="252" t="s">
        <v>76</v>
      </c>
      <c r="AV133" s="13" t="s">
        <v>76</v>
      </c>
      <c r="AW133" s="13" t="s">
        <v>30</v>
      </c>
      <c r="AX133" s="13" t="s">
        <v>67</v>
      </c>
      <c r="AY133" s="252" t="s">
        <v>211</v>
      </c>
    </row>
    <row r="134" spans="2:51" s="14" customFormat="1" ht="12">
      <c r="B134" s="253"/>
      <c r="C134" s="254"/>
      <c r="D134" s="228" t="s">
        <v>223</v>
      </c>
      <c r="E134" s="255" t="s">
        <v>1</v>
      </c>
      <c r="F134" s="256" t="s">
        <v>227</v>
      </c>
      <c r="G134" s="254"/>
      <c r="H134" s="257">
        <v>135</v>
      </c>
      <c r="I134" s="258"/>
      <c r="J134" s="254"/>
      <c r="K134" s="254"/>
      <c r="L134" s="259"/>
      <c r="M134" s="260"/>
      <c r="N134" s="261"/>
      <c r="O134" s="261"/>
      <c r="P134" s="261"/>
      <c r="Q134" s="261"/>
      <c r="R134" s="261"/>
      <c r="S134" s="261"/>
      <c r="T134" s="262"/>
      <c r="AT134" s="263" t="s">
        <v>223</v>
      </c>
      <c r="AU134" s="263" t="s">
        <v>76</v>
      </c>
      <c r="AV134" s="14" t="s">
        <v>218</v>
      </c>
      <c r="AW134" s="14" t="s">
        <v>30</v>
      </c>
      <c r="AX134" s="14" t="s">
        <v>74</v>
      </c>
      <c r="AY134" s="263" t="s">
        <v>211</v>
      </c>
    </row>
    <row r="135" spans="2:65" s="1" customFormat="1" ht="16.5" customHeight="1">
      <c r="B135" s="38"/>
      <c r="C135" s="216" t="s">
        <v>254</v>
      </c>
      <c r="D135" s="216" t="s">
        <v>213</v>
      </c>
      <c r="E135" s="217" t="s">
        <v>271</v>
      </c>
      <c r="F135" s="218" t="s">
        <v>272</v>
      </c>
      <c r="G135" s="219" t="s">
        <v>230</v>
      </c>
      <c r="H135" s="220">
        <v>67.5</v>
      </c>
      <c r="I135" s="221"/>
      <c r="J135" s="222">
        <f>ROUND(I135*H135,2)</f>
        <v>0</v>
      </c>
      <c r="K135" s="218" t="s">
        <v>217</v>
      </c>
      <c r="L135" s="43"/>
      <c r="M135" s="223" t="s">
        <v>1</v>
      </c>
      <c r="N135" s="224" t="s">
        <v>38</v>
      </c>
      <c r="O135" s="79"/>
      <c r="P135" s="225">
        <f>O135*H135</f>
        <v>0</v>
      </c>
      <c r="Q135" s="225">
        <v>0</v>
      </c>
      <c r="R135" s="225">
        <f>Q135*H135</f>
        <v>0</v>
      </c>
      <c r="S135" s="225">
        <v>0</v>
      </c>
      <c r="T135" s="226">
        <f>S135*H135</f>
        <v>0</v>
      </c>
      <c r="AR135" s="17" t="s">
        <v>218</v>
      </c>
      <c r="AT135" s="17" t="s">
        <v>213</v>
      </c>
      <c r="AU135" s="17" t="s">
        <v>76</v>
      </c>
      <c r="AY135" s="17" t="s">
        <v>211</v>
      </c>
      <c r="BE135" s="227">
        <f>IF(N135="základní",J135,0)</f>
        <v>0</v>
      </c>
      <c r="BF135" s="227">
        <f>IF(N135="snížená",J135,0)</f>
        <v>0</v>
      </c>
      <c r="BG135" s="227">
        <f>IF(N135="zákl. přenesená",J135,0)</f>
        <v>0</v>
      </c>
      <c r="BH135" s="227">
        <f>IF(N135="sníž. přenesená",J135,0)</f>
        <v>0</v>
      </c>
      <c r="BI135" s="227">
        <f>IF(N135="nulová",J135,0)</f>
        <v>0</v>
      </c>
      <c r="BJ135" s="17" t="s">
        <v>74</v>
      </c>
      <c r="BK135" s="227">
        <f>ROUND(I135*H135,2)</f>
        <v>0</v>
      </c>
      <c r="BL135" s="17" t="s">
        <v>218</v>
      </c>
      <c r="BM135" s="17" t="s">
        <v>265</v>
      </c>
    </row>
    <row r="136" spans="2:47" s="1" customFormat="1" ht="12">
      <c r="B136" s="38"/>
      <c r="C136" s="39"/>
      <c r="D136" s="228" t="s">
        <v>219</v>
      </c>
      <c r="E136" s="39"/>
      <c r="F136" s="229" t="s">
        <v>274</v>
      </c>
      <c r="G136" s="39"/>
      <c r="H136" s="39"/>
      <c r="I136" s="143"/>
      <c r="J136" s="39"/>
      <c r="K136" s="39"/>
      <c r="L136" s="43"/>
      <c r="M136" s="230"/>
      <c r="N136" s="79"/>
      <c r="O136" s="79"/>
      <c r="P136" s="79"/>
      <c r="Q136" s="79"/>
      <c r="R136" s="79"/>
      <c r="S136" s="79"/>
      <c r="T136" s="80"/>
      <c r="AT136" s="17" t="s">
        <v>219</v>
      </c>
      <c r="AU136" s="17" t="s">
        <v>76</v>
      </c>
    </row>
    <row r="137" spans="2:47" s="1" customFormat="1" ht="12">
      <c r="B137" s="38"/>
      <c r="C137" s="39"/>
      <c r="D137" s="228" t="s">
        <v>221</v>
      </c>
      <c r="E137" s="39"/>
      <c r="F137" s="231" t="s">
        <v>267</v>
      </c>
      <c r="G137" s="39"/>
      <c r="H137" s="39"/>
      <c r="I137" s="143"/>
      <c r="J137" s="39"/>
      <c r="K137" s="39"/>
      <c r="L137" s="43"/>
      <c r="M137" s="230"/>
      <c r="N137" s="79"/>
      <c r="O137" s="79"/>
      <c r="P137" s="79"/>
      <c r="Q137" s="79"/>
      <c r="R137" s="79"/>
      <c r="S137" s="79"/>
      <c r="T137" s="80"/>
      <c r="AT137" s="17" t="s">
        <v>221</v>
      </c>
      <c r="AU137" s="17" t="s">
        <v>76</v>
      </c>
    </row>
    <row r="138" spans="2:51" s="13" customFormat="1" ht="12">
      <c r="B138" s="242"/>
      <c r="C138" s="243"/>
      <c r="D138" s="228" t="s">
        <v>223</v>
      </c>
      <c r="E138" s="244" t="s">
        <v>1</v>
      </c>
      <c r="F138" s="245" t="s">
        <v>2703</v>
      </c>
      <c r="G138" s="243"/>
      <c r="H138" s="246">
        <v>67.5</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4" customFormat="1" ht="12">
      <c r="B139" s="253"/>
      <c r="C139" s="254"/>
      <c r="D139" s="228" t="s">
        <v>223</v>
      </c>
      <c r="E139" s="255" t="s">
        <v>1</v>
      </c>
      <c r="F139" s="256" t="s">
        <v>227</v>
      </c>
      <c r="G139" s="254"/>
      <c r="H139" s="257">
        <v>67.5</v>
      </c>
      <c r="I139" s="258"/>
      <c r="J139" s="254"/>
      <c r="K139" s="254"/>
      <c r="L139" s="259"/>
      <c r="M139" s="260"/>
      <c r="N139" s="261"/>
      <c r="O139" s="261"/>
      <c r="P139" s="261"/>
      <c r="Q139" s="261"/>
      <c r="R139" s="261"/>
      <c r="S139" s="261"/>
      <c r="T139" s="262"/>
      <c r="AT139" s="263" t="s">
        <v>223</v>
      </c>
      <c r="AU139" s="263" t="s">
        <v>76</v>
      </c>
      <c r="AV139" s="14" t="s">
        <v>218</v>
      </c>
      <c r="AW139" s="14" t="s">
        <v>30</v>
      </c>
      <c r="AX139" s="14" t="s">
        <v>74</v>
      </c>
      <c r="AY139" s="263" t="s">
        <v>211</v>
      </c>
    </row>
    <row r="140" spans="2:65" s="1" customFormat="1" ht="16.5" customHeight="1">
      <c r="B140" s="38"/>
      <c r="C140" s="216" t="s">
        <v>239</v>
      </c>
      <c r="D140" s="216" t="s">
        <v>213</v>
      </c>
      <c r="E140" s="217" t="s">
        <v>2704</v>
      </c>
      <c r="F140" s="218" t="s">
        <v>2705</v>
      </c>
      <c r="G140" s="219" t="s">
        <v>230</v>
      </c>
      <c r="H140" s="220">
        <v>135</v>
      </c>
      <c r="I140" s="221"/>
      <c r="J140" s="222">
        <f>ROUND(I140*H140,2)</f>
        <v>0</v>
      </c>
      <c r="K140" s="218" t="s">
        <v>217</v>
      </c>
      <c r="L140" s="43"/>
      <c r="M140" s="223" t="s">
        <v>1</v>
      </c>
      <c r="N140" s="224" t="s">
        <v>38</v>
      </c>
      <c r="O140" s="79"/>
      <c r="P140" s="225">
        <f>O140*H140</f>
        <v>0</v>
      </c>
      <c r="Q140" s="225">
        <v>0</v>
      </c>
      <c r="R140" s="225">
        <f>Q140*H140</f>
        <v>0</v>
      </c>
      <c r="S140" s="225">
        <v>0</v>
      </c>
      <c r="T140" s="226">
        <f>S140*H140</f>
        <v>0</v>
      </c>
      <c r="AR140" s="17" t="s">
        <v>218</v>
      </c>
      <c r="AT140" s="17" t="s">
        <v>213</v>
      </c>
      <c r="AU140" s="17" t="s">
        <v>76</v>
      </c>
      <c r="AY140" s="17" t="s">
        <v>211</v>
      </c>
      <c r="BE140" s="227">
        <f>IF(N140="základní",J140,0)</f>
        <v>0</v>
      </c>
      <c r="BF140" s="227">
        <f>IF(N140="snížená",J140,0)</f>
        <v>0</v>
      </c>
      <c r="BG140" s="227">
        <f>IF(N140="zákl. přenesená",J140,0)</f>
        <v>0</v>
      </c>
      <c r="BH140" s="227">
        <f>IF(N140="sníž. přenesená",J140,0)</f>
        <v>0</v>
      </c>
      <c r="BI140" s="227">
        <f>IF(N140="nulová",J140,0)</f>
        <v>0</v>
      </c>
      <c r="BJ140" s="17" t="s">
        <v>74</v>
      </c>
      <c r="BK140" s="227">
        <f>ROUND(I140*H140,2)</f>
        <v>0</v>
      </c>
      <c r="BL140" s="17" t="s">
        <v>218</v>
      </c>
      <c r="BM140" s="17" t="s">
        <v>2706</v>
      </c>
    </row>
    <row r="141" spans="2:47" s="1" customFormat="1" ht="12">
      <c r="B141" s="38"/>
      <c r="C141" s="39"/>
      <c r="D141" s="228" t="s">
        <v>219</v>
      </c>
      <c r="E141" s="39"/>
      <c r="F141" s="229" t="s">
        <v>2707</v>
      </c>
      <c r="G141" s="39"/>
      <c r="H141" s="39"/>
      <c r="I141" s="143"/>
      <c r="J141" s="39"/>
      <c r="K141" s="39"/>
      <c r="L141" s="43"/>
      <c r="M141" s="230"/>
      <c r="N141" s="79"/>
      <c r="O141" s="79"/>
      <c r="P141" s="79"/>
      <c r="Q141" s="79"/>
      <c r="R141" s="79"/>
      <c r="S141" s="79"/>
      <c r="T141" s="80"/>
      <c r="AT141" s="17" t="s">
        <v>219</v>
      </c>
      <c r="AU141" s="17" t="s">
        <v>76</v>
      </c>
    </row>
    <row r="142" spans="2:47" s="1" customFormat="1" ht="12">
      <c r="B142" s="38"/>
      <c r="C142" s="39"/>
      <c r="D142" s="228" t="s">
        <v>221</v>
      </c>
      <c r="E142" s="39"/>
      <c r="F142" s="231" t="s">
        <v>1954</v>
      </c>
      <c r="G142" s="39"/>
      <c r="H142" s="39"/>
      <c r="I142" s="143"/>
      <c r="J142" s="39"/>
      <c r="K142" s="39"/>
      <c r="L142" s="43"/>
      <c r="M142" s="230"/>
      <c r="N142" s="79"/>
      <c r="O142" s="79"/>
      <c r="P142" s="79"/>
      <c r="Q142" s="79"/>
      <c r="R142" s="79"/>
      <c r="S142" s="79"/>
      <c r="T142" s="80"/>
      <c r="AT142" s="17" t="s">
        <v>221</v>
      </c>
      <c r="AU142" s="17" t="s">
        <v>76</v>
      </c>
    </row>
    <row r="143" spans="2:47" s="1" customFormat="1" ht="12">
      <c r="B143" s="38"/>
      <c r="C143" s="39"/>
      <c r="D143" s="228" t="s">
        <v>250</v>
      </c>
      <c r="E143" s="39"/>
      <c r="F143" s="231" t="s">
        <v>2708</v>
      </c>
      <c r="G143" s="39"/>
      <c r="H143" s="39"/>
      <c r="I143" s="143"/>
      <c r="J143" s="39"/>
      <c r="K143" s="39"/>
      <c r="L143" s="43"/>
      <c r="M143" s="230"/>
      <c r="N143" s="79"/>
      <c r="O143" s="79"/>
      <c r="P143" s="79"/>
      <c r="Q143" s="79"/>
      <c r="R143" s="79"/>
      <c r="S143" s="79"/>
      <c r="T143" s="80"/>
      <c r="AT143" s="17" t="s">
        <v>250</v>
      </c>
      <c r="AU143" s="17" t="s">
        <v>76</v>
      </c>
    </row>
    <row r="144" spans="2:51" s="13" customFormat="1" ht="12">
      <c r="B144" s="242"/>
      <c r="C144" s="243"/>
      <c r="D144" s="228" t="s">
        <v>223</v>
      </c>
      <c r="E144" s="244" t="s">
        <v>1</v>
      </c>
      <c r="F144" s="245" t="s">
        <v>2709</v>
      </c>
      <c r="G144" s="243"/>
      <c r="H144" s="246">
        <v>135</v>
      </c>
      <c r="I144" s="247"/>
      <c r="J144" s="243"/>
      <c r="K144" s="243"/>
      <c r="L144" s="248"/>
      <c r="M144" s="249"/>
      <c r="N144" s="250"/>
      <c r="O144" s="250"/>
      <c r="P144" s="250"/>
      <c r="Q144" s="250"/>
      <c r="R144" s="250"/>
      <c r="S144" s="250"/>
      <c r="T144" s="251"/>
      <c r="AT144" s="252" t="s">
        <v>223</v>
      </c>
      <c r="AU144" s="252" t="s">
        <v>76</v>
      </c>
      <c r="AV144" s="13" t="s">
        <v>76</v>
      </c>
      <c r="AW144" s="13" t="s">
        <v>30</v>
      </c>
      <c r="AX144" s="13" t="s">
        <v>67</v>
      </c>
      <c r="AY144" s="252" t="s">
        <v>211</v>
      </c>
    </row>
    <row r="145" spans="2:51" s="14" customFormat="1" ht="12">
      <c r="B145" s="253"/>
      <c r="C145" s="254"/>
      <c r="D145" s="228" t="s">
        <v>223</v>
      </c>
      <c r="E145" s="255" t="s">
        <v>1</v>
      </c>
      <c r="F145" s="256" t="s">
        <v>227</v>
      </c>
      <c r="G145" s="254"/>
      <c r="H145" s="257">
        <v>135</v>
      </c>
      <c r="I145" s="258"/>
      <c r="J145" s="254"/>
      <c r="K145" s="254"/>
      <c r="L145" s="259"/>
      <c r="M145" s="260"/>
      <c r="N145" s="261"/>
      <c r="O145" s="261"/>
      <c r="P145" s="261"/>
      <c r="Q145" s="261"/>
      <c r="R145" s="261"/>
      <c r="S145" s="261"/>
      <c r="T145" s="262"/>
      <c r="AT145" s="263" t="s">
        <v>223</v>
      </c>
      <c r="AU145" s="263" t="s">
        <v>76</v>
      </c>
      <c r="AV145" s="14" t="s">
        <v>218</v>
      </c>
      <c r="AW145" s="14" t="s">
        <v>30</v>
      </c>
      <c r="AX145" s="14" t="s">
        <v>74</v>
      </c>
      <c r="AY145" s="263" t="s">
        <v>211</v>
      </c>
    </row>
    <row r="146" spans="2:65" s="1" customFormat="1" ht="16.5" customHeight="1">
      <c r="B146" s="38"/>
      <c r="C146" s="216" t="s">
        <v>270</v>
      </c>
      <c r="D146" s="216" t="s">
        <v>213</v>
      </c>
      <c r="E146" s="217" t="s">
        <v>283</v>
      </c>
      <c r="F146" s="218" t="s">
        <v>284</v>
      </c>
      <c r="G146" s="219" t="s">
        <v>230</v>
      </c>
      <c r="H146" s="220">
        <v>46.8</v>
      </c>
      <c r="I146" s="221"/>
      <c r="J146" s="222">
        <f>ROUND(I146*H146,2)</f>
        <v>0</v>
      </c>
      <c r="K146" s="218" t="s">
        <v>217</v>
      </c>
      <c r="L146" s="43"/>
      <c r="M146" s="223" t="s">
        <v>1</v>
      </c>
      <c r="N146" s="224" t="s">
        <v>38</v>
      </c>
      <c r="O146" s="79"/>
      <c r="P146" s="225">
        <f>O146*H146</f>
        <v>0</v>
      </c>
      <c r="Q146" s="225">
        <v>0</v>
      </c>
      <c r="R146" s="225">
        <f>Q146*H146</f>
        <v>0</v>
      </c>
      <c r="S146" s="225">
        <v>0</v>
      </c>
      <c r="T146" s="226">
        <f>S146*H146</f>
        <v>0</v>
      </c>
      <c r="AR146" s="17" t="s">
        <v>218</v>
      </c>
      <c r="AT146" s="17" t="s">
        <v>213</v>
      </c>
      <c r="AU146" s="17" t="s">
        <v>76</v>
      </c>
      <c r="AY146" s="17" t="s">
        <v>211</v>
      </c>
      <c r="BE146" s="227">
        <f>IF(N146="základní",J146,0)</f>
        <v>0</v>
      </c>
      <c r="BF146" s="227">
        <f>IF(N146="snížená",J146,0)</f>
        <v>0</v>
      </c>
      <c r="BG146" s="227">
        <f>IF(N146="zákl. přenesená",J146,0)</f>
        <v>0</v>
      </c>
      <c r="BH146" s="227">
        <f>IF(N146="sníž. přenesená",J146,0)</f>
        <v>0</v>
      </c>
      <c r="BI146" s="227">
        <f>IF(N146="nulová",J146,0)</f>
        <v>0</v>
      </c>
      <c r="BJ146" s="17" t="s">
        <v>74</v>
      </c>
      <c r="BK146" s="227">
        <f>ROUND(I146*H146,2)</f>
        <v>0</v>
      </c>
      <c r="BL146" s="17" t="s">
        <v>218</v>
      </c>
      <c r="BM146" s="17" t="s">
        <v>278</v>
      </c>
    </row>
    <row r="147" spans="2:47" s="1" customFormat="1" ht="12">
      <c r="B147" s="38"/>
      <c r="C147" s="39"/>
      <c r="D147" s="228" t="s">
        <v>219</v>
      </c>
      <c r="E147" s="39"/>
      <c r="F147" s="229" t="s">
        <v>286</v>
      </c>
      <c r="G147" s="39"/>
      <c r="H147" s="39"/>
      <c r="I147" s="143"/>
      <c r="J147" s="39"/>
      <c r="K147" s="39"/>
      <c r="L147" s="43"/>
      <c r="M147" s="230"/>
      <c r="N147" s="79"/>
      <c r="O147" s="79"/>
      <c r="P147" s="79"/>
      <c r="Q147" s="79"/>
      <c r="R147" s="79"/>
      <c r="S147" s="79"/>
      <c r="T147" s="80"/>
      <c r="AT147" s="17" t="s">
        <v>219</v>
      </c>
      <c r="AU147" s="17" t="s">
        <v>76</v>
      </c>
    </row>
    <row r="148" spans="2:47" s="1" customFormat="1" ht="12">
      <c r="B148" s="38"/>
      <c r="C148" s="39"/>
      <c r="D148" s="228" t="s">
        <v>221</v>
      </c>
      <c r="E148" s="39"/>
      <c r="F148" s="231" t="s">
        <v>287</v>
      </c>
      <c r="G148" s="39"/>
      <c r="H148" s="39"/>
      <c r="I148" s="143"/>
      <c r="J148" s="39"/>
      <c r="K148" s="39"/>
      <c r="L148" s="43"/>
      <c r="M148" s="230"/>
      <c r="N148" s="79"/>
      <c r="O148" s="79"/>
      <c r="P148" s="79"/>
      <c r="Q148" s="79"/>
      <c r="R148" s="79"/>
      <c r="S148" s="79"/>
      <c r="T148" s="80"/>
      <c r="AT148" s="17" t="s">
        <v>221</v>
      </c>
      <c r="AU148" s="17" t="s">
        <v>76</v>
      </c>
    </row>
    <row r="149" spans="2:51" s="12" customFormat="1" ht="12">
      <c r="B149" s="232"/>
      <c r="C149" s="233"/>
      <c r="D149" s="228" t="s">
        <v>223</v>
      </c>
      <c r="E149" s="234" t="s">
        <v>1</v>
      </c>
      <c r="F149" s="235" t="s">
        <v>288</v>
      </c>
      <c r="G149" s="233"/>
      <c r="H149" s="234" t="s">
        <v>1</v>
      </c>
      <c r="I149" s="236"/>
      <c r="J149" s="233"/>
      <c r="K149" s="233"/>
      <c r="L149" s="237"/>
      <c r="M149" s="238"/>
      <c r="N149" s="239"/>
      <c r="O149" s="239"/>
      <c r="P149" s="239"/>
      <c r="Q149" s="239"/>
      <c r="R149" s="239"/>
      <c r="S149" s="239"/>
      <c r="T149" s="240"/>
      <c r="AT149" s="241" t="s">
        <v>223</v>
      </c>
      <c r="AU149" s="241" t="s">
        <v>76</v>
      </c>
      <c r="AV149" s="12" t="s">
        <v>74</v>
      </c>
      <c r="AW149" s="12" t="s">
        <v>30</v>
      </c>
      <c r="AX149" s="12" t="s">
        <v>67</v>
      </c>
      <c r="AY149" s="241" t="s">
        <v>211</v>
      </c>
    </row>
    <row r="150" spans="2:51" s="13" customFormat="1" ht="12">
      <c r="B150" s="242"/>
      <c r="C150" s="243"/>
      <c r="D150" s="228" t="s">
        <v>223</v>
      </c>
      <c r="E150" s="244" t="s">
        <v>1</v>
      </c>
      <c r="F150" s="245" t="s">
        <v>2710</v>
      </c>
      <c r="G150" s="243"/>
      <c r="H150" s="246">
        <v>46.8</v>
      </c>
      <c r="I150" s="247"/>
      <c r="J150" s="243"/>
      <c r="K150" s="243"/>
      <c r="L150" s="248"/>
      <c r="M150" s="249"/>
      <c r="N150" s="250"/>
      <c r="O150" s="250"/>
      <c r="P150" s="250"/>
      <c r="Q150" s="250"/>
      <c r="R150" s="250"/>
      <c r="S150" s="250"/>
      <c r="T150" s="251"/>
      <c r="AT150" s="252" t="s">
        <v>223</v>
      </c>
      <c r="AU150" s="252" t="s">
        <v>76</v>
      </c>
      <c r="AV150" s="13" t="s">
        <v>76</v>
      </c>
      <c r="AW150" s="13" t="s">
        <v>30</v>
      </c>
      <c r="AX150" s="13" t="s">
        <v>67</v>
      </c>
      <c r="AY150" s="252" t="s">
        <v>211</v>
      </c>
    </row>
    <row r="151" spans="2:51" s="14" customFormat="1" ht="12">
      <c r="B151" s="253"/>
      <c r="C151" s="254"/>
      <c r="D151" s="228" t="s">
        <v>223</v>
      </c>
      <c r="E151" s="255" t="s">
        <v>1</v>
      </c>
      <c r="F151" s="256" t="s">
        <v>227</v>
      </c>
      <c r="G151" s="254"/>
      <c r="H151" s="257">
        <v>46.8</v>
      </c>
      <c r="I151" s="258"/>
      <c r="J151" s="254"/>
      <c r="K151" s="254"/>
      <c r="L151" s="259"/>
      <c r="M151" s="260"/>
      <c r="N151" s="261"/>
      <c r="O151" s="261"/>
      <c r="P151" s="261"/>
      <c r="Q151" s="261"/>
      <c r="R151" s="261"/>
      <c r="S151" s="261"/>
      <c r="T151" s="262"/>
      <c r="AT151" s="263" t="s">
        <v>223</v>
      </c>
      <c r="AU151" s="263" t="s">
        <v>76</v>
      </c>
      <c r="AV151" s="14" t="s">
        <v>218</v>
      </c>
      <c r="AW151" s="14" t="s">
        <v>30</v>
      </c>
      <c r="AX151" s="14" t="s">
        <v>74</v>
      </c>
      <c r="AY151" s="263" t="s">
        <v>211</v>
      </c>
    </row>
    <row r="152" spans="2:65" s="1" customFormat="1" ht="16.5" customHeight="1">
      <c r="B152" s="38"/>
      <c r="C152" s="216" t="s">
        <v>247</v>
      </c>
      <c r="D152" s="216" t="s">
        <v>213</v>
      </c>
      <c r="E152" s="217" t="s">
        <v>1964</v>
      </c>
      <c r="F152" s="218" t="s">
        <v>1965</v>
      </c>
      <c r="G152" s="219" t="s">
        <v>323</v>
      </c>
      <c r="H152" s="220">
        <v>335.358</v>
      </c>
      <c r="I152" s="221"/>
      <c r="J152" s="222">
        <f>ROUND(I152*H152,2)</f>
        <v>0</v>
      </c>
      <c r="K152" s="218" t="s">
        <v>217</v>
      </c>
      <c r="L152" s="43"/>
      <c r="M152" s="223" t="s">
        <v>1</v>
      </c>
      <c r="N152" s="224" t="s">
        <v>38</v>
      </c>
      <c r="O152" s="79"/>
      <c r="P152" s="225">
        <f>O152*H152</f>
        <v>0</v>
      </c>
      <c r="Q152" s="225">
        <v>0</v>
      </c>
      <c r="R152" s="225">
        <f>Q152*H152</f>
        <v>0</v>
      </c>
      <c r="S152" s="225">
        <v>0</v>
      </c>
      <c r="T152" s="226">
        <f>S152*H152</f>
        <v>0</v>
      </c>
      <c r="AR152" s="17" t="s">
        <v>218</v>
      </c>
      <c r="AT152" s="17" t="s">
        <v>213</v>
      </c>
      <c r="AU152" s="17" t="s">
        <v>76</v>
      </c>
      <c r="AY152" s="17" t="s">
        <v>211</v>
      </c>
      <c r="BE152" s="227">
        <f>IF(N152="základní",J152,0)</f>
        <v>0</v>
      </c>
      <c r="BF152" s="227">
        <f>IF(N152="snížená",J152,0)</f>
        <v>0</v>
      </c>
      <c r="BG152" s="227">
        <f>IF(N152="zákl. přenesená",J152,0)</f>
        <v>0</v>
      </c>
      <c r="BH152" s="227">
        <f>IF(N152="sníž. přenesená",J152,0)</f>
        <v>0</v>
      </c>
      <c r="BI152" s="227">
        <f>IF(N152="nulová",J152,0)</f>
        <v>0</v>
      </c>
      <c r="BJ152" s="17" t="s">
        <v>74</v>
      </c>
      <c r="BK152" s="227">
        <f>ROUND(I152*H152,2)</f>
        <v>0</v>
      </c>
      <c r="BL152" s="17" t="s">
        <v>218</v>
      </c>
      <c r="BM152" s="17" t="s">
        <v>353</v>
      </c>
    </row>
    <row r="153" spans="2:47" s="1" customFormat="1" ht="12">
      <c r="B153" s="38"/>
      <c r="C153" s="39"/>
      <c r="D153" s="228" t="s">
        <v>219</v>
      </c>
      <c r="E153" s="39"/>
      <c r="F153" s="229" t="s">
        <v>1966</v>
      </c>
      <c r="G153" s="39"/>
      <c r="H153" s="39"/>
      <c r="I153" s="143"/>
      <c r="J153" s="39"/>
      <c r="K153" s="39"/>
      <c r="L153" s="43"/>
      <c r="M153" s="230"/>
      <c r="N153" s="79"/>
      <c r="O153" s="79"/>
      <c r="P153" s="79"/>
      <c r="Q153" s="79"/>
      <c r="R153" s="79"/>
      <c r="S153" s="79"/>
      <c r="T153" s="80"/>
      <c r="AT153" s="17" t="s">
        <v>219</v>
      </c>
      <c r="AU153" s="17" t="s">
        <v>76</v>
      </c>
    </row>
    <row r="154" spans="2:47" s="1" customFormat="1" ht="12">
      <c r="B154" s="38"/>
      <c r="C154" s="39"/>
      <c r="D154" s="228" t="s">
        <v>250</v>
      </c>
      <c r="E154" s="39"/>
      <c r="F154" s="231" t="s">
        <v>2711</v>
      </c>
      <c r="G154" s="39"/>
      <c r="H154" s="39"/>
      <c r="I154" s="143"/>
      <c r="J154" s="39"/>
      <c r="K154" s="39"/>
      <c r="L154" s="43"/>
      <c r="M154" s="230"/>
      <c r="N154" s="79"/>
      <c r="O154" s="79"/>
      <c r="P154" s="79"/>
      <c r="Q154" s="79"/>
      <c r="R154" s="79"/>
      <c r="S154" s="79"/>
      <c r="T154" s="80"/>
      <c r="AT154" s="17" t="s">
        <v>250</v>
      </c>
      <c r="AU154" s="17" t="s">
        <v>76</v>
      </c>
    </row>
    <row r="155" spans="2:51" s="12" customFormat="1" ht="12">
      <c r="B155" s="232"/>
      <c r="C155" s="233"/>
      <c r="D155" s="228" t="s">
        <v>223</v>
      </c>
      <c r="E155" s="234" t="s">
        <v>1</v>
      </c>
      <c r="F155" s="235" t="s">
        <v>2712</v>
      </c>
      <c r="G155" s="233"/>
      <c r="H155" s="234" t="s">
        <v>1</v>
      </c>
      <c r="I155" s="236"/>
      <c r="J155" s="233"/>
      <c r="K155" s="233"/>
      <c r="L155" s="237"/>
      <c r="M155" s="238"/>
      <c r="N155" s="239"/>
      <c r="O155" s="239"/>
      <c r="P155" s="239"/>
      <c r="Q155" s="239"/>
      <c r="R155" s="239"/>
      <c r="S155" s="239"/>
      <c r="T155" s="240"/>
      <c r="AT155" s="241" t="s">
        <v>223</v>
      </c>
      <c r="AU155" s="241" t="s">
        <v>76</v>
      </c>
      <c r="AV155" s="12" t="s">
        <v>74</v>
      </c>
      <c r="AW155" s="12" t="s">
        <v>30</v>
      </c>
      <c r="AX155" s="12" t="s">
        <v>67</v>
      </c>
      <c r="AY155" s="241" t="s">
        <v>211</v>
      </c>
    </row>
    <row r="156" spans="2:51" s="13" customFormat="1" ht="12">
      <c r="B156" s="242"/>
      <c r="C156" s="243"/>
      <c r="D156" s="228" t="s">
        <v>223</v>
      </c>
      <c r="E156" s="244" t="s">
        <v>1</v>
      </c>
      <c r="F156" s="245" t="s">
        <v>2713</v>
      </c>
      <c r="G156" s="243"/>
      <c r="H156" s="246">
        <v>270</v>
      </c>
      <c r="I156" s="247"/>
      <c r="J156" s="243"/>
      <c r="K156" s="243"/>
      <c r="L156" s="248"/>
      <c r="M156" s="249"/>
      <c r="N156" s="250"/>
      <c r="O156" s="250"/>
      <c r="P156" s="250"/>
      <c r="Q156" s="250"/>
      <c r="R156" s="250"/>
      <c r="S156" s="250"/>
      <c r="T156" s="251"/>
      <c r="AT156" s="252" t="s">
        <v>223</v>
      </c>
      <c r="AU156" s="252" t="s">
        <v>76</v>
      </c>
      <c r="AV156" s="13" t="s">
        <v>76</v>
      </c>
      <c r="AW156" s="13" t="s">
        <v>30</v>
      </c>
      <c r="AX156" s="13" t="s">
        <v>67</v>
      </c>
      <c r="AY156" s="252" t="s">
        <v>211</v>
      </c>
    </row>
    <row r="157" spans="2:51" s="12" customFormat="1" ht="12">
      <c r="B157" s="232"/>
      <c r="C157" s="233"/>
      <c r="D157" s="228" t="s">
        <v>223</v>
      </c>
      <c r="E157" s="234" t="s">
        <v>1</v>
      </c>
      <c r="F157" s="235" t="s">
        <v>1970</v>
      </c>
      <c r="G157" s="233"/>
      <c r="H157" s="234" t="s">
        <v>1</v>
      </c>
      <c r="I157" s="236"/>
      <c r="J157" s="233"/>
      <c r="K157" s="233"/>
      <c r="L157" s="237"/>
      <c r="M157" s="238"/>
      <c r="N157" s="239"/>
      <c r="O157" s="239"/>
      <c r="P157" s="239"/>
      <c r="Q157" s="239"/>
      <c r="R157" s="239"/>
      <c r="S157" s="239"/>
      <c r="T157" s="240"/>
      <c r="AT157" s="241" t="s">
        <v>223</v>
      </c>
      <c r="AU157" s="241" t="s">
        <v>76</v>
      </c>
      <c r="AV157" s="12" t="s">
        <v>74</v>
      </c>
      <c r="AW157" s="12" t="s">
        <v>30</v>
      </c>
      <c r="AX157" s="12" t="s">
        <v>67</v>
      </c>
      <c r="AY157" s="241" t="s">
        <v>211</v>
      </c>
    </row>
    <row r="158" spans="2:51" s="13" customFormat="1" ht="12">
      <c r="B158" s="242"/>
      <c r="C158" s="243"/>
      <c r="D158" s="228" t="s">
        <v>223</v>
      </c>
      <c r="E158" s="244" t="s">
        <v>1</v>
      </c>
      <c r="F158" s="245" t="s">
        <v>2714</v>
      </c>
      <c r="G158" s="243"/>
      <c r="H158" s="246">
        <v>65.358</v>
      </c>
      <c r="I158" s="247"/>
      <c r="J158" s="243"/>
      <c r="K158" s="243"/>
      <c r="L158" s="248"/>
      <c r="M158" s="249"/>
      <c r="N158" s="250"/>
      <c r="O158" s="250"/>
      <c r="P158" s="250"/>
      <c r="Q158" s="250"/>
      <c r="R158" s="250"/>
      <c r="S158" s="250"/>
      <c r="T158" s="251"/>
      <c r="AT158" s="252" t="s">
        <v>223</v>
      </c>
      <c r="AU158" s="252" t="s">
        <v>76</v>
      </c>
      <c r="AV158" s="13" t="s">
        <v>76</v>
      </c>
      <c r="AW158" s="13" t="s">
        <v>30</v>
      </c>
      <c r="AX158" s="13" t="s">
        <v>67</v>
      </c>
      <c r="AY158" s="252" t="s">
        <v>211</v>
      </c>
    </row>
    <row r="159" spans="2:51" s="14" customFormat="1" ht="12">
      <c r="B159" s="253"/>
      <c r="C159" s="254"/>
      <c r="D159" s="228" t="s">
        <v>223</v>
      </c>
      <c r="E159" s="255" t="s">
        <v>1</v>
      </c>
      <c r="F159" s="256" t="s">
        <v>227</v>
      </c>
      <c r="G159" s="254"/>
      <c r="H159" s="257">
        <v>335.358</v>
      </c>
      <c r="I159" s="258"/>
      <c r="J159" s="254"/>
      <c r="K159" s="254"/>
      <c r="L159" s="259"/>
      <c r="M159" s="260"/>
      <c r="N159" s="261"/>
      <c r="O159" s="261"/>
      <c r="P159" s="261"/>
      <c r="Q159" s="261"/>
      <c r="R159" s="261"/>
      <c r="S159" s="261"/>
      <c r="T159" s="262"/>
      <c r="AT159" s="263" t="s">
        <v>223</v>
      </c>
      <c r="AU159" s="263" t="s">
        <v>76</v>
      </c>
      <c r="AV159" s="14" t="s">
        <v>218</v>
      </c>
      <c r="AW159" s="14" t="s">
        <v>30</v>
      </c>
      <c r="AX159" s="14" t="s">
        <v>74</v>
      </c>
      <c r="AY159" s="263" t="s">
        <v>211</v>
      </c>
    </row>
    <row r="160" spans="2:65" s="1" customFormat="1" ht="16.5" customHeight="1">
      <c r="B160" s="38"/>
      <c r="C160" s="216" t="s">
        <v>282</v>
      </c>
      <c r="D160" s="216" t="s">
        <v>213</v>
      </c>
      <c r="E160" s="217" t="s">
        <v>290</v>
      </c>
      <c r="F160" s="218" t="s">
        <v>291</v>
      </c>
      <c r="G160" s="219" t="s">
        <v>230</v>
      </c>
      <c r="H160" s="220">
        <v>139.9</v>
      </c>
      <c r="I160" s="221"/>
      <c r="J160" s="222">
        <f>ROUND(I160*H160,2)</f>
        <v>0</v>
      </c>
      <c r="K160" s="218" t="s">
        <v>217</v>
      </c>
      <c r="L160" s="43"/>
      <c r="M160" s="223" t="s">
        <v>1</v>
      </c>
      <c r="N160" s="224" t="s">
        <v>38</v>
      </c>
      <c r="O160" s="79"/>
      <c r="P160" s="225">
        <f>O160*H160</f>
        <v>0</v>
      </c>
      <c r="Q160" s="225">
        <v>0</v>
      </c>
      <c r="R160" s="225">
        <f>Q160*H160</f>
        <v>0</v>
      </c>
      <c r="S160" s="225">
        <v>0</v>
      </c>
      <c r="T160" s="226">
        <f>S160*H160</f>
        <v>0</v>
      </c>
      <c r="AR160" s="17" t="s">
        <v>218</v>
      </c>
      <c r="AT160" s="17" t="s">
        <v>213</v>
      </c>
      <c r="AU160" s="17" t="s">
        <v>76</v>
      </c>
      <c r="AY160" s="17" t="s">
        <v>211</v>
      </c>
      <c r="BE160" s="227">
        <f>IF(N160="základní",J160,0)</f>
        <v>0</v>
      </c>
      <c r="BF160" s="227">
        <f>IF(N160="snížená",J160,0)</f>
        <v>0</v>
      </c>
      <c r="BG160" s="227">
        <f>IF(N160="zákl. přenesená",J160,0)</f>
        <v>0</v>
      </c>
      <c r="BH160" s="227">
        <f>IF(N160="sníž. přenesená",J160,0)</f>
        <v>0</v>
      </c>
      <c r="BI160" s="227">
        <f>IF(N160="nulová",J160,0)</f>
        <v>0</v>
      </c>
      <c r="BJ160" s="17" t="s">
        <v>74</v>
      </c>
      <c r="BK160" s="227">
        <f>ROUND(I160*H160,2)</f>
        <v>0</v>
      </c>
      <c r="BL160" s="17" t="s">
        <v>218</v>
      </c>
      <c r="BM160" s="17" t="s">
        <v>285</v>
      </c>
    </row>
    <row r="161" spans="2:47" s="1" customFormat="1" ht="12">
      <c r="B161" s="38"/>
      <c r="C161" s="39"/>
      <c r="D161" s="228" t="s">
        <v>219</v>
      </c>
      <c r="E161" s="39"/>
      <c r="F161" s="229" t="s">
        <v>293</v>
      </c>
      <c r="G161" s="39"/>
      <c r="H161" s="39"/>
      <c r="I161" s="143"/>
      <c r="J161" s="39"/>
      <c r="K161" s="39"/>
      <c r="L161" s="43"/>
      <c r="M161" s="230"/>
      <c r="N161" s="79"/>
      <c r="O161" s="79"/>
      <c r="P161" s="79"/>
      <c r="Q161" s="79"/>
      <c r="R161" s="79"/>
      <c r="S161" s="79"/>
      <c r="T161" s="80"/>
      <c r="AT161" s="17" t="s">
        <v>219</v>
      </c>
      <c r="AU161" s="17" t="s">
        <v>76</v>
      </c>
    </row>
    <row r="162" spans="2:47" s="1" customFormat="1" ht="12">
      <c r="B162" s="38"/>
      <c r="C162" s="39"/>
      <c r="D162" s="228" t="s">
        <v>221</v>
      </c>
      <c r="E162" s="39"/>
      <c r="F162" s="231" t="s">
        <v>287</v>
      </c>
      <c r="G162" s="39"/>
      <c r="H162" s="39"/>
      <c r="I162" s="143"/>
      <c r="J162" s="39"/>
      <c r="K162" s="39"/>
      <c r="L162" s="43"/>
      <c r="M162" s="230"/>
      <c r="N162" s="79"/>
      <c r="O162" s="79"/>
      <c r="P162" s="79"/>
      <c r="Q162" s="79"/>
      <c r="R162" s="79"/>
      <c r="S162" s="79"/>
      <c r="T162" s="80"/>
      <c r="AT162" s="17" t="s">
        <v>221</v>
      </c>
      <c r="AU162" s="17" t="s">
        <v>76</v>
      </c>
    </row>
    <row r="163" spans="2:51" s="12" customFormat="1" ht="12">
      <c r="B163" s="232"/>
      <c r="C163" s="233"/>
      <c r="D163" s="228" t="s">
        <v>223</v>
      </c>
      <c r="E163" s="234" t="s">
        <v>1</v>
      </c>
      <c r="F163" s="235" t="s">
        <v>1972</v>
      </c>
      <c r="G163" s="233"/>
      <c r="H163" s="234" t="s">
        <v>1</v>
      </c>
      <c r="I163" s="236"/>
      <c r="J163" s="233"/>
      <c r="K163" s="233"/>
      <c r="L163" s="237"/>
      <c r="M163" s="238"/>
      <c r="N163" s="239"/>
      <c r="O163" s="239"/>
      <c r="P163" s="239"/>
      <c r="Q163" s="239"/>
      <c r="R163" s="239"/>
      <c r="S163" s="239"/>
      <c r="T163" s="240"/>
      <c r="AT163" s="241" t="s">
        <v>223</v>
      </c>
      <c r="AU163" s="241" t="s">
        <v>76</v>
      </c>
      <c r="AV163" s="12" t="s">
        <v>74</v>
      </c>
      <c r="AW163" s="12" t="s">
        <v>30</v>
      </c>
      <c r="AX163" s="12" t="s">
        <v>67</v>
      </c>
      <c r="AY163" s="241" t="s">
        <v>211</v>
      </c>
    </row>
    <row r="164" spans="2:51" s="13" customFormat="1" ht="12">
      <c r="B164" s="242"/>
      <c r="C164" s="243"/>
      <c r="D164" s="228" t="s">
        <v>223</v>
      </c>
      <c r="E164" s="244" t="s">
        <v>1</v>
      </c>
      <c r="F164" s="245" t="s">
        <v>2709</v>
      </c>
      <c r="G164" s="243"/>
      <c r="H164" s="246">
        <v>135</v>
      </c>
      <c r="I164" s="247"/>
      <c r="J164" s="243"/>
      <c r="K164" s="243"/>
      <c r="L164" s="248"/>
      <c r="M164" s="249"/>
      <c r="N164" s="250"/>
      <c r="O164" s="250"/>
      <c r="P164" s="250"/>
      <c r="Q164" s="250"/>
      <c r="R164" s="250"/>
      <c r="S164" s="250"/>
      <c r="T164" s="251"/>
      <c r="AT164" s="252" t="s">
        <v>223</v>
      </c>
      <c r="AU164" s="252" t="s">
        <v>76</v>
      </c>
      <c r="AV164" s="13" t="s">
        <v>76</v>
      </c>
      <c r="AW164" s="13" t="s">
        <v>30</v>
      </c>
      <c r="AX164" s="13" t="s">
        <v>67</v>
      </c>
      <c r="AY164" s="252" t="s">
        <v>211</v>
      </c>
    </row>
    <row r="165" spans="2:51" s="12" customFormat="1" ht="12">
      <c r="B165" s="232"/>
      <c r="C165" s="233"/>
      <c r="D165" s="228" t="s">
        <v>223</v>
      </c>
      <c r="E165" s="234" t="s">
        <v>1</v>
      </c>
      <c r="F165" s="235" t="s">
        <v>1974</v>
      </c>
      <c r="G165" s="233"/>
      <c r="H165" s="234" t="s">
        <v>1</v>
      </c>
      <c r="I165" s="236"/>
      <c r="J165" s="233"/>
      <c r="K165" s="233"/>
      <c r="L165" s="237"/>
      <c r="M165" s="238"/>
      <c r="N165" s="239"/>
      <c r="O165" s="239"/>
      <c r="P165" s="239"/>
      <c r="Q165" s="239"/>
      <c r="R165" s="239"/>
      <c r="S165" s="239"/>
      <c r="T165" s="240"/>
      <c r="AT165" s="241" t="s">
        <v>223</v>
      </c>
      <c r="AU165" s="241" t="s">
        <v>76</v>
      </c>
      <c r="AV165" s="12" t="s">
        <v>74</v>
      </c>
      <c r="AW165" s="12" t="s">
        <v>30</v>
      </c>
      <c r="AX165" s="12" t="s">
        <v>67</v>
      </c>
      <c r="AY165" s="241" t="s">
        <v>211</v>
      </c>
    </row>
    <row r="166" spans="2:51" s="13" customFormat="1" ht="12">
      <c r="B166" s="242"/>
      <c r="C166" s="243"/>
      <c r="D166" s="228" t="s">
        <v>223</v>
      </c>
      <c r="E166" s="244" t="s">
        <v>1</v>
      </c>
      <c r="F166" s="245" t="s">
        <v>2582</v>
      </c>
      <c r="G166" s="243"/>
      <c r="H166" s="246">
        <v>4.9</v>
      </c>
      <c r="I166" s="247"/>
      <c r="J166" s="243"/>
      <c r="K166" s="243"/>
      <c r="L166" s="248"/>
      <c r="M166" s="249"/>
      <c r="N166" s="250"/>
      <c r="O166" s="250"/>
      <c r="P166" s="250"/>
      <c r="Q166" s="250"/>
      <c r="R166" s="250"/>
      <c r="S166" s="250"/>
      <c r="T166" s="251"/>
      <c r="AT166" s="252" t="s">
        <v>223</v>
      </c>
      <c r="AU166" s="252" t="s">
        <v>76</v>
      </c>
      <c r="AV166" s="13" t="s">
        <v>76</v>
      </c>
      <c r="AW166" s="13" t="s">
        <v>30</v>
      </c>
      <c r="AX166" s="13" t="s">
        <v>67</v>
      </c>
      <c r="AY166" s="252" t="s">
        <v>211</v>
      </c>
    </row>
    <row r="167" spans="2:51" s="14" customFormat="1" ht="12">
      <c r="B167" s="253"/>
      <c r="C167" s="254"/>
      <c r="D167" s="228" t="s">
        <v>223</v>
      </c>
      <c r="E167" s="255" t="s">
        <v>1</v>
      </c>
      <c r="F167" s="256" t="s">
        <v>227</v>
      </c>
      <c r="G167" s="254"/>
      <c r="H167" s="257">
        <v>139.9</v>
      </c>
      <c r="I167" s="258"/>
      <c r="J167" s="254"/>
      <c r="K167" s="254"/>
      <c r="L167" s="259"/>
      <c r="M167" s="260"/>
      <c r="N167" s="261"/>
      <c r="O167" s="261"/>
      <c r="P167" s="261"/>
      <c r="Q167" s="261"/>
      <c r="R167" s="261"/>
      <c r="S167" s="261"/>
      <c r="T167" s="262"/>
      <c r="AT167" s="263" t="s">
        <v>223</v>
      </c>
      <c r="AU167" s="263" t="s">
        <v>76</v>
      </c>
      <c r="AV167" s="14" t="s">
        <v>218</v>
      </c>
      <c r="AW167" s="14" t="s">
        <v>30</v>
      </c>
      <c r="AX167" s="14" t="s">
        <v>74</v>
      </c>
      <c r="AY167" s="263" t="s">
        <v>211</v>
      </c>
    </row>
    <row r="168" spans="2:65" s="1" customFormat="1" ht="16.5" customHeight="1">
      <c r="B168" s="38"/>
      <c r="C168" s="216" t="s">
        <v>257</v>
      </c>
      <c r="D168" s="216" t="s">
        <v>213</v>
      </c>
      <c r="E168" s="217" t="s">
        <v>296</v>
      </c>
      <c r="F168" s="218" t="s">
        <v>297</v>
      </c>
      <c r="G168" s="219" t="s">
        <v>230</v>
      </c>
      <c r="H168" s="220">
        <v>5003.9</v>
      </c>
      <c r="I168" s="221"/>
      <c r="J168" s="222">
        <f>ROUND(I168*H168,2)</f>
        <v>0</v>
      </c>
      <c r="K168" s="218" t="s">
        <v>217</v>
      </c>
      <c r="L168" s="43"/>
      <c r="M168" s="223" t="s">
        <v>1</v>
      </c>
      <c r="N168" s="224" t="s">
        <v>38</v>
      </c>
      <c r="O168" s="79"/>
      <c r="P168" s="225">
        <f>O168*H168</f>
        <v>0</v>
      </c>
      <c r="Q168" s="225">
        <v>0</v>
      </c>
      <c r="R168" s="225">
        <f>Q168*H168</f>
        <v>0</v>
      </c>
      <c r="S168" s="225">
        <v>0</v>
      </c>
      <c r="T168" s="226">
        <f>S168*H168</f>
        <v>0</v>
      </c>
      <c r="AR168" s="17" t="s">
        <v>218</v>
      </c>
      <c r="AT168" s="17" t="s">
        <v>213</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292</v>
      </c>
    </row>
    <row r="169" spans="2:47" s="1" customFormat="1" ht="12">
      <c r="B169" s="38"/>
      <c r="C169" s="39"/>
      <c r="D169" s="228" t="s">
        <v>219</v>
      </c>
      <c r="E169" s="39"/>
      <c r="F169" s="229" t="s">
        <v>299</v>
      </c>
      <c r="G169" s="39"/>
      <c r="H169" s="39"/>
      <c r="I169" s="143"/>
      <c r="J169" s="39"/>
      <c r="K169" s="39"/>
      <c r="L169" s="43"/>
      <c r="M169" s="230"/>
      <c r="N169" s="79"/>
      <c r="O169" s="79"/>
      <c r="P169" s="79"/>
      <c r="Q169" s="79"/>
      <c r="R169" s="79"/>
      <c r="S169" s="79"/>
      <c r="T169" s="80"/>
      <c r="AT169" s="17" t="s">
        <v>219</v>
      </c>
      <c r="AU169" s="17" t="s">
        <v>76</v>
      </c>
    </row>
    <row r="170" spans="2:47" s="1" customFormat="1" ht="12">
      <c r="B170" s="38"/>
      <c r="C170" s="39"/>
      <c r="D170" s="228" t="s">
        <v>221</v>
      </c>
      <c r="E170" s="39"/>
      <c r="F170" s="231" t="s">
        <v>287</v>
      </c>
      <c r="G170" s="39"/>
      <c r="H170" s="39"/>
      <c r="I170" s="143"/>
      <c r="J170" s="39"/>
      <c r="K170" s="39"/>
      <c r="L170" s="43"/>
      <c r="M170" s="230"/>
      <c r="N170" s="79"/>
      <c r="O170" s="79"/>
      <c r="P170" s="79"/>
      <c r="Q170" s="79"/>
      <c r="R170" s="79"/>
      <c r="S170" s="79"/>
      <c r="T170" s="80"/>
      <c r="AT170" s="17" t="s">
        <v>221</v>
      </c>
      <c r="AU170" s="17" t="s">
        <v>76</v>
      </c>
    </row>
    <row r="171" spans="2:47" s="1" customFormat="1" ht="12">
      <c r="B171" s="38"/>
      <c r="C171" s="39"/>
      <c r="D171" s="228" t="s">
        <v>250</v>
      </c>
      <c r="E171" s="39"/>
      <c r="F171" s="231" t="s">
        <v>874</v>
      </c>
      <c r="G171" s="39"/>
      <c r="H171" s="39"/>
      <c r="I171" s="143"/>
      <c r="J171" s="39"/>
      <c r="K171" s="39"/>
      <c r="L171" s="43"/>
      <c r="M171" s="230"/>
      <c r="N171" s="79"/>
      <c r="O171" s="79"/>
      <c r="P171" s="79"/>
      <c r="Q171" s="79"/>
      <c r="R171" s="79"/>
      <c r="S171" s="79"/>
      <c r="T171" s="80"/>
      <c r="AT171" s="17" t="s">
        <v>250</v>
      </c>
      <c r="AU171" s="17" t="s">
        <v>76</v>
      </c>
    </row>
    <row r="172" spans="2:51" s="13" customFormat="1" ht="12">
      <c r="B172" s="242"/>
      <c r="C172" s="243"/>
      <c r="D172" s="228" t="s">
        <v>223</v>
      </c>
      <c r="E172" s="244" t="s">
        <v>1</v>
      </c>
      <c r="F172" s="245" t="s">
        <v>2715</v>
      </c>
      <c r="G172" s="243"/>
      <c r="H172" s="246">
        <v>5003.9</v>
      </c>
      <c r="I172" s="247"/>
      <c r="J172" s="243"/>
      <c r="K172" s="243"/>
      <c r="L172" s="248"/>
      <c r="M172" s="249"/>
      <c r="N172" s="250"/>
      <c r="O172" s="250"/>
      <c r="P172" s="250"/>
      <c r="Q172" s="250"/>
      <c r="R172" s="250"/>
      <c r="S172" s="250"/>
      <c r="T172" s="251"/>
      <c r="AT172" s="252" t="s">
        <v>223</v>
      </c>
      <c r="AU172" s="252" t="s">
        <v>76</v>
      </c>
      <c r="AV172" s="13" t="s">
        <v>76</v>
      </c>
      <c r="AW172" s="13" t="s">
        <v>30</v>
      </c>
      <c r="AX172" s="13" t="s">
        <v>67</v>
      </c>
      <c r="AY172" s="252" t="s">
        <v>211</v>
      </c>
    </row>
    <row r="173" spans="2:51" s="14" customFormat="1" ht="12">
      <c r="B173" s="253"/>
      <c r="C173" s="254"/>
      <c r="D173" s="228" t="s">
        <v>223</v>
      </c>
      <c r="E173" s="255" t="s">
        <v>1</v>
      </c>
      <c r="F173" s="256" t="s">
        <v>227</v>
      </c>
      <c r="G173" s="254"/>
      <c r="H173" s="257">
        <v>5003.9</v>
      </c>
      <c r="I173" s="258"/>
      <c r="J173" s="254"/>
      <c r="K173" s="254"/>
      <c r="L173" s="259"/>
      <c r="M173" s="260"/>
      <c r="N173" s="261"/>
      <c r="O173" s="261"/>
      <c r="P173" s="261"/>
      <c r="Q173" s="261"/>
      <c r="R173" s="261"/>
      <c r="S173" s="261"/>
      <c r="T173" s="262"/>
      <c r="AT173" s="263" t="s">
        <v>223</v>
      </c>
      <c r="AU173" s="263" t="s">
        <v>76</v>
      </c>
      <c r="AV173" s="14" t="s">
        <v>218</v>
      </c>
      <c r="AW173" s="14" t="s">
        <v>30</v>
      </c>
      <c r="AX173" s="14" t="s">
        <v>74</v>
      </c>
      <c r="AY173" s="263" t="s">
        <v>211</v>
      </c>
    </row>
    <row r="174" spans="2:65" s="1" customFormat="1" ht="16.5" customHeight="1">
      <c r="B174" s="38"/>
      <c r="C174" s="216" t="s">
        <v>295</v>
      </c>
      <c r="D174" s="216" t="s">
        <v>213</v>
      </c>
      <c r="E174" s="217" t="s">
        <v>302</v>
      </c>
      <c r="F174" s="218" t="s">
        <v>303</v>
      </c>
      <c r="G174" s="219" t="s">
        <v>230</v>
      </c>
      <c r="H174" s="220">
        <v>186.7</v>
      </c>
      <c r="I174" s="221"/>
      <c r="J174" s="222">
        <f>ROUND(I174*H174,2)</f>
        <v>0</v>
      </c>
      <c r="K174" s="218" t="s">
        <v>217</v>
      </c>
      <c r="L174" s="43"/>
      <c r="M174" s="223" t="s">
        <v>1</v>
      </c>
      <c r="N174" s="224" t="s">
        <v>38</v>
      </c>
      <c r="O174" s="79"/>
      <c r="P174" s="225">
        <f>O174*H174</f>
        <v>0</v>
      </c>
      <c r="Q174" s="225">
        <v>0</v>
      </c>
      <c r="R174" s="225">
        <f>Q174*H174</f>
        <v>0</v>
      </c>
      <c r="S174" s="225">
        <v>0</v>
      </c>
      <c r="T174" s="226">
        <f>S174*H174</f>
        <v>0</v>
      </c>
      <c r="AR174" s="17" t="s">
        <v>218</v>
      </c>
      <c r="AT174" s="17" t="s">
        <v>213</v>
      </c>
      <c r="AU174" s="17" t="s">
        <v>76</v>
      </c>
      <c r="AY174" s="17" t="s">
        <v>211</v>
      </c>
      <c r="BE174" s="227">
        <f>IF(N174="základní",J174,0)</f>
        <v>0</v>
      </c>
      <c r="BF174" s="227">
        <f>IF(N174="snížená",J174,0)</f>
        <v>0</v>
      </c>
      <c r="BG174" s="227">
        <f>IF(N174="zákl. přenesená",J174,0)</f>
        <v>0</v>
      </c>
      <c r="BH174" s="227">
        <f>IF(N174="sníž. přenesená",J174,0)</f>
        <v>0</v>
      </c>
      <c r="BI174" s="227">
        <f>IF(N174="nulová",J174,0)</f>
        <v>0</v>
      </c>
      <c r="BJ174" s="17" t="s">
        <v>74</v>
      </c>
      <c r="BK174" s="227">
        <f>ROUND(I174*H174,2)</f>
        <v>0</v>
      </c>
      <c r="BL174" s="17" t="s">
        <v>218</v>
      </c>
      <c r="BM174" s="17" t="s">
        <v>298</v>
      </c>
    </row>
    <row r="175" spans="2:47" s="1" customFormat="1" ht="12">
      <c r="B175" s="38"/>
      <c r="C175" s="39"/>
      <c r="D175" s="228" t="s">
        <v>219</v>
      </c>
      <c r="E175" s="39"/>
      <c r="F175" s="229" t="s">
        <v>305</v>
      </c>
      <c r="G175" s="39"/>
      <c r="H175" s="39"/>
      <c r="I175" s="143"/>
      <c r="J175" s="39"/>
      <c r="K175" s="39"/>
      <c r="L175" s="43"/>
      <c r="M175" s="230"/>
      <c r="N175" s="79"/>
      <c r="O175" s="79"/>
      <c r="P175" s="79"/>
      <c r="Q175" s="79"/>
      <c r="R175" s="79"/>
      <c r="S175" s="79"/>
      <c r="T175" s="80"/>
      <c r="AT175" s="17" t="s">
        <v>219</v>
      </c>
      <c r="AU175" s="17" t="s">
        <v>76</v>
      </c>
    </row>
    <row r="176" spans="2:47" s="1" customFormat="1" ht="12">
      <c r="B176" s="38"/>
      <c r="C176" s="39"/>
      <c r="D176" s="228" t="s">
        <v>221</v>
      </c>
      <c r="E176" s="39"/>
      <c r="F176" s="231" t="s">
        <v>306</v>
      </c>
      <c r="G176" s="39"/>
      <c r="H176" s="39"/>
      <c r="I176" s="143"/>
      <c r="J176" s="39"/>
      <c r="K176" s="39"/>
      <c r="L176" s="43"/>
      <c r="M176" s="230"/>
      <c r="N176" s="79"/>
      <c r="O176" s="79"/>
      <c r="P176" s="79"/>
      <c r="Q176" s="79"/>
      <c r="R176" s="79"/>
      <c r="S176" s="79"/>
      <c r="T176" s="80"/>
      <c r="AT176" s="17" t="s">
        <v>221</v>
      </c>
      <c r="AU176" s="17" t="s">
        <v>76</v>
      </c>
    </row>
    <row r="177" spans="2:51" s="12" customFormat="1" ht="12">
      <c r="B177" s="232"/>
      <c r="C177" s="233"/>
      <c r="D177" s="228" t="s">
        <v>223</v>
      </c>
      <c r="E177" s="234" t="s">
        <v>1</v>
      </c>
      <c r="F177" s="235" t="s">
        <v>307</v>
      </c>
      <c r="G177" s="233"/>
      <c r="H177" s="234" t="s">
        <v>1</v>
      </c>
      <c r="I177" s="236"/>
      <c r="J177" s="233"/>
      <c r="K177" s="233"/>
      <c r="L177" s="237"/>
      <c r="M177" s="238"/>
      <c r="N177" s="239"/>
      <c r="O177" s="239"/>
      <c r="P177" s="239"/>
      <c r="Q177" s="239"/>
      <c r="R177" s="239"/>
      <c r="S177" s="239"/>
      <c r="T177" s="240"/>
      <c r="AT177" s="241" t="s">
        <v>223</v>
      </c>
      <c r="AU177" s="241" t="s">
        <v>76</v>
      </c>
      <c r="AV177" s="12" t="s">
        <v>74</v>
      </c>
      <c r="AW177" s="12" t="s">
        <v>30</v>
      </c>
      <c r="AX177" s="12" t="s">
        <v>67</v>
      </c>
      <c r="AY177" s="241" t="s">
        <v>211</v>
      </c>
    </row>
    <row r="178" spans="2:51" s="13" customFormat="1" ht="12">
      <c r="B178" s="242"/>
      <c r="C178" s="243"/>
      <c r="D178" s="228" t="s">
        <v>223</v>
      </c>
      <c r="E178" s="244" t="s">
        <v>1</v>
      </c>
      <c r="F178" s="245" t="s">
        <v>2710</v>
      </c>
      <c r="G178" s="243"/>
      <c r="H178" s="246">
        <v>46.8</v>
      </c>
      <c r="I178" s="247"/>
      <c r="J178" s="243"/>
      <c r="K178" s="243"/>
      <c r="L178" s="248"/>
      <c r="M178" s="249"/>
      <c r="N178" s="250"/>
      <c r="O178" s="250"/>
      <c r="P178" s="250"/>
      <c r="Q178" s="250"/>
      <c r="R178" s="250"/>
      <c r="S178" s="250"/>
      <c r="T178" s="251"/>
      <c r="AT178" s="252" t="s">
        <v>223</v>
      </c>
      <c r="AU178" s="252" t="s">
        <v>76</v>
      </c>
      <c r="AV178" s="13" t="s">
        <v>76</v>
      </c>
      <c r="AW178" s="13" t="s">
        <v>30</v>
      </c>
      <c r="AX178" s="13" t="s">
        <v>67</v>
      </c>
      <c r="AY178" s="252" t="s">
        <v>211</v>
      </c>
    </row>
    <row r="179" spans="2:51" s="12" customFormat="1" ht="12">
      <c r="B179" s="232"/>
      <c r="C179" s="233"/>
      <c r="D179" s="228" t="s">
        <v>223</v>
      </c>
      <c r="E179" s="234" t="s">
        <v>1</v>
      </c>
      <c r="F179" s="235" t="s">
        <v>1981</v>
      </c>
      <c r="G179" s="233"/>
      <c r="H179" s="234" t="s">
        <v>1</v>
      </c>
      <c r="I179" s="236"/>
      <c r="J179" s="233"/>
      <c r="K179" s="233"/>
      <c r="L179" s="237"/>
      <c r="M179" s="238"/>
      <c r="N179" s="239"/>
      <c r="O179" s="239"/>
      <c r="P179" s="239"/>
      <c r="Q179" s="239"/>
      <c r="R179" s="239"/>
      <c r="S179" s="239"/>
      <c r="T179" s="240"/>
      <c r="AT179" s="241" t="s">
        <v>223</v>
      </c>
      <c r="AU179" s="241" t="s">
        <v>76</v>
      </c>
      <c r="AV179" s="12" t="s">
        <v>74</v>
      </c>
      <c r="AW179" s="12" t="s">
        <v>30</v>
      </c>
      <c r="AX179" s="12" t="s">
        <v>67</v>
      </c>
      <c r="AY179" s="241" t="s">
        <v>211</v>
      </c>
    </row>
    <row r="180" spans="2:51" s="13" customFormat="1" ht="12">
      <c r="B180" s="242"/>
      <c r="C180" s="243"/>
      <c r="D180" s="228" t="s">
        <v>223</v>
      </c>
      <c r="E180" s="244" t="s">
        <v>1</v>
      </c>
      <c r="F180" s="245" t="s">
        <v>2709</v>
      </c>
      <c r="G180" s="243"/>
      <c r="H180" s="246">
        <v>135</v>
      </c>
      <c r="I180" s="247"/>
      <c r="J180" s="243"/>
      <c r="K180" s="243"/>
      <c r="L180" s="248"/>
      <c r="M180" s="249"/>
      <c r="N180" s="250"/>
      <c r="O180" s="250"/>
      <c r="P180" s="250"/>
      <c r="Q180" s="250"/>
      <c r="R180" s="250"/>
      <c r="S180" s="250"/>
      <c r="T180" s="251"/>
      <c r="AT180" s="252" t="s">
        <v>223</v>
      </c>
      <c r="AU180" s="252" t="s">
        <v>76</v>
      </c>
      <c r="AV180" s="13" t="s">
        <v>76</v>
      </c>
      <c r="AW180" s="13" t="s">
        <v>30</v>
      </c>
      <c r="AX180" s="13" t="s">
        <v>67</v>
      </c>
      <c r="AY180" s="252" t="s">
        <v>211</v>
      </c>
    </row>
    <row r="181" spans="2:51" s="13" customFormat="1" ht="12">
      <c r="B181" s="242"/>
      <c r="C181" s="243"/>
      <c r="D181" s="228" t="s">
        <v>223</v>
      </c>
      <c r="E181" s="244" t="s">
        <v>1</v>
      </c>
      <c r="F181" s="245" t="s">
        <v>2582</v>
      </c>
      <c r="G181" s="243"/>
      <c r="H181" s="246">
        <v>4.9</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4" customFormat="1" ht="12">
      <c r="B182" s="253"/>
      <c r="C182" s="254"/>
      <c r="D182" s="228" t="s">
        <v>223</v>
      </c>
      <c r="E182" s="255" t="s">
        <v>1</v>
      </c>
      <c r="F182" s="256" t="s">
        <v>227</v>
      </c>
      <c r="G182" s="254"/>
      <c r="H182" s="257">
        <v>186.7</v>
      </c>
      <c r="I182" s="258"/>
      <c r="J182" s="254"/>
      <c r="K182" s="254"/>
      <c r="L182" s="259"/>
      <c r="M182" s="260"/>
      <c r="N182" s="261"/>
      <c r="O182" s="261"/>
      <c r="P182" s="261"/>
      <c r="Q182" s="261"/>
      <c r="R182" s="261"/>
      <c r="S182" s="261"/>
      <c r="T182" s="262"/>
      <c r="AT182" s="263" t="s">
        <v>223</v>
      </c>
      <c r="AU182" s="263" t="s">
        <v>76</v>
      </c>
      <c r="AV182" s="14" t="s">
        <v>218</v>
      </c>
      <c r="AW182" s="14" t="s">
        <v>30</v>
      </c>
      <c r="AX182" s="14" t="s">
        <v>74</v>
      </c>
      <c r="AY182" s="263" t="s">
        <v>211</v>
      </c>
    </row>
    <row r="183" spans="2:65" s="1" customFormat="1" ht="16.5" customHeight="1">
      <c r="B183" s="38"/>
      <c r="C183" s="216" t="s">
        <v>265</v>
      </c>
      <c r="D183" s="216" t="s">
        <v>213</v>
      </c>
      <c r="E183" s="217" t="s">
        <v>315</v>
      </c>
      <c r="F183" s="218" t="s">
        <v>316</v>
      </c>
      <c r="G183" s="219" t="s">
        <v>216</v>
      </c>
      <c r="H183" s="220">
        <v>312</v>
      </c>
      <c r="I183" s="221"/>
      <c r="J183" s="222">
        <f>ROUND(I183*H183,2)</f>
        <v>0</v>
      </c>
      <c r="K183" s="218" t="s">
        <v>217</v>
      </c>
      <c r="L183" s="43"/>
      <c r="M183" s="223" t="s">
        <v>1</v>
      </c>
      <c r="N183" s="224" t="s">
        <v>38</v>
      </c>
      <c r="O183" s="79"/>
      <c r="P183" s="225">
        <f>O183*H183</f>
        <v>0</v>
      </c>
      <c r="Q183" s="225">
        <v>0</v>
      </c>
      <c r="R183" s="225">
        <f>Q183*H183</f>
        <v>0</v>
      </c>
      <c r="S183" s="225">
        <v>0</v>
      </c>
      <c r="T183" s="226">
        <f>S183*H183</f>
        <v>0</v>
      </c>
      <c r="AR183" s="17" t="s">
        <v>218</v>
      </c>
      <c r="AT183" s="17" t="s">
        <v>213</v>
      </c>
      <c r="AU183" s="17" t="s">
        <v>76</v>
      </c>
      <c r="AY183" s="17" t="s">
        <v>211</v>
      </c>
      <c r="BE183" s="227">
        <f>IF(N183="základní",J183,0)</f>
        <v>0</v>
      </c>
      <c r="BF183" s="227">
        <f>IF(N183="snížená",J183,0)</f>
        <v>0</v>
      </c>
      <c r="BG183" s="227">
        <f>IF(N183="zákl. přenesená",J183,0)</f>
        <v>0</v>
      </c>
      <c r="BH183" s="227">
        <f>IF(N183="sníž. přenesená",J183,0)</f>
        <v>0</v>
      </c>
      <c r="BI183" s="227">
        <f>IF(N183="nulová",J183,0)</f>
        <v>0</v>
      </c>
      <c r="BJ183" s="17" t="s">
        <v>74</v>
      </c>
      <c r="BK183" s="227">
        <f>ROUND(I183*H183,2)</f>
        <v>0</v>
      </c>
      <c r="BL183" s="17" t="s">
        <v>218</v>
      </c>
      <c r="BM183" s="17" t="s">
        <v>304</v>
      </c>
    </row>
    <row r="184" spans="2:47" s="1" customFormat="1" ht="12">
      <c r="B184" s="38"/>
      <c r="C184" s="39"/>
      <c r="D184" s="228" t="s">
        <v>219</v>
      </c>
      <c r="E184" s="39"/>
      <c r="F184" s="229" t="s">
        <v>318</v>
      </c>
      <c r="G184" s="39"/>
      <c r="H184" s="39"/>
      <c r="I184" s="143"/>
      <c r="J184" s="39"/>
      <c r="K184" s="39"/>
      <c r="L184" s="43"/>
      <c r="M184" s="230"/>
      <c r="N184" s="79"/>
      <c r="O184" s="79"/>
      <c r="P184" s="79"/>
      <c r="Q184" s="79"/>
      <c r="R184" s="79"/>
      <c r="S184" s="79"/>
      <c r="T184" s="80"/>
      <c r="AT184" s="17" t="s">
        <v>219</v>
      </c>
      <c r="AU184" s="17" t="s">
        <v>76</v>
      </c>
    </row>
    <row r="185" spans="2:51" s="12" customFormat="1" ht="12">
      <c r="B185" s="232"/>
      <c r="C185" s="233"/>
      <c r="D185" s="228" t="s">
        <v>223</v>
      </c>
      <c r="E185" s="234" t="s">
        <v>1</v>
      </c>
      <c r="F185" s="235" t="s">
        <v>888</v>
      </c>
      <c r="G185" s="233"/>
      <c r="H185" s="234" t="s">
        <v>1</v>
      </c>
      <c r="I185" s="236"/>
      <c r="J185" s="233"/>
      <c r="K185" s="233"/>
      <c r="L185" s="237"/>
      <c r="M185" s="238"/>
      <c r="N185" s="239"/>
      <c r="O185" s="239"/>
      <c r="P185" s="239"/>
      <c r="Q185" s="239"/>
      <c r="R185" s="239"/>
      <c r="S185" s="239"/>
      <c r="T185" s="240"/>
      <c r="AT185" s="241" t="s">
        <v>223</v>
      </c>
      <c r="AU185" s="241" t="s">
        <v>76</v>
      </c>
      <c r="AV185" s="12" t="s">
        <v>74</v>
      </c>
      <c r="AW185" s="12" t="s">
        <v>30</v>
      </c>
      <c r="AX185" s="12" t="s">
        <v>67</v>
      </c>
      <c r="AY185" s="241" t="s">
        <v>211</v>
      </c>
    </row>
    <row r="186" spans="2:51" s="13" customFormat="1" ht="12">
      <c r="B186" s="242"/>
      <c r="C186" s="243"/>
      <c r="D186" s="228" t="s">
        <v>223</v>
      </c>
      <c r="E186" s="244" t="s">
        <v>1</v>
      </c>
      <c r="F186" s="245" t="s">
        <v>1912</v>
      </c>
      <c r="G186" s="243"/>
      <c r="H186" s="246">
        <v>117</v>
      </c>
      <c r="I186" s="247"/>
      <c r="J186" s="243"/>
      <c r="K186" s="243"/>
      <c r="L186" s="248"/>
      <c r="M186" s="249"/>
      <c r="N186" s="250"/>
      <c r="O186" s="250"/>
      <c r="P186" s="250"/>
      <c r="Q186" s="250"/>
      <c r="R186" s="250"/>
      <c r="S186" s="250"/>
      <c r="T186" s="251"/>
      <c r="AT186" s="252" t="s">
        <v>223</v>
      </c>
      <c r="AU186" s="252" t="s">
        <v>76</v>
      </c>
      <c r="AV186" s="13" t="s">
        <v>76</v>
      </c>
      <c r="AW186" s="13" t="s">
        <v>30</v>
      </c>
      <c r="AX186" s="13" t="s">
        <v>67</v>
      </c>
      <c r="AY186" s="252" t="s">
        <v>211</v>
      </c>
    </row>
    <row r="187" spans="2:51" s="12" customFormat="1" ht="12">
      <c r="B187" s="232"/>
      <c r="C187" s="233"/>
      <c r="D187" s="228" t="s">
        <v>223</v>
      </c>
      <c r="E187" s="234" t="s">
        <v>1</v>
      </c>
      <c r="F187" s="235" t="s">
        <v>883</v>
      </c>
      <c r="G187" s="233"/>
      <c r="H187" s="234" t="s">
        <v>1</v>
      </c>
      <c r="I187" s="236"/>
      <c r="J187" s="233"/>
      <c r="K187" s="233"/>
      <c r="L187" s="237"/>
      <c r="M187" s="238"/>
      <c r="N187" s="239"/>
      <c r="O187" s="239"/>
      <c r="P187" s="239"/>
      <c r="Q187" s="239"/>
      <c r="R187" s="239"/>
      <c r="S187" s="239"/>
      <c r="T187" s="240"/>
      <c r="AT187" s="241" t="s">
        <v>223</v>
      </c>
      <c r="AU187" s="241" t="s">
        <v>76</v>
      </c>
      <c r="AV187" s="12" t="s">
        <v>74</v>
      </c>
      <c r="AW187" s="12" t="s">
        <v>30</v>
      </c>
      <c r="AX187" s="12" t="s">
        <v>67</v>
      </c>
      <c r="AY187" s="241" t="s">
        <v>211</v>
      </c>
    </row>
    <row r="188" spans="2:51" s="13" customFormat="1" ht="12">
      <c r="B188" s="242"/>
      <c r="C188" s="243"/>
      <c r="D188" s="228" t="s">
        <v>223</v>
      </c>
      <c r="E188" s="244" t="s">
        <v>1</v>
      </c>
      <c r="F188" s="245" t="s">
        <v>2716</v>
      </c>
      <c r="G188" s="243"/>
      <c r="H188" s="246">
        <v>195</v>
      </c>
      <c r="I188" s="247"/>
      <c r="J188" s="243"/>
      <c r="K188" s="243"/>
      <c r="L188" s="248"/>
      <c r="M188" s="249"/>
      <c r="N188" s="250"/>
      <c r="O188" s="250"/>
      <c r="P188" s="250"/>
      <c r="Q188" s="250"/>
      <c r="R188" s="250"/>
      <c r="S188" s="250"/>
      <c r="T188" s="251"/>
      <c r="AT188" s="252" t="s">
        <v>223</v>
      </c>
      <c r="AU188" s="252" t="s">
        <v>76</v>
      </c>
      <c r="AV188" s="13" t="s">
        <v>76</v>
      </c>
      <c r="AW188" s="13" t="s">
        <v>30</v>
      </c>
      <c r="AX188" s="13" t="s">
        <v>67</v>
      </c>
      <c r="AY188" s="252" t="s">
        <v>211</v>
      </c>
    </row>
    <row r="189" spans="2:51" s="14" customFormat="1" ht="12">
      <c r="B189" s="253"/>
      <c r="C189" s="254"/>
      <c r="D189" s="228" t="s">
        <v>223</v>
      </c>
      <c r="E189" s="255" t="s">
        <v>1</v>
      </c>
      <c r="F189" s="256" t="s">
        <v>227</v>
      </c>
      <c r="G189" s="254"/>
      <c r="H189" s="257">
        <v>312</v>
      </c>
      <c r="I189" s="258"/>
      <c r="J189" s="254"/>
      <c r="K189" s="254"/>
      <c r="L189" s="259"/>
      <c r="M189" s="260"/>
      <c r="N189" s="261"/>
      <c r="O189" s="261"/>
      <c r="P189" s="261"/>
      <c r="Q189" s="261"/>
      <c r="R189" s="261"/>
      <c r="S189" s="261"/>
      <c r="T189" s="262"/>
      <c r="AT189" s="263" t="s">
        <v>223</v>
      </c>
      <c r="AU189" s="263" t="s">
        <v>76</v>
      </c>
      <c r="AV189" s="14" t="s">
        <v>218</v>
      </c>
      <c r="AW189" s="14" t="s">
        <v>30</v>
      </c>
      <c r="AX189" s="14" t="s">
        <v>74</v>
      </c>
      <c r="AY189" s="263" t="s">
        <v>211</v>
      </c>
    </row>
    <row r="190" spans="2:65" s="1" customFormat="1" ht="16.5" customHeight="1">
      <c r="B190" s="38"/>
      <c r="C190" s="216" t="s">
        <v>308</v>
      </c>
      <c r="D190" s="216" t="s">
        <v>213</v>
      </c>
      <c r="E190" s="217" t="s">
        <v>321</v>
      </c>
      <c r="F190" s="218" t="s">
        <v>322</v>
      </c>
      <c r="G190" s="219" t="s">
        <v>323</v>
      </c>
      <c r="H190" s="220">
        <v>909.8</v>
      </c>
      <c r="I190" s="221"/>
      <c r="J190" s="222">
        <f>ROUND(I190*H190,2)</f>
        <v>0</v>
      </c>
      <c r="K190" s="218" t="s">
        <v>217</v>
      </c>
      <c r="L190" s="43"/>
      <c r="M190" s="223" t="s">
        <v>1</v>
      </c>
      <c r="N190" s="224" t="s">
        <v>38</v>
      </c>
      <c r="O190" s="79"/>
      <c r="P190" s="225">
        <f>O190*H190</f>
        <v>0</v>
      </c>
      <c r="Q190" s="225">
        <v>0</v>
      </c>
      <c r="R190" s="225">
        <f>Q190*H190</f>
        <v>0</v>
      </c>
      <c r="S190" s="225">
        <v>0</v>
      </c>
      <c r="T190" s="226">
        <f>S190*H190</f>
        <v>0</v>
      </c>
      <c r="AR190" s="17" t="s">
        <v>218</v>
      </c>
      <c r="AT190" s="17" t="s">
        <v>213</v>
      </c>
      <c r="AU190" s="17" t="s">
        <v>76</v>
      </c>
      <c r="AY190" s="17" t="s">
        <v>211</v>
      </c>
      <c r="BE190" s="227">
        <f>IF(N190="základní",J190,0)</f>
        <v>0</v>
      </c>
      <c r="BF190" s="227">
        <f>IF(N190="snížená",J190,0)</f>
        <v>0</v>
      </c>
      <c r="BG190" s="227">
        <f>IF(N190="zákl. přenesená",J190,0)</f>
        <v>0</v>
      </c>
      <c r="BH190" s="227">
        <f>IF(N190="sníž. přenesená",J190,0)</f>
        <v>0</v>
      </c>
      <c r="BI190" s="227">
        <f>IF(N190="nulová",J190,0)</f>
        <v>0</v>
      </c>
      <c r="BJ190" s="17" t="s">
        <v>74</v>
      </c>
      <c r="BK190" s="227">
        <f>ROUND(I190*H190,2)</f>
        <v>0</v>
      </c>
      <c r="BL190" s="17" t="s">
        <v>218</v>
      </c>
      <c r="BM190" s="17" t="s">
        <v>311</v>
      </c>
    </row>
    <row r="191" spans="2:47" s="1" customFormat="1" ht="12">
      <c r="B191" s="38"/>
      <c r="C191" s="39"/>
      <c r="D191" s="228" t="s">
        <v>219</v>
      </c>
      <c r="E191" s="39"/>
      <c r="F191" s="229" t="s">
        <v>325</v>
      </c>
      <c r="G191" s="39"/>
      <c r="H191" s="39"/>
      <c r="I191" s="143"/>
      <c r="J191" s="39"/>
      <c r="K191" s="39"/>
      <c r="L191" s="43"/>
      <c r="M191" s="230"/>
      <c r="N191" s="79"/>
      <c r="O191" s="79"/>
      <c r="P191" s="79"/>
      <c r="Q191" s="79"/>
      <c r="R191" s="79"/>
      <c r="S191" s="79"/>
      <c r="T191" s="80"/>
      <c r="AT191" s="17" t="s">
        <v>219</v>
      </c>
      <c r="AU191" s="17" t="s">
        <v>76</v>
      </c>
    </row>
    <row r="192" spans="2:47" s="1" customFormat="1" ht="12">
      <c r="B192" s="38"/>
      <c r="C192" s="39"/>
      <c r="D192" s="228" t="s">
        <v>221</v>
      </c>
      <c r="E192" s="39"/>
      <c r="F192" s="231" t="s">
        <v>326</v>
      </c>
      <c r="G192" s="39"/>
      <c r="H192" s="39"/>
      <c r="I192" s="143"/>
      <c r="J192" s="39"/>
      <c r="K192" s="39"/>
      <c r="L192" s="43"/>
      <c r="M192" s="230"/>
      <c r="N192" s="79"/>
      <c r="O192" s="79"/>
      <c r="P192" s="79"/>
      <c r="Q192" s="79"/>
      <c r="R192" s="79"/>
      <c r="S192" s="79"/>
      <c r="T192" s="80"/>
      <c r="AT192" s="17" t="s">
        <v>221</v>
      </c>
      <c r="AU192" s="17" t="s">
        <v>76</v>
      </c>
    </row>
    <row r="193" spans="2:47" s="1" customFormat="1" ht="12">
      <c r="B193" s="38"/>
      <c r="C193" s="39"/>
      <c r="D193" s="228" t="s">
        <v>250</v>
      </c>
      <c r="E193" s="39"/>
      <c r="F193" s="231" t="s">
        <v>327</v>
      </c>
      <c r="G193" s="39"/>
      <c r="H193" s="39"/>
      <c r="I193" s="143"/>
      <c r="J193" s="39"/>
      <c r="K193" s="39"/>
      <c r="L193" s="43"/>
      <c r="M193" s="230"/>
      <c r="N193" s="79"/>
      <c r="O193" s="79"/>
      <c r="P193" s="79"/>
      <c r="Q193" s="79"/>
      <c r="R193" s="79"/>
      <c r="S193" s="79"/>
      <c r="T193" s="80"/>
      <c r="AT193" s="17" t="s">
        <v>250</v>
      </c>
      <c r="AU193" s="17" t="s">
        <v>76</v>
      </c>
    </row>
    <row r="194" spans="2:51" s="13" customFormat="1" ht="12">
      <c r="B194" s="242"/>
      <c r="C194" s="243"/>
      <c r="D194" s="228" t="s">
        <v>223</v>
      </c>
      <c r="E194" s="244" t="s">
        <v>1</v>
      </c>
      <c r="F194" s="245" t="s">
        <v>2717</v>
      </c>
      <c r="G194" s="243"/>
      <c r="H194" s="246">
        <v>909.8</v>
      </c>
      <c r="I194" s="247"/>
      <c r="J194" s="243"/>
      <c r="K194" s="243"/>
      <c r="L194" s="248"/>
      <c r="M194" s="249"/>
      <c r="N194" s="250"/>
      <c r="O194" s="250"/>
      <c r="P194" s="250"/>
      <c r="Q194" s="250"/>
      <c r="R194" s="250"/>
      <c r="S194" s="250"/>
      <c r="T194" s="251"/>
      <c r="AT194" s="252" t="s">
        <v>223</v>
      </c>
      <c r="AU194" s="252" t="s">
        <v>76</v>
      </c>
      <c r="AV194" s="13" t="s">
        <v>76</v>
      </c>
      <c r="AW194" s="13" t="s">
        <v>30</v>
      </c>
      <c r="AX194" s="13" t="s">
        <v>67</v>
      </c>
      <c r="AY194" s="252" t="s">
        <v>211</v>
      </c>
    </row>
    <row r="195" spans="2:51" s="14" customFormat="1" ht="12">
      <c r="B195" s="253"/>
      <c r="C195" s="254"/>
      <c r="D195" s="228" t="s">
        <v>223</v>
      </c>
      <c r="E195" s="255" t="s">
        <v>1</v>
      </c>
      <c r="F195" s="256" t="s">
        <v>227</v>
      </c>
      <c r="G195" s="254"/>
      <c r="H195" s="257">
        <v>909.8</v>
      </c>
      <c r="I195" s="258"/>
      <c r="J195" s="254"/>
      <c r="K195" s="254"/>
      <c r="L195" s="259"/>
      <c r="M195" s="260"/>
      <c r="N195" s="261"/>
      <c r="O195" s="261"/>
      <c r="P195" s="261"/>
      <c r="Q195" s="261"/>
      <c r="R195" s="261"/>
      <c r="S195" s="261"/>
      <c r="T195" s="262"/>
      <c r="AT195" s="263" t="s">
        <v>223</v>
      </c>
      <c r="AU195" s="263" t="s">
        <v>76</v>
      </c>
      <c r="AV195" s="14" t="s">
        <v>218</v>
      </c>
      <c r="AW195" s="14" t="s">
        <v>30</v>
      </c>
      <c r="AX195" s="14" t="s">
        <v>74</v>
      </c>
      <c r="AY195" s="263" t="s">
        <v>211</v>
      </c>
    </row>
    <row r="196" spans="2:65" s="1" customFormat="1" ht="16.5" customHeight="1">
      <c r="B196" s="38"/>
      <c r="C196" s="216" t="s">
        <v>314</v>
      </c>
      <c r="D196" s="216" t="s">
        <v>213</v>
      </c>
      <c r="E196" s="217" t="s">
        <v>329</v>
      </c>
      <c r="F196" s="218" t="s">
        <v>330</v>
      </c>
      <c r="G196" s="219" t="s">
        <v>230</v>
      </c>
      <c r="H196" s="220">
        <v>135</v>
      </c>
      <c r="I196" s="221"/>
      <c r="J196" s="222">
        <f>ROUND(I196*H196,2)</f>
        <v>0</v>
      </c>
      <c r="K196" s="218" t="s">
        <v>217</v>
      </c>
      <c r="L196" s="43"/>
      <c r="M196" s="223" t="s">
        <v>1</v>
      </c>
      <c r="N196" s="224" t="s">
        <v>38</v>
      </c>
      <c r="O196" s="79"/>
      <c r="P196" s="225">
        <f>O196*H196</f>
        <v>0</v>
      </c>
      <c r="Q196" s="225">
        <v>0</v>
      </c>
      <c r="R196" s="225">
        <f>Q196*H196</f>
        <v>0</v>
      </c>
      <c r="S196" s="225">
        <v>0</v>
      </c>
      <c r="T196" s="226">
        <f>S196*H196</f>
        <v>0</v>
      </c>
      <c r="AR196" s="17" t="s">
        <v>218</v>
      </c>
      <c r="AT196" s="17" t="s">
        <v>213</v>
      </c>
      <c r="AU196" s="17" t="s">
        <v>76</v>
      </c>
      <c r="AY196" s="17" t="s">
        <v>211</v>
      </c>
      <c r="BE196" s="227">
        <f>IF(N196="základní",J196,0)</f>
        <v>0</v>
      </c>
      <c r="BF196" s="227">
        <f>IF(N196="snížená",J196,0)</f>
        <v>0</v>
      </c>
      <c r="BG196" s="227">
        <f>IF(N196="zákl. přenesená",J196,0)</f>
        <v>0</v>
      </c>
      <c r="BH196" s="227">
        <f>IF(N196="sníž. přenesená",J196,0)</f>
        <v>0</v>
      </c>
      <c r="BI196" s="227">
        <f>IF(N196="nulová",J196,0)</f>
        <v>0</v>
      </c>
      <c r="BJ196" s="17" t="s">
        <v>74</v>
      </c>
      <c r="BK196" s="227">
        <f>ROUND(I196*H196,2)</f>
        <v>0</v>
      </c>
      <c r="BL196" s="17" t="s">
        <v>218</v>
      </c>
      <c r="BM196" s="17" t="s">
        <v>317</v>
      </c>
    </row>
    <row r="197" spans="2:47" s="1" customFormat="1" ht="12">
      <c r="B197" s="38"/>
      <c r="C197" s="39"/>
      <c r="D197" s="228" t="s">
        <v>219</v>
      </c>
      <c r="E197" s="39"/>
      <c r="F197" s="229" t="s">
        <v>332</v>
      </c>
      <c r="G197" s="39"/>
      <c r="H197" s="39"/>
      <c r="I197" s="143"/>
      <c r="J197" s="39"/>
      <c r="K197" s="39"/>
      <c r="L197" s="43"/>
      <c r="M197" s="230"/>
      <c r="N197" s="79"/>
      <c r="O197" s="79"/>
      <c r="P197" s="79"/>
      <c r="Q197" s="79"/>
      <c r="R197" s="79"/>
      <c r="S197" s="79"/>
      <c r="T197" s="80"/>
      <c r="AT197" s="17" t="s">
        <v>219</v>
      </c>
      <c r="AU197" s="17" t="s">
        <v>76</v>
      </c>
    </row>
    <row r="198" spans="2:47" s="1" customFormat="1" ht="12">
      <c r="B198" s="38"/>
      <c r="C198" s="39"/>
      <c r="D198" s="228" t="s">
        <v>221</v>
      </c>
      <c r="E198" s="39"/>
      <c r="F198" s="231" t="s">
        <v>333</v>
      </c>
      <c r="G198" s="39"/>
      <c r="H198" s="39"/>
      <c r="I198" s="143"/>
      <c r="J198" s="39"/>
      <c r="K198" s="39"/>
      <c r="L198" s="43"/>
      <c r="M198" s="230"/>
      <c r="N198" s="79"/>
      <c r="O198" s="79"/>
      <c r="P198" s="79"/>
      <c r="Q198" s="79"/>
      <c r="R198" s="79"/>
      <c r="S198" s="79"/>
      <c r="T198" s="80"/>
      <c r="AT198" s="17" t="s">
        <v>221</v>
      </c>
      <c r="AU198" s="17" t="s">
        <v>76</v>
      </c>
    </row>
    <row r="199" spans="2:51" s="12" customFormat="1" ht="12">
      <c r="B199" s="232"/>
      <c r="C199" s="233"/>
      <c r="D199" s="228" t="s">
        <v>223</v>
      </c>
      <c r="E199" s="234" t="s">
        <v>1</v>
      </c>
      <c r="F199" s="235" t="s">
        <v>2718</v>
      </c>
      <c r="G199" s="233"/>
      <c r="H199" s="234" t="s">
        <v>1</v>
      </c>
      <c r="I199" s="236"/>
      <c r="J199" s="233"/>
      <c r="K199" s="233"/>
      <c r="L199" s="237"/>
      <c r="M199" s="238"/>
      <c r="N199" s="239"/>
      <c r="O199" s="239"/>
      <c r="P199" s="239"/>
      <c r="Q199" s="239"/>
      <c r="R199" s="239"/>
      <c r="S199" s="239"/>
      <c r="T199" s="240"/>
      <c r="AT199" s="241" t="s">
        <v>223</v>
      </c>
      <c r="AU199" s="241" t="s">
        <v>76</v>
      </c>
      <c r="AV199" s="12" t="s">
        <v>74</v>
      </c>
      <c r="AW199" s="12" t="s">
        <v>30</v>
      </c>
      <c r="AX199" s="12" t="s">
        <v>67</v>
      </c>
      <c r="AY199" s="241" t="s">
        <v>211</v>
      </c>
    </row>
    <row r="200" spans="2:51" s="13" customFormat="1" ht="12">
      <c r="B200" s="242"/>
      <c r="C200" s="243"/>
      <c r="D200" s="228" t="s">
        <v>223</v>
      </c>
      <c r="E200" s="244" t="s">
        <v>1</v>
      </c>
      <c r="F200" s="245" t="s">
        <v>2709</v>
      </c>
      <c r="G200" s="243"/>
      <c r="H200" s="246">
        <v>135</v>
      </c>
      <c r="I200" s="247"/>
      <c r="J200" s="243"/>
      <c r="K200" s="243"/>
      <c r="L200" s="248"/>
      <c r="M200" s="249"/>
      <c r="N200" s="250"/>
      <c r="O200" s="250"/>
      <c r="P200" s="250"/>
      <c r="Q200" s="250"/>
      <c r="R200" s="250"/>
      <c r="S200" s="250"/>
      <c r="T200" s="251"/>
      <c r="AT200" s="252" t="s">
        <v>223</v>
      </c>
      <c r="AU200" s="252" t="s">
        <v>76</v>
      </c>
      <c r="AV200" s="13" t="s">
        <v>76</v>
      </c>
      <c r="AW200" s="13" t="s">
        <v>30</v>
      </c>
      <c r="AX200" s="13" t="s">
        <v>67</v>
      </c>
      <c r="AY200" s="252" t="s">
        <v>211</v>
      </c>
    </row>
    <row r="201" spans="2:51" s="14" customFormat="1" ht="12">
      <c r="B201" s="253"/>
      <c r="C201" s="254"/>
      <c r="D201" s="228" t="s">
        <v>223</v>
      </c>
      <c r="E201" s="255" t="s">
        <v>1</v>
      </c>
      <c r="F201" s="256" t="s">
        <v>227</v>
      </c>
      <c r="G201" s="254"/>
      <c r="H201" s="257">
        <v>135</v>
      </c>
      <c r="I201" s="258"/>
      <c r="J201" s="254"/>
      <c r="K201" s="254"/>
      <c r="L201" s="259"/>
      <c r="M201" s="260"/>
      <c r="N201" s="261"/>
      <c r="O201" s="261"/>
      <c r="P201" s="261"/>
      <c r="Q201" s="261"/>
      <c r="R201" s="261"/>
      <c r="S201" s="261"/>
      <c r="T201" s="262"/>
      <c r="AT201" s="263" t="s">
        <v>223</v>
      </c>
      <c r="AU201" s="263" t="s">
        <v>76</v>
      </c>
      <c r="AV201" s="14" t="s">
        <v>218</v>
      </c>
      <c r="AW201" s="14" t="s">
        <v>30</v>
      </c>
      <c r="AX201" s="14" t="s">
        <v>74</v>
      </c>
      <c r="AY201" s="263" t="s">
        <v>211</v>
      </c>
    </row>
    <row r="202" spans="2:65" s="1" customFormat="1" ht="16.5" customHeight="1">
      <c r="B202" s="38"/>
      <c r="C202" s="264" t="s">
        <v>8</v>
      </c>
      <c r="D202" s="264" t="s">
        <v>337</v>
      </c>
      <c r="E202" s="265" t="s">
        <v>338</v>
      </c>
      <c r="F202" s="266" t="s">
        <v>339</v>
      </c>
      <c r="G202" s="267" t="s">
        <v>323</v>
      </c>
      <c r="H202" s="268">
        <v>208</v>
      </c>
      <c r="I202" s="269"/>
      <c r="J202" s="270">
        <f>ROUND(I202*H202,2)</f>
        <v>0</v>
      </c>
      <c r="K202" s="266" t="s">
        <v>217</v>
      </c>
      <c r="L202" s="271"/>
      <c r="M202" s="272" t="s">
        <v>1</v>
      </c>
      <c r="N202" s="273" t="s">
        <v>38</v>
      </c>
      <c r="O202" s="79"/>
      <c r="P202" s="225">
        <f>O202*H202</f>
        <v>0</v>
      </c>
      <c r="Q202" s="225">
        <v>1</v>
      </c>
      <c r="R202" s="225">
        <f>Q202*H202</f>
        <v>208</v>
      </c>
      <c r="S202" s="225">
        <v>0</v>
      </c>
      <c r="T202" s="226">
        <f>S202*H202</f>
        <v>0</v>
      </c>
      <c r="AR202" s="17" t="s">
        <v>247</v>
      </c>
      <c r="AT202" s="17" t="s">
        <v>337</v>
      </c>
      <c r="AU202" s="17" t="s">
        <v>76</v>
      </c>
      <c r="AY202" s="17" t="s">
        <v>211</v>
      </c>
      <c r="BE202" s="227">
        <f>IF(N202="základní",J202,0)</f>
        <v>0</v>
      </c>
      <c r="BF202" s="227">
        <f>IF(N202="snížená",J202,0)</f>
        <v>0</v>
      </c>
      <c r="BG202" s="227">
        <f>IF(N202="zákl. přenesená",J202,0)</f>
        <v>0</v>
      </c>
      <c r="BH202" s="227">
        <f>IF(N202="sníž. přenesená",J202,0)</f>
        <v>0</v>
      </c>
      <c r="BI202" s="227">
        <f>IF(N202="nulová",J202,0)</f>
        <v>0</v>
      </c>
      <c r="BJ202" s="17" t="s">
        <v>74</v>
      </c>
      <c r="BK202" s="227">
        <f>ROUND(I202*H202,2)</f>
        <v>0</v>
      </c>
      <c r="BL202" s="17" t="s">
        <v>218</v>
      </c>
      <c r="BM202" s="17" t="s">
        <v>324</v>
      </c>
    </row>
    <row r="203" spans="2:47" s="1" customFormat="1" ht="12">
      <c r="B203" s="38"/>
      <c r="C203" s="39"/>
      <c r="D203" s="228" t="s">
        <v>219</v>
      </c>
      <c r="E203" s="39"/>
      <c r="F203" s="229" t="s">
        <v>339</v>
      </c>
      <c r="G203" s="39"/>
      <c r="H203" s="39"/>
      <c r="I203" s="143"/>
      <c r="J203" s="39"/>
      <c r="K203" s="39"/>
      <c r="L203" s="43"/>
      <c r="M203" s="230"/>
      <c r="N203" s="79"/>
      <c r="O203" s="79"/>
      <c r="P203" s="79"/>
      <c r="Q203" s="79"/>
      <c r="R203" s="79"/>
      <c r="S203" s="79"/>
      <c r="T203" s="80"/>
      <c r="AT203" s="17" t="s">
        <v>219</v>
      </c>
      <c r="AU203" s="17" t="s">
        <v>76</v>
      </c>
    </row>
    <row r="204" spans="2:51" s="13" customFormat="1" ht="12">
      <c r="B204" s="242"/>
      <c r="C204" s="243"/>
      <c r="D204" s="228" t="s">
        <v>223</v>
      </c>
      <c r="E204" s="244" t="s">
        <v>1</v>
      </c>
      <c r="F204" s="245" t="s">
        <v>2719</v>
      </c>
      <c r="G204" s="243"/>
      <c r="H204" s="246">
        <v>208</v>
      </c>
      <c r="I204" s="247"/>
      <c r="J204" s="243"/>
      <c r="K204" s="243"/>
      <c r="L204" s="248"/>
      <c r="M204" s="249"/>
      <c r="N204" s="250"/>
      <c r="O204" s="250"/>
      <c r="P204" s="250"/>
      <c r="Q204" s="250"/>
      <c r="R204" s="250"/>
      <c r="S204" s="250"/>
      <c r="T204" s="251"/>
      <c r="AT204" s="252" t="s">
        <v>223</v>
      </c>
      <c r="AU204" s="252" t="s">
        <v>76</v>
      </c>
      <c r="AV204" s="13" t="s">
        <v>76</v>
      </c>
      <c r="AW204" s="13" t="s">
        <v>30</v>
      </c>
      <c r="AX204" s="13" t="s">
        <v>67</v>
      </c>
      <c r="AY204" s="252" t="s">
        <v>211</v>
      </c>
    </row>
    <row r="205" spans="2:51" s="14" customFormat="1" ht="12">
      <c r="B205" s="253"/>
      <c r="C205" s="254"/>
      <c r="D205" s="228" t="s">
        <v>223</v>
      </c>
      <c r="E205" s="255" t="s">
        <v>1</v>
      </c>
      <c r="F205" s="256" t="s">
        <v>227</v>
      </c>
      <c r="G205" s="254"/>
      <c r="H205" s="257">
        <v>208</v>
      </c>
      <c r="I205" s="258"/>
      <c r="J205" s="254"/>
      <c r="K205" s="254"/>
      <c r="L205" s="259"/>
      <c r="M205" s="260"/>
      <c r="N205" s="261"/>
      <c r="O205" s="261"/>
      <c r="P205" s="261"/>
      <c r="Q205" s="261"/>
      <c r="R205" s="261"/>
      <c r="S205" s="261"/>
      <c r="T205" s="262"/>
      <c r="AT205" s="263" t="s">
        <v>223</v>
      </c>
      <c r="AU205" s="263" t="s">
        <v>76</v>
      </c>
      <c r="AV205" s="14" t="s">
        <v>218</v>
      </c>
      <c r="AW205" s="14" t="s">
        <v>30</v>
      </c>
      <c r="AX205" s="14" t="s">
        <v>74</v>
      </c>
      <c r="AY205" s="263" t="s">
        <v>211</v>
      </c>
    </row>
    <row r="206" spans="2:65" s="1" customFormat="1" ht="16.5" customHeight="1">
      <c r="B206" s="38"/>
      <c r="C206" s="216" t="s">
        <v>273</v>
      </c>
      <c r="D206" s="216" t="s">
        <v>213</v>
      </c>
      <c r="E206" s="217" t="s">
        <v>342</v>
      </c>
      <c r="F206" s="218" t="s">
        <v>343</v>
      </c>
      <c r="G206" s="219" t="s">
        <v>216</v>
      </c>
      <c r="H206" s="220">
        <v>312</v>
      </c>
      <c r="I206" s="221"/>
      <c r="J206" s="222">
        <f>ROUND(I206*H206,2)</f>
        <v>0</v>
      </c>
      <c r="K206" s="218" t="s">
        <v>217</v>
      </c>
      <c r="L206" s="43"/>
      <c r="M206" s="223" t="s">
        <v>1</v>
      </c>
      <c r="N206" s="224" t="s">
        <v>38</v>
      </c>
      <c r="O206" s="79"/>
      <c r="P206" s="225">
        <f>O206*H206</f>
        <v>0</v>
      </c>
      <c r="Q206" s="225">
        <v>0</v>
      </c>
      <c r="R206" s="225">
        <f>Q206*H206</f>
        <v>0</v>
      </c>
      <c r="S206" s="225">
        <v>0</v>
      </c>
      <c r="T206" s="226">
        <f>S206*H206</f>
        <v>0</v>
      </c>
      <c r="AR206" s="17" t="s">
        <v>218</v>
      </c>
      <c r="AT206" s="17" t="s">
        <v>213</v>
      </c>
      <c r="AU206" s="17" t="s">
        <v>76</v>
      </c>
      <c r="AY206" s="17" t="s">
        <v>211</v>
      </c>
      <c r="BE206" s="227">
        <f>IF(N206="základní",J206,0)</f>
        <v>0</v>
      </c>
      <c r="BF206" s="227">
        <f>IF(N206="snížená",J206,0)</f>
        <v>0</v>
      </c>
      <c r="BG206" s="227">
        <f>IF(N206="zákl. přenesená",J206,0)</f>
        <v>0</v>
      </c>
      <c r="BH206" s="227">
        <f>IF(N206="sníž. přenesená",J206,0)</f>
        <v>0</v>
      </c>
      <c r="BI206" s="227">
        <f>IF(N206="nulová",J206,0)</f>
        <v>0</v>
      </c>
      <c r="BJ206" s="17" t="s">
        <v>74</v>
      </c>
      <c r="BK206" s="227">
        <f>ROUND(I206*H206,2)</f>
        <v>0</v>
      </c>
      <c r="BL206" s="17" t="s">
        <v>218</v>
      </c>
      <c r="BM206" s="17" t="s">
        <v>331</v>
      </c>
    </row>
    <row r="207" spans="2:47" s="1" customFormat="1" ht="12">
      <c r="B207" s="38"/>
      <c r="C207" s="39"/>
      <c r="D207" s="228" t="s">
        <v>219</v>
      </c>
      <c r="E207" s="39"/>
      <c r="F207" s="229" t="s">
        <v>345</v>
      </c>
      <c r="G207" s="39"/>
      <c r="H207" s="39"/>
      <c r="I207" s="143"/>
      <c r="J207" s="39"/>
      <c r="K207" s="39"/>
      <c r="L207" s="43"/>
      <c r="M207" s="230"/>
      <c r="N207" s="79"/>
      <c r="O207" s="79"/>
      <c r="P207" s="79"/>
      <c r="Q207" s="79"/>
      <c r="R207" s="79"/>
      <c r="S207" s="79"/>
      <c r="T207" s="80"/>
      <c r="AT207" s="17" t="s">
        <v>219</v>
      </c>
      <c r="AU207" s="17" t="s">
        <v>76</v>
      </c>
    </row>
    <row r="208" spans="2:47" s="1" customFormat="1" ht="12">
      <c r="B208" s="38"/>
      <c r="C208" s="39"/>
      <c r="D208" s="228" t="s">
        <v>221</v>
      </c>
      <c r="E208" s="39"/>
      <c r="F208" s="231" t="s">
        <v>346</v>
      </c>
      <c r="G208" s="39"/>
      <c r="H208" s="39"/>
      <c r="I208" s="143"/>
      <c r="J208" s="39"/>
      <c r="K208" s="39"/>
      <c r="L208" s="43"/>
      <c r="M208" s="230"/>
      <c r="N208" s="79"/>
      <c r="O208" s="79"/>
      <c r="P208" s="79"/>
      <c r="Q208" s="79"/>
      <c r="R208" s="79"/>
      <c r="S208" s="79"/>
      <c r="T208" s="80"/>
      <c r="AT208" s="17" t="s">
        <v>221</v>
      </c>
      <c r="AU208" s="17" t="s">
        <v>76</v>
      </c>
    </row>
    <row r="209" spans="2:51" s="12" customFormat="1" ht="12">
      <c r="B209" s="232"/>
      <c r="C209" s="233"/>
      <c r="D209" s="228" t="s">
        <v>223</v>
      </c>
      <c r="E209" s="234" t="s">
        <v>1</v>
      </c>
      <c r="F209" s="235" t="s">
        <v>888</v>
      </c>
      <c r="G209" s="233"/>
      <c r="H209" s="234" t="s">
        <v>1</v>
      </c>
      <c r="I209" s="236"/>
      <c r="J209" s="233"/>
      <c r="K209" s="233"/>
      <c r="L209" s="237"/>
      <c r="M209" s="238"/>
      <c r="N209" s="239"/>
      <c r="O209" s="239"/>
      <c r="P209" s="239"/>
      <c r="Q209" s="239"/>
      <c r="R209" s="239"/>
      <c r="S209" s="239"/>
      <c r="T209" s="240"/>
      <c r="AT209" s="241" t="s">
        <v>223</v>
      </c>
      <c r="AU209" s="241" t="s">
        <v>76</v>
      </c>
      <c r="AV209" s="12" t="s">
        <v>74</v>
      </c>
      <c r="AW209" s="12" t="s">
        <v>30</v>
      </c>
      <c r="AX209" s="12" t="s">
        <v>67</v>
      </c>
      <c r="AY209" s="241" t="s">
        <v>211</v>
      </c>
    </row>
    <row r="210" spans="2:51" s="13" customFormat="1" ht="12">
      <c r="B210" s="242"/>
      <c r="C210" s="243"/>
      <c r="D210" s="228" t="s">
        <v>223</v>
      </c>
      <c r="E210" s="244" t="s">
        <v>1</v>
      </c>
      <c r="F210" s="245" t="s">
        <v>1912</v>
      </c>
      <c r="G210" s="243"/>
      <c r="H210" s="246">
        <v>117</v>
      </c>
      <c r="I210" s="247"/>
      <c r="J210" s="243"/>
      <c r="K210" s="243"/>
      <c r="L210" s="248"/>
      <c r="M210" s="249"/>
      <c r="N210" s="250"/>
      <c r="O210" s="250"/>
      <c r="P210" s="250"/>
      <c r="Q210" s="250"/>
      <c r="R210" s="250"/>
      <c r="S210" s="250"/>
      <c r="T210" s="251"/>
      <c r="AT210" s="252" t="s">
        <v>223</v>
      </c>
      <c r="AU210" s="252" t="s">
        <v>76</v>
      </c>
      <c r="AV210" s="13" t="s">
        <v>76</v>
      </c>
      <c r="AW210" s="13" t="s">
        <v>30</v>
      </c>
      <c r="AX210" s="13" t="s">
        <v>67</v>
      </c>
      <c r="AY210" s="252" t="s">
        <v>211</v>
      </c>
    </row>
    <row r="211" spans="2:51" s="12" customFormat="1" ht="12">
      <c r="B211" s="232"/>
      <c r="C211" s="233"/>
      <c r="D211" s="228" t="s">
        <v>223</v>
      </c>
      <c r="E211" s="234" t="s">
        <v>1</v>
      </c>
      <c r="F211" s="235" t="s">
        <v>883</v>
      </c>
      <c r="G211" s="233"/>
      <c r="H211" s="234" t="s">
        <v>1</v>
      </c>
      <c r="I211" s="236"/>
      <c r="J211" s="233"/>
      <c r="K211" s="233"/>
      <c r="L211" s="237"/>
      <c r="M211" s="238"/>
      <c r="N211" s="239"/>
      <c r="O211" s="239"/>
      <c r="P211" s="239"/>
      <c r="Q211" s="239"/>
      <c r="R211" s="239"/>
      <c r="S211" s="239"/>
      <c r="T211" s="240"/>
      <c r="AT211" s="241" t="s">
        <v>223</v>
      </c>
      <c r="AU211" s="241" t="s">
        <v>76</v>
      </c>
      <c r="AV211" s="12" t="s">
        <v>74</v>
      </c>
      <c r="AW211" s="12" t="s">
        <v>30</v>
      </c>
      <c r="AX211" s="12" t="s">
        <v>67</v>
      </c>
      <c r="AY211" s="241" t="s">
        <v>211</v>
      </c>
    </row>
    <row r="212" spans="2:51" s="13" customFormat="1" ht="12">
      <c r="B212" s="242"/>
      <c r="C212" s="243"/>
      <c r="D212" s="228" t="s">
        <v>223</v>
      </c>
      <c r="E212" s="244" t="s">
        <v>1</v>
      </c>
      <c r="F212" s="245" t="s">
        <v>2716</v>
      </c>
      <c r="G212" s="243"/>
      <c r="H212" s="246">
        <v>195</v>
      </c>
      <c r="I212" s="247"/>
      <c r="J212" s="243"/>
      <c r="K212" s="243"/>
      <c r="L212" s="248"/>
      <c r="M212" s="249"/>
      <c r="N212" s="250"/>
      <c r="O212" s="250"/>
      <c r="P212" s="250"/>
      <c r="Q212" s="250"/>
      <c r="R212" s="250"/>
      <c r="S212" s="250"/>
      <c r="T212" s="251"/>
      <c r="AT212" s="252" t="s">
        <v>223</v>
      </c>
      <c r="AU212" s="252" t="s">
        <v>76</v>
      </c>
      <c r="AV212" s="13" t="s">
        <v>76</v>
      </c>
      <c r="AW212" s="13" t="s">
        <v>30</v>
      </c>
      <c r="AX212" s="13" t="s">
        <v>67</v>
      </c>
      <c r="AY212" s="252" t="s">
        <v>211</v>
      </c>
    </row>
    <row r="213" spans="2:51" s="14" customFormat="1" ht="12">
      <c r="B213" s="253"/>
      <c r="C213" s="254"/>
      <c r="D213" s="228" t="s">
        <v>223</v>
      </c>
      <c r="E213" s="255" t="s">
        <v>1</v>
      </c>
      <c r="F213" s="256" t="s">
        <v>227</v>
      </c>
      <c r="G213" s="254"/>
      <c r="H213" s="257">
        <v>312</v>
      </c>
      <c r="I213" s="258"/>
      <c r="J213" s="254"/>
      <c r="K213" s="254"/>
      <c r="L213" s="259"/>
      <c r="M213" s="260"/>
      <c r="N213" s="261"/>
      <c r="O213" s="261"/>
      <c r="P213" s="261"/>
      <c r="Q213" s="261"/>
      <c r="R213" s="261"/>
      <c r="S213" s="261"/>
      <c r="T213" s="262"/>
      <c r="AT213" s="263" t="s">
        <v>223</v>
      </c>
      <c r="AU213" s="263" t="s">
        <v>76</v>
      </c>
      <c r="AV213" s="14" t="s">
        <v>218</v>
      </c>
      <c r="AW213" s="14" t="s">
        <v>30</v>
      </c>
      <c r="AX213" s="14" t="s">
        <v>74</v>
      </c>
      <c r="AY213" s="263" t="s">
        <v>211</v>
      </c>
    </row>
    <row r="214" spans="2:65" s="1" customFormat="1" ht="16.5" customHeight="1">
      <c r="B214" s="38"/>
      <c r="C214" s="264" t="s">
        <v>336</v>
      </c>
      <c r="D214" s="264" t="s">
        <v>337</v>
      </c>
      <c r="E214" s="265" t="s">
        <v>348</v>
      </c>
      <c r="F214" s="266" t="s">
        <v>349</v>
      </c>
      <c r="G214" s="267" t="s">
        <v>350</v>
      </c>
      <c r="H214" s="268">
        <v>9.36</v>
      </c>
      <c r="I214" s="269"/>
      <c r="J214" s="270">
        <f>ROUND(I214*H214,2)</f>
        <v>0</v>
      </c>
      <c r="K214" s="266" t="s">
        <v>217</v>
      </c>
      <c r="L214" s="271"/>
      <c r="M214" s="272" t="s">
        <v>1</v>
      </c>
      <c r="N214" s="273" t="s">
        <v>38</v>
      </c>
      <c r="O214" s="79"/>
      <c r="P214" s="225">
        <f>O214*H214</f>
        <v>0</v>
      </c>
      <c r="Q214" s="225">
        <v>0.001</v>
      </c>
      <c r="R214" s="225">
        <f>Q214*H214</f>
        <v>0.00936</v>
      </c>
      <c r="S214" s="225">
        <v>0</v>
      </c>
      <c r="T214" s="226">
        <f>S214*H214</f>
        <v>0</v>
      </c>
      <c r="AR214" s="17" t="s">
        <v>247</v>
      </c>
      <c r="AT214" s="17" t="s">
        <v>337</v>
      </c>
      <c r="AU214" s="17" t="s">
        <v>76</v>
      </c>
      <c r="AY214" s="17" t="s">
        <v>211</v>
      </c>
      <c r="BE214" s="227">
        <f>IF(N214="základní",J214,0)</f>
        <v>0</v>
      </c>
      <c r="BF214" s="227">
        <f>IF(N214="snížená",J214,0)</f>
        <v>0</v>
      </c>
      <c r="BG214" s="227">
        <f>IF(N214="zákl. přenesená",J214,0)</f>
        <v>0</v>
      </c>
      <c r="BH214" s="227">
        <f>IF(N214="sníž. přenesená",J214,0)</f>
        <v>0</v>
      </c>
      <c r="BI214" s="227">
        <f>IF(N214="nulová",J214,0)</f>
        <v>0</v>
      </c>
      <c r="BJ214" s="17" t="s">
        <v>74</v>
      </c>
      <c r="BK214" s="227">
        <f>ROUND(I214*H214,2)</f>
        <v>0</v>
      </c>
      <c r="BL214" s="17" t="s">
        <v>218</v>
      </c>
      <c r="BM214" s="17" t="s">
        <v>340</v>
      </c>
    </row>
    <row r="215" spans="2:47" s="1" customFormat="1" ht="12">
      <c r="B215" s="38"/>
      <c r="C215" s="39"/>
      <c r="D215" s="228" t="s">
        <v>219</v>
      </c>
      <c r="E215" s="39"/>
      <c r="F215" s="229" t="s">
        <v>349</v>
      </c>
      <c r="G215" s="39"/>
      <c r="H215" s="39"/>
      <c r="I215" s="143"/>
      <c r="J215" s="39"/>
      <c r="K215" s="39"/>
      <c r="L215" s="43"/>
      <c r="M215" s="230"/>
      <c r="N215" s="79"/>
      <c r="O215" s="79"/>
      <c r="P215" s="79"/>
      <c r="Q215" s="79"/>
      <c r="R215" s="79"/>
      <c r="S215" s="79"/>
      <c r="T215" s="80"/>
      <c r="AT215" s="17" t="s">
        <v>219</v>
      </c>
      <c r="AU215" s="17" t="s">
        <v>76</v>
      </c>
    </row>
    <row r="216" spans="2:51" s="13" customFormat="1" ht="12">
      <c r="B216" s="242"/>
      <c r="C216" s="243"/>
      <c r="D216" s="228" t="s">
        <v>223</v>
      </c>
      <c r="E216" s="244" t="s">
        <v>1</v>
      </c>
      <c r="F216" s="245" t="s">
        <v>2720</v>
      </c>
      <c r="G216" s="243"/>
      <c r="H216" s="246">
        <v>9.36</v>
      </c>
      <c r="I216" s="247"/>
      <c r="J216" s="243"/>
      <c r="K216" s="243"/>
      <c r="L216" s="248"/>
      <c r="M216" s="249"/>
      <c r="N216" s="250"/>
      <c r="O216" s="250"/>
      <c r="P216" s="250"/>
      <c r="Q216" s="250"/>
      <c r="R216" s="250"/>
      <c r="S216" s="250"/>
      <c r="T216" s="251"/>
      <c r="AT216" s="252" t="s">
        <v>223</v>
      </c>
      <c r="AU216" s="252" t="s">
        <v>76</v>
      </c>
      <c r="AV216" s="13" t="s">
        <v>76</v>
      </c>
      <c r="AW216" s="13" t="s">
        <v>30</v>
      </c>
      <c r="AX216" s="13" t="s">
        <v>67</v>
      </c>
      <c r="AY216" s="252" t="s">
        <v>211</v>
      </c>
    </row>
    <row r="217" spans="2:51" s="14" customFormat="1" ht="12">
      <c r="B217" s="253"/>
      <c r="C217" s="254"/>
      <c r="D217" s="228" t="s">
        <v>223</v>
      </c>
      <c r="E217" s="255" t="s">
        <v>1</v>
      </c>
      <c r="F217" s="256" t="s">
        <v>227</v>
      </c>
      <c r="G217" s="254"/>
      <c r="H217" s="257">
        <v>9.36</v>
      </c>
      <c r="I217" s="258"/>
      <c r="J217" s="254"/>
      <c r="K217" s="254"/>
      <c r="L217" s="259"/>
      <c r="M217" s="260"/>
      <c r="N217" s="261"/>
      <c r="O217" s="261"/>
      <c r="P217" s="261"/>
      <c r="Q217" s="261"/>
      <c r="R217" s="261"/>
      <c r="S217" s="261"/>
      <c r="T217" s="262"/>
      <c r="AT217" s="263" t="s">
        <v>223</v>
      </c>
      <c r="AU217" s="263" t="s">
        <v>76</v>
      </c>
      <c r="AV217" s="14" t="s">
        <v>218</v>
      </c>
      <c r="AW217" s="14" t="s">
        <v>30</v>
      </c>
      <c r="AX217" s="14" t="s">
        <v>74</v>
      </c>
      <c r="AY217" s="263" t="s">
        <v>211</v>
      </c>
    </row>
    <row r="218" spans="2:65" s="1" customFormat="1" ht="16.5" customHeight="1">
      <c r="B218" s="38"/>
      <c r="C218" s="216" t="s">
        <v>278</v>
      </c>
      <c r="D218" s="216" t="s">
        <v>213</v>
      </c>
      <c r="E218" s="217" t="s">
        <v>354</v>
      </c>
      <c r="F218" s="218" t="s">
        <v>355</v>
      </c>
      <c r="G218" s="219" t="s">
        <v>216</v>
      </c>
      <c r="H218" s="220">
        <v>312</v>
      </c>
      <c r="I218" s="221"/>
      <c r="J218" s="222">
        <f>ROUND(I218*H218,2)</f>
        <v>0</v>
      </c>
      <c r="K218" s="218" t="s">
        <v>217</v>
      </c>
      <c r="L218" s="43"/>
      <c r="M218" s="223" t="s">
        <v>1</v>
      </c>
      <c r="N218" s="224" t="s">
        <v>38</v>
      </c>
      <c r="O218" s="79"/>
      <c r="P218" s="225">
        <f>O218*H218</f>
        <v>0</v>
      </c>
      <c r="Q218" s="225">
        <v>0</v>
      </c>
      <c r="R218" s="225">
        <f>Q218*H218</f>
        <v>0</v>
      </c>
      <c r="S218" s="225">
        <v>0</v>
      </c>
      <c r="T218" s="226">
        <f>S218*H218</f>
        <v>0</v>
      </c>
      <c r="AR218" s="17" t="s">
        <v>218</v>
      </c>
      <c r="AT218" s="17" t="s">
        <v>213</v>
      </c>
      <c r="AU218" s="17" t="s">
        <v>76</v>
      </c>
      <c r="AY218" s="17" t="s">
        <v>211</v>
      </c>
      <c r="BE218" s="227">
        <f>IF(N218="základní",J218,0)</f>
        <v>0</v>
      </c>
      <c r="BF218" s="227">
        <f>IF(N218="snížená",J218,0)</f>
        <v>0</v>
      </c>
      <c r="BG218" s="227">
        <f>IF(N218="zákl. přenesená",J218,0)</f>
        <v>0</v>
      </c>
      <c r="BH218" s="227">
        <f>IF(N218="sníž. přenesená",J218,0)</f>
        <v>0</v>
      </c>
      <c r="BI218" s="227">
        <f>IF(N218="nulová",J218,0)</f>
        <v>0</v>
      </c>
      <c r="BJ218" s="17" t="s">
        <v>74</v>
      </c>
      <c r="BK218" s="227">
        <f>ROUND(I218*H218,2)</f>
        <v>0</v>
      </c>
      <c r="BL218" s="17" t="s">
        <v>218</v>
      </c>
      <c r="BM218" s="17" t="s">
        <v>344</v>
      </c>
    </row>
    <row r="219" spans="2:47" s="1" customFormat="1" ht="12">
      <c r="B219" s="38"/>
      <c r="C219" s="39"/>
      <c r="D219" s="228" t="s">
        <v>219</v>
      </c>
      <c r="E219" s="39"/>
      <c r="F219" s="229" t="s">
        <v>357</v>
      </c>
      <c r="G219" s="39"/>
      <c r="H219" s="39"/>
      <c r="I219" s="143"/>
      <c r="J219" s="39"/>
      <c r="K219" s="39"/>
      <c r="L219" s="43"/>
      <c r="M219" s="230"/>
      <c r="N219" s="79"/>
      <c r="O219" s="79"/>
      <c r="P219" s="79"/>
      <c r="Q219" s="79"/>
      <c r="R219" s="79"/>
      <c r="S219" s="79"/>
      <c r="T219" s="80"/>
      <c r="AT219" s="17" t="s">
        <v>219</v>
      </c>
      <c r="AU219" s="17" t="s">
        <v>76</v>
      </c>
    </row>
    <row r="220" spans="2:47" s="1" customFormat="1" ht="12">
      <c r="B220" s="38"/>
      <c r="C220" s="39"/>
      <c r="D220" s="228" t="s">
        <v>221</v>
      </c>
      <c r="E220" s="39"/>
      <c r="F220" s="231" t="s">
        <v>358</v>
      </c>
      <c r="G220" s="39"/>
      <c r="H220" s="39"/>
      <c r="I220" s="143"/>
      <c r="J220" s="39"/>
      <c r="K220" s="39"/>
      <c r="L220" s="43"/>
      <c r="M220" s="230"/>
      <c r="N220" s="79"/>
      <c r="O220" s="79"/>
      <c r="P220" s="79"/>
      <c r="Q220" s="79"/>
      <c r="R220" s="79"/>
      <c r="S220" s="79"/>
      <c r="T220" s="80"/>
      <c r="AT220" s="17" t="s">
        <v>221</v>
      </c>
      <c r="AU220" s="17" t="s">
        <v>76</v>
      </c>
    </row>
    <row r="221" spans="2:51" s="12" customFormat="1" ht="12">
      <c r="B221" s="232"/>
      <c r="C221" s="233"/>
      <c r="D221" s="228" t="s">
        <v>223</v>
      </c>
      <c r="E221" s="234" t="s">
        <v>1</v>
      </c>
      <c r="F221" s="235" t="s">
        <v>888</v>
      </c>
      <c r="G221" s="233"/>
      <c r="H221" s="234" t="s">
        <v>1</v>
      </c>
      <c r="I221" s="236"/>
      <c r="J221" s="233"/>
      <c r="K221" s="233"/>
      <c r="L221" s="237"/>
      <c r="M221" s="238"/>
      <c r="N221" s="239"/>
      <c r="O221" s="239"/>
      <c r="P221" s="239"/>
      <c r="Q221" s="239"/>
      <c r="R221" s="239"/>
      <c r="S221" s="239"/>
      <c r="T221" s="240"/>
      <c r="AT221" s="241" t="s">
        <v>223</v>
      </c>
      <c r="AU221" s="241" t="s">
        <v>76</v>
      </c>
      <c r="AV221" s="12" t="s">
        <v>74</v>
      </c>
      <c r="AW221" s="12" t="s">
        <v>30</v>
      </c>
      <c r="AX221" s="12" t="s">
        <v>67</v>
      </c>
      <c r="AY221" s="241" t="s">
        <v>211</v>
      </c>
    </row>
    <row r="222" spans="2:51" s="13" customFormat="1" ht="12">
      <c r="B222" s="242"/>
      <c r="C222" s="243"/>
      <c r="D222" s="228" t="s">
        <v>223</v>
      </c>
      <c r="E222" s="244" t="s">
        <v>1</v>
      </c>
      <c r="F222" s="245" t="s">
        <v>1912</v>
      </c>
      <c r="G222" s="243"/>
      <c r="H222" s="246">
        <v>117</v>
      </c>
      <c r="I222" s="247"/>
      <c r="J222" s="243"/>
      <c r="K222" s="243"/>
      <c r="L222" s="248"/>
      <c r="M222" s="249"/>
      <c r="N222" s="250"/>
      <c r="O222" s="250"/>
      <c r="P222" s="250"/>
      <c r="Q222" s="250"/>
      <c r="R222" s="250"/>
      <c r="S222" s="250"/>
      <c r="T222" s="251"/>
      <c r="AT222" s="252" t="s">
        <v>223</v>
      </c>
      <c r="AU222" s="252" t="s">
        <v>76</v>
      </c>
      <c r="AV222" s="13" t="s">
        <v>76</v>
      </c>
      <c r="AW222" s="13" t="s">
        <v>30</v>
      </c>
      <c r="AX222" s="13" t="s">
        <v>67</v>
      </c>
      <c r="AY222" s="252" t="s">
        <v>211</v>
      </c>
    </row>
    <row r="223" spans="2:51" s="12" customFormat="1" ht="12">
      <c r="B223" s="232"/>
      <c r="C223" s="233"/>
      <c r="D223" s="228" t="s">
        <v>223</v>
      </c>
      <c r="E223" s="234" t="s">
        <v>1</v>
      </c>
      <c r="F223" s="235" t="s">
        <v>883</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3" customFormat="1" ht="12">
      <c r="B224" s="242"/>
      <c r="C224" s="243"/>
      <c r="D224" s="228" t="s">
        <v>223</v>
      </c>
      <c r="E224" s="244" t="s">
        <v>1</v>
      </c>
      <c r="F224" s="245" t="s">
        <v>2716</v>
      </c>
      <c r="G224" s="243"/>
      <c r="H224" s="246">
        <v>195</v>
      </c>
      <c r="I224" s="247"/>
      <c r="J224" s="243"/>
      <c r="K224" s="243"/>
      <c r="L224" s="248"/>
      <c r="M224" s="249"/>
      <c r="N224" s="250"/>
      <c r="O224" s="250"/>
      <c r="P224" s="250"/>
      <c r="Q224" s="250"/>
      <c r="R224" s="250"/>
      <c r="S224" s="250"/>
      <c r="T224" s="251"/>
      <c r="AT224" s="252" t="s">
        <v>223</v>
      </c>
      <c r="AU224" s="252" t="s">
        <v>76</v>
      </c>
      <c r="AV224" s="13" t="s">
        <v>76</v>
      </c>
      <c r="AW224" s="13" t="s">
        <v>30</v>
      </c>
      <c r="AX224" s="13" t="s">
        <v>67</v>
      </c>
      <c r="AY224" s="252" t="s">
        <v>211</v>
      </c>
    </row>
    <row r="225" spans="2:51" s="14" customFormat="1" ht="12">
      <c r="B225" s="253"/>
      <c r="C225" s="254"/>
      <c r="D225" s="228" t="s">
        <v>223</v>
      </c>
      <c r="E225" s="255" t="s">
        <v>1</v>
      </c>
      <c r="F225" s="256" t="s">
        <v>227</v>
      </c>
      <c r="G225" s="254"/>
      <c r="H225" s="257">
        <v>312</v>
      </c>
      <c r="I225" s="258"/>
      <c r="J225" s="254"/>
      <c r="K225" s="254"/>
      <c r="L225" s="259"/>
      <c r="M225" s="260"/>
      <c r="N225" s="261"/>
      <c r="O225" s="261"/>
      <c r="P225" s="261"/>
      <c r="Q225" s="261"/>
      <c r="R225" s="261"/>
      <c r="S225" s="261"/>
      <c r="T225" s="262"/>
      <c r="AT225" s="263" t="s">
        <v>223</v>
      </c>
      <c r="AU225" s="263" t="s">
        <v>76</v>
      </c>
      <c r="AV225" s="14" t="s">
        <v>218</v>
      </c>
      <c r="AW225" s="14" t="s">
        <v>30</v>
      </c>
      <c r="AX225" s="14" t="s">
        <v>74</v>
      </c>
      <c r="AY225" s="263" t="s">
        <v>211</v>
      </c>
    </row>
    <row r="226" spans="2:65" s="1" customFormat="1" ht="16.5" customHeight="1">
      <c r="B226" s="38"/>
      <c r="C226" s="216" t="s">
        <v>253</v>
      </c>
      <c r="D226" s="216" t="s">
        <v>213</v>
      </c>
      <c r="E226" s="217" t="s">
        <v>896</v>
      </c>
      <c r="F226" s="218" t="s">
        <v>897</v>
      </c>
      <c r="G226" s="219" t="s">
        <v>216</v>
      </c>
      <c r="H226" s="220">
        <v>312</v>
      </c>
      <c r="I226" s="221"/>
      <c r="J226" s="222">
        <f>ROUND(I226*H226,2)</f>
        <v>0</v>
      </c>
      <c r="K226" s="218" t="s">
        <v>217</v>
      </c>
      <c r="L226" s="43"/>
      <c r="M226" s="223" t="s">
        <v>1</v>
      </c>
      <c r="N226" s="224" t="s">
        <v>38</v>
      </c>
      <c r="O226" s="79"/>
      <c r="P226" s="225">
        <f>O226*H226</f>
        <v>0</v>
      </c>
      <c r="Q226" s="225">
        <v>0</v>
      </c>
      <c r="R226" s="225">
        <f>Q226*H226</f>
        <v>0</v>
      </c>
      <c r="S226" s="225">
        <v>0</v>
      </c>
      <c r="T226" s="226">
        <f>S226*H226</f>
        <v>0</v>
      </c>
      <c r="AR226" s="17" t="s">
        <v>218</v>
      </c>
      <c r="AT226" s="17" t="s">
        <v>213</v>
      </c>
      <c r="AU226" s="17" t="s">
        <v>76</v>
      </c>
      <c r="AY226" s="17" t="s">
        <v>211</v>
      </c>
      <c r="BE226" s="227">
        <f>IF(N226="základní",J226,0)</f>
        <v>0</v>
      </c>
      <c r="BF226" s="227">
        <f>IF(N226="snížená",J226,0)</f>
        <v>0</v>
      </c>
      <c r="BG226" s="227">
        <f>IF(N226="zákl. přenesená",J226,0)</f>
        <v>0</v>
      </c>
      <c r="BH226" s="227">
        <f>IF(N226="sníž. přenesená",J226,0)</f>
        <v>0</v>
      </c>
      <c r="BI226" s="227">
        <f>IF(N226="nulová",J226,0)</f>
        <v>0</v>
      </c>
      <c r="BJ226" s="17" t="s">
        <v>74</v>
      </c>
      <c r="BK226" s="227">
        <f>ROUND(I226*H226,2)</f>
        <v>0</v>
      </c>
      <c r="BL226" s="17" t="s">
        <v>218</v>
      </c>
      <c r="BM226" s="17" t="s">
        <v>2721</v>
      </c>
    </row>
    <row r="227" spans="2:47" s="1" customFormat="1" ht="12">
      <c r="B227" s="38"/>
      <c r="C227" s="39"/>
      <c r="D227" s="228" t="s">
        <v>219</v>
      </c>
      <c r="E227" s="39"/>
      <c r="F227" s="229" t="s">
        <v>899</v>
      </c>
      <c r="G227" s="39"/>
      <c r="H227" s="39"/>
      <c r="I227" s="143"/>
      <c r="J227" s="39"/>
      <c r="K227" s="39"/>
      <c r="L227" s="43"/>
      <c r="M227" s="230"/>
      <c r="N227" s="79"/>
      <c r="O227" s="79"/>
      <c r="P227" s="79"/>
      <c r="Q227" s="79"/>
      <c r="R227" s="79"/>
      <c r="S227" s="79"/>
      <c r="T227" s="80"/>
      <c r="AT227" s="17" t="s">
        <v>219</v>
      </c>
      <c r="AU227" s="17" t="s">
        <v>76</v>
      </c>
    </row>
    <row r="228" spans="2:47" s="1" customFormat="1" ht="12">
      <c r="B228" s="38"/>
      <c r="C228" s="39"/>
      <c r="D228" s="228" t="s">
        <v>221</v>
      </c>
      <c r="E228" s="39"/>
      <c r="F228" s="231" t="s">
        <v>363</v>
      </c>
      <c r="G228" s="39"/>
      <c r="H228" s="39"/>
      <c r="I228" s="143"/>
      <c r="J228" s="39"/>
      <c r="K228" s="39"/>
      <c r="L228" s="43"/>
      <c r="M228" s="230"/>
      <c r="N228" s="79"/>
      <c r="O228" s="79"/>
      <c r="P228" s="79"/>
      <c r="Q228" s="79"/>
      <c r="R228" s="79"/>
      <c r="S228" s="79"/>
      <c r="T228" s="80"/>
      <c r="AT228" s="17" t="s">
        <v>221</v>
      </c>
      <c r="AU228" s="17" t="s">
        <v>76</v>
      </c>
    </row>
    <row r="229" spans="2:51" s="12" customFormat="1" ht="12">
      <c r="B229" s="232"/>
      <c r="C229" s="233"/>
      <c r="D229" s="228" t="s">
        <v>223</v>
      </c>
      <c r="E229" s="234" t="s">
        <v>1</v>
      </c>
      <c r="F229" s="235" t="s">
        <v>888</v>
      </c>
      <c r="G229" s="233"/>
      <c r="H229" s="234" t="s">
        <v>1</v>
      </c>
      <c r="I229" s="236"/>
      <c r="J229" s="233"/>
      <c r="K229" s="233"/>
      <c r="L229" s="237"/>
      <c r="M229" s="238"/>
      <c r="N229" s="239"/>
      <c r="O229" s="239"/>
      <c r="P229" s="239"/>
      <c r="Q229" s="239"/>
      <c r="R229" s="239"/>
      <c r="S229" s="239"/>
      <c r="T229" s="240"/>
      <c r="AT229" s="241" t="s">
        <v>223</v>
      </c>
      <c r="AU229" s="241" t="s">
        <v>76</v>
      </c>
      <c r="AV229" s="12" t="s">
        <v>74</v>
      </c>
      <c r="AW229" s="12" t="s">
        <v>30</v>
      </c>
      <c r="AX229" s="12" t="s">
        <v>67</v>
      </c>
      <c r="AY229" s="241" t="s">
        <v>211</v>
      </c>
    </row>
    <row r="230" spans="2:51" s="13" customFormat="1" ht="12">
      <c r="B230" s="242"/>
      <c r="C230" s="243"/>
      <c r="D230" s="228" t="s">
        <v>223</v>
      </c>
      <c r="E230" s="244" t="s">
        <v>1</v>
      </c>
      <c r="F230" s="245" t="s">
        <v>1912</v>
      </c>
      <c r="G230" s="243"/>
      <c r="H230" s="246">
        <v>117</v>
      </c>
      <c r="I230" s="247"/>
      <c r="J230" s="243"/>
      <c r="K230" s="243"/>
      <c r="L230" s="248"/>
      <c r="M230" s="249"/>
      <c r="N230" s="250"/>
      <c r="O230" s="250"/>
      <c r="P230" s="250"/>
      <c r="Q230" s="250"/>
      <c r="R230" s="250"/>
      <c r="S230" s="250"/>
      <c r="T230" s="251"/>
      <c r="AT230" s="252" t="s">
        <v>223</v>
      </c>
      <c r="AU230" s="252" t="s">
        <v>76</v>
      </c>
      <c r="AV230" s="13" t="s">
        <v>76</v>
      </c>
      <c r="AW230" s="13" t="s">
        <v>30</v>
      </c>
      <c r="AX230" s="13" t="s">
        <v>67</v>
      </c>
      <c r="AY230" s="252" t="s">
        <v>211</v>
      </c>
    </row>
    <row r="231" spans="2:51" s="12" customFormat="1" ht="12">
      <c r="B231" s="232"/>
      <c r="C231" s="233"/>
      <c r="D231" s="228" t="s">
        <v>223</v>
      </c>
      <c r="E231" s="234" t="s">
        <v>1</v>
      </c>
      <c r="F231" s="235" t="s">
        <v>883</v>
      </c>
      <c r="G231" s="233"/>
      <c r="H231" s="234" t="s">
        <v>1</v>
      </c>
      <c r="I231" s="236"/>
      <c r="J231" s="233"/>
      <c r="K231" s="233"/>
      <c r="L231" s="237"/>
      <c r="M231" s="238"/>
      <c r="N231" s="239"/>
      <c r="O231" s="239"/>
      <c r="P231" s="239"/>
      <c r="Q231" s="239"/>
      <c r="R231" s="239"/>
      <c r="S231" s="239"/>
      <c r="T231" s="240"/>
      <c r="AT231" s="241" t="s">
        <v>223</v>
      </c>
      <c r="AU231" s="241" t="s">
        <v>76</v>
      </c>
      <c r="AV231" s="12" t="s">
        <v>74</v>
      </c>
      <c r="AW231" s="12" t="s">
        <v>30</v>
      </c>
      <c r="AX231" s="12" t="s">
        <v>67</v>
      </c>
      <c r="AY231" s="241" t="s">
        <v>211</v>
      </c>
    </row>
    <row r="232" spans="2:51" s="13" customFormat="1" ht="12">
      <c r="B232" s="242"/>
      <c r="C232" s="243"/>
      <c r="D232" s="228" t="s">
        <v>223</v>
      </c>
      <c r="E232" s="244" t="s">
        <v>1</v>
      </c>
      <c r="F232" s="245" t="s">
        <v>2716</v>
      </c>
      <c r="G232" s="243"/>
      <c r="H232" s="246">
        <v>195</v>
      </c>
      <c r="I232" s="247"/>
      <c r="J232" s="243"/>
      <c r="K232" s="243"/>
      <c r="L232" s="248"/>
      <c r="M232" s="249"/>
      <c r="N232" s="250"/>
      <c r="O232" s="250"/>
      <c r="P232" s="250"/>
      <c r="Q232" s="250"/>
      <c r="R232" s="250"/>
      <c r="S232" s="250"/>
      <c r="T232" s="251"/>
      <c r="AT232" s="252" t="s">
        <v>223</v>
      </c>
      <c r="AU232" s="252" t="s">
        <v>76</v>
      </c>
      <c r="AV232" s="13" t="s">
        <v>76</v>
      </c>
      <c r="AW232" s="13" t="s">
        <v>30</v>
      </c>
      <c r="AX232" s="13" t="s">
        <v>67</v>
      </c>
      <c r="AY232" s="252" t="s">
        <v>211</v>
      </c>
    </row>
    <row r="233" spans="2:51" s="14" customFormat="1" ht="12">
      <c r="B233" s="253"/>
      <c r="C233" s="254"/>
      <c r="D233" s="228" t="s">
        <v>223</v>
      </c>
      <c r="E233" s="255" t="s">
        <v>1</v>
      </c>
      <c r="F233" s="256" t="s">
        <v>227</v>
      </c>
      <c r="G233" s="254"/>
      <c r="H233" s="257">
        <v>312</v>
      </c>
      <c r="I233" s="258"/>
      <c r="J233" s="254"/>
      <c r="K233" s="254"/>
      <c r="L233" s="259"/>
      <c r="M233" s="260"/>
      <c r="N233" s="261"/>
      <c r="O233" s="261"/>
      <c r="P233" s="261"/>
      <c r="Q233" s="261"/>
      <c r="R233" s="261"/>
      <c r="S233" s="261"/>
      <c r="T233" s="262"/>
      <c r="AT233" s="263" t="s">
        <v>223</v>
      </c>
      <c r="AU233" s="263" t="s">
        <v>76</v>
      </c>
      <c r="AV233" s="14" t="s">
        <v>218</v>
      </c>
      <c r="AW233" s="14" t="s">
        <v>30</v>
      </c>
      <c r="AX233" s="14" t="s">
        <v>74</v>
      </c>
      <c r="AY233" s="263" t="s">
        <v>211</v>
      </c>
    </row>
    <row r="234" spans="2:63" s="11" customFormat="1" ht="22.8" customHeight="1">
      <c r="B234" s="200"/>
      <c r="C234" s="201"/>
      <c r="D234" s="202" t="s">
        <v>66</v>
      </c>
      <c r="E234" s="214" t="s">
        <v>76</v>
      </c>
      <c r="F234" s="214" t="s">
        <v>364</v>
      </c>
      <c r="G234" s="201"/>
      <c r="H234" s="201"/>
      <c r="I234" s="204"/>
      <c r="J234" s="215">
        <f>BK234</f>
        <v>0</v>
      </c>
      <c r="K234" s="201"/>
      <c r="L234" s="206"/>
      <c r="M234" s="207"/>
      <c r="N234" s="208"/>
      <c r="O234" s="208"/>
      <c r="P234" s="209">
        <f>SUM(P235:P270)</f>
        <v>0</v>
      </c>
      <c r="Q234" s="208"/>
      <c r="R234" s="209">
        <f>SUM(R235:R270)</f>
        <v>93.04604993199999</v>
      </c>
      <c r="S234" s="208"/>
      <c r="T234" s="210">
        <f>SUM(T235:T270)</f>
        <v>0</v>
      </c>
      <c r="AR234" s="211" t="s">
        <v>74</v>
      </c>
      <c r="AT234" s="212" t="s">
        <v>66</v>
      </c>
      <c r="AU234" s="212" t="s">
        <v>74</v>
      </c>
      <c r="AY234" s="211" t="s">
        <v>211</v>
      </c>
      <c r="BK234" s="213">
        <f>SUM(BK235:BK270)</f>
        <v>0</v>
      </c>
    </row>
    <row r="235" spans="2:65" s="1" customFormat="1" ht="16.5" customHeight="1">
      <c r="B235" s="38"/>
      <c r="C235" s="216" t="s">
        <v>353</v>
      </c>
      <c r="D235" s="216" t="s">
        <v>213</v>
      </c>
      <c r="E235" s="217" t="s">
        <v>365</v>
      </c>
      <c r="F235" s="218" t="s">
        <v>366</v>
      </c>
      <c r="G235" s="219" t="s">
        <v>246</v>
      </c>
      <c r="H235" s="220">
        <v>20</v>
      </c>
      <c r="I235" s="221"/>
      <c r="J235" s="222">
        <f>ROUND(I235*H235,2)</f>
        <v>0</v>
      </c>
      <c r="K235" s="218" t="s">
        <v>217</v>
      </c>
      <c r="L235" s="43"/>
      <c r="M235" s="223" t="s">
        <v>1</v>
      </c>
      <c r="N235" s="224" t="s">
        <v>38</v>
      </c>
      <c r="O235" s="79"/>
      <c r="P235" s="225">
        <f>O235*H235</f>
        <v>0</v>
      </c>
      <c r="Q235" s="225">
        <v>1.52477</v>
      </c>
      <c r="R235" s="225">
        <f>Q235*H235</f>
        <v>30.4954</v>
      </c>
      <c r="S235" s="225">
        <v>0</v>
      </c>
      <c r="T235" s="226">
        <f>S235*H235</f>
        <v>0</v>
      </c>
      <c r="AR235" s="17" t="s">
        <v>218</v>
      </c>
      <c r="AT235" s="17" t="s">
        <v>213</v>
      </c>
      <c r="AU235" s="17" t="s">
        <v>76</v>
      </c>
      <c r="AY235" s="17" t="s">
        <v>211</v>
      </c>
      <c r="BE235" s="227">
        <f>IF(N235="základní",J235,0)</f>
        <v>0</v>
      </c>
      <c r="BF235" s="227">
        <f>IF(N235="snížená",J235,0)</f>
        <v>0</v>
      </c>
      <c r="BG235" s="227">
        <f>IF(N235="zákl. přenesená",J235,0)</f>
        <v>0</v>
      </c>
      <c r="BH235" s="227">
        <f>IF(N235="sníž. přenesená",J235,0)</f>
        <v>0</v>
      </c>
      <c r="BI235" s="227">
        <f>IF(N235="nulová",J235,0)</f>
        <v>0</v>
      </c>
      <c r="BJ235" s="17" t="s">
        <v>74</v>
      </c>
      <c r="BK235" s="227">
        <f>ROUND(I235*H235,2)</f>
        <v>0</v>
      </c>
      <c r="BL235" s="17" t="s">
        <v>218</v>
      </c>
      <c r="BM235" s="17" t="s">
        <v>2722</v>
      </c>
    </row>
    <row r="236" spans="2:47" s="1" customFormat="1" ht="12">
      <c r="B236" s="38"/>
      <c r="C236" s="39"/>
      <c r="D236" s="228" t="s">
        <v>219</v>
      </c>
      <c r="E236" s="39"/>
      <c r="F236" s="229" t="s">
        <v>368</v>
      </c>
      <c r="G236" s="39"/>
      <c r="H236" s="39"/>
      <c r="I236" s="143"/>
      <c r="J236" s="39"/>
      <c r="K236" s="39"/>
      <c r="L236" s="43"/>
      <c r="M236" s="230"/>
      <c r="N236" s="79"/>
      <c r="O236" s="79"/>
      <c r="P236" s="79"/>
      <c r="Q236" s="79"/>
      <c r="R236" s="79"/>
      <c r="S236" s="79"/>
      <c r="T236" s="80"/>
      <c r="AT236" s="17" t="s">
        <v>219</v>
      </c>
      <c r="AU236" s="17" t="s">
        <v>76</v>
      </c>
    </row>
    <row r="237" spans="2:47" s="1" customFormat="1" ht="12">
      <c r="B237" s="38"/>
      <c r="C237" s="39"/>
      <c r="D237" s="228" t="s">
        <v>221</v>
      </c>
      <c r="E237" s="39"/>
      <c r="F237" s="231" t="s">
        <v>369</v>
      </c>
      <c r="G237" s="39"/>
      <c r="H237" s="39"/>
      <c r="I237" s="143"/>
      <c r="J237" s="39"/>
      <c r="K237" s="39"/>
      <c r="L237" s="43"/>
      <c r="M237" s="230"/>
      <c r="N237" s="79"/>
      <c r="O237" s="79"/>
      <c r="P237" s="79"/>
      <c r="Q237" s="79"/>
      <c r="R237" s="79"/>
      <c r="S237" s="79"/>
      <c r="T237" s="80"/>
      <c r="AT237" s="17" t="s">
        <v>221</v>
      </c>
      <c r="AU237" s="17" t="s">
        <v>76</v>
      </c>
    </row>
    <row r="238" spans="2:47" s="1" customFormat="1" ht="12">
      <c r="B238" s="38"/>
      <c r="C238" s="39"/>
      <c r="D238" s="228" t="s">
        <v>250</v>
      </c>
      <c r="E238" s="39"/>
      <c r="F238" s="231" t="s">
        <v>370</v>
      </c>
      <c r="G238" s="39"/>
      <c r="H238" s="39"/>
      <c r="I238" s="143"/>
      <c r="J238" s="39"/>
      <c r="K238" s="39"/>
      <c r="L238" s="43"/>
      <c r="M238" s="230"/>
      <c r="N238" s="79"/>
      <c r="O238" s="79"/>
      <c r="P238" s="79"/>
      <c r="Q238" s="79"/>
      <c r="R238" s="79"/>
      <c r="S238" s="79"/>
      <c r="T238" s="80"/>
      <c r="AT238" s="17" t="s">
        <v>250</v>
      </c>
      <c r="AU238" s="17" t="s">
        <v>76</v>
      </c>
    </row>
    <row r="239" spans="2:51" s="12" customFormat="1" ht="12">
      <c r="B239" s="232"/>
      <c r="C239" s="233"/>
      <c r="D239" s="228" t="s">
        <v>223</v>
      </c>
      <c r="E239" s="234" t="s">
        <v>1</v>
      </c>
      <c r="F239" s="235" t="s">
        <v>2723</v>
      </c>
      <c r="G239" s="233"/>
      <c r="H239" s="234" t="s">
        <v>1</v>
      </c>
      <c r="I239" s="236"/>
      <c r="J239" s="233"/>
      <c r="K239" s="233"/>
      <c r="L239" s="237"/>
      <c r="M239" s="238"/>
      <c r="N239" s="239"/>
      <c r="O239" s="239"/>
      <c r="P239" s="239"/>
      <c r="Q239" s="239"/>
      <c r="R239" s="239"/>
      <c r="S239" s="239"/>
      <c r="T239" s="240"/>
      <c r="AT239" s="241" t="s">
        <v>223</v>
      </c>
      <c r="AU239" s="241" t="s">
        <v>76</v>
      </c>
      <c r="AV239" s="12" t="s">
        <v>74</v>
      </c>
      <c r="AW239" s="12" t="s">
        <v>30</v>
      </c>
      <c r="AX239" s="12" t="s">
        <v>67</v>
      </c>
      <c r="AY239" s="241" t="s">
        <v>211</v>
      </c>
    </row>
    <row r="240" spans="2:51" s="13" customFormat="1" ht="12">
      <c r="B240" s="242"/>
      <c r="C240" s="243"/>
      <c r="D240" s="228" t="s">
        <v>223</v>
      </c>
      <c r="E240" s="244" t="s">
        <v>1</v>
      </c>
      <c r="F240" s="245" t="s">
        <v>2724</v>
      </c>
      <c r="G240" s="243"/>
      <c r="H240" s="246">
        <v>11</v>
      </c>
      <c r="I240" s="247"/>
      <c r="J240" s="243"/>
      <c r="K240" s="243"/>
      <c r="L240" s="248"/>
      <c r="M240" s="249"/>
      <c r="N240" s="250"/>
      <c r="O240" s="250"/>
      <c r="P240" s="250"/>
      <c r="Q240" s="250"/>
      <c r="R240" s="250"/>
      <c r="S240" s="250"/>
      <c r="T240" s="251"/>
      <c r="AT240" s="252" t="s">
        <v>223</v>
      </c>
      <c r="AU240" s="252" t="s">
        <v>76</v>
      </c>
      <c r="AV240" s="13" t="s">
        <v>76</v>
      </c>
      <c r="AW240" s="13" t="s">
        <v>30</v>
      </c>
      <c r="AX240" s="13" t="s">
        <v>67</v>
      </c>
      <c r="AY240" s="252" t="s">
        <v>211</v>
      </c>
    </row>
    <row r="241" spans="2:51" s="13" customFormat="1" ht="12">
      <c r="B241" s="242"/>
      <c r="C241" s="243"/>
      <c r="D241" s="228" t="s">
        <v>223</v>
      </c>
      <c r="E241" s="244" t="s">
        <v>1</v>
      </c>
      <c r="F241" s="245" t="s">
        <v>2725</v>
      </c>
      <c r="G241" s="243"/>
      <c r="H241" s="246">
        <v>9</v>
      </c>
      <c r="I241" s="247"/>
      <c r="J241" s="243"/>
      <c r="K241" s="243"/>
      <c r="L241" s="248"/>
      <c r="M241" s="249"/>
      <c r="N241" s="250"/>
      <c r="O241" s="250"/>
      <c r="P241" s="250"/>
      <c r="Q241" s="250"/>
      <c r="R241" s="250"/>
      <c r="S241" s="250"/>
      <c r="T241" s="251"/>
      <c r="AT241" s="252" t="s">
        <v>223</v>
      </c>
      <c r="AU241" s="252" t="s">
        <v>76</v>
      </c>
      <c r="AV241" s="13" t="s">
        <v>76</v>
      </c>
      <c r="AW241" s="13" t="s">
        <v>30</v>
      </c>
      <c r="AX241" s="13" t="s">
        <v>67</v>
      </c>
      <c r="AY241" s="252" t="s">
        <v>211</v>
      </c>
    </row>
    <row r="242" spans="2:51" s="14" customFormat="1" ht="12">
      <c r="B242" s="253"/>
      <c r="C242" s="254"/>
      <c r="D242" s="228" t="s">
        <v>223</v>
      </c>
      <c r="E242" s="255" t="s">
        <v>1</v>
      </c>
      <c r="F242" s="256" t="s">
        <v>227</v>
      </c>
      <c r="G242" s="254"/>
      <c r="H242" s="257">
        <v>20</v>
      </c>
      <c r="I242" s="258"/>
      <c r="J242" s="254"/>
      <c r="K242" s="254"/>
      <c r="L242" s="259"/>
      <c r="M242" s="260"/>
      <c r="N242" s="261"/>
      <c r="O242" s="261"/>
      <c r="P242" s="261"/>
      <c r="Q242" s="261"/>
      <c r="R242" s="261"/>
      <c r="S242" s="261"/>
      <c r="T242" s="262"/>
      <c r="AT242" s="263" t="s">
        <v>223</v>
      </c>
      <c r="AU242" s="263" t="s">
        <v>76</v>
      </c>
      <c r="AV242" s="14" t="s">
        <v>218</v>
      </c>
      <c r="AW242" s="14" t="s">
        <v>30</v>
      </c>
      <c r="AX242" s="14" t="s">
        <v>74</v>
      </c>
      <c r="AY242" s="263" t="s">
        <v>211</v>
      </c>
    </row>
    <row r="243" spans="2:65" s="1" customFormat="1" ht="16.5" customHeight="1">
      <c r="B243" s="38"/>
      <c r="C243" s="216" t="s">
        <v>7</v>
      </c>
      <c r="D243" s="216" t="s">
        <v>213</v>
      </c>
      <c r="E243" s="217" t="s">
        <v>2007</v>
      </c>
      <c r="F243" s="218" t="s">
        <v>2008</v>
      </c>
      <c r="G243" s="219" t="s">
        <v>230</v>
      </c>
      <c r="H243" s="220">
        <v>9.8</v>
      </c>
      <c r="I243" s="221"/>
      <c r="J243" s="222">
        <f>ROUND(I243*H243,2)</f>
        <v>0</v>
      </c>
      <c r="K243" s="218" t="s">
        <v>217</v>
      </c>
      <c r="L243" s="43"/>
      <c r="M243" s="223" t="s">
        <v>1</v>
      </c>
      <c r="N243" s="224" t="s">
        <v>38</v>
      </c>
      <c r="O243" s="79"/>
      <c r="P243" s="225">
        <f>O243*H243</f>
        <v>0</v>
      </c>
      <c r="Q243" s="225">
        <v>1.98</v>
      </c>
      <c r="R243" s="225">
        <f>Q243*H243</f>
        <v>19.404</v>
      </c>
      <c r="S243" s="225">
        <v>0</v>
      </c>
      <c r="T243" s="226">
        <f>S243*H243</f>
        <v>0</v>
      </c>
      <c r="AR243" s="17" t="s">
        <v>218</v>
      </c>
      <c r="AT243" s="17" t="s">
        <v>213</v>
      </c>
      <c r="AU243" s="17" t="s">
        <v>76</v>
      </c>
      <c r="AY243" s="17" t="s">
        <v>211</v>
      </c>
      <c r="BE243" s="227">
        <f>IF(N243="základní",J243,0)</f>
        <v>0</v>
      </c>
      <c r="BF243" s="227">
        <f>IF(N243="snížená",J243,0)</f>
        <v>0</v>
      </c>
      <c r="BG243" s="227">
        <f>IF(N243="zákl. přenesená",J243,0)</f>
        <v>0</v>
      </c>
      <c r="BH243" s="227">
        <f>IF(N243="sníž. přenesená",J243,0)</f>
        <v>0</v>
      </c>
      <c r="BI243" s="227">
        <f>IF(N243="nulová",J243,0)</f>
        <v>0</v>
      </c>
      <c r="BJ243" s="17" t="s">
        <v>74</v>
      </c>
      <c r="BK243" s="227">
        <f>ROUND(I243*H243,2)</f>
        <v>0</v>
      </c>
      <c r="BL243" s="17" t="s">
        <v>218</v>
      </c>
      <c r="BM243" s="17" t="s">
        <v>356</v>
      </c>
    </row>
    <row r="244" spans="2:47" s="1" customFormat="1" ht="12">
      <c r="B244" s="38"/>
      <c r="C244" s="39"/>
      <c r="D244" s="228" t="s">
        <v>219</v>
      </c>
      <c r="E244" s="39"/>
      <c r="F244" s="229" t="s">
        <v>2009</v>
      </c>
      <c r="G244" s="39"/>
      <c r="H244" s="39"/>
      <c r="I244" s="143"/>
      <c r="J244" s="39"/>
      <c r="K244" s="39"/>
      <c r="L244" s="43"/>
      <c r="M244" s="230"/>
      <c r="N244" s="79"/>
      <c r="O244" s="79"/>
      <c r="P244" s="79"/>
      <c r="Q244" s="79"/>
      <c r="R244" s="79"/>
      <c r="S244" s="79"/>
      <c r="T244" s="80"/>
      <c r="AT244" s="17" t="s">
        <v>219</v>
      </c>
      <c r="AU244" s="17" t="s">
        <v>76</v>
      </c>
    </row>
    <row r="245" spans="2:47" s="1" customFormat="1" ht="12">
      <c r="B245" s="38"/>
      <c r="C245" s="39"/>
      <c r="D245" s="228" t="s">
        <v>221</v>
      </c>
      <c r="E245" s="39"/>
      <c r="F245" s="231" t="s">
        <v>2010</v>
      </c>
      <c r="G245" s="39"/>
      <c r="H245" s="39"/>
      <c r="I245" s="143"/>
      <c r="J245" s="39"/>
      <c r="K245" s="39"/>
      <c r="L245" s="43"/>
      <c r="M245" s="230"/>
      <c r="N245" s="79"/>
      <c r="O245" s="79"/>
      <c r="P245" s="79"/>
      <c r="Q245" s="79"/>
      <c r="R245" s="79"/>
      <c r="S245" s="79"/>
      <c r="T245" s="80"/>
      <c r="AT245" s="17" t="s">
        <v>221</v>
      </c>
      <c r="AU245" s="17" t="s">
        <v>76</v>
      </c>
    </row>
    <row r="246" spans="2:51" s="12" customFormat="1" ht="12">
      <c r="B246" s="232"/>
      <c r="C246" s="233"/>
      <c r="D246" s="228" t="s">
        <v>223</v>
      </c>
      <c r="E246" s="234" t="s">
        <v>1</v>
      </c>
      <c r="F246" s="235" t="s">
        <v>2303</v>
      </c>
      <c r="G246" s="233"/>
      <c r="H246" s="234" t="s">
        <v>1</v>
      </c>
      <c r="I246" s="236"/>
      <c r="J246" s="233"/>
      <c r="K246" s="233"/>
      <c r="L246" s="237"/>
      <c r="M246" s="238"/>
      <c r="N246" s="239"/>
      <c r="O246" s="239"/>
      <c r="P246" s="239"/>
      <c r="Q246" s="239"/>
      <c r="R246" s="239"/>
      <c r="S246" s="239"/>
      <c r="T246" s="240"/>
      <c r="AT246" s="241" t="s">
        <v>223</v>
      </c>
      <c r="AU246" s="241" t="s">
        <v>76</v>
      </c>
      <c r="AV246" s="12" t="s">
        <v>74</v>
      </c>
      <c r="AW246" s="12" t="s">
        <v>30</v>
      </c>
      <c r="AX246" s="12" t="s">
        <v>67</v>
      </c>
      <c r="AY246" s="241" t="s">
        <v>211</v>
      </c>
    </row>
    <row r="247" spans="2:51" s="13" customFormat="1" ht="12">
      <c r="B247" s="242"/>
      <c r="C247" s="243"/>
      <c r="D247" s="228" t="s">
        <v>223</v>
      </c>
      <c r="E247" s="244" t="s">
        <v>1</v>
      </c>
      <c r="F247" s="245" t="s">
        <v>2726</v>
      </c>
      <c r="G247" s="243"/>
      <c r="H247" s="246">
        <v>1.8</v>
      </c>
      <c r="I247" s="247"/>
      <c r="J247" s="243"/>
      <c r="K247" s="243"/>
      <c r="L247" s="248"/>
      <c r="M247" s="249"/>
      <c r="N247" s="250"/>
      <c r="O247" s="250"/>
      <c r="P247" s="250"/>
      <c r="Q247" s="250"/>
      <c r="R247" s="250"/>
      <c r="S247" s="250"/>
      <c r="T247" s="251"/>
      <c r="AT247" s="252" t="s">
        <v>223</v>
      </c>
      <c r="AU247" s="252" t="s">
        <v>76</v>
      </c>
      <c r="AV247" s="13" t="s">
        <v>76</v>
      </c>
      <c r="AW247" s="13" t="s">
        <v>30</v>
      </c>
      <c r="AX247" s="13" t="s">
        <v>67</v>
      </c>
      <c r="AY247" s="252" t="s">
        <v>211</v>
      </c>
    </row>
    <row r="248" spans="2:51" s="13" customFormat="1" ht="12">
      <c r="B248" s="242"/>
      <c r="C248" s="243"/>
      <c r="D248" s="228" t="s">
        <v>223</v>
      </c>
      <c r="E248" s="244" t="s">
        <v>1</v>
      </c>
      <c r="F248" s="245" t="s">
        <v>2727</v>
      </c>
      <c r="G248" s="243"/>
      <c r="H248" s="246">
        <v>8</v>
      </c>
      <c r="I248" s="247"/>
      <c r="J248" s="243"/>
      <c r="K248" s="243"/>
      <c r="L248" s="248"/>
      <c r="M248" s="249"/>
      <c r="N248" s="250"/>
      <c r="O248" s="250"/>
      <c r="P248" s="250"/>
      <c r="Q248" s="250"/>
      <c r="R248" s="250"/>
      <c r="S248" s="250"/>
      <c r="T248" s="251"/>
      <c r="AT248" s="252" t="s">
        <v>223</v>
      </c>
      <c r="AU248" s="252" t="s">
        <v>76</v>
      </c>
      <c r="AV248" s="13" t="s">
        <v>76</v>
      </c>
      <c r="AW248" s="13" t="s">
        <v>30</v>
      </c>
      <c r="AX248" s="13" t="s">
        <v>67</v>
      </c>
      <c r="AY248" s="252" t="s">
        <v>211</v>
      </c>
    </row>
    <row r="249" spans="2:51" s="14" customFormat="1" ht="12">
      <c r="B249" s="253"/>
      <c r="C249" s="254"/>
      <c r="D249" s="228" t="s">
        <v>223</v>
      </c>
      <c r="E249" s="255" t="s">
        <v>1</v>
      </c>
      <c r="F249" s="256" t="s">
        <v>227</v>
      </c>
      <c r="G249" s="254"/>
      <c r="H249" s="257">
        <v>9.8</v>
      </c>
      <c r="I249" s="258"/>
      <c r="J249" s="254"/>
      <c r="K249" s="254"/>
      <c r="L249" s="259"/>
      <c r="M249" s="260"/>
      <c r="N249" s="261"/>
      <c r="O249" s="261"/>
      <c r="P249" s="261"/>
      <c r="Q249" s="261"/>
      <c r="R249" s="261"/>
      <c r="S249" s="261"/>
      <c r="T249" s="262"/>
      <c r="AT249" s="263" t="s">
        <v>223</v>
      </c>
      <c r="AU249" s="263" t="s">
        <v>76</v>
      </c>
      <c r="AV249" s="14" t="s">
        <v>218</v>
      </c>
      <c r="AW249" s="14" t="s">
        <v>30</v>
      </c>
      <c r="AX249" s="14" t="s">
        <v>74</v>
      </c>
      <c r="AY249" s="263" t="s">
        <v>211</v>
      </c>
    </row>
    <row r="250" spans="2:65" s="1" customFormat="1" ht="16.5" customHeight="1">
      <c r="B250" s="38"/>
      <c r="C250" s="216" t="s">
        <v>285</v>
      </c>
      <c r="D250" s="216" t="s">
        <v>213</v>
      </c>
      <c r="E250" s="217" t="s">
        <v>2012</v>
      </c>
      <c r="F250" s="218" t="s">
        <v>2013</v>
      </c>
      <c r="G250" s="219" t="s">
        <v>230</v>
      </c>
      <c r="H250" s="220">
        <v>17</v>
      </c>
      <c r="I250" s="221"/>
      <c r="J250" s="222">
        <f>ROUND(I250*H250,2)</f>
        <v>0</v>
      </c>
      <c r="K250" s="218" t="s">
        <v>217</v>
      </c>
      <c r="L250" s="43"/>
      <c r="M250" s="223" t="s">
        <v>1</v>
      </c>
      <c r="N250" s="224" t="s">
        <v>38</v>
      </c>
      <c r="O250" s="79"/>
      <c r="P250" s="225">
        <f>O250*H250</f>
        <v>0</v>
      </c>
      <c r="Q250" s="225">
        <v>2.535964</v>
      </c>
      <c r="R250" s="225">
        <f>Q250*H250</f>
        <v>43.111388</v>
      </c>
      <c r="S250" s="225">
        <v>0</v>
      </c>
      <c r="T250" s="226">
        <f>S250*H250</f>
        <v>0</v>
      </c>
      <c r="AR250" s="17" t="s">
        <v>218</v>
      </c>
      <c r="AT250" s="17" t="s">
        <v>213</v>
      </c>
      <c r="AU250" s="17" t="s">
        <v>76</v>
      </c>
      <c r="AY250" s="17" t="s">
        <v>211</v>
      </c>
      <c r="BE250" s="227">
        <f>IF(N250="základní",J250,0)</f>
        <v>0</v>
      </c>
      <c r="BF250" s="227">
        <f>IF(N250="snížená",J250,0)</f>
        <v>0</v>
      </c>
      <c r="BG250" s="227">
        <f>IF(N250="zákl. přenesená",J250,0)</f>
        <v>0</v>
      </c>
      <c r="BH250" s="227">
        <f>IF(N250="sníž. přenesená",J250,0)</f>
        <v>0</v>
      </c>
      <c r="BI250" s="227">
        <f>IF(N250="nulová",J250,0)</f>
        <v>0</v>
      </c>
      <c r="BJ250" s="17" t="s">
        <v>74</v>
      </c>
      <c r="BK250" s="227">
        <f>ROUND(I250*H250,2)</f>
        <v>0</v>
      </c>
      <c r="BL250" s="17" t="s">
        <v>218</v>
      </c>
      <c r="BM250" s="17" t="s">
        <v>361</v>
      </c>
    </row>
    <row r="251" spans="2:47" s="1" customFormat="1" ht="12">
      <c r="B251" s="38"/>
      <c r="C251" s="39"/>
      <c r="D251" s="228" t="s">
        <v>219</v>
      </c>
      <c r="E251" s="39"/>
      <c r="F251" s="229" t="s">
        <v>2014</v>
      </c>
      <c r="G251" s="39"/>
      <c r="H251" s="39"/>
      <c r="I251" s="143"/>
      <c r="J251" s="39"/>
      <c r="K251" s="39"/>
      <c r="L251" s="43"/>
      <c r="M251" s="230"/>
      <c r="N251" s="79"/>
      <c r="O251" s="79"/>
      <c r="P251" s="79"/>
      <c r="Q251" s="79"/>
      <c r="R251" s="79"/>
      <c r="S251" s="79"/>
      <c r="T251" s="80"/>
      <c r="AT251" s="17" t="s">
        <v>219</v>
      </c>
      <c r="AU251" s="17" t="s">
        <v>76</v>
      </c>
    </row>
    <row r="252" spans="2:47" s="1" customFormat="1" ht="12">
      <c r="B252" s="38"/>
      <c r="C252" s="39"/>
      <c r="D252" s="228" t="s">
        <v>221</v>
      </c>
      <c r="E252" s="39"/>
      <c r="F252" s="231" t="s">
        <v>2015</v>
      </c>
      <c r="G252" s="39"/>
      <c r="H252" s="39"/>
      <c r="I252" s="143"/>
      <c r="J252" s="39"/>
      <c r="K252" s="39"/>
      <c r="L252" s="43"/>
      <c r="M252" s="230"/>
      <c r="N252" s="79"/>
      <c r="O252" s="79"/>
      <c r="P252" s="79"/>
      <c r="Q252" s="79"/>
      <c r="R252" s="79"/>
      <c r="S252" s="79"/>
      <c r="T252" s="80"/>
      <c r="AT252" s="17" t="s">
        <v>221</v>
      </c>
      <c r="AU252" s="17" t="s">
        <v>76</v>
      </c>
    </row>
    <row r="253" spans="2:51" s="12" customFormat="1" ht="12">
      <c r="B253" s="232"/>
      <c r="C253" s="233"/>
      <c r="D253" s="228" t="s">
        <v>223</v>
      </c>
      <c r="E253" s="234" t="s">
        <v>1</v>
      </c>
      <c r="F253" s="235" t="s">
        <v>949</v>
      </c>
      <c r="G253" s="233"/>
      <c r="H253" s="234" t="s">
        <v>1</v>
      </c>
      <c r="I253" s="236"/>
      <c r="J253" s="233"/>
      <c r="K253" s="233"/>
      <c r="L253" s="237"/>
      <c r="M253" s="238"/>
      <c r="N253" s="239"/>
      <c r="O253" s="239"/>
      <c r="P253" s="239"/>
      <c r="Q253" s="239"/>
      <c r="R253" s="239"/>
      <c r="S253" s="239"/>
      <c r="T253" s="240"/>
      <c r="AT253" s="241" t="s">
        <v>223</v>
      </c>
      <c r="AU253" s="241" t="s">
        <v>76</v>
      </c>
      <c r="AV253" s="12" t="s">
        <v>74</v>
      </c>
      <c r="AW253" s="12" t="s">
        <v>30</v>
      </c>
      <c r="AX253" s="12" t="s">
        <v>67</v>
      </c>
      <c r="AY253" s="241" t="s">
        <v>211</v>
      </c>
    </row>
    <row r="254" spans="2:51" s="13" customFormat="1" ht="12">
      <c r="B254" s="242"/>
      <c r="C254" s="243"/>
      <c r="D254" s="228" t="s">
        <v>223</v>
      </c>
      <c r="E254" s="244" t="s">
        <v>1</v>
      </c>
      <c r="F254" s="245" t="s">
        <v>2728</v>
      </c>
      <c r="G254" s="243"/>
      <c r="H254" s="246">
        <v>8.5</v>
      </c>
      <c r="I254" s="247"/>
      <c r="J254" s="243"/>
      <c r="K254" s="243"/>
      <c r="L254" s="248"/>
      <c r="M254" s="249"/>
      <c r="N254" s="250"/>
      <c r="O254" s="250"/>
      <c r="P254" s="250"/>
      <c r="Q254" s="250"/>
      <c r="R254" s="250"/>
      <c r="S254" s="250"/>
      <c r="T254" s="251"/>
      <c r="AT254" s="252" t="s">
        <v>223</v>
      </c>
      <c r="AU254" s="252" t="s">
        <v>76</v>
      </c>
      <c r="AV254" s="13" t="s">
        <v>76</v>
      </c>
      <c r="AW254" s="13" t="s">
        <v>30</v>
      </c>
      <c r="AX254" s="13" t="s">
        <v>67</v>
      </c>
      <c r="AY254" s="252" t="s">
        <v>211</v>
      </c>
    </row>
    <row r="255" spans="2:51" s="12" customFormat="1" ht="12">
      <c r="B255" s="232"/>
      <c r="C255" s="233"/>
      <c r="D255" s="228" t="s">
        <v>223</v>
      </c>
      <c r="E255" s="234" t="s">
        <v>1</v>
      </c>
      <c r="F255" s="235" t="s">
        <v>1190</v>
      </c>
      <c r="G255" s="233"/>
      <c r="H255" s="234" t="s">
        <v>1</v>
      </c>
      <c r="I255" s="236"/>
      <c r="J255" s="233"/>
      <c r="K255" s="233"/>
      <c r="L255" s="237"/>
      <c r="M255" s="238"/>
      <c r="N255" s="239"/>
      <c r="O255" s="239"/>
      <c r="P255" s="239"/>
      <c r="Q255" s="239"/>
      <c r="R255" s="239"/>
      <c r="S255" s="239"/>
      <c r="T255" s="240"/>
      <c r="AT255" s="241" t="s">
        <v>223</v>
      </c>
      <c r="AU255" s="241" t="s">
        <v>76</v>
      </c>
      <c r="AV255" s="12" t="s">
        <v>74</v>
      </c>
      <c r="AW255" s="12" t="s">
        <v>30</v>
      </c>
      <c r="AX255" s="12" t="s">
        <v>67</v>
      </c>
      <c r="AY255" s="241" t="s">
        <v>211</v>
      </c>
    </row>
    <row r="256" spans="2:51" s="13" customFormat="1" ht="12">
      <c r="B256" s="242"/>
      <c r="C256" s="243"/>
      <c r="D256" s="228" t="s">
        <v>223</v>
      </c>
      <c r="E256" s="244" t="s">
        <v>1</v>
      </c>
      <c r="F256" s="245" t="s">
        <v>2728</v>
      </c>
      <c r="G256" s="243"/>
      <c r="H256" s="246">
        <v>8.5</v>
      </c>
      <c r="I256" s="247"/>
      <c r="J256" s="243"/>
      <c r="K256" s="243"/>
      <c r="L256" s="248"/>
      <c r="M256" s="249"/>
      <c r="N256" s="250"/>
      <c r="O256" s="250"/>
      <c r="P256" s="250"/>
      <c r="Q256" s="250"/>
      <c r="R256" s="250"/>
      <c r="S256" s="250"/>
      <c r="T256" s="251"/>
      <c r="AT256" s="252" t="s">
        <v>223</v>
      </c>
      <c r="AU256" s="252" t="s">
        <v>76</v>
      </c>
      <c r="AV256" s="13" t="s">
        <v>76</v>
      </c>
      <c r="AW256" s="13" t="s">
        <v>30</v>
      </c>
      <c r="AX256" s="13" t="s">
        <v>67</v>
      </c>
      <c r="AY256" s="252" t="s">
        <v>211</v>
      </c>
    </row>
    <row r="257" spans="2:51" s="14" customFormat="1" ht="12">
      <c r="B257" s="253"/>
      <c r="C257" s="254"/>
      <c r="D257" s="228" t="s">
        <v>223</v>
      </c>
      <c r="E257" s="255" t="s">
        <v>1</v>
      </c>
      <c r="F257" s="256" t="s">
        <v>227</v>
      </c>
      <c r="G257" s="254"/>
      <c r="H257" s="257">
        <v>17</v>
      </c>
      <c r="I257" s="258"/>
      <c r="J257" s="254"/>
      <c r="K257" s="254"/>
      <c r="L257" s="259"/>
      <c r="M257" s="260"/>
      <c r="N257" s="261"/>
      <c r="O257" s="261"/>
      <c r="P257" s="261"/>
      <c r="Q257" s="261"/>
      <c r="R257" s="261"/>
      <c r="S257" s="261"/>
      <c r="T257" s="262"/>
      <c r="AT257" s="263" t="s">
        <v>223</v>
      </c>
      <c r="AU257" s="263" t="s">
        <v>76</v>
      </c>
      <c r="AV257" s="14" t="s">
        <v>218</v>
      </c>
      <c r="AW257" s="14" t="s">
        <v>30</v>
      </c>
      <c r="AX257" s="14" t="s">
        <v>74</v>
      </c>
      <c r="AY257" s="263" t="s">
        <v>211</v>
      </c>
    </row>
    <row r="258" spans="2:65" s="1" customFormat="1" ht="16.5" customHeight="1">
      <c r="B258" s="38"/>
      <c r="C258" s="216" t="s">
        <v>373</v>
      </c>
      <c r="D258" s="216" t="s">
        <v>213</v>
      </c>
      <c r="E258" s="217" t="s">
        <v>2017</v>
      </c>
      <c r="F258" s="218" t="s">
        <v>2018</v>
      </c>
      <c r="G258" s="219" t="s">
        <v>216</v>
      </c>
      <c r="H258" s="220">
        <v>23.96</v>
      </c>
      <c r="I258" s="221"/>
      <c r="J258" s="222">
        <f>ROUND(I258*H258,2)</f>
        <v>0</v>
      </c>
      <c r="K258" s="218" t="s">
        <v>217</v>
      </c>
      <c r="L258" s="43"/>
      <c r="M258" s="223" t="s">
        <v>1</v>
      </c>
      <c r="N258" s="224" t="s">
        <v>38</v>
      </c>
      <c r="O258" s="79"/>
      <c r="P258" s="225">
        <f>O258*H258</f>
        <v>0</v>
      </c>
      <c r="Q258" s="225">
        <v>0.0014357</v>
      </c>
      <c r="R258" s="225">
        <f>Q258*H258</f>
        <v>0.034399372000000004</v>
      </c>
      <c r="S258" s="225">
        <v>0</v>
      </c>
      <c r="T258" s="226">
        <f>S258*H258</f>
        <v>0</v>
      </c>
      <c r="AR258" s="17" t="s">
        <v>218</v>
      </c>
      <c r="AT258" s="17" t="s">
        <v>213</v>
      </c>
      <c r="AU258" s="17" t="s">
        <v>76</v>
      </c>
      <c r="AY258" s="17" t="s">
        <v>211</v>
      </c>
      <c r="BE258" s="227">
        <f>IF(N258="základní",J258,0)</f>
        <v>0</v>
      </c>
      <c r="BF258" s="227">
        <f>IF(N258="snížená",J258,0)</f>
        <v>0</v>
      </c>
      <c r="BG258" s="227">
        <f>IF(N258="zákl. přenesená",J258,0)</f>
        <v>0</v>
      </c>
      <c r="BH258" s="227">
        <f>IF(N258="sníž. přenesená",J258,0)</f>
        <v>0</v>
      </c>
      <c r="BI258" s="227">
        <f>IF(N258="nulová",J258,0)</f>
        <v>0</v>
      </c>
      <c r="BJ258" s="17" t="s">
        <v>74</v>
      </c>
      <c r="BK258" s="227">
        <f>ROUND(I258*H258,2)</f>
        <v>0</v>
      </c>
      <c r="BL258" s="17" t="s">
        <v>218</v>
      </c>
      <c r="BM258" s="17" t="s">
        <v>376</v>
      </c>
    </row>
    <row r="259" spans="2:47" s="1" customFormat="1" ht="12">
      <c r="B259" s="38"/>
      <c r="C259" s="39"/>
      <c r="D259" s="228" t="s">
        <v>219</v>
      </c>
      <c r="E259" s="39"/>
      <c r="F259" s="229" t="s">
        <v>2019</v>
      </c>
      <c r="G259" s="39"/>
      <c r="H259" s="39"/>
      <c r="I259" s="143"/>
      <c r="J259" s="39"/>
      <c r="K259" s="39"/>
      <c r="L259" s="43"/>
      <c r="M259" s="230"/>
      <c r="N259" s="79"/>
      <c r="O259" s="79"/>
      <c r="P259" s="79"/>
      <c r="Q259" s="79"/>
      <c r="R259" s="79"/>
      <c r="S259" s="79"/>
      <c r="T259" s="80"/>
      <c r="AT259" s="17" t="s">
        <v>219</v>
      </c>
      <c r="AU259" s="17" t="s">
        <v>76</v>
      </c>
    </row>
    <row r="260" spans="2:47" s="1" customFormat="1" ht="12">
      <c r="B260" s="38"/>
      <c r="C260" s="39"/>
      <c r="D260" s="228" t="s">
        <v>221</v>
      </c>
      <c r="E260" s="39"/>
      <c r="F260" s="231" t="s">
        <v>2020</v>
      </c>
      <c r="G260" s="39"/>
      <c r="H260" s="39"/>
      <c r="I260" s="143"/>
      <c r="J260" s="39"/>
      <c r="K260" s="39"/>
      <c r="L260" s="43"/>
      <c r="M260" s="230"/>
      <c r="N260" s="79"/>
      <c r="O260" s="79"/>
      <c r="P260" s="79"/>
      <c r="Q260" s="79"/>
      <c r="R260" s="79"/>
      <c r="S260" s="79"/>
      <c r="T260" s="80"/>
      <c r="AT260" s="17" t="s">
        <v>221</v>
      </c>
      <c r="AU260" s="17" t="s">
        <v>76</v>
      </c>
    </row>
    <row r="261" spans="2:51" s="12" customFormat="1" ht="12">
      <c r="B261" s="232"/>
      <c r="C261" s="233"/>
      <c r="D261" s="228" t="s">
        <v>223</v>
      </c>
      <c r="E261" s="234" t="s">
        <v>1</v>
      </c>
      <c r="F261" s="235" t="s">
        <v>949</v>
      </c>
      <c r="G261" s="233"/>
      <c r="H261" s="234" t="s">
        <v>1</v>
      </c>
      <c r="I261" s="236"/>
      <c r="J261" s="233"/>
      <c r="K261" s="233"/>
      <c r="L261" s="237"/>
      <c r="M261" s="238"/>
      <c r="N261" s="239"/>
      <c r="O261" s="239"/>
      <c r="P261" s="239"/>
      <c r="Q261" s="239"/>
      <c r="R261" s="239"/>
      <c r="S261" s="239"/>
      <c r="T261" s="240"/>
      <c r="AT261" s="241" t="s">
        <v>223</v>
      </c>
      <c r="AU261" s="241" t="s">
        <v>76</v>
      </c>
      <c r="AV261" s="12" t="s">
        <v>74</v>
      </c>
      <c r="AW261" s="12" t="s">
        <v>30</v>
      </c>
      <c r="AX261" s="12" t="s">
        <v>67</v>
      </c>
      <c r="AY261" s="241" t="s">
        <v>211</v>
      </c>
    </row>
    <row r="262" spans="2:51" s="13" customFormat="1" ht="12">
      <c r="B262" s="242"/>
      <c r="C262" s="243"/>
      <c r="D262" s="228" t="s">
        <v>223</v>
      </c>
      <c r="E262" s="244" t="s">
        <v>1</v>
      </c>
      <c r="F262" s="245" t="s">
        <v>2306</v>
      </c>
      <c r="G262" s="243"/>
      <c r="H262" s="246">
        <v>9.6</v>
      </c>
      <c r="I262" s="247"/>
      <c r="J262" s="243"/>
      <c r="K262" s="243"/>
      <c r="L262" s="248"/>
      <c r="M262" s="249"/>
      <c r="N262" s="250"/>
      <c r="O262" s="250"/>
      <c r="P262" s="250"/>
      <c r="Q262" s="250"/>
      <c r="R262" s="250"/>
      <c r="S262" s="250"/>
      <c r="T262" s="251"/>
      <c r="AT262" s="252" t="s">
        <v>223</v>
      </c>
      <c r="AU262" s="252" t="s">
        <v>76</v>
      </c>
      <c r="AV262" s="13" t="s">
        <v>76</v>
      </c>
      <c r="AW262" s="13" t="s">
        <v>30</v>
      </c>
      <c r="AX262" s="13" t="s">
        <v>67</v>
      </c>
      <c r="AY262" s="252" t="s">
        <v>211</v>
      </c>
    </row>
    <row r="263" spans="2:51" s="13" customFormat="1" ht="12">
      <c r="B263" s="242"/>
      <c r="C263" s="243"/>
      <c r="D263" s="228" t="s">
        <v>223</v>
      </c>
      <c r="E263" s="244" t="s">
        <v>1</v>
      </c>
      <c r="F263" s="245" t="s">
        <v>2729</v>
      </c>
      <c r="G263" s="243"/>
      <c r="H263" s="246">
        <v>2.04</v>
      </c>
      <c r="I263" s="247"/>
      <c r="J263" s="243"/>
      <c r="K263" s="243"/>
      <c r="L263" s="248"/>
      <c r="M263" s="249"/>
      <c r="N263" s="250"/>
      <c r="O263" s="250"/>
      <c r="P263" s="250"/>
      <c r="Q263" s="250"/>
      <c r="R263" s="250"/>
      <c r="S263" s="250"/>
      <c r="T263" s="251"/>
      <c r="AT263" s="252" t="s">
        <v>223</v>
      </c>
      <c r="AU263" s="252" t="s">
        <v>76</v>
      </c>
      <c r="AV263" s="13" t="s">
        <v>76</v>
      </c>
      <c r="AW263" s="13" t="s">
        <v>30</v>
      </c>
      <c r="AX263" s="13" t="s">
        <v>67</v>
      </c>
      <c r="AY263" s="252" t="s">
        <v>211</v>
      </c>
    </row>
    <row r="264" spans="2:51" s="12" customFormat="1" ht="12">
      <c r="B264" s="232"/>
      <c r="C264" s="233"/>
      <c r="D264" s="228" t="s">
        <v>223</v>
      </c>
      <c r="E264" s="234" t="s">
        <v>1</v>
      </c>
      <c r="F264" s="235" t="s">
        <v>1190</v>
      </c>
      <c r="G264" s="233"/>
      <c r="H264" s="234" t="s">
        <v>1</v>
      </c>
      <c r="I264" s="236"/>
      <c r="J264" s="233"/>
      <c r="K264" s="233"/>
      <c r="L264" s="237"/>
      <c r="M264" s="238"/>
      <c r="N264" s="239"/>
      <c r="O264" s="239"/>
      <c r="P264" s="239"/>
      <c r="Q264" s="239"/>
      <c r="R264" s="239"/>
      <c r="S264" s="239"/>
      <c r="T264" s="240"/>
      <c r="AT264" s="241" t="s">
        <v>223</v>
      </c>
      <c r="AU264" s="241" t="s">
        <v>76</v>
      </c>
      <c r="AV264" s="12" t="s">
        <v>74</v>
      </c>
      <c r="AW264" s="12" t="s">
        <v>30</v>
      </c>
      <c r="AX264" s="12" t="s">
        <v>67</v>
      </c>
      <c r="AY264" s="241" t="s">
        <v>211</v>
      </c>
    </row>
    <row r="265" spans="2:51" s="13" customFormat="1" ht="12">
      <c r="B265" s="242"/>
      <c r="C265" s="243"/>
      <c r="D265" s="228" t="s">
        <v>223</v>
      </c>
      <c r="E265" s="244" t="s">
        <v>1</v>
      </c>
      <c r="F265" s="245" t="s">
        <v>2730</v>
      </c>
      <c r="G265" s="243"/>
      <c r="H265" s="246">
        <v>9.6</v>
      </c>
      <c r="I265" s="247"/>
      <c r="J265" s="243"/>
      <c r="K265" s="243"/>
      <c r="L265" s="248"/>
      <c r="M265" s="249"/>
      <c r="N265" s="250"/>
      <c r="O265" s="250"/>
      <c r="P265" s="250"/>
      <c r="Q265" s="250"/>
      <c r="R265" s="250"/>
      <c r="S265" s="250"/>
      <c r="T265" s="251"/>
      <c r="AT265" s="252" t="s">
        <v>223</v>
      </c>
      <c r="AU265" s="252" t="s">
        <v>76</v>
      </c>
      <c r="AV265" s="13" t="s">
        <v>76</v>
      </c>
      <c r="AW265" s="13" t="s">
        <v>30</v>
      </c>
      <c r="AX265" s="13" t="s">
        <v>67</v>
      </c>
      <c r="AY265" s="252" t="s">
        <v>211</v>
      </c>
    </row>
    <row r="266" spans="2:51" s="13" customFormat="1" ht="12">
      <c r="B266" s="242"/>
      <c r="C266" s="243"/>
      <c r="D266" s="228" t="s">
        <v>223</v>
      </c>
      <c r="E266" s="244" t="s">
        <v>1</v>
      </c>
      <c r="F266" s="245" t="s">
        <v>2731</v>
      </c>
      <c r="G266" s="243"/>
      <c r="H266" s="246">
        <v>2.72</v>
      </c>
      <c r="I266" s="247"/>
      <c r="J266" s="243"/>
      <c r="K266" s="243"/>
      <c r="L266" s="248"/>
      <c r="M266" s="249"/>
      <c r="N266" s="250"/>
      <c r="O266" s="250"/>
      <c r="P266" s="250"/>
      <c r="Q266" s="250"/>
      <c r="R266" s="250"/>
      <c r="S266" s="250"/>
      <c r="T266" s="251"/>
      <c r="AT266" s="252" t="s">
        <v>223</v>
      </c>
      <c r="AU266" s="252" t="s">
        <v>76</v>
      </c>
      <c r="AV266" s="13" t="s">
        <v>76</v>
      </c>
      <c r="AW266" s="13" t="s">
        <v>30</v>
      </c>
      <c r="AX266" s="13" t="s">
        <v>67</v>
      </c>
      <c r="AY266" s="252" t="s">
        <v>211</v>
      </c>
    </row>
    <row r="267" spans="2:51" s="14" customFormat="1" ht="12">
      <c r="B267" s="253"/>
      <c r="C267" s="254"/>
      <c r="D267" s="228" t="s">
        <v>223</v>
      </c>
      <c r="E267" s="255" t="s">
        <v>1</v>
      </c>
      <c r="F267" s="256" t="s">
        <v>227</v>
      </c>
      <c r="G267" s="254"/>
      <c r="H267" s="257">
        <v>23.96</v>
      </c>
      <c r="I267" s="258"/>
      <c r="J267" s="254"/>
      <c r="K267" s="254"/>
      <c r="L267" s="259"/>
      <c r="M267" s="260"/>
      <c r="N267" s="261"/>
      <c r="O267" s="261"/>
      <c r="P267" s="261"/>
      <c r="Q267" s="261"/>
      <c r="R267" s="261"/>
      <c r="S267" s="261"/>
      <c r="T267" s="262"/>
      <c r="AT267" s="263" t="s">
        <v>223</v>
      </c>
      <c r="AU267" s="263" t="s">
        <v>76</v>
      </c>
      <c r="AV267" s="14" t="s">
        <v>218</v>
      </c>
      <c r="AW267" s="14" t="s">
        <v>30</v>
      </c>
      <c r="AX267" s="14" t="s">
        <v>74</v>
      </c>
      <c r="AY267" s="263" t="s">
        <v>211</v>
      </c>
    </row>
    <row r="268" spans="2:65" s="1" customFormat="1" ht="16.5" customHeight="1">
      <c r="B268" s="38"/>
      <c r="C268" s="216" t="s">
        <v>292</v>
      </c>
      <c r="D268" s="216" t="s">
        <v>213</v>
      </c>
      <c r="E268" s="217" t="s">
        <v>2024</v>
      </c>
      <c r="F268" s="218" t="s">
        <v>2025</v>
      </c>
      <c r="G268" s="219" t="s">
        <v>216</v>
      </c>
      <c r="H268" s="220">
        <v>23.96</v>
      </c>
      <c r="I268" s="221"/>
      <c r="J268" s="222">
        <f>ROUND(I268*H268,2)</f>
        <v>0</v>
      </c>
      <c r="K268" s="218" t="s">
        <v>217</v>
      </c>
      <c r="L268" s="43"/>
      <c r="M268" s="223" t="s">
        <v>1</v>
      </c>
      <c r="N268" s="224" t="s">
        <v>38</v>
      </c>
      <c r="O268" s="79"/>
      <c r="P268" s="225">
        <f>O268*H268</f>
        <v>0</v>
      </c>
      <c r="Q268" s="225">
        <v>3.6E-05</v>
      </c>
      <c r="R268" s="225">
        <f>Q268*H268</f>
        <v>0.0008625600000000001</v>
      </c>
      <c r="S268" s="225">
        <v>0</v>
      </c>
      <c r="T268" s="226">
        <f>S268*H268</f>
        <v>0</v>
      </c>
      <c r="AR268" s="17" t="s">
        <v>218</v>
      </c>
      <c r="AT268" s="17" t="s">
        <v>213</v>
      </c>
      <c r="AU268" s="17" t="s">
        <v>76</v>
      </c>
      <c r="AY268" s="17" t="s">
        <v>211</v>
      </c>
      <c r="BE268" s="227">
        <f>IF(N268="základní",J268,0)</f>
        <v>0</v>
      </c>
      <c r="BF268" s="227">
        <f>IF(N268="snížená",J268,0)</f>
        <v>0</v>
      </c>
      <c r="BG268" s="227">
        <f>IF(N268="zákl. přenesená",J268,0)</f>
        <v>0</v>
      </c>
      <c r="BH268" s="227">
        <f>IF(N268="sníž. přenesená",J268,0)</f>
        <v>0</v>
      </c>
      <c r="BI268" s="227">
        <f>IF(N268="nulová",J268,0)</f>
        <v>0</v>
      </c>
      <c r="BJ268" s="17" t="s">
        <v>74</v>
      </c>
      <c r="BK268" s="227">
        <f>ROUND(I268*H268,2)</f>
        <v>0</v>
      </c>
      <c r="BL268" s="17" t="s">
        <v>218</v>
      </c>
      <c r="BM268" s="17" t="s">
        <v>385</v>
      </c>
    </row>
    <row r="269" spans="2:47" s="1" customFormat="1" ht="12">
      <c r="B269" s="38"/>
      <c r="C269" s="39"/>
      <c r="D269" s="228" t="s">
        <v>219</v>
      </c>
      <c r="E269" s="39"/>
      <c r="F269" s="229" t="s">
        <v>2026</v>
      </c>
      <c r="G269" s="39"/>
      <c r="H269" s="39"/>
      <c r="I269" s="143"/>
      <c r="J269" s="39"/>
      <c r="K269" s="39"/>
      <c r="L269" s="43"/>
      <c r="M269" s="230"/>
      <c r="N269" s="79"/>
      <c r="O269" s="79"/>
      <c r="P269" s="79"/>
      <c r="Q269" s="79"/>
      <c r="R269" s="79"/>
      <c r="S269" s="79"/>
      <c r="T269" s="80"/>
      <c r="AT269" s="17" t="s">
        <v>219</v>
      </c>
      <c r="AU269" s="17" t="s">
        <v>76</v>
      </c>
    </row>
    <row r="270" spans="2:47" s="1" customFormat="1" ht="12">
      <c r="B270" s="38"/>
      <c r="C270" s="39"/>
      <c r="D270" s="228" t="s">
        <v>221</v>
      </c>
      <c r="E270" s="39"/>
      <c r="F270" s="231" t="s">
        <v>2020</v>
      </c>
      <c r="G270" s="39"/>
      <c r="H270" s="39"/>
      <c r="I270" s="143"/>
      <c r="J270" s="39"/>
      <c r="K270" s="39"/>
      <c r="L270" s="43"/>
      <c r="M270" s="230"/>
      <c r="N270" s="79"/>
      <c r="O270" s="79"/>
      <c r="P270" s="79"/>
      <c r="Q270" s="79"/>
      <c r="R270" s="79"/>
      <c r="S270" s="79"/>
      <c r="T270" s="80"/>
      <c r="AT270" s="17" t="s">
        <v>221</v>
      </c>
      <c r="AU270" s="17" t="s">
        <v>76</v>
      </c>
    </row>
    <row r="271" spans="2:63" s="11" customFormat="1" ht="22.8" customHeight="1">
      <c r="B271" s="200"/>
      <c r="C271" s="201"/>
      <c r="D271" s="202" t="s">
        <v>66</v>
      </c>
      <c r="E271" s="214" t="s">
        <v>236</v>
      </c>
      <c r="F271" s="214" t="s">
        <v>372</v>
      </c>
      <c r="G271" s="201"/>
      <c r="H271" s="201"/>
      <c r="I271" s="204"/>
      <c r="J271" s="215">
        <f>BK271</f>
        <v>0</v>
      </c>
      <c r="K271" s="201"/>
      <c r="L271" s="206"/>
      <c r="M271" s="207"/>
      <c r="N271" s="208"/>
      <c r="O271" s="208"/>
      <c r="P271" s="209">
        <f>SUM(P272:P335)</f>
        <v>0</v>
      </c>
      <c r="Q271" s="208"/>
      <c r="R271" s="209">
        <f>SUM(R272:R335)</f>
        <v>87.391841485</v>
      </c>
      <c r="S271" s="208"/>
      <c r="T271" s="210">
        <f>SUM(T272:T335)</f>
        <v>0</v>
      </c>
      <c r="AR271" s="211" t="s">
        <v>74</v>
      </c>
      <c r="AT271" s="212" t="s">
        <v>66</v>
      </c>
      <c r="AU271" s="212" t="s">
        <v>74</v>
      </c>
      <c r="AY271" s="211" t="s">
        <v>211</v>
      </c>
      <c r="BK271" s="213">
        <f>SUM(BK272:BK335)</f>
        <v>0</v>
      </c>
    </row>
    <row r="272" spans="2:65" s="1" customFormat="1" ht="16.5" customHeight="1">
      <c r="B272" s="38"/>
      <c r="C272" s="216" t="s">
        <v>389</v>
      </c>
      <c r="D272" s="216" t="s">
        <v>213</v>
      </c>
      <c r="E272" s="217" t="s">
        <v>2194</v>
      </c>
      <c r="F272" s="218" t="s">
        <v>2195</v>
      </c>
      <c r="G272" s="219" t="s">
        <v>230</v>
      </c>
      <c r="H272" s="220">
        <v>0.9</v>
      </c>
      <c r="I272" s="221"/>
      <c r="J272" s="222">
        <f>ROUND(I272*H272,2)</f>
        <v>0</v>
      </c>
      <c r="K272" s="218" t="s">
        <v>217</v>
      </c>
      <c r="L272" s="43"/>
      <c r="M272" s="223" t="s">
        <v>1</v>
      </c>
      <c r="N272" s="224" t="s">
        <v>38</v>
      </c>
      <c r="O272" s="79"/>
      <c r="P272" s="225">
        <f>O272*H272</f>
        <v>0</v>
      </c>
      <c r="Q272" s="225">
        <v>0.036885</v>
      </c>
      <c r="R272" s="225">
        <f>Q272*H272</f>
        <v>0.033196500000000004</v>
      </c>
      <c r="S272" s="225">
        <v>0</v>
      </c>
      <c r="T272" s="226">
        <f>S272*H272</f>
        <v>0</v>
      </c>
      <c r="AR272" s="17" t="s">
        <v>218</v>
      </c>
      <c r="AT272" s="17" t="s">
        <v>213</v>
      </c>
      <c r="AU272" s="17" t="s">
        <v>76</v>
      </c>
      <c r="AY272" s="17" t="s">
        <v>211</v>
      </c>
      <c r="BE272" s="227">
        <f>IF(N272="základní",J272,0)</f>
        <v>0</v>
      </c>
      <c r="BF272" s="227">
        <f>IF(N272="snížená",J272,0)</f>
        <v>0</v>
      </c>
      <c r="BG272" s="227">
        <f>IF(N272="zákl. přenesená",J272,0)</f>
        <v>0</v>
      </c>
      <c r="BH272" s="227">
        <f>IF(N272="sníž. přenesená",J272,0)</f>
        <v>0</v>
      </c>
      <c r="BI272" s="227">
        <f>IF(N272="nulová",J272,0)</f>
        <v>0</v>
      </c>
      <c r="BJ272" s="17" t="s">
        <v>74</v>
      </c>
      <c r="BK272" s="227">
        <f>ROUND(I272*H272,2)</f>
        <v>0</v>
      </c>
      <c r="BL272" s="17" t="s">
        <v>218</v>
      </c>
      <c r="BM272" s="17" t="s">
        <v>392</v>
      </c>
    </row>
    <row r="273" spans="2:47" s="1" customFormat="1" ht="12">
      <c r="B273" s="38"/>
      <c r="C273" s="39"/>
      <c r="D273" s="228" t="s">
        <v>219</v>
      </c>
      <c r="E273" s="39"/>
      <c r="F273" s="229" t="s">
        <v>2195</v>
      </c>
      <c r="G273" s="39"/>
      <c r="H273" s="39"/>
      <c r="I273" s="143"/>
      <c r="J273" s="39"/>
      <c r="K273" s="39"/>
      <c r="L273" s="43"/>
      <c r="M273" s="230"/>
      <c r="N273" s="79"/>
      <c r="O273" s="79"/>
      <c r="P273" s="79"/>
      <c r="Q273" s="79"/>
      <c r="R273" s="79"/>
      <c r="S273" s="79"/>
      <c r="T273" s="80"/>
      <c r="AT273" s="17" t="s">
        <v>219</v>
      </c>
      <c r="AU273" s="17" t="s">
        <v>76</v>
      </c>
    </row>
    <row r="274" spans="2:51" s="12" customFormat="1" ht="12">
      <c r="B274" s="232"/>
      <c r="C274" s="233"/>
      <c r="D274" s="228" t="s">
        <v>223</v>
      </c>
      <c r="E274" s="234" t="s">
        <v>1</v>
      </c>
      <c r="F274" s="235" t="s">
        <v>2196</v>
      </c>
      <c r="G274" s="233"/>
      <c r="H274" s="234" t="s">
        <v>1</v>
      </c>
      <c r="I274" s="236"/>
      <c r="J274" s="233"/>
      <c r="K274" s="233"/>
      <c r="L274" s="237"/>
      <c r="M274" s="238"/>
      <c r="N274" s="239"/>
      <c r="O274" s="239"/>
      <c r="P274" s="239"/>
      <c r="Q274" s="239"/>
      <c r="R274" s="239"/>
      <c r="S274" s="239"/>
      <c r="T274" s="240"/>
      <c r="AT274" s="241" t="s">
        <v>223</v>
      </c>
      <c r="AU274" s="241" t="s">
        <v>76</v>
      </c>
      <c r="AV274" s="12" t="s">
        <v>74</v>
      </c>
      <c r="AW274" s="12" t="s">
        <v>30</v>
      </c>
      <c r="AX274" s="12" t="s">
        <v>67</v>
      </c>
      <c r="AY274" s="241" t="s">
        <v>211</v>
      </c>
    </row>
    <row r="275" spans="2:51" s="13" customFormat="1" ht="12">
      <c r="B275" s="242"/>
      <c r="C275" s="243"/>
      <c r="D275" s="228" t="s">
        <v>223</v>
      </c>
      <c r="E275" s="244" t="s">
        <v>1</v>
      </c>
      <c r="F275" s="245" t="s">
        <v>2732</v>
      </c>
      <c r="G275" s="243"/>
      <c r="H275" s="246">
        <v>0.9</v>
      </c>
      <c r="I275" s="247"/>
      <c r="J275" s="243"/>
      <c r="K275" s="243"/>
      <c r="L275" s="248"/>
      <c r="M275" s="249"/>
      <c r="N275" s="250"/>
      <c r="O275" s="250"/>
      <c r="P275" s="250"/>
      <c r="Q275" s="250"/>
      <c r="R275" s="250"/>
      <c r="S275" s="250"/>
      <c r="T275" s="251"/>
      <c r="AT275" s="252" t="s">
        <v>223</v>
      </c>
      <c r="AU275" s="252" t="s">
        <v>76</v>
      </c>
      <c r="AV275" s="13" t="s">
        <v>76</v>
      </c>
      <c r="AW275" s="13" t="s">
        <v>30</v>
      </c>
      <c r="AX275" s="13" t="s">
        <v>67</v>
      </c>
      <c r="AY275" s="252" t="s">
        <v>211</v>
      </c>
    </row>
    <row r="276" spans="2:51" s="14" customFormat="1" ht="12">
      <c r="B276" s="253"/>
      <c r="C276" s="254"/>
      <c r="D276" s="228" t="s">
        <v>223</v>
      </c>
      <c r="E276" s="255" t="s">
        <v>1</v>
      </c>
      <c r="F276" s="256" t="s">
        <v>227</v>
      </c>
      <c r="G276" s="254"/>
      <c r="H276" s="257">
        <v>0.9</v>
      </c>
      <c r="I276" s="258"/>
      <c r="J276" s="254"/>
      <c r="K276" s="254"/>
      <c r="L276" s="259"/>
      <c r="M276" s="260"/>
      <c r="N276" s="261"/>
      <c r="O276" s="261"/>
      <c r="P276" s="261"/>
      <c r="Q276" s="261"/>
      <c r="R276" s="261"/>
      <c r="S276" s="261"/>
      <c r="T276" s="262"/>
      <c r="AT276" s="263" t="s">
        <v>223</v>
      </c>
      <c r="AU276" s="263" t="s">
        <v>76</v>
      </c>
      <c r="AV276" s="14" t="s">
        <v>218</v>
      </c>
      <c r="AW276" s="14" t="s">
        <v>30</v>
      </c>
      <c r="AX276" s="14" t="s">
        <v>74</v>
      </c>
      <c r="AY276" s="263" t="s">
        <v>211</v>
      </c>
    </row>
    <row r="277" spans="2:65" s="1" customFormat="1" ht="16.5" customHeight="1">
      <c r="B277" s="38"/>
      <c r="C277" s="216" t="s">
        <v>298</v>
      </c>
      <c r="D277" s="216" t="s">
        <v>213</v>
      </c>
      <c r="E277" s="217" t="s">
        <v>374</v>
      </c>
      <c r="F277" s="218" t="s">
        <v>375</v>
      </c>
      <c r="G277" s="219" t="s">
        <v>230</v>
      </c>
      <c r="H277" s="220">
        <v>2.1</v>
      </c>
      <c r="I277" s="221"/>
      <c r="J277" s="222">
        <f>ROUND(I277*H277,2)</f>
        <v>0</v>
      </c>
      <c r="K277" s="218" t="s">
        <v>217</v>
      </c>
      <c r="L277" s="43"/>
      <c r="M277" s="223" t="s">
        <v>1</v>
      </c>
      <c r="N277" s="224" t="s">
        <v>38</v>
      </c>
      <c r="O277" s="79"/>
      <c r="P277" s="225">
        <f>O277*H277</f>
        <v>0</v>
      </c>
      <c r="Q277" s="225">
        <v>2.47786</v>
      </c>
      <c r="R277" s="225">
        <f>Q277*H277</f>
        <v>5.203506000000001</v>
      </c>
      <c r="S277" s="225">
        <v>0</v>
      </c>
      <c r="T277" s="226">
        <f>S277*H277</f>
        <v>0</v>
      </c>
      <c r="AR277" s="17" t="s">
        <v>218</v>
      </c>
      <c r="AT277" s="17" t="s">
        <v>213</v>
      </c>
      <c r="AU277" s="17" t="s">
        <v>76</v>
      </c>
      <c r="AY277" s="17" t="s">
        <v>211</v>
      </c>
      <c r="BE277" s="227">
        <f>IF(N277="základní",J277,0)</f>
        <v>0</v>
      </c>
      <c r="BF277" s="227">
        <f>IF(N277="snížená",J277,0)</f>
        <v>0</v>
      </c>
      <c r="BG277" s="227">
        <f>IF(N277="zákl. přenesená",J277,0)</f>
        <v>0</v>
      </c>
      <c r="BH277" s="227">
        <f>IF(N277="sníž. přenesená",J277,0)</f>
        <v>0</v>
      </c>
      <c r="BI277" s="227">
        <f>IF(N277="nulová",J277,0)</f>
        <v>0</v>
      </c>
      <c r="BJ277" s="17" t="s">
        <v>74</v>
      </c>
      <c r="BK277" s="227">
        <f>ROUND(I277*H277,2)</f>
        <v>0</v>
      </c>
      <c r="BL277" s="17" t="s">
        <v>218</v>
      </c>
      <c r="BM277" s="17" t="s">
        <v>396</v>
      </c>
    </row>
    <row r="278" spans="2:47" s="1" customFormat="1" ht="12">
      <c r="B278" s="38"/>
      <c r="C278" s="39"/>
      <c r="D278" s="228" t="s">
        <v>219</v>
      </c>
      <c r="E278" s="39"/>
      <c r="F278" s="229" t="s">
        <v>377</v>
      </c>
      <c r="G278" s="39"/>
      <c r="H278" s="39"/>
      <c r="I278" s="143"/>
      <c r="J278" s="39"/>
      <c r="K278" s="39"/>
      <c r="L278" s="43"/>
      <c r="M278" s="230"/>
      <c r="N278" s="79"/>
      <c r="O278" s="79"/>
      <c r="P278" s="79"/>
      <c r="Q278" s="79"/>
      <c r="R278" s="79"/>
      <c r="S278" s="79"/>
      <c r="T278" s="80"/>
      <c r="AT278" s="17" t="s">
        <v>219</v>
      </c>
      <c r="AU278" s="17" t="s">
        <v>76</v>
      </c>
    </row>
    <row r="279" spans="2:47" s="1" customFormat="1" ht="12">
      <c r="B279" s="38"/>
      <c r="C279" s="39"/>
      <c r="D279" s="228" t="s">
        <v>221</v>
      </c>
      <c r="E279" s="39"/>
      <c r="F279" s="231" t="s">
        <v>378</v>
      </c>
      <c r="G279" s="39"/>
      <c r="H279" s="39"/>
      <c r="I279" s="143"/>
      <c r="J279" s="39"/>
      <c r="K279" s="39"/>
      <c r="L279" s="43"/>
      <c r="M279" s="230"/>
      <c r="N279" s="79"/>
      <c r="O279" s="79"/>
      <c r="P279" s="79"/>
      <c r="Q279" s="79"/>
      <c r="R279" s="79"/>
      <c r="S279" s="79"/>
      <c r="T279" s="80"/>
      <c r="AT279" s="17" t="s">
        <v>221</v>
      </c>
      <c r="AU279" s="17" t="s">
        <v>76</v>
      </c>
    </row>
    <row r="280" spans="2:51" s="12" customFormat="1" ht="12">
      <c r="B280" s="232"/>
      <c r="C280" s="233"/>
      <c r="D280" s="228" t="s">
        <v>223</v>
      </c>
      <c r="E280" s="234" t="s">
        <v>1</v>
      </c>
      <c r="F280" s="235" t="s">
        <v>379</v>
      </c>
      <c r="G280" s="233"/>
      <c r="H280" s="234" t="s">
        <v>1</v>
      </c>
      <c r="I280" s="236"/>
      <c r="J280" s="233"/>
      <c r="K280" s="233"/>
      <c r="L280" s="237"/>
      <c r="M280" s="238"/>
      <c r="N280" s="239"/>
      <c r="O280" s="239"/>
      <c r="P280" s="239"/>
      <c r="Q280" s="239"/>
      <c r="R280" s="239"/>
      <c r="S280" s="239"/>
      <c r="T280" s="240"/>
      <c r="AT280" s="241" t="s">
        <v>223</v>
      </c>
      <c r="AU280" s="241" t="s">
        <v>76</v>
      </c>
      <c r="AV280" s="12" t="s">
        <v>74</v>
      </c>
      <c r="AW280" s="12" t="s">
        <v>30</v>
      </c>
      <c r="AX280" s="12" t="s">
        <v>67</v>
      </c>
      <c r="AY280" s="241" t="s">
        <v>211</v>
      </c>
    </row>
    <row r="281" spans="2:51" s="12" customFormat="1" ht="12">
      <c r="B281" s="232"/>
      <c r="C281" s="233"/>
      <c r="D281" s="228" t="s">
        <v>223</v>
      </c>
      <c r="E281" s="234" t="s">
        <v>1</v>
      </c>
      <c r="F281" s="235" t="s">
        <v>949</v>
      </c>
      <c r="G281" s="233"/>
      <c r="H281" s="234" t="s">
        <v>1</v>
      </c>
      <c r="I281" s="236"/>
      <c r="J281" s="233"/>
      <c r="K281" s="233"/>
      <c r="L281" s="237"/>
      <c r="M281" s="238"/>
      <c r="N281" s="239"/>
      <c r="O281" s="239"/>
      <c r="P281" s="239"/>
      <c r="Q281" s="239"/>
      <c r="R281" s="239"/>
      <c r="S281" s="239"/>
      <c r="T281" s="240"/>
      <c r="AT281" s="241" t="s">
        <v>223</v>
      </c>
      <c r="AU281" s="241" t="s">
        <v>76</v>
      </c>
      <c r="AV281" s="12" t="s">
        <v>74</v>
      </c>
      <c r="AW281" s="12" t="s">
        <v>30</v>
      </c>
      <c r="AX281" s="12" t="s">
        <v>67</v>
      </c>
      <c r="AY281" s="241" t="s">
        <v>211</v>
      </c>
    </row>
    <row r="282" spans="2:51" s="13" customFormat="1" ht="12">
      <c r="B282" s="242"/>
      <c r="C282" s="243"/>
      <c r="D282" s="228" t="s">
        <v>223</v>
      </c>
      <c r="E282" s="244" t="s">
        <v>1</v>
      </c>
      <c r="F282" s="245" t="s">
        <v>2308</v>
      </c>
      <c r="G282" s="243"/>
      <c r="H282" s="246">
        <v>1.1</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2" customFormat="1" ht="12">
      <c r="B283" s="232"/>
      <c r="C283" s="233"/>
      <c r="D283" s="228" t="s">
        <v>223</v>
      </c>
      <c r="E283" s="234" t="s">
        <v>1</v>
      </c>
      <c r="F283" s="235" t="s">
        <v>1190</v>
      </c>
      <c r="G283" s="233"/>
      <c r="H283" s="234" t="s">
        <v>1</v>
      </c>
      <c r="I283" s="236"/>
      <c r="J283" s="233"/>
      <c r="K283" s="233"/>
      <c r="L283" s="237"/>
      <c r="M283" s="238"/>
      <c r="N283" s="239"/>
      <c r="O283" s="239"/>
      <c r="P283" s="239"/>
      <c r="Q283" s="239"/>
      <c r="R283" s="239"/>
      <c r="S283" s="239"/>
      <c r="T283" s="240"/>
      <c r="AT283" s="241" t="s">
        <v>223</v>
      </c>
      <c r="AU283" s="241" t="s">
        <v>76</v>
      </c>
      <c r="AV283" s="12" t="s">
        <v>74</v>
      </c>
      <c r="AW283" s="12" t="s">
        <v>30</v>
      </c>
      <c r="AX283" s="12" t="s">
        <v>67</v>
      </c>
      <c r="AY283" s="241" t="s">
        <v>211</v>
      </c>
    </row>
    <row r="284" spans="2:51" s="13" customFormat="1" ht="12">
      <c r="B284" s="242"/>
      <c r="C284" s="243"/>
      <c r="D284" s="228" t="s">
        <v>223</v>
      </c>
      <c r="E284" s="244" t="s">
        <v>1</v>
      </c>
      <c r="F284" s="245" t="s">
        <v>1727</v>
      </c>
      <c r="G284" s="243"/>
      <c r="H284" s="246">
        <v>1</v>
      </c>
      <c r="I284" s="247"/>
      <c r="J284" s="243"/>
      <c r="K284" s="243"/>
      <c r="L284" s="248"/>
      <c r="M284" s="249"/>
      <c r="N284" s="250"/>
      <c r="O284" s="250"/>
      <c r="P284" s="250"/>
      <c r="Q284" s="250"/>
      <c r="R284" s="250"/>
      <c r="S284" s="250"/>
      <c r="T284" s="251"/>
      <c r="AT284" s="252" t="s">
        <v>223</v>
      </c>
      <c r="AU284" s="252" t="s">
        <v>76</v>
      </c>
      <c r="AV284" s="13" t="s">
        <v>76</v>
      </c>
      <c r="AW284" s="13" t="s">
        <v>30</v>
      </c>
      <c r="AX284" s="13" t="s">
        <v>67</v>
      </c>
      <c r="AY284" s="252" t="s">
        <v>211</v>
      </c>
    </row>
    <row r="285" spans="2:51" s="14" customFormat="1" ht="12">
      <c r="B285" s="253"/>
      <c r="C285" s="254"/>
      <c r="D285" s="228" t="s">
        <v>223</v>
      </c>
      <c r="E285" s="255" t="s">
        <v>1</v>
      </c>
      <c r="F285" s="256" t="s">
        <v>227</v>
      </c>
      <c r="G285" s="254"/>
      <c r="H285" s="257">
        <v>2.1</v>
      </c>
      <c r="I285" s="258"/>
      <c r="J285" s="254"/>
      <c r="K285" s="254"/>
      <c r="L285" s="259"/>
      <c r="M285" s="260"/>
      <c r="N285" s="261"/>
      <c r="O285" s="261"/>
      <c r="P285" s="261"/>
      <c r="Q285" s="261"/>
      <c r="R285" s="261"/>
      <c r="S285" s="261"/>
      <c r="T285" s="262"/>
      <c r="AT285" s="263" t="s">
        <v>223</v>
      </c>
      <c r="AU285" s="263" t="s">
        <v>76</v>
      </c>
      <c r="AV285" s="14" t="s">
        <v>218</v>
      </c>
      <c r="AW285" s="14" t="s">
        <v>30</v>
      </c>
      <c r="AX285" s="14" t="s">
        <v>74</v>
      </c>
      <c r="AY285" s="263" t="s">
        <v>211</v>
      </c>
    </row>
    <row r="286" spans="2:65" s="1" customFormat="1" ht="16.5" customHeight="1">
      <c r="B286" s="38"/>
      <c r="C286" s="216" t="s">
        <v>402</v>
      </c>
      <c r="D286" s="216" t="s">
        <v>213</v>
      </c>
      <c r="E286" s="217" t="s">
        <v>383</v>
      </c>
      <c r="F286" s="218" t="s">
        <v>384</v>
      </c>
      <c r="G286" s="219" t="s">
        <v>216</v>
      </c>
      <c r="H286" s="220">
        <v>9.59</v>
      </c>
      <c r="I286" s="221"/>
      <c r="J286" s="222">
        <f>ROUND(I286*H286,2)</f>
        <v>0</v>
      </c>
      <c r="K286" s="218" t="s">
        <v>217</v>
      </c>
      <c r="L286" s="43"/>
      <c r="M286" s="223" t="s">
        <v>1</v>
      </c>
      <c r="N286" s="224" t="s">
        <v>38</v>
      </c>
      <c r="O286" s="79"/>
      <c r="P286" s="225">
        <f>O286*H286</f>
        <v>0</v>
      </c>
      <c r="Q286" s="225">
        <v>0.0417442</v>
      </c>
      <c r="R286" s="225">
        <f>Q286*H286</f>
        <v>0.400326878</v>
      </c>
      <c r="S286" s="225">
        <v>0</v>
      </c>
      <c r="T286" s="226">
        <f>S286*H286</f>
        <v>0</v>
      </c>
      <c r="AR286" s="17" t="s">
        <v>218</v>
      </c>
      <c r="AT286" s="17" t="s">
        <v>213</v>
      </c>
      <c r="AU286" s="17" t="s">
        <v>76</v>
      </c>
      <c r="AY286" s="17" t="s">
        <v>211</v>
      </c>
      <c r="BE286" s="227">
        <f>IF(N286="základní",J286,0)</f>
        <v>0</v>
      </c>
      <c r="BF286" s="227">
        <f>IF(N286="snížená",J286,0)</f>
        <v>0</v>
      </c>
      <c r="BG286" s="227">
        <f>IF(N286="zákl. přenesená",J286,0)</f>
        <v>0</v>
      </c>
      <c r="BH286" s="227">
        <f>IF(N286="sníž. přenesená",J286,0)</f>
        <v>0</v>
      </c>
      <c r="BI286" s="227">
        <f>IF(N286="nulová",J286,0)</f>
        <v>0</v>
      </c>
      <c r="BJ286" s="17" t="s">
        <v>74</v>
      </c>
      <c r="BK286" s="227">
        <f>ROUND(I286*H286,2)</f>
        <v>0</v>
      </c>
      <c r="BL286" s="17" t="s">
        <v>218</v>
      </c>
      <c r="BM286" s="17" t="s">
        <v>405</v>
      </c>
    </row>
    <row r="287" spans="2:47" s="1" customFormat="1" ht="12">
      <c r="B287" s="38"/>
      <c r="C287" s="39"/>
      <c r="D287" s="228" t="s">
        <v>219</v>
      </c>
      <c r="E287" s="39"/>
      <c r="F287" s="229" t="s">
        <v>386</v>
      </c>
      <c r="G287" s="39"/>
      <c r="H287" s="39"/>
      <c r="I287" s="143"/>
      <c r="J287" s="39"/>
      <c r="K287" s="39"/>
      <c r="L287" s="43"/>
      <c r="M287" s="230"/>
      <c r="N287" s="79"/>
      <c r="O287" s="79"/>
      <c r="P287" s="79"/>
      <c r="Q287" s="79"/>
      <c r="R287" s="79"/>
      <c r="S287" s="79"/>
      <c r="T287" s="80"/>
      <c r="AT287" s="17" t="s">
        <v>219</v>
      </c>
      <c r="AU287" s="17" t="s">
        <v>76</v>
      </c>
    </row>
    <row r="288" spans="2:47" s="1" customFormat="1" ht="12">
      <c r="B288" s="38"/>
      <c r="C288" s="39"/>
      <c r="D288" s="228" t="s">
        <v>221</v>
      </c>
      <c r="E288" s="39"/>
      <c r="F288" s="231" t="s">
        <v>387</v>
      </c>
      <c r="G288" s="39"/>
      <c r="H288" s="39"/>
      <c r="I288" s="143"/>
      <c r="J288" s="39"/>
      <c r="K288" s="39"/>
      <c r="L288" s="43"/>
      <c r="M288" s="230"/>
      <c r="N288" s="79"/>
      <c r="O288" s="79"/>
      <c r="P288" s="79"/>
      <c r="Q288" s="79"/>
      <c r="R288" s="79"/>
      <c r="S288" s="79"/>
      <c r="T288" s="80"/>
      <c r="AT288" s="17" t="s">
        <v>221</v>
      </c>
      <c r="AU288" s="17" t="s">
        <v>76</v>
      </c>
    </row>
    <row r="289" spans="2:51" s="12" customFormat="1" ht="12">
      <c r="B289" s="232"/>
      <c r="C289" s="233"/>
      <c r="D289" s="228" t="s">
        <v>223</v>
      </c>
      <c r="E289" s="234" t="s">
        <v>1</v>
      </c>
      <c r="F289" s="235" t="s">
        <v>379</v>
      </c>
      <c r="G289" s="233"/>
      <c r="H289" s="234" t="s">
        <v>1</v>
      </c>
      <c r="I289" s="236"/>
      <c r="J289" s="233"/>
      <c r="K289" s="233"/>
      <c r="L289" s="237"/>
      <c r="M289" s="238"/>
      <c r="N289" s="239"/>
      <c r="O289" s="239"/>
      <c r="P289" s="239"/>
      <c r="Q289" s="239"/>
      <c r="R289" s="239"/>
      <c r="S289" s="239"/>
      <c r="T289" s="240"/>
      <c r="AT289" s="241" t="s">
        <v>223</v>
      </c>
      <c r="AU289" s="241" t="s">
        <v>76</v>
      </c>
      <c r="AV289" s="12" t="s">
        <v>74</v>
      </c>
      <c r="AW289" s="12" t="s">
        <v>30</v>
      </c>
      <c r="AX289" s="12" t="s">
        <v>67</v>
      </c>
      <c r="AY289" s="241" t="s">
        <v>211</v>
      </c>
    </row>
    <row r="290" spans="2:51" s="12" customFormat="1" ht="12">
      <c r="B290" s="232"/>
      <c r="C290" s="233"/>
      <c r="D290" s="228" t="s">
        <v>223</v>
      </c>
      <c r="E290" s="234" t="s">
        <v>1</v>
      </c>
      <c r="F290" s="235" t="s">
        <v>949</v>
      </c>
      <c r="G290" s="233"/>
      <c r="H290" s="234" t="s">
        <v>1</v>
      </c>
      <c r="I290" s="236"/>
      <c r="J290" s="233"/>
      <c r="K290" s="233"/>
      <c r="L290" s="237"/>
      <c r="M290" s="238"/>
      <c r="N290" s="239"/>
      <c r="O290" s="239"/>
      <c r="P290" s="239"/>
      <c r="Q290" s="239"/>
      <c r="R290" s="239"/>
      <c r="S290" s="239"/>
      <c r="T290" s="240"/>
      <c r="AT290" s="241" t="s">
        <v>223</v>
      </c>
      <c r="AU290" s="241" t="s">
        <v>76</v>
      </c>
      <c r="AV290" s="12" t="s">
        <v>74</v>
      </c>
      <c r="AW290" s="12" t="s">
        <v>30</v>
      </c>
      <c r="AX290" s="12" t="s">
        <v>67</v>
      </c>
      <c r="AY290" s="241" t="s">
        <v>211</v>
      </c>
    </row>
    <row r="291" spans="2:51" s="13" customFormat="1" ht="12">
      <c r="B291" s="242"/>
      <c r="C291" s="243"/>
      <c r="D291" s="228" t="s">
        <v>223</v>
      </c>
      <c r="E291" s="244" t="s">
        <v>1</v>
      </c>
      <c r="F291" s="245" t="s">
        <v>2309</v>
      </c>
      <c r="G291" s="243"/>
      <c r="H291" s="246">
        <v>5.48</v>
      </c>
      <c r="I291" s="247"/>
      <c r="J291" s="243"/>
      <c r="K291" s="243"/>
      <c r="L291" s="248"/>
      <c r="M291" s="249"/>
      <c r="N291" s="250"/>
      <c r="O291" s="250"/>
      <c r="P291" s="250"/>
      <c r="Q291" s="250"/>
      <c r="R291" s="250"/>
      <c r="S291" s="250"/>
      <c r="T291" s="251"/>
      <c r="AT291" s="252" t="s">
        <v>223</v>
      </c>
      <c r="AU291" s="252" t="s">
        <v>76</v>
      </c>
      <c r="AV291" s="13" t="s">
        <v>76</v>
      </c>
      <c r="AW291" s="13" t="s">
        <v>30</v>
      </c>
      <c r="AX291" s="13" t="s">
        <v>67</v>
      </c>
      <c r="AY291" s="252" t="s">
        <v>211</v>
      </c>
    </row>
    <row r="292" spans="2:51" s="12" customFormat="1" ht="12">
      <c r="B292" s="232"/>
      <c r="C292" s="233"/>
      <c r="D292" s="228" t="s">
        <v>223</v>
      </c>
      <c r="E292" s="234" t="s">
        <v>1</v>
      </c>
      <c r="F292" s="235" t="s">
        <v>1190</v>
      </c>
      <c r="G292" s="233"/>
      <c r="H292" s="234" t="s">
        <v>1</v>
      </c>
      <c r="I292" s="236"/>
      <c r="J292" s="233"/>
      <c r="K292" s="233"/>
      <c r="L292" s="237"/>
      <c r="M292" s="238"/>
      <c r="N292" s="239"/>
      <c r="O292" s="239"/>
      <c r="P292" s="239"/>
      <c r="Q292" s="239"/>
      <c r="R292" s="239"/>
      <c r="S292" s="239"/>
      <c r="T292" s="240"/>
      <c r="AT292" s="241" t="s">
        <v>223</v>
      </c>
      <c r="AU292" s="241" t="s">
        <v>76</v>
      </c>
      <c r="AV292" s="12" t="s">
        <v>74</v>
      </c>
      <c r="AW292" s="12" t="s">
        <v>30</v>
      </c>
      <c r="AX292" s="12" t="s">
        <v>67</v>
      </c>
      <c r="AY292" s="241" t="s">
        <v>211</v>
      </c>
    </row>
    <row r="293" spans="2:51" s="13" customFormat="1" ht="12">
      <c r="B293" s="242"/>
      <c r="C293" s="243"/>
      <c r="D293" s="228" t="s">
        <v>223</v>
      </c>
      <c r="E293" s="244" t="s">
        <v>1</v>
      </c>
      <c r="F293" s="245" t="s">
        <v>2733</v>
      </c>
      <c r="G293" s="243"/>
      <c r="H293" s="246">
        <v>4.11</v>
      </c>
      <c r="I293" s="247"/>
      <c r="J293" s="243"/>
      <c r="K293" s="243"/>
      <c r="L293" s="248"/>
      <c r="M293" s="249"/>
      <c r="N293" s="250"/>
      <c r="O293" s="250"/>
      <c r="P293" s="250"/>
      <c r="Q293" s="250"/>
      <c r="R293" s="250"/>
      <c r="S293" s="250"/>
      <c r="T293" s="251"/>
      <c r="AT293" s="252" t="s">
        <v>223</v>
      </c>
      <c r="AU293" s="252" t="s">
        <v>76</v>
      </c>
      <c r="AV293" s="13" t="s">
        <v>76</v>
      </c>
      <c r="AW293" s="13" t="s">
        <v>30</v>
      </c>
      <c r="AX293" s="13" t="s">
        <v>67</v>
      </c>
      <c r="AY293" s="252" t="s">
        <v>211</v>
      </c>
    </row>
    <row r="294" spans="2:51" s="14" customFormat="1" ht="12">
      <c r="B294" s="253"/>
      <c r="C294" s="254"/>
      <c r="D294" s="228" t="s">
        <v>223</v>
      </c>
      <c r="E294" s="255" t="s">
        <v>1</v>
      </c>
      <c r="F294" s="256" t="s">
        <v>227</v>
      </c>
      <c r="G294" s="254"/>
      <c r="H294" s="257">
        <v>9.59</v>
      </c>
      <c r="I294" s="258"/>
      <c r="J294" s="254"/>
      <c r="K294" s="254"/>
      <c r="L294" s="259"/>
      <c r="M294" s="260"/>
      <c r="N294" s="261"/>
      <c r="O294" s="261"/>
      <c r="P294" s="261"/>
      <c r="Q294" s="261"/>
      <c r="R294" s="261"/>
      <c r="S294" s="261"/>
      <c r="T294" s="262"/>
      <c r="AT294" s="263" t="s">
        <v>223</v>
      </c>
      <c r="AU294" s="263" t="s">
        <v>76</v>
      </c>
      <c r="AV294" s="14" t="s">
        <v>218</v>
      </c>
      <c r="AW294" s="14" t="s">
        <v>30</v>
      </c>
      <c r="AX294" s="14" t="s">
        <v>74</v>
      </c>
      <c r="AY294" s="263" t="s">
        <v>211</v>
      </c>
    </row>
    <row r="295" spans="2:65" s="1" customFormat="1" ht="16.5" customHeight="1">
      <c r="B295" s="38"/>
      <c r="C295" s="216" t="s">
        <v>304</v>
      </c>
      <c r="D295" s="216" t="s">
        <v>213</v>
      </c>
      <c r="E295" s="217" t="s">
        <v>390</v>
      </c>
      <c r="F295" s="218" t="s">
        <v>391</v>
      </c>
      <c r="G295" s="219" t="s">
        <v>216</v>
      </c>
      <c r="H295" s="220">
        <v>9.59</v>
      </c>
      <c r="I295" s="221"/>
      <c r="J295" s="222">
        <f>ROUND(I295*H295,2)</f>
        <v>0</v>
      </c>
      <c r="K295" s="218" t="s">
        <v>217</v>
      </c>
      <c r="L295" s="43"/>
      <c r="M295" s="223" t="s">
        <v>1</v>
      </c>
      <c r="N295" s="224" t="s">
        <v>38</v>
      </c>
      <c r="O295" s="79"/>
      <c r="P295" s="225">
        <f>O295*H295</f>
        <v>0</v>
      </c>
      <c r="Q295" s="225">
        <v>1.5E-05</v>
      </c>
      <c r="R295" s="225">
        <f>Q295*H295</f>
        <v>0.00014385</v>
      </c>
      <c r="S295" s="225">
        <v>0</v>
      </c>
      <c r="T295" s="226">
        <f>S295*H295</f>
        <v>0</v>
      </c>
      <c r="AR295" s="17" t="s">
        <v>218</v>
      </c>
      <c r="AT295" s="17" t="s">
        <v>213</v>
      </c>
      <c r="AU295" s="17" t="s">
        <v>76</v>
      </c>
      <c r="AY295" s="17" t="s">
        <v>211</v>
      </c>
      <c r="BE295" s="227">
        <f>IF(N295="základní",J295,0)</f>
        <v>0</v>
      </c>
      <c r="BF295" s="227">
        <f>IF(N295="snížená",J295,0)</f>
        <v>0</v>
      </c>
      <c r="BG295" s="227">
        <f>IF(N295="zákl. přenesená",J295,0)</f>
        <v>0</v>
      </c>
      <c r="BH295" s="227">
        <f>IF(N295="sníž. přenesená",J295,0)</f>
        <v>0</v>
      </c>
      <c r="BI295" s="227">
        <f>IF(N295="nulová",J295,0)</f>
        <v>0</v>
      </c>
      <c r="BJ295" s="17" t="s">
        <v>74</v>
      </c>
      <c r="BK295" s="227">
        <f>ROUND(I295*H295,2)</f>
        <v>0</v>
      </c>
      <c r="BL295" s="17" t="s">
        <v>218</v>
      </c>
      <c r="BM295" s="17" t="s">
        <v>416</v>
      </c>
    </row>
    <row r="296" spans="2:47" s="1" customFormat="1" ht="12">
      <c r="B296" s="38"/>
      <c r="C296" s="39"/>
      <c r="D296" s="228" t="s">
        <v>219</v>
      </c>
      <c r="E296" s="39"/>
      <c r="F296" s="229" t="s">
        <v>393</v>
      </c>
      <c r="G296" s="39"/>
      <c r="H296" s="39"/>
      <c r="I296" s="143"/>
      <c r="J296" s="39"/>
      <c r="K296" s="39"/>
      <c r="L296" s="43"/>
      <c r="M296" s="230"/>
      <c r="N296" s="79"/>
      <c r="O296" s="79"/>
      <c r="P296" s="79"/>
      <c r="Q296" s="79"/>
      <c r="R296" s="79"/>
      <c r="S296" s="79"/>
      <c r="T296" s="80"/>
      <c r="AT296" s="17" t="s">
        <v>219</v>
      </c>
      <c r="AU296" s="17" t="s">
        <v>76</v>
      </c>
    </row>
    <row r="297" spans="2:47" s="1" customFormat="1" ht="12">
      <c r="B297" s="38"/>
      <c r="C297" s="39"/>
      <c r="D297" s="228" t="s">
        <v>221</v>
      </c>
      <c r="E297" s="39"/>
      <c r="F297" s="231" t="s">
        <v>387</v>
      </c>
      <c r="G297" s="39"/>
      <c r="H297" s="39"/>
      <c r="I297" s="143"/>
      <c r="J297" s="39"/>
      <c r="K297" s="39"/>
      <c r="L297" s="43"/>
      <c r="M297" s="230"/>
      <c r="N297" s="79"/>
      <c r="O297" s="79"/>
      <c r="P297" s="79"/>
      <c r="Q297" s="79"/>
      <c r="R297" s="79"/>
      <c r="S297" s="79"/>
      <c r="T297" s="80"/>
      <c r="AT297" s="17" t="s">
        <v>221</v>
      </c>
      <c r="AU297" s="17" t="s">
        <v>76</v>
      </c>
    </row>
    <row r="298" spans="2:65" s="1" customFormat="1" ht="16.5" customHeight="1">
      <c r="B298" s="38"/>
      <c r="C298" s="216" t="s">
        <v>418</v>
      </c>
      <c r="D298" s="216" t="s">
        <v>213</v>
      </c>
      <c r="E298" s="217" t="s">
        <v>934</v>
      </c>
      <c r="F298" s="218" t="s">
        <v>935</v>
      </c>
      <c r="G298" s="219" t="s">
        <v>323</v>
      </c>
      <c r="H298" s="220">
        <v>0.17</v>
      </c>
      <c r="I298" s="221"/>
      <c r="J298" s="222">
        <f>ROUND(I298*H298,2)</f>
        <v>0</v>
      </c>
      <c r="K298" s="218" t="s">
        <v>217</v>
      </c>
      <c r="L298" s="43"/>
      <c r="M298" s="223" t="s">
        <v>1</v>
      </c>
      <c r="N298" s="224" t="s">
        <v>38</v>
      </c>
      <c r="O298" s="79"/>
      <c r="P298" s="225">
        <f>O298*H298</f>
        <v>0</v>
      </c>
      <c r="Q298" s="225">
        <v>1.0487652</v>
      </c>
      <c r="R298" s="225">
        <f>Q298*H298</f>
        <v>0.17829008400000002</v>
      </c>
      <c r="S298" s="225">
        <v>0</v>
      </c>
      <c r="T298" s="226">
        <f>S298*H298</f>
        <v>0</v>
      </c>
      <c r="AR298" s="17" t="s">
        <v>218</v>
      </c>
      <c r="AT298" s="17" t="s">
        <v>213</v>
      </c>
      <c r="AU298" s="17" t="s">
        <v>76</v>
      </c>
      <c r="AY298" s="17" t="s">
        <v>211</v>
      </c>
      <c r="BE298" s="227">
        <f>IF(N298="základní",J298,0)</f>
        <v>0</v>
      </c>
      <c r="BF298" s="227">
        <f>IF(N298="snížená",J298,0)</f>
        <v>0</v>
      </c>
      <c r="BG298" s="227">
        <f>IF(N298="zákl. přenesená",J298,0)</f>
        <v>0</v>
      </c>
      <c r="BH298" s="227">
        <f>IF(N298="sníž. přenesená",J298,0)</f>
        <v>0</v>
      </c>
      <c r="BI298" s="227">
        <f>IF(N298="nulová",J298,0)</f>
        <v>0</v>
      </c>
      <c r="BJ298" s="17" t="s">
        <v>74</v>
      </c>
      <c r="BK298" s="227">
        <f>ROUND(I298*H298,2)</f>
        <v>0</v>
      </c>
      <c r="BL298" s="17" t="s">
        <v>218</v>
      </c>
      <c r="BM298" s="17" t="s">
        <v>421</v>
      </c>
    </row>
    <row r="299" spans="2:47" s="1" customFormat="1" ht="12">
      <c r="B299" s="38"/>
      <c r="C299" s="39"/>
      <c r="D299" s="228" t="s">
        <v>219</v>
      </c>
      <c r="E299" s="39"/>
      <c r="F299" s="229" t="s">
        <v>937</v>
      </c>
      <c r="G299" s="39"/>
      <c r="H299" s="39"/>
      <c r="I299" s="143"/>
      <c r="J299" s="39"/>
      <c r="K299" s="39"/>
      <c r="L299" s="43"/>
      <c r="M299" s="230"/>
      <c r="N299" s="79"/>
      <c r="O299" s="79"/>
      <c r="P299" s="79"/>
      <c r="Q299" s="79"/>
      <c r="R299" s="79"/>
      <c r="S299" s="79"/>
      <c r="T299" s="80"/>
      <c r="AT299" s="17" t="s">
        <v>219</v>
      </c>
      <c r="AU299" s="17" t="s">
        <v>76</v>
      </c>
    </row>
    <row r="300" spans="2:47" s="1" customFormat="1" ht="12">
      <c r="B300" s="38"/>
      <c r="C300" s="39"/>
      <c r="D300" s="228" t="s">
        <v>221</v>
      </c>
      <c r="E300" s="39"/>
      <c r="F300" s="231" t="s">
        <v>938</v>
      </c>
      <c r="G300" s="39"/>
      <c r="H300" s="39"/>
      <c r="I300" s="143"/>
      <c r="J300" s="39"/>
      <c r="K300" s="39"/>
      <c r="L300" s="43"/>
      <c r="M300" s="230"/>
      <c r="N300" s="79"/>
      <c r="O300" s="79"/>
      <c r="P300" s="79"/>
      <c r="Q300" s="79"/>
      <c r="R300" s="79"/>
      <c r="S300" s="79"/>
      <c r="T300" s="80"/>
      <c r="AT300" s="17" t="s">
        <v>221</v>
      </c>
      <c r="AU300" s="17" t="s">
        <v>76</v>
      </c>
    </row>
    <row r="301" spans="2:51" s="12" customFormat="1" ht="12">
      <c r="B301" s="232"/>
      <c r="C301" s="233"/>
      <c r="D301" s="228" t="s">
        <v>223</v>
      </c>
      <c r="E301" s="234" t="s">
        <v>1</v>
      </c>
      <c r="F301" s="235" t="s">
        <v>2310</v>
      </c>
      <c r="G301" s="233"/>
      <c r="H301" s="234" t="s">
        <v>1</v>
      </c>
      <c r="I301" s="236"/>
      <c r="J301" s="233"/>
      <c r="K301" s="233"/>
      <c r="L301" s="237"/>
      <c r="M301" s="238"/>
      <c r="N301" s="239"/>
      <c r="O301" s="239"/>
      <c r="P301" s="239"/>
      <c r="Q301" s="239"/>
      <c r="R301" s="239"/>
      <c r="S301" s="239"/>
      <c r="T301" s="240"/>
      <c r="AT301" s="241" t="s">
        <v>223</v>
      </c>
      <c r="AU301" s="241" t="s">
        <v>76</v>
      </c>
      <c r="AV301" s="12" t="s">
        <v>74</v>
      </c>
      <c r="AW301" s="12" t="s">
        <v>30</v>
      </c>
      <c r="AX301" s="12" t="s">
        <v>67</v>
      </c>
      <c r="AY301" s="241" t="s">
        <v>211</v>
      </c>
    </row>
    <row r="302" spans="2:51" s="13" customFormat="1" ht="12">
      <c r="B302" s="242"/>
      <c r="C302" s="243"/>
      <c r="D302" s="228" t="s">
        <v>223</v>
      </c>
      <c r="E302" s="244" t="s">
        <v>1</v>
      </c>
      <c r="F302" s="245" t="s">
        <v>2734</v>
      </c>
      <c r="G302" s="243"/>
      <c r="H302" s="246">
        <v>0.097</v>
      </c>
      <c r="I302" s="247"/>
      <c r="J302" s="243"/>
      <c r="K302" s="243"/>
      <c r="L302" s="248"/>
      <c r="M302" s="249"/>
      <c r="N302" s="250"/>
      <c r="O302" s="250"/>
      <c r="P302" s="250"/>
      <c r="Q302" s="250"/>
      <c r="R302" s="250"/>
      <c r="S302" s="250"/>
      <c r="T302" s="251"/>
      <c r="AT302" s="252" t="s">
        <v>223</v>
      </c>
      <c r="AU302" s="252" t="s">
        <v>76</v>
      </c>
      <c r="AV302" s="13" t="s">
        <v>76</v>
      </c>
      <c r="AW302" s="13" t="s">
        <v>30</v>
      </c>
      <c r="AX302" s="13" t="s">
        <v>67</v>
      </c>
      <c r="AY302" s="252" t="s">
        <v>211</v>
      </c>
    </row>
    <row r="303" spans="2:51" s="12" customFormat="1" ht="12">
      <c r="B303" s="232"/>
      <c r="C303" s="233"/>
      <c r="D303" s="228" t="s">
        <v>223</v>
      </c>
      <c r="E303" s="234" t="s">
        <v>1</v>
      </c>
      <c r="F303" s="235" t="s">
        <v>1316</v>
      </c>
      <c r="G303" s="233"/>
      <c r="H303" s="234" t="s">
        <v>1</v>
      </c>
      <c r="I303" s="236"/>
      <c r="J303" s="233"/>
      <c r="K303" s="233"/>
      <c r="L303" s="237"/>
      <c r="M303" s="238"/>
      <c r="N303" s="239"/>
      <c r="O303" s="239"/>
      <c r="P303" s="239"/>
      <c r="Q303" s="239"/>
      <c r="R303" s="239"/>
      <c r="S303" s="239"/>
      <c r="T303" s="240"/>
      <c r="AT303" s="241" t="s">
        <v>223</v>
      </c>
      <c r="AU303" s="241" t="s">
        <v>76</v>
      </c>
      <c r="AV303" s="12" t="s">
        <v>74</v>
      </c>
      <c r="AW303" s="12" t="s">
        <v>30</v>
      </c>
      <c r="AX303" s="12" t="s">
        <v>67</v>
      </c>
      <c r="AY303" s="241" t="s">
        <v>211</v>
      </c>
    </row>
    <row r="304" spans="2:51" s="13" customFormat="1" ht="12">
      <c r="B304" s="242"/>
      <c r="C304" s="243"/>
      <c r="D304" s="228" t="s">
        <v>223</v>
      </c>
      <c r="E304" s="244" t="s">
        <v>1</v>
      </c>
      <c r="F304" s="245" t="s">
        <v>2735</v>
      </c>
      <c r="G304" s="243"/>
      <c r="H304" s="246">
        <v>0.073</v>
      </c>
      <c r="I304" s="247"/>
      <c r="J304" s="243"/>
      <c r="K304" s="243"/>
      <c r="L304" s="248"/>
      <c r="M304" s="249"/>
      <c r="N304" s="250"/>
      <c r="O304" s="250"/>
      <c r="P304" s="250"/>
      <c r="Q304" s="250"/>
      <c r="R304" s="250"/>
      <c r="S304" s="250"/>
      <c r="T304" s="251"/>
      <c r="AT304" s="252" t="s">
        <v>223</v>
      </c>
      <c r="AU304" s="252" t="s">
        <v>76</v>
      </c>
      <c r="AV304" s="13" t="s">
        <v>76</v>
      </c>
      <c r="AW304" s="13" t="s">
        <v>30</v>
      </c>
      <c r="AX304" s="13" t="s">
        <v>67</v>
      </c>
      <c r="AY304" s="252" t="s">
        <v>211</v>
      </c>
    </row>
    <row r="305" spans="2:51" s="14" customFormat="1" ht="12">
      <c r="B305" s="253"/>
      <c r="C305" s="254"/>
      <c r="D305" s="228" t="s">
        <v>223</v>
      </c>
      <c r="E305" s="255" t="s">
        <v>1</v>
      </c>
      <c r="F305" s="256" t="s">
        <v>227</v>
      </c>
      <c r="G305" s="254"/>
      <c r="H305" s="257">
        <v>0.17</v>
      </c>
      <c r="I305" s="258"/>
      <c r="J305" s="254"/>
      <c r="K305" s="254"/>
      <c r="L305" s="259"/>
      <c r="M305" s="260"/>
      <c r="N305" s="261"/>
      <c r="O305" s="261"/>
      <c r="P305" s="261"/>
      <c r="Q305" s="261"/>
      <c r="R305" s="261"/>
      <c r="S305" s="261"/>
      <c r="T305" s="262"/>
      <c r="AT305" s="263" t="s">
        <v>223</v>
      </c>
      <c r="AU305" s="263" t="s">
        <v>76</v>
      </c>
      <c r="AV305" s="14" t="s">
        <v>218</v>
      </c>
      <c r="AW305" s="14" t="s">
        <v>30</v>
      </c>
      <c r="AX305" s="14" t="s">
        <v>74</v>
      </c>
      <c r="AY305" s="263" t="s">
        <v>211</v>
      </c>
    </row>
    <row r="306" spans="2:65" s="1" customFormat="1" ht="16.5" customHeight="1">
      <c r="B306" s="38"/>
      <c r="C306" s="216" t="s">
        <v>311</v>
      </c>
      <c r="D306" s="216" t="s">
        <v>213</v>
      </c>
      <c r="E306" s="217" t="s">
        <v>944</v>
      </c>
      <c r="F306" s="218" t="s">
        <v>945</v>
      </c>
      <c r="G306" s="219" t="s">
        <v>230</v>
      </c>
      <c r="H306" s="220">
        <v>32</v>
      </c>
      <c r="I306" s="221"/>
      <c r="J306" s="222">
        <f>ROUND(I306*H306,2)</f>
        <v>0</v>
      </c>
      <c r="K306" s="218" t="s">
        <v>217</v>
      </c>
      <c r="L306" s="43"/>
      <c r="M306" s="223" t="s">
        <v>1</v>
      </c>
      <c r="N306" s="224" t="s">
        <v>38</v>
      </c>
      <c r="O306" s="79"/>
      <c r="P306" s="225">
        <f>O306*H306</f>
        <v>0</v>
      </c>
      <c r="Q306" s="225">
        <v>2.45351</v>
      </c>
      <c r="R306" s="225">
        <f>Q306*H306</f>
        <v>78.51232</v>
      </c>
      <c r="S306" s="225">
        <v>0</v>
      </c>
      <c r="T306" s="226">
        <f>S306*H306</f>
        <v>0</v>
      </c>
      <c r="AR306" s="17" t="s">
        <v>218</v>
      </c>
      <c r="AT306" s="17" t="s">
        <v>213</v>
      </c>
      <c r="AU306" s="17" t="s">
        <v>76</v>
      </c>
      <c r="AY306" s="17" t="s">
        <v>211</v>
      </c>
      <c r="BE306" s="227">
        <f>IF(N306="základní",J306,0)</f>
        <v>0</v>
      </c>
      <c r="BF306" s="227">
        <f>IF(N306="snížená",J306,0)</f>
        <v>0</v>
      </c>
      <c r="BG306" s="227">
        <f>IF(N306="zákl. přenesená",J306,0)</f>
        <v>0</v>
      </c>
      <c r="BH306" s="227">
        <f>IF(N306="sníž. přenesená",J306,0)</f>
        <v>0</v>
      </c>
      <c r="BI306" s="227">
        <f>IF(N306="nulová",J306,0)</f>
        <v>0</v>
      </c>
      <c r="BJ306" s="17" t="s">
        <v>74</v>
      </c>
      <c r="BK306" s="227">
        <f>ROUND(I306*H306,2)</f>
        <v>0</v>
      </c>
      <c r="BL306" s="17" t="s">
        <v>218</v>
      </c>
      <c r="BM306" s="17" t="s">
        <v>430</v>
      </c>
    </row>
    <row r="307" spans="2:47" s="1" customFormat="1" ht="12">
      <c r="B307" s="38"/>
      <c r="C307" s="39"/>
      <c r="D307" s="228" t="s">
        <v>219</v>
      </c>
      <c r="E307" s="39"/>
      <c r="F307" s="229" t="s">
        <v>947</v>
      </c>
      <c r="G307" s="39"/>
      <c r="H307" s="39"/>
      <c r="I307" s="143"/>
      <c r="J307" s="39"/>
      <c r="K307" s="39"/>
      <c r="L307" s="43"/>
      <c r="M307" s="230"/>
      <c r="N307" s="79"/>
      <c r="O307" s="79"/>
      <c r="P307" s="79"/>
      <c r="Q307" s="79"/>
      <c r="R307" s="79"/>
      <c r="S307" s="79"/>
      <c r="T307" s="80"/>
      <c r="AT307" s="17" t="s">
        <v>219</v>
      </c>
      <c r="AU307" s="17" t="s">
        <v>76</v>
      </c>
    </row>
    <row r="308" spans="2:47" s="1" customFormat="1" ht="12">
      <c r="B308" s="38"/>
      <c r="C308" s="39"/>
      <c r="D308" s="228" t="s">
        <v>221</v>
      </c>
      <c r="E308" s="39"/>
      <c r="F308" s="231" t="s">
        <v>948</v>
      </c>
      <c r="G308" s="39"/>
      <c r="H308" s="39"/>
      <c r="I308" s="143"/>
      <c r="J308" s="39"/>
      <c r="K308" s="39"/>
      <c r="L308" s="43"/>
      <c r="M308" s="230"/>
      <c r="N308" s="79"/>
      <c r="O308" s="79"/>
      <c r="P308" s="79"/>
      <c r="Q308" s="79"/>
      <c r="R308" s="79"/>
      <c r="S308" s="79"/>
      <c r="T308" s="80"/>
      <c r="AT308" s="17" t="s">
        <v>221</v>
      </c>
      <c r="AU308" s="17" t="s">
        <v>76</v>
      </c>
    </row>
    <row r="309" spans="2:51" s="12" customFormat="1" ht="12">
      <c r="B309" s="232"/>
      <c r="C309" s="233"/>
      <c r="D309" s="228" t="s">
        <v>223</v>
      </c>
      <c r="E309" s="234" t="s">
        <v>1</v>
      </c>
      <c r="F309" s="235" t="s">
        <v>949</v>
      </c>
      <c r="G309" s="233"/>
      <c r="H309" s="234" t="s">
        <v>1</v>
      </c>
      <c r="I309" s="236"/>
      <c r="J309" s="233"/>
      <c r="K309" s="233"/>
      <c r="L309" s="237"/>
      <c r="M309" s="238"/>
      <c r="N309" s="239"/>
      <c r="O309" s="239"/>
      <c r="P309" s="239"/>
      <c r="Q309" s="239"/>
      <c r="R309" s="239"/>
      <c r="S309" s="239"/>
      <c r="T309" s="240"/>
      <c r="AT309" s="241" t="s">
        <v>223</v>
      </c>
      <c r="AU309" s="241" t="s">
        <v>76</v>
      </c>
      <c r="AV309" s="12" t="s">
        <v>74</v>
      </c>
      <c r="AW309" s="12" t="s">
        <v>30</v>
      </c>
      <c r="AX309" s="12" t="s">
        <v>67</v>
      </c>
      <c r="AY309" s="241" t="s">
        <v>211</v>
      </c>
    </row>
    <row r="310" spans="2:51" s="13" customFormat="1" ht="12">
      <c r="B310" s="242"/>
      <c r="C310" s="243"/>
      <c r="D310" s="228" t="s">
        <v>223</v>
      </c>
      <c r="E310" s="244" t="s">
        <v>1</v>
      </c>
      <c r="F310" s="245" t="s">
        <v>278</v>
      </c>
      <c r="G310" s="243"/>
      <c r="H310" s="246">
        <v>18</v>
      </c>
      <c r="I310" s="247"/>
      <c r="J310" s="243"/>
      <c r="K310" s="243"/>
      <c r="L310" s="248"/>
      <c r="M310" s="249"/>
      <c r="N310" s="250"/>
      <c r="O310" s="250"/>
      <c r="P310" s="250"/>
      <c r="Q310" s="250"/>
      <c r="R310" s="250"/>
      <c r="S310" s="250"/>
      <c r="T310" s="251"/>
      <c r="AT310" s="252" t="s">
        <v>223</v>
      </c>
      <c r="AU310" s="252" t="s">
        <v>76</v>
      </c>
      <c r="AV310" s="13" t="s">
        <v>76</v>
      </c>
      <c r="AW310" s="13" t="s">
        <v>30</v>
      </c>
      <c r="AX310" s="13" t="s">
        <v>67</v>
      </c>
      <c r="AY310" s="252" t="s">
        <v>211</v>
      </c>
    </row>
    <row r="311" spans="2:51" s="12" customFormat="1" ht="12">
      <c r="B311" s="232"/>
      <c r="C311" s="233"/>
      <c r="D311" s="228" t="s">
        <v>223</v>
      </c>
      <c r="E311" s="234" t="s">
        <v>1</v>
      </c>
      <c r="F311" s="235" t="s">
        <v>1190</v>
      </c>
      <c r="G311" s="233"/>
      <c r="H311" s="234" t="s">
        <v>1</v>
      </c>
      <c r="I311" s="236"/>
      <c r="J311" s="233"/>
      <c r="K311" s="233"/>
      <c r="L311" s="237"/>
      <c r="M311" s="238"/>
      <c r="N311" s="239"/>
      <c r="O311" s="239"/>
      <c r="P311" s="239"/>
      <c r="Q311" s="239"/>
      <c r="R311" s="239"/>
      <c r="S311" s="239"/>
      <c r="T311" s="240"/>
      <c r="AT311" s="241" t="s">
        <v>223</v>
      </c>
      <c r="AU311" s="241" t="s">
        <v>76</v>
      </c>
      <c r="AV311" s="12" t="s">
        <v>74</v>
      </c>
      <c r="AW311" s="12" t="s">
        <v>30</v>
      </c>
      <c r="AX311" s="12" t="s">
        <v>67</v>
      </c>
      <c r="AY311" s="241" t="s">
        <v>211</v>
      </c>
    </row>
    <row r="312" spans="2:51" s="13" customFormat="1" ht="12">
      <c r="B312" s="242"/>
      <c r="C312" s="243"/>
      <c r="D312" s="228" t="s">
        <v>223</v>
      </c>
      <c r="E312" s="244" t="s">
        <v>1</v>
      </c>
      <c r="F312" s="245" t="s">
        <v>314</v>
      </c>
      <c r="G312" s="243"/>
      <c r="H312" s="246">
        <v>14</v>
      </c>
      <c r="I312" s="247"/>
      <c r="J312" s="243"/>
      <c r="K312" s="243"/>
      <c r="L312" s="248"/>
      <c r="M312" s="249"/>
      <c r="N312" s="250"/>
      <c r="O312" s="250"/>
      <c r="P312" s="250"/>
      <c r="Q312" s="250"/>
      <c r="R312" s="250"/>
      <c r="S312" s="250"/>
      <c r="T312" s="251"/>
      <c r="AT312" s="252" t="s">
        <v>223</v>
      </c>
      <c r="AU312" s="252" t="s">
        <v>76</v>
      </c>
      <c r="AV312" s="13" t="s">
        <v>76</v>
      </c>
      <c r="AW312" s="13" t="s">
        <v>30</v>
      </c>
      <c r="AX312" s="13" t="s">
        <v>67</v>
      </c>
      <c r="AY312" s="252" t="s">
        <v>211</v>
      </c>
    </row>
    <row r="313" spans="2:51" s="14" customFormat="1" ht="12">
      <c r="B313" s="253"/>
      <c r="C313" s="254"/>
      <c r="D313" s="228" t="s">
        <v>223</v>
      </c>
      <c r="E313" s="255" t="s">
        <v>1</v>
      </c>
      <c r="F313" s="256" t="s">
        <v>227</v>
      </c>
      <c r="G313" s="254"/>
      <c r="H313" s="257">
        <v>32</v>
      </c>
      <c r="I313" s="258"/>
      <c r="J313" s="254"/>
      <c r="K313" s="254"/>
      <c r="L313" s="259"/>
      <c r="M313" s="260"/>
      <c r="N313" s="261"/>
      <c r="O313" s="261"/>
      <c r="P313" s="261"/>
      <c r="Q313" s="261"/>
      <c r="R313" s="261"/>
      <c r="S313" s="261"/>
      <c r="T313" s="262"/>
      <c r="AT313" s="263" t="s">
        <v>223</v>
      </c>
      <c r="AU313" s="263" t="s">
        <v>76</v>
      </c>
      <c r="AV313" s="14" t="s">
        <v>218</v>
      </c>
      <c r="AW313" s="14" t="s">
        <v>30</v>
      </c>
      <c r="AX313" s="14" t="s">
        <v>74</v>
      </c>
      <c r="AY313" s="263" t="s">
        <v>211</v>
      </c>
    </row>
    <row r="314" spans="2:65" s="1" customFormat="1" ht="16.5" customHeight="1">
      <c r="B314" s="38"/>
      <c r="C314" s="216" t="s">
        <v>435</v>
      </c>
      <c r="D314" s="216" t="s">
        <v>213</v>
      </c>
      <c r="E314" s="217" t="s">
        <v>951</v>
      </c>
      <c r="F314" s="218" t="s">
        <v>952</v>
      </c>
      <c r="G314" s="219" t="s">
        <v>216</v>
      </c>
      <c r="H314" s="220">
        <v>80.37</v>
      </c>
      <c r="I314" s="221"/>
      <c r="J314" s="222">
        <f>ROUND(I314*H314,2)</f>
        <v>0</v>
      </c>
      <c r="K314" s="218" t="s">
        <v>217</v>
      </c>
      <c r="L314" s="43"/>
      <c r="M314" s="223" t="s">
        <v>1</v>
      </c>
      <c r="N314" s="224" t="s">
        <v>38</v>
      </c>
      <c r="O314" s="79"/>
      <c r="P314" s="225">
        <f>O314*H314</f>
        <v>0</v>
      </c>
      <c r="Q314" s="225">
        <v>0.0018247</v>
      </c>
      <c r="R314" s="225">
        <f>Q314*H314</f>
        <v>0.146651139</v>
      </c>
      <c r="S314" s="225">
        <v>0</v>
      </c>
      <c r="T314" s="226">
        <f>S314*H314</f>
        <v>0</v>
      </c>
      <c r="AR314" s="17" t="s">
        <v>218</v>
      </c>
      <c r="AT314" s="17" t="s">
        <v>213</v>
      </c>
      <c r="AU314" s="17" t="s">
        <v>76</v>
      </c>
      <c r="AY314" s="17" t="s">
        <v>211</v>
      </c>
      <c r="BE314" s="227">
        <f>IF(N314="základní",J314,0)</f>
        <v>0</v>
      </c>
      <c r="BF314" s="227">
        <f>IF(N314="snížená",J314,0)</f>
        <v>0</v>
      </c>
      <c r="BG314" s="227">
        <f>IF(N314="zákl. přenesená",J314,0)</f>
        <v>0</v>
      </c>
      <c r="BH314" s="227">
        <f>IF(N314="sníž. přenesená",J314,0)</f>
        <v>0</v>
      </c>
      <c r="BI314" s="227">
        <f>IF(N314="nulová",J314,0)</f>
        <v>0</v>
      </c>
      <c r="BJ314" s="17" t="s">
        <v>74</v>
      </c>
      <c r="BK314" s="227">
        <f>ROUND(I314*H314,2)</f>
        <v>0</v>
      </c>
      <c r="BL314" s="17" t="s">
        <v>218</v>
      </c>
      <c r="BM314" s="17" t="s">
        <v>438</v>
      </c>
    </row>
    <row r="315" spans="2:47" s="1" customFormat="1" ht="12">
      <c r="B315" s="38"/>
      <c r="C315" s="39"/>
      <c r="D315" s="228" t="s">
        <v>219</v>
      </c>
      <c r="E315" s="39"/>
      <c r="F315" s="229" t="s">
        <v>954</v>
      </c>
      <c r="G315" s="39"/>
      <c r="H315" s="39"/>
      <c r="I315" s="143"/>
      <c r="J315" s="39"/>
      <c r="K315" s="39"/>
      <c r="L315" s="43"/>
      <c r="M315" s="230"/>
      <c r="N315" s="79"/>
      <c r="O315" s="79"/>
      <c r="P315" s="79"/>
      <c r="Q315" s="79"/>
      <c r="R315" s="79"/>
      <c r="S315" s="79"/>
      <c r="T315" s="80"/>
      <c r="AT315" s="17" t="s">
        <v>219</v>
      </c>
      <c r="AU315" s="17" t="s">
        <v>76</v>
      </c>
    </row>
    <row r="316" spans="2:47" s="1" customFormat="1" ht="12">
      <c r="B316" s="38"/>
      <c r="C316" s="39"/>
      <c r="D316" s="228" t="s">
        <v>221</v>
      </c>
      <c r="E316" s="39"/>
      <c r="F316" s="231" t="s">
        <v>955</v>
      </c>
      <c r="G316" s="39"/>
      <c r="H316" s="39"/>
      <c r="I316" s="143"/>
      <c r="J316" s="39"/>
      <c r="K316" s="39"/>
      <c r="L316" s="43"/>
      <c r="M316" s="230"/>
      <c r="N316" s="79"/>
      <c r="O316" s="79"/>
      <c r="P316" s="79"/>
      <c r="Q316" s="79"/>
      <c r="R316" s="79"/>
      <c r="S316" s="79"/>
      <c r="T316" s="80"/>
      <c r="AT316" s="17" t="s">
        <v>221</v>
      </c>
      <c r="AU316" s="17" t="s">
        <v>76</v>
      </c>
    </row>
    <row r="317" spans="2:51" s="12" customFormat="1" ht="12">
      <c r="B317" s="232"/>
      <c r="C317" s="233"/>
      <c r="D317" s="228" t="s">
        <v>223</v>
      </c>
      <c r="E317" s="234" t="s">
        <v>1</v>
      </c>
      <c r="F317" s="235" t="s">
        <v>949</v>
      </c>
      <c r="G317" s="233"/>
      <c r="H317" s="234" t="s">
        <v>1</v>
      </c>
      <c r="I317" s="236"/>
      <c r="J317" s="233"/>
      <c r="K317" s="233"/>
      <c r="L317" s="237"/>
      <c r="M317" s="238"/>
      <c r="N317" s="239"/>
      <c r="O317" s="239"/>
      <c r="P317" s="239"/>
      <c r="Q317" s="239"/>
      <c r="R317" s="239"/>
      <c r="S317" s="239"/>
      <c r="T317" s="240"/>
      <c r="AT317" s="241" t="s">
        <v>223</v>
      </c>
      <c r="AU317" s="241" t="s">
        <v>76</v>
      </c>
      <c r="AV317" s="12" t="s">
        <v>74</v>
      </c>
      <c r="AW317" s="12" t="s">
        <v>30</v>
      </c>
      <c r="AX317" s="12" t="s">
        <v>67</v>
      </c>
      <c r="AY317" s="241" t="s">
        <v>211</v>
      </c>
    </row>
    <row r="318" spans="2:51" s="13" customFormat="1" ht="12">
      <c r="B318" s="242"/>
      <c r="C318" s="243"/>
      <c r="D318" s="228" t="s">
        <v>223</v>
      </c>
      <c r="E318" s="244" t="s">
        <v>1</v>
      </c>
      <c r="F318" s="245" t="s">
        <v>2736</v>
      </c>
      <c r="G318" s="243"/>
      <c r="H318" s="246">
        <v>39.72</v>
      </c>
      <c r="I318" s="247"/>
      <c r="J318" s="243"/>
      <c r="K318" s="243"/>
      <c r="L318" s="248"/>
      <c r="M318" s="249"/>
      <c r="N318" s="250"/>
      <c r="O318" s="250"/>
      <c r="P318" s="250"/>
      <c r="Q318" s="250"/>
      <c r="R318" s="250"/>
      <c r="S318" s="250"/>
      <c r="T318" s="251"/>
      <c r="AT318" s="252" t="s">
        <v>223</v>
      </c>
      <c r="AU318" s="252" t="s">
        <v>76</v>
      </c>
      <c r="AV318" s="13" t="s">
        <v>76</v>
      </c>
      <c r="AW318" s="13" t="s">
        <v>30</v>
      </c>
      <c r="AX318" s="13" t="s">
        <v>67</v>
      </c>
      <c r="AY318" s="252" t="s">
        <v>211</v>
      </c>
    </row>
    <row r="319" spans="2:51" s="13" customFormat="1" ht="12">
      <c r="B319" s="242"/>
      <c r="C319" s="243"/>
      <c r="D319" s="228" t="s">
        <v>223</v>
      </c>
      <c r="E319" s="244" t="s">
        <v>1</v>
      </c>
      <c r="F319" s="245" t="s">
        <v>2314</v>
      </c>
      <c r="G319" s="243"/>
      <c r="H319" s="246">
        <v>4.37</v>
      </c>
      <c r="I319" s="247"/>
      <c r="J319" s="243"/>
      <c r="K319" s="243"/>
      <c r="L319" s="248"/>
      <c r="M319" s="249"/>
      <c r="N319" s="250"/>
      <c r="O319" s="250"/>
      <c r="P319" s="250"/>
      <c r="Q319" s="250"/>
      <c r="R319" s="250"/>
      <c r="S319" s="250"/>
      <c r="T319" s="251"/>
      <c r="AT319" s="252" t="s">
        <v>223</v>
      </c>
      <c r="AU319" s="252" t="s">
        <v>76</v>
      </c>
      <c r="AV319" s="13" t="s">
        <v>76</v>
      </c>
      <c r="AW319" s="13" t="s">
        <v>30</v>
      </c>
      <c r="AX319" s="13" t="s">
        <v>67</v>
      </c>
      <c r="AY319" s="252" t="s">
        <v>211</v>
      </c>
    </row>
    <row r="320" spans="2:51" s="12" customFormat="1" ht="12">
      <c r="B320" s="232"/>
      <c r="C320" s="233"/>
      <c r="D320" s="228" t="s">
        <v>223</v>
      </c>
      <c r="E320" s="234" t="s">
        <v>1</v>
      </c>
      <c r="F320" s="235" t="s">
        <v>1190</v>
      </c>
      <c r="G320" s="233"/>
      <c r="H320" s="234" t="s">
        <v>1</v>
      </c>
      <c r="I320" s="236"/>
      <c r="J320" s="233"/>
      <c r="K320" s="233"/>
      <c r="L320" s="237"/>
      <c r="M320" s="238"/>
      <c r="N320" s="239"/>
      <c r="O320" s="239"/>
      <c r="P320" s="239"/>
      <c r="Q320" s="239"/>
      <c r="R320" s="239"/>
      <c r="S320" s="239"/>
      <c r="T320" s="240"/>
      <c r="AT320" s="241" t="s">
        <v>223</v>
      </c>
      <c r="AU320" s="241" t="s">
        <v>76</v>
      </c>
      <c r="AV320" s="12" t="s">
        <v>74</v>
      </c>
      <c r="AW320" s="12" t="s">
        <v>30</v>
      </c>
      <c r="AX320" s="12" t="s">
        <v>67</v>
      </c>
      <c r="AY320" s="241" t="s">
        <v>211</v>
      </c>
    </row>
    <row r="321" spans="2:51" s="13" customFormat="1" ht="12">
      <c r="B321" s="242"/>
      <c r="C321" s="243"/>
      <c r="D321" s="228" t="s">
        <v>223</v>
      </c>
      <c r="E321" s="244" t="s">
        <v>1</v>
      </c>
      <c r="F321" s="245" t="s">
        <v>2737</v>
      </c>
      <c r="G321" s="243"/>
      <c r="H321" s="246">
        <v>31.71</v>
      </c>
      <c r="I321" s="247"/>
      <c r="J321" s="243"/>
      <c r="K321" s="243"/>
      <c r="L321" s="248"/>
      <c r="M321" s="249"/>
      <c r="N321" s="250"/>
      <c r="O321" s="250"/>
      <c r="P321" s="250"/>
      <c r="Q321" s="250"/>
      <c r="R321" s="250"/>
      <c r="S321" s="250"/>
      <c r="T321" s="251"/>
      <c r="AT321" s="252" t="s">
        <v>223</v>
      </c>
      <c r="AU321" s="252" t="s">
        <v>76</v>
      </c>
      <c r="AV321" s="13" t="s">
        <v>76</v>
      </c>
      <c r="AW321" s="13" t="s">
        <v>30</v>
      </c>
      <c r="AX321" s="13" t="s">
        <v>67</v>
      </c>
      <c r="AY321" s="252" t="s">
        <v>211</v>
      </c>
    </row>
    <row r="322" spans="2:51" s="13" customFormat="1" ht="12">
      <c r="B322" s="242"/>
      <c r="C322" s="243"/>
      <c r="D322" s="228" t="s">
        <v>223</v>
      </c>
      <c r="E322" s="244" t="s">
        <v>1</v>
      </c>
      <c r="F322" s="245" t="s">
        <v>2738</v>
      </c>
      <c r="G322" s="243"/>
      <c r="H322" s="246">
        <v>4.57</v>
      </c>
      <c r="I322" s="247"/>
      <c r="J322" s="243"/>
      <c r="K322" s="243"/>
      <c r="L322" s="248"/>
      <c r="M322" s="249"/>
      <c r="N322" s="250"/>
      <c r="O322" s="250"/>
      <c r="P322" s="250"/>
      <c r="Q322" s="250"/>
      <c r="R322" s="250"/>
      <c r="S322" s="250"/>
      <c r="T322" s="251"/>
      <c r="AT322" s="252" t="s">
        <v>223</v>
      </c>
      <c r="AU322" s="252" t="s">
        <v>76</v>
      </c>
      <c r="AV322" s="13" t="s">
        <v>76</v>
      </c>
      <c r="AW322" s="13" t="s">
        <v>30</v>
      </c>
      <c r="AX322" s="13" t="s">
        <v>67</v>
      </c>
      <c r="AY322" s="252" t="s">
        <v>211</v>
      </c>
    </row>
    <row r="323" spans="2:51" s="14" customFormat="1" ht="12">
      <c r="B323" s="253"/>
      <c r="C323" s="254"/>
      <c r="D323" s="228" t="s">
        <v>223</v>
      </c>
      <c r="E323" s="255" t="s">
        <v>1</v>
      </c>
      <c r="F323" s="256" t="s">
        <v>227</v>
      </c>
      <c r="G323" s="254"/>
      <c r="H323" s="257">
        <v>80.37</v>
      </c>
      <c r="I323" s="258"/>
      <c r="J323" s="254"/>
      <c r="K323" s="254"/>
      <c r="L323" s="259"/>
      <c r="M323" s="260"/>
      <c r="N323" s="261"/>
      <c r="O323" s="261"/>
      <c r="P323" s="261"/>
      <c r="Q323" s="261"/>
      <c r="R323" s="261"/>
      <c r="S323" s="261"/>
      <c r="T323" s="262"/>
      <c r="AT323" s="263" t="s">
        <v>223</v>
      </c>
      <c r="AU323" s="263" t="s">
        <v>76</v>
      </c>
      <c r="AV323" s="14" t="s">
        <v>218</v>
      </c>
      <c r="AW323" s="14" t="s">
        <v>30</v>
      </c>
      <c r="AX323" s="14" t="s">
        <v>74</v>
      </c>
      <c r="AY323" s="263" t="s">
        <v>211</v>
      </c>
    </row>
    <row r="324" spans="2:65" s="1" customFormat="1" ht="16.5" customHeight="1">
      <c r="B324" s="38"/>
      <c r="C324" s="216" t="s">
        <v>317</v>
      </c>
      <c r="D324" s="216" t="s">
        <v>213</v>
      </c>
      <c r="E324" s="217" t="s">
        <v>957</v>
      </c>
      <c r="F324" s="218" t="s">
        <v>958</v>
      </c>
      <c r="G324" s="219" t="s">
        <v>216</v>
      </c>
      <c r="H324" s="220">
        <v>80.37</v>
      </c>
      <c r="I324" s="221"/>
      <c r="J324" s="222">
        <f>ROUND(I324*H324,2)</f>
        <v>0</v>
      </c>
      <c r="K324" s="218" t="s">
        <v>217</v>
      </c>
      <c r="L324" s="43"/>
      <c r="M324" s="223" t="s">
        <v>1</v>
      </c>
      <c r="N324" s="224" t="s">
        <v>38</v>
      </c>
      <c r="O324" s="79"/>
      <c r="P324" s="225">
        <f>O324*H324</f>
        <v>0</v>
      </c>
      <c r="Q324" s="225">
        <v>3.6E-05</v>
      </c>
      <c r="R324" s="225">
        <f>Q324*H324</f>
        <v>0.0028933200000000004</v>
      </c>
      <c r="S324" s="225">
        <v>0</v>
      </c>
      <c r="T324" s="226">
        <f>S324*H324</f>
        <v>0</v>
      </c>
      <c r="AR324" s="17" t="s">
        <v>218</v>
      </c>
      <c r="AT324" s="17" t="s">
        <v>213</v>
      </c>
      <c r="AU324" s="17" t="s">
        <v>76</v>
      </c>
      <c r="AY324" s="17" t="s">
        <v>211</v>
      </c>
      <c r="BE324" s="227">
        <f>IF(N324="základní",J324,0)</f>
        <v>0</v>
      </c>
      <c r="BF324" s="227">
        <f>IF(N324="snížená",J324,0)</f>
        <v>0</v>
      </c>
      <c r="BG324" s="227">
        <f>IF(N324="zákl. přenesená",J324,0)</f>
        <v>0</v>
      </c>
      <c r="BH324" s="227">
        <f>IF(N324="sníž. přenesená",J324,0)</f>
        <v>0</v>
      </c>
      <c r="BI324" s="227">
        <f>IF(N324="nulová",J324,0)</f>
        <v>0</v>
      </c>
      <c r="BJ324" s="17" t="s">
        <v>74</v>
      </c>
      <c r="BK324" s="227">
        <f>ROUND(I324*H324,2)</f>
        <v>0</v>
      </c>
      <c r="BL324" s="17" t="s">
        <v>218</v>
      </c>
      <c r="BM324" s="17" t="s">
        <v>445</v>
      </c>
    </row>
    <row r="325" spans="2:47" s="1" customFormat="1" ht="12">
      <c r="B325" s="38"/>
      <c r="C325" s="39"/>
      <c r="D325" s="228" t="s">
        <v>219</v>
      </c>
      <c r="E325" s="39"/>
      <c r="F325" s="229" t="s">
        <v>960</v>
      </c>
      <c r="G325" s="39"/>
      <c r="H325" s="39"/>
      <c r="I325" s="143"/>
      <c r="J325" s="39"/>
      <c r="K325" s="39"/>
      <c r="L325" s="43"/>
      <c r="M325" s="230"/>
      <c r="N325" s="79"/>
      <c r="O325" s="79"/>
      <c r="P325" s="79"/>
      <c r="Q325" s="79"/>
      <c r="R325" s="79"/>
      <c r="S325" s="79"/>
      <c r="T325" s="80"/>
      <c r="AT325" s="17" t="s">
        <v>219</v>
      </c>
      <c r="AU325" s="17" t="s">
        <v>76</v>
      </c>
    </row>
    <row r="326" spans="2:47" s="1" customFormat="1" ht="12">
      <c r="B326" s="38"/>
      <c r="C326" s="39"/>
      <c r="D326" s="228" t="s">
        <v>221</v>
      </c>
      <c r="E326" s="39"/>
      <c r="F326" s="231" t="s">
        <v>955</v>
      </c>
      <c r="G326" s="39"/>
      <c r="H326" s="39"/>
      <c r="I326" s="143"/>
      <c r="J326" s="39"/>
      <c r="K326" s="39"/>
      <c r="L326" s="43"/>
      <c r="M326" s="230"/>
      <c r="N326" s="79"/>
      <c r="O326" s="79"/>
      <c r="P326" s="79"/>
      <c r="Q326" s="79"/>
      <c r="R326" s="79"/>
      <c r="S326" s="79"/>
      <c r="T326" s="80"/>
      <c r="AT326" s="17" t="s">
        <v>221</v>
      </c>
      <c r="AU326" s="17" t="s">
        <v>76</v>
      </c>
    </row>
    <row r="327" spans="2:65" s="1" customFormat="1" ht="16.5" customHeight="1">
      <c r="B327" s="38"/>
      <c r="C327" s="216" t="s">
        <v>448</v>
      </c>
      <c r="D327" s="216" t="s">
        <v>213</v>
      </c>
      <c r="E327" s="217" t="s">
        <v>1207</v>
      </c>
      <c r="F327" s="218" t="s">
        <v>1208</v>
      </c>
      <c r="G327" s="219" t="s">
        <v>323</v>
      </c>
      <c r="H327" s="220">
        <v>2.807</v>
      </c>
      <c r="I327" s="221"/>
      <c r="J327" s="222">
        <f>ROUND(I327*H327,2)</f>
        <v>0</v>
      </c>
      <c r="K327" s="218" t="s">
        <v>217</v>
      </c>
      <c r="L327" s="43"/>
      <c r="M327" s="223" t="s">
        <v>1</v>
      </c>
      <c r="N327" s="224" t="s">
        <v>38</v>
      </c>
      <c r="O327" s="79"/>
      <c r="P327" s="225">
        <f>O327*H327</f>
        <v>0</v>
      </c>
      <c r="Q327" s="225">
        <v>1.038302</v>
      </c>
      <c r="R327" s="225">
        <f>Q327*H327</f>
        <v>2.914513714</v>
      </c>
      <c r="S327" s="225">
        <v>0</v>
      </c>
      <c r="T327" s="226">
        <f>S327*H327</f>
        <v>0</v>
      </c>
      <c r="AR327" s="17" t="s">
        <v>218</v>
      </c>
      <c r="AT327" s="17" t="s">
        <v>213</v>
      </c>
      <c r="AU327" s="17" t="s">
        <v>76</v>
      </c>
      <c r="AY327" s="17" t="s">
        <v>211</v>
      </c>
      <c r="BE327" s="227">
        <f>IF(N327="základní",J327,0)</f>
        <v>0</v>
      </c>
      <c r="BF327" s="227">
        <f>IF(N327="snížená",J327,0)</f>
        <v>0</v>
      </c>
      <c r="BG327" s="227">
        <f>IF(N327="zákl. přenesená",J327,0)</f>
        <v>0</v>
      </c>
      <c r="BH327" s="227">
        <f>IF(N327="sníž. přenesená",J327,0)</f>
        <v>0</v>
      </c>
      <c r="BI327" s="227">
        <f>IF(N327="nulová",J327,0)</f>
        <v>0</v>
      </c>
      <c r="BJ327" s="17" t="s">
        <v>74</v>
      </c>
      <c r="BK327" s="227">
        <f>ROUND(I327*H327,2)</f>
        <v>0</v>
      </c>
      <c r="BL327" s="17" t="s">
        <v>218</v>
      </c>
      <c r="BM327" s="17" t="s">
        <v>451</v>
      </c>
    </row>
    <row r="328" spans="2:47" s="1" customFormat="1" ht="12">
      <c r="B328" s="38"/>
      <c r="C328" s="39"/>
      <c r="D328" s="228" t="s">
        <v>219</v>
      </c>
      <c r="E328" s="39"/>
      <c r="F328" s="229" t="s">
        <v>1210</v>
      </c>
      <c r="G328" s="39"/>
      <c r="H328" s="39"/>
      <c r="I328" s="143"/>
      <c r="J328" s="39"/>
      <c r="K328" s="39"/>
      <c r="L328" s="43"/>
      <c r="M328" s="230"/>
      <c r="N328" s="79"/>
      <c r="O328" s="79"/>
      <c r="P328" s="79"/>
      <c r="Q328" s="79"/>
      <c r="R328" s="79"/>
      <c r="S328" s="79"/>
      <c r="T328" s="80"/>
      <c r="AT328" s="17" t="s">
        <v>219</v>
      </c>
      <c r="AU328" s="17" t="s">
        <v>76</v>
      </c>
    </row>
    <row r="329" spans="2:47" s="1" customFormat="1" ht="12">
      <c r="B329" s="38"/>
      <c r="C329" s="39"/>
      <c r="D329" s="228" t="s">
        <v>221</v>
      </c>
      <c r="E329" s="39"/>
      <c r="F329" s="231" t="s">
        <v>423</v>
      </c>
      <c r="G329" s="39"/>
      <c r="H329" s="39"/>
      <c r="I329" s="143"/>
      <c r="J329" s="39"/>
      <c r="K329" s="39"/>
      <c r="L329" s="43"/>
      <c r="M329" s="230"/>
      <c r="N329" s="79"/>
      <c r="O329" s="79"/>
      <c r="P329" s="79"/>
      <c r="Q329" s="79"/>
      <c r="R329" s="79"/>
      <c r="S329" s="79"/>
      <c r="T329" s="80"/>
      <c r="AT329" s="17" t="s">
        <v>221</v>
      </c>
      <c r="AU329" s="17" t="s">
        <v>76</v>
      </c>
    </row>
    <row r="330" spans="2:51" s="12" customFormat="1" ht="12">
      <c r="B330" s="232"/>
      <c r="C330" s="233"/>
      <c r="D330" s="228" t="s">
        <v>223</v>
      </c>
      <c r="E330" s="234" t="s">
        <v>1</v>
      </c>
      <c r="F330" s="235" t="s">
        <v>2040</v>
      </c>
      <c r="G330" s="233"/>
      <c r="H330" s="234" t="s">
        <v>1</v>
      </c>
      <c r="I330" s="236"/>
      <c r="J330" s="233"/>
      <c r="K330" s="233"/>
      <c r="L330" s="237"/>
      <c r="M330" s="238"/>
      <c r="N330" s="239"/>
      <c r="O330" s="239"/>
      <c r="P330" s="239"/>
      <c r="Q330" s="239"/>
      <c r="R330" s="239"/>
      <c r="S330" s="239"/>
      <c r="T330" s="240"/>
      <c r="AT330" s="241" t="s">
        <v>223</v>
      </c>
      <c r="AU330" s="241" t="s">
        <v>76</v>
      </c>
      <c r="AV330" s="12" t="s">
        <v>74</v>
      </c>
      <c r="AW330" s="12" t="s">
        <v>30</v>
      </c>
      <c r="AX330" s="12" t="s">
        <v>67</v>
      </c>
      <c r="AY330" s="241" t="s">
        <v>211</v>
      </c>
    </row>
    <row r="331" spans="2:51" s="12" customFormat="1" ht="12">
      <c r="B331" s="232"/>
      <c r="C331" s="233"/>
      <c r="D331" s="228" t="s">
        <v>223</v>
      </c>
      <c r="E331" s="234" t="s">
        <v>1</v>
      </c>
      <c r="F331" s="235" t="s">
        <v>949</v>
      </c>
      <c r="G331" s="233"/>
      <c r="H331" s="234" t="s">
        <v>1</v>
      </c>
      <c r="I331" s="236"/>
      <c r="J331" s="233"/>
      <c r="K331" s="233"/>
      <c r="L331" s="237"/>
      <c r="M331" s="238"/>
      <c r="N331" s="239"/>
      <c r="O331" s="239"/>
      <c r="P331" s="239"/>
      <c r="Q331" s="239"/>
      <c r="R331" s="239"/>
      <c r="S331" s="239"/>
      <c r="T331" s="240"/>
      <c r="AT331" s="241" t="s">
        <v>223</v>
      </c>
      <c r="AU331" s="241" t="s">
        <v>76</v>
      </c>
      <c r="AV331" s="12" t="s">
        <v>74</v>
      </c>
      <c r="AW331" s="12" t="s">
        <v>30</v>
      </c>
      <c r="AX331" s="12" t="s">
        <v>67</v>
      </c>
      <c r="AY331" s="241" t="s">
        <v>211</v>
      </c>
    </row>
    <row r="332" spans="2:51" s="13" customFormat="1" ht="12">
      <c r="B332" s="242"/>
      <c r="C332" s="243"/>
      <c r="D332" s="228" t="s">
        <v>223</v>
      </c>
      <c r="E332" s="244" t="s">
        <v>1</v>
      </c>
      <c r="F332" s="245" t="s">
        <v>2739</v>
      </c>
      <c r="G332" s="243"/>
      <c r="H332" s="246">
        <v>1.533</v>
      </c>
      <c r="I332" s="247"/>
      <c r="J332" s="243"/>
      <c r="K332" s="243"/>
      <c r="L332" s="248"/>
      <c r="M332" s="249"/>
      <c r="N332" s="250"/>
      <c r="O332" s="250"/>
      <c r="P332" s="250"/>
      <c r="Q332" s="250"/>
      <c r="R332" s="250"/>
      <c r="S332" s="250"/>
      <c r="T332" s="251"/>
      <c r="AT332" s="252" t="s">
        <v>223</v>
      </c>
      <c r="AU332" s="252" t="s">
        <v>76</v>
      </c>
      <c r="AV332" s="13" t="s">
        <v>76</v>
      </c>
      <c r="AW332" s="13" t="s">
        <v>30</v>
      </c>
      <c r="AX332" s="13" t="s">
        <v>67</v>
      </c>
      <c r="AY332" s="252" t="s">
        <v>211</v>
      </c>
    </row>
    <row r="333" spans="2:51" s="12" customFormat="1" ht="12">
      <c r="B333" s="232"/>
      <c r="C333" s="233"/>
      <c r="D333" s="228" t="s">
        <v>223</v>
      </c>
      <c r="E333" s="234" t="s">
        <v>1</v>
      </c>
      <c r="F333" s="235" t="s">
        <v>1190</v>
      </c>
      <c r="G333" s="233"/>
      <c r="H333" s="234" t="s">
        <v>1</v>
      </c>
      <c r="I333" s="236"/>
      <c r="J333" s="233"/>
      <c r="K333" s="233"/>
      <c r="L333" s="237"/>
      <c r="M333" s="238"/>
      <c r="N333" s="239"/>
      <c r="O333" s="239"/>
      <c r="P333" s="239"/>
      <c r="Q333" s="239"/>
      <c r="R333" s="239"/>
      <c r="S333" s="239"/>
      <c r="T333" s="240"/>
      <c r="AT333" s="241" t="s">
        <v>223</v>
      </c>
      <c r="AU333" s="241" t="s">
        <v>76</v>
      </c>
      <c r="AV333" s="12" t="s">
        <v>74</v>
      </c>
      <c r="AW333" s="12" t="s">
        <v>30</v>
      </c>
      <c r="AX333" s="12" t="s">
        <v>67</v>
      </c>
      <c r="AY333" s="241" t="s">
        <v>211</v>
      </c>
    </row>
    <row r="334" spans="2:51" s="13" customFormat="1" ht="12">
      <c r="B334" s="242"/>
      <c r="C334" s="243"/>
      <c r="D334" s="228" t="s">
        <v>223</v>
      </c>
      <c r="E334" s="244" t="s">
        <v>1</v>
      </c>
      <c r="F334" s="245" t="s">
        <v>2740</v>
      </c>
      <c r="G334" s="243"/>
      <c r="H334" s="246">
        <v>1.274</v>
      </c>
      <c r="I334" s="247"/>
      <c r="J334" s="243"/>
      <c r="K334" s="243"/>
      <c r="L334" s="248"/>
      <c r="M334" s="249"/>
      <c r="N334" s="250"/>
      <c r="O334" s="250"/>
      <c r="P334" s="250"/>
      <c r="Q334" s="250"/>
      <c r="R334" s="250"/>
      <c r="S334" s="250"/>
      <c r="T334" s="251"/>
      <c r="AT334" s="252" t="s">
        <v>223</v>
      </c>
      <c r="AU334" s="252" t="s">
        <v>76</v>
      </c>
      <c r="AV334" s="13" t="s">
        <v>76</v>
      </c>
      <c r="AW334" s="13" t="s">
        <v>30</v>
      </c>
      <c r="AX334" s="13" t="s">
        <v>67</v>
      </c>
      <c r="AY334" s="252" t="s">
        <v>211</v>
      </c>
    </row>
    <row r="335" spans="2:51" s="14" customFormat="1" ht="12">
      <c r="B335" s="253"/>
      <c r="C335" s="254"/>
      <c r="D335" s="228" t="s">
        <v>223</v>
      </c>
      <c r="E335" s="255" t="s">
        <v>1</v>
      </c>
      <c r="F335" s="256" t="s">
        <v>227</v>
      </c>
      <c r="G335" s="254"/>
      <c r="H335" s="257">
        <v>2.807</v>
      </c>
      <c r="I335" s="258"/>
      <c r="J335" s="254"/>
      <c r="K335" s="254"/>
      <c r="L335" s="259"/>
      <c r="M335" s="260"/>
      <c r="N335" s="261"/>
      <c r="O335" s="261"/>
      <c r="P335" s="261"/>
      <c r="Q335" s="261"/>
      <c r="R335" s="261"/>
      <c r="S335" s="261"/>
      <c r="T335" s="262"/>
      <c r="AT335" s="263" t="s">
        <v>223</v>
      </c>
      <c r="AU335" s="263" t="s">
        <v>76</v>
      </c>
      <c r="AV335" s="14" t="s">
        <v>218</v>
      </c>
      <c r="AW335" s="14" t="s">
        <v>30</v>
      </c>
      <c r="AX335" s="14" t="s">
        <v>74</v>
      </c>
      <c r="AY335" s="263" t="s">
        <v>211</v>
      </c>
    </row>
    <row r="336" spans="2:63" s="11" customFormat="1" ht="22.8" customHeight="1">
      <c r="B336" s="200"/>
      <c r="C336" s="201"/>
      <c r="D336" s="202" t="s">
        <v>66</v>
      </c>
      <c r="E336" s="214" t="s">
        <v>218</v>
      </c>
      <c r="F336" s="214" t="s">
        <v>427</v>
      </c>
      <c r="G336" s="201"/>
      <c r="H336" s="201"/>
      <c r="I336" s="204"/>
      <c r="J336" s="215">
        <f>BK336</f>
        <v>0</v>
      </c>
      <c r="K336" s="201"/>
      <c r="L336" s="206"/>
      <c r="M336" s="207"/>
      <c r="N336" s="208"/>
      <c r="O336" s="208"/>
      <c r="P336" s="209">
        <f>SUM(P337:P370)</f>
        <v>0</v>
      </c>
      <c r="Q336" s="208"/>
      <c r="R336" s="209">
        <f>SUM(R337:R370)</f>
        <v>76.59458003399999</v>
      </c>
      <c r="S336" s="208"/>
      <c r="T336" s="210">
        <f>SUM(T337:T370)</f>
        <v>0</v>
      </c>
      <c r="AR336" s="211" t="s">
        <v>74</v>
      </c>
      <c r="AT336" s="212" t="s">
        <v>66</v>
      </c>
      <c r="AU336" s="212" t="s">
        <v>74</v>
      </c>
      <c r="AY336" s="211" t="s">
        <v>211</v>
      </c>
      <c r="BK336" s="213">
        <f>SUM(BK337:BK370)</f>
        <v>0</v>
      </c>
    </row>
    <row r="337" spans="2:65" s="1" customFormat="1" ht="16.5" customHeight="1">
      <c r="B337" s="38"/>
      <c r="C337" s="216" t="s">
        <v>324</v>
      </c>
      <c r="D337" s="216" t="s">
        <v>213</v>
      </c>
      <c r="E337" s="217" t="s">
        <v>428</v>
      </c>
      <c r="F337" s="218" t="s">
        <v>429</v>
      </c>
      <c r="G337" s="219" t="s">
        <v>216</v>
      </c>
      <c r="H337" s="220">
        <v>27.36</v>
      </c>
      <c r="I337" s="221"/>
      <c r="J337" s="222">
        <f>ROUND(I337*H337,2)</f>
        <v>0</v>
      </c>
      <c r="K337" s="218" t="s">
        <v>217</v>
      </c>
      <c r="L337" s="43"/>
      <c r="M337" s="223" t="s">
        <v>1</v>
      </c>
      <c r="N337" s="224" t="s">
        <v>38</v>
      </c>
      <c r="O337" s="79"/>
      <c r="P337" s="225">
        <f>O337*H337</f>
        <v>0</v>
      </c>
      <c r="Q337" s="225">
        <v>0.227976</v>
      </c>
      <c r="R337" s="225">
        <f>Q337*H337</f>
        <v>6.23742336</v>
      </c>
      <c r="S337" s="225">
        <v>0</v>
      </c>
      <c r="T337" s="226">
        <f>S337*H337</f>
        <v>0</v>
      </c>
      <c r="AR337" s="17" t="s">
        <v>218</v>
      </c>
      <c r="AT337" s="17" t="s">
        <v>213</v>
      </c>
      <c r="AU337" s="17" t="s">
        <v>76</v>
      </c>
      <c r="AY337" s="17" t="s">
        <v>211</v>
      </c>
      <c r="BE337" s="227">
        <f>IF(N337="základní",J337,0)</f>
        <v>0</v>
      </c>
      <c r="BF337" s="227">
        <f>IF(N337="snížená",J337,0)</f>
        <v>0</v>
      </c>
      <c r="BG337" s="227">
        <f>IF(N337="zákl. přenesená",J337,0)</f>
        <v>0</v>
      </c>
      <c r="BH337" s="227">
        <f>IF(N337="sníž. přenesená",J337,0)</f>
        <v>0</v>
      </c>
      <c r="BI337" s="227">
        <f>IF(N337="nulová",J337,0)</f>
        <v>0</v>
      </c>
      <c r="BJ337" s="17" t="s">
        <v>74</v>
      </c>
      <c r="BK337" s="227">
        <f>ROUND(I337*H337,2)</f>
        <v>0</v>
      </c>
      <c r="BL337" s="17" t="s">
        <v>218</v>
      </c>
      <c r="BM337" s="17" t="s">
        <v>457</v>
      </c>
    </row>
    <row r="338" spans="2:47" s="1" customFormat="1" ht="12">
      <c r="B338" s="38"/>
      <c r="C338" s="39"/>
      <c r="D338" s="228" t="s">
        <v>219</v>
      </c>
      <c r="E338" s="39"/>
      <c r="F338" s="229" t="s">
        <v>431</v>
      </c>
      <c r="G338" s="39"/>
      <c r="H338" s="39"/>
      <c r="I338" s="143"/>
      <c r="J338" s="39"/>
      <c r="K338" s="39"/>
      <c r="L338" s="43"/>
      <c r="M338" s="230"/>
      <c r="N338" s="79"/>
      <c r="O338" s="79"/>
      <c r="P338" s="79"/>
      <c r="Q338" s="79"/>
      <c r="R338" s="79"/>
      <c r="S338" s="79"/>
      <c r="T338" s="80"/>
      <c r="AT338" s="17" t="s">
        <v>219</v>
      </c>
      <c r="AU338" s="17" t="s">
        <v>76</v>
      </c>
    </row>
    <row r="339" spans="2:47" s="1" customFormat="1" ht="12">
      <c r="B339" s="38"/>
      <c r="C339" s="39"/>
      <c r="D339" s="228" t="s">
        <v>221</v>
      </c>
      <c r="E339" s="39"/>
      <c r="F339" s="231" t="s">
        <v>432</v>
      </c>
      <c r="G339" s="39"/>
      <c r="H339" s="39"/>
      <c r="I339" s="143"/>
      <c r="J339" s="39"/>
      <c r="K339" s="39"/>
      <c r="L339" s="43"/>
      <c r="M339" s="230"/>
      <c r="N339" s="79"/>
      <c r="O339" s="79"/>
      <c r="P339" s="79"/>
      <c r="Q339" s="79"/>
      <c r="R339" s="79"/>
      <c r="S339" s="79"/>
      <c r="T339" s="80"/>
      <c r="AT339" s="17" t="s">
        <v>221</v>
      </c>
      <c r="AU339" s="17" t="s">
        <v>76</v>
      </c>
    </row>
    <row r="340" spans="2:51" s="12" customFormat="1" ht="12">
      <c r="B340" s="232"/>
      <c r="C340" s="233"/>
      <c r="D340" s="228" t="s">
        <v>223</v>
      </c>
      <c r="E340" s="234" t="s">
        <v>1</v>
      </c>
      <c r="F340" s="235" t="s">
        <v>949</v>
      </c>
      <c r="G340" s="233"/>
      <c r="H340" s="234" t="s">
        <v>1</v>
      </c>
      <c r="I340" s="236"/>
      <c r="J340" s="233"/>
      <c r="K340" s="233"/>
      <c r="L340" s="237"/>
      <c r="M340" s="238"/>
      <c r="N340" s="239"/>
      <c r="O340" s="239"/>
      <c r="P340" s="239"/>
      <c r="Q340" s="239"/>
      <c r="R340" s="239"/>
      <c r="S340" s="239"/>
      <c r="T340" s="240"/>
      <c r="AT340" s="241" t="s">
        <v>223</v>
      </c>
      <c r="AU340" s="241" t="s">
        <v>76</v>
      </c>
      <c r="AV340" s="12" t="s">
        <v>74</v>
      </c>
      <c r="AW340" s="12" t="s">
        <v>30</v>
      </c>
      <c r="AX340" s="12" t="s">
        <v>67</v>
      </c>
      <c r="AY340" s="241" t="s">
        <v>211</v>
      </c>
    </row>
    <row r="341" spans="2:51" s="13" customFormat="1" ht="12">
      <c r="B341" s="242"/>
      <c r="C341" s="243"/>
      <c r="D341" s="228" t="s">
        <v>223</v>
      </c>
      <c r="E341" s="244" t="s">
        <v>1</v>
      </c>
      <c r="F341" s="245" t="s">
        <v>2741</v>
      </c>
      <c r="G341" s="243"/>
      <c r="H341" s="246">
        <v>15.58</v>
      </c>
      <c r="I341" s="247"/>
      <c r="J341" s="243"/>
      <c r="K341" s="243"/>
      <c r="L341" s="248"/>
      <c r="M341" s="249"/>
      <c r="N341" s="250"/>
      <c r="O341" s="250"/>
      <c r="P341" s="250"/>
      <c r="Q341" s="250"/>
      <c r="R341" s="250"/>
      <c r="S341" s="250"/>
      <c r="T341" s="251"/>
      <c r="AT341" s="252" t="s">
        <v>223</v>
      </c>
      <c r="AU341" s="252" t="s">
        <v>76</v>
      </c>
      <c r="AV341" s="13" t="s">
        <v>76</v>
      </c>
      <c r="AW341" s="13" t="s">
        <v>30</v>
      </c>
      <c r="AX341" s="13" t="s">
        <v>67</v>
      </c>
      <c r="AY341" s="252" t="s">
        <v>211</v>
      </c>
    </row>
    <row r="342" spans="2:51" s="12" customFormat="1" ht="12">
      <c r="B342" s="232"/>
      <c r="C342" s="233"/>
      <c r="D342" s="228" t="s">
        <v>223</v>
      </c>
      <c r="E342" s="234" t="s">
        <v>1</v>
      </c>
      <c r="F342" s="235" t="s">
        <v>1190</v>
      </c>
      <c r="G342" s="233"/>
      <c r="H342" s="234" t="s">
        <v>1</v>
      </c>
      <c r="I342" s="236"/>
      <c r="J342" s="233"/>
      <c r="K342" s="233"/>
      <c r="L342" s="237"/>
      <c r="M342" s="238"/>
      <c r="N342" s="239"/>
      <c r="O342" s="239"/>
      <c r="P342" s="239"/>
      <c r="Q342" s="239"/>
      <c r="R342" s="239"/>
      <c r="S342" s="239"/>
      <c r="T342" s="240"/>
      <c r="AT342" s="241" t="s">
        <v>223</v>
      </c>
      <c r="AU342" s="241" t="s">
        <v>76</v>
      </c>
      <c r="AV342" s="12" t="s">
        <v>74</v>
      </c>
      <c r="AW342" s="12" t="s">
        <v>30</v>
      </c>
      <c r="AX342" s="12" t="s">
        <v>67</v>
      </c>
      <c r="AY342" s="241" t="s">
        <v>211</v>
      </c>
    </row>
    <row r="343" spans="2:51" s="13" customFormat="1" ht="12">
      <c r="B343" s="242"/>
      <c r="C343" s="243"/>
      <c r="D343" s="228" t="s">
        <v>223</v>
      </c>
      <c r="E343" s="244" t="s">
        <v>1</v>
      </c>
      <c r="F343" s="245" t="s">
        <v>2742</v>
      </c>
      <c r="G343" s="243"/>
      <c r="H343" s="246">
        <v>11.78</v>
      </c>
      <c r="I343" s="247"/>
      <c r="J343" s="243"/>
      <c r="K343" s="243"/>
      <c r="L343" s="248"/>
      <c r="M343" s="249"/>
      <c r="N343" s="250"/>
      <c r="O343" s="250"/>
      <c r="P343" s="250"/>
      <c r="Q343" s="250"/>
      <c r="R343" s="250"/>
      <c r="S343" s="250"/>
      <c r="T343" s="251"/>
      <c r="AT343" s="252" t="s">
        <v>223</v>
      </c>
      <c r="AU343" s="252" t="s">
        <v>76</v>
      </c>
      <c r="AV343" s="13" t="s">
        <v>76</v>
      </c>
      <c r="AW343" s="13" t="s">
        <v>30</v>
      </c>
      <c r="AX343" s="13" t="s">
        <v>67</v>
      </c>
      <c r="AY343" s="252" t="s">
        <v>211</v>
      </c>
    </row>
    <row r="344" spans="2:51" s="14" customFormat="1" ht="12">
      <c r="B344" s="253"/>
      <c r="C344" s="254"/>
      <c r="D344" s="228" t="s">
        <v>223</v>
      </c>
      <c r="E344" s="255" t="s">
        <v>1</v>
      </c>
      <c r="F344" s="256" t="s">
        <v>227</v>
      </c>
      <c r="G344" s="254"/>
      <c r="H344" s="257">
        <v>27.36</v>
      </c>
      <c r="I344" s="258"/>
      <c r="J344" s="254"/>
      <c r="K344" s="254"/>
      <c r="L344" s="259"/>
      <c r="M344" s="260"/>
      <c r="N344" s="261"/>
      <c r="O344" s="261"/>
      <c r="P344" s="261"/>
      <c r="Q344" s="261"/>
      <c r="R344" s="261"/>
      <c r="S344" s="261"/>
      <c r="T344" s="262"/>
      <c r="AT344" s="263" t="s">
        <v>223</v>
      </c>
      <c r="AU344" s="263" t="s">
        <v>76</v>
      </c>
      <c r="AV344" s="14" t="s">
        <v>218</v>
      </c>
      <c r="AW344" s="14" t="s">
        <v>30</v>
      </c>
      <c r="AX344" s="14" t="s">
        <v>74</v>
      </c>
      <c r="AY344" s="263" t="s">
        <v>211</v>
      </c>
    </row>
    <row r="345" spans="2:65" s="1" customFormat="1" ht="16.5" customHeight="1">
      <c r="B345" s="38"/>
      <c r="C345" s="216" t="s">
        <v>462</v>
      </c>
      <c r="D345" s="216" t="s">
        <v>213</v>
      </c>
      <c r="E345" s="217" t="s">
        <v>449</v>
      </c>
      <c r="F345" s="218" t="s">
        <v>450</v>
      </c>
      <c r="G345" s="219" t="s">
        <v>216</v>
      </c>
      <c r="H345" s="220">
        <v>58.668</v>
      </c>
      <c r="I345" s="221"/>
      <c r="J345" s="222">
        <f>ROUND(I345*H345,2)</f>
        <v>0</v>
      </c>
      <c r="K345" s="218" t="s">
        <v>217</v>
      </c>
      <c r="L345" s="43"/>
      <c r="M345" s="223" t="s">
        <v>1</v>
      </c>
      <c r="N345" s="224" t="s">
        <v>38</v>
      </c>
      <c r="O345" s="79"/>
      <c r="P345" s="225">
        <f>O345*H345</f>
        <v>0</v>
      </c>
      <c r="Q345" s="225">
        <v>0.16192</v>
      </c>
      <c r="R345" s="225">
        <f>Q345*H345</f>
        <v>9.49952256</v>
      </c>
      <c r="S345" s="225">
        <v>0</v>
      </c>
      <c r="T345" s="226">
        <f>S345*H345</f>
        <v>0</v>
      </c>
      <c r="AR345" s="17" t="s">
        <v>218</v>
      </c>
      <c r="AT345" s="17" t="s">
        <v>213</v>
      </c>
      <c r="AU345" s="17" t="s">
        <v>76</v>
      </c>
      <c r="AY345" s="17" t="s">
        <v>211</v>
      </c>
      <c r="BE345" s="227">
        <f>IF(N345="základní",J345,0)</f>
        <v>0</v>
      </c>
      <c r="BF345" s="227">
        <f>IF(N345="snížená",J345,0)</f>
        <v>0</v>
      </c>
      <c r="BG345" s="227">
        <f>IF(N345="zákl. přenesená",J345,0)</f>
        <v>0</v>
      </c>
      <c r="BH345" s="227">
        <f>IF(N345="sníž. přenesená",J345,0)</f>
        <v>0</v>
      </c>
      <c r="BI345" s="227">
        <f>IF(N345="nulová",J345,0)</f>
        <v>0</v>
      </c>
      <c r="BJ345" s="17" t="s">
        <v>74</v>
      </c>
      <c r="BK345" s="227">
        <f>ROUND(I345*H345,2)</f>
        <v>0</v>
      </c>
      <c r="BL345" s="17" t="s">
        <v>218</v>
      </c>
      <c r="BM345" s="17" t="s">
        <v>465</v>
      </c>
    </row>
    <row r="346" spans="2:47" s="1" customFormat="1" ht="12">
      <c r="B346" s="38"/>
      <c r="C346" s="39"/>
      <c r="D346" s="228" t="s">
        <v>219</v>
      </c>
      <c r="E346" s="39"/>
      <c r="F346" s="229" t="s">
        <v>452</v>
      </c>
      <c r="G346" s="39"/>
      <c r="H346" s="39"/>
      <c r="I346" s="143"/>
      <c r="J346" s="39"/>
      <c r="K346" s="39"/>
      <c r="L346" s="43"/>
      <c r="M346" s="230"/>
      <c r="N346" s="79"/>
      <c r="O346" s="79"/>
      <c r="P346" s="79"/>
      <c r="Q346" s="79"/>
      <c r="R346" s="79"/>
      <c r="S346" s="79"/>
      <c r="T346" s="80"/>
      <c r="AT346" s="17" t="s">
        <v>219</v>
      </c>
      <c r="AU346" s="17" t="s">
        <v>76</v>
      </c>
    </row>
    <row r="347" spans="2:47" s="1" customFormat="1" ht="12">
      <c r="B347" s="38"/>
      <c r="C347" s="39"/>
      <c r="D347" s="228" t="s">
        <v>221</v>
      </c>
      <c r="E347" s="39"/>
      <c r="F347" s="231" t="s">
        <v>453</v>
      </c>
      <c r="G347" s="39"/>
      <c r="H347" s="39"/>
      <c r="I347" s="143"/>
      <c r="J347" s="39"/>
      <c r="K347" s="39"/>
      <c r="L347" s="43"/>
      <c r="M347" s="230"/>
      <c r="N347" s="79"/>
      <c r="O347" s="79"/>
      <c r="P347" s="79"/>
      <c r="Q347" s="79"/>
      <c r="R347" s="79"/>
      <c r="S347" s="79"/>
      <c r="T347" s="80"/>
      <c r="AT347" s="17" t="s">
        <v>221</v>
      </c>
      <c r="AU347" s="17" t="s">
        <v>76</v>
      </c>
    </row>
    <row r="348" spans="2:51" s="12" customFormat="1" ht="12">
      <c r="B348" s="232"/>
      <c r="C348" s="233"/>
      <c r="D348" s="228" t="s">
        <v>223</v>
      </c>
      <c r="E348" s="234" t="s">
        <v>1</v>
      </c>
      <c r="F348" s="235" t="s">
        <v>966</v>
      </c>
      <c r="G348" s="233"/>
      <c r="H348" s="234" t="s">
        <v>1</v>
      </c>
      <c r="I348" s="236"/>
      <c r="J348" s="233"/>
      <c r="K348" s="233"/>
      <c r="L348" s="237"/>
      <c r="M348" s="238"/>
      <c r="N348" s="239"/>
      <c r="O348" s="239"/>
      <c r="P348" s="239"/>
      <c r="Q348" s="239"/>
      <c r="R348" s="239"/>
      <c r="S348" s="239"/>
      <c r="T348" s="240"/>
      <c r="AT348" s="241" t="s">
        <v>223</v>
      </c>
      <c r="AU348" s="241" t="s">
        <v>76</v>
      </c>
      <c r="AV348" s="12" t="s">
        <v>74</v>
      </c>
      <c r="AW348" s="12" t="s">
        <v>30</v>
      </c>
      <c r="AX348" s="12" t="s">
        <v>67</v>
      </c>
      <c r="AY348" s="241" t="s">
        <v>211</v>
      </c>
    </row>
    <row r="349" spans="2:51" s="13" customFormat="1" ht="12">
      <c r="B349" s="242"/>
      <c r="C349" s="243"/>
      <c r="D349" s="228" t="s">
        <v>223</v>
      </c>
      <c r="E349" s="244" t="s">
        <v>1</v>
      </c>
      <c r="F349" s="245" t="s">
        <v>2743</v>
      </c>
      <c r="G349" s="243"/>
      <c r="H349" s="246">
        <v>25.2</v>
      </c>
      <c r="I349" s="247"/>
      <c r="J349" s="243"/>
      <c r="K349" s="243"/>
      <c r="L349" s="248"/>
      <c r="M349" s="249"/>
      <c r="N349" s="250"/>
      <c r="O349" s="250"/>
      <c r="P349" s="250"/>
      <c r="Q349" s="250"/>
      <c r="R349" s="250"/>
      <c r="S349" s="250"/>
      <c r="T349" s="251"/>
      <c r="AT349" s="252" t="s">
        <v>223</v>
      </c>
      <c r="AU349" s="252" t="s">
        <v>76</v>
      </c>
      <c r="AV349" s="13" t="s">
        <v>76</v>
      </c>
      <c r="AW349" s="13" t="s">
        <v>30</v>
      </c>
      <c r="AX349" s="13" t="s">
        <v>67</v>
      </c>
      <c r="AY349" s="252" t="s">
        <v>211</v>
      </c>
    </row>
    <row r="350" spans="2:51" s="13" customFormat="1" ht="12">
      <c r="B350" s="242"/>
      <c r="C350" s="243"/>
      <c r="D350" s="228" t="s">
        <v>223</v>
      </c>
      <c r="E350" s="244" t="s">
        <v>1</v>
      </c>
      <c r="F350" s="245" t="s">
        <v>2744</v>
      </c>
      <c r="G350" s="243"/>
      <c r="H350" s="246">
        <v>7.188</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2" customFormat="1" ht="12">
      <c r="B351" s="232"/>
      <c r="C351" s="233"/>
      <c r="D351" s="228" t="s">
        <v>223</v>
      </c>
      <c r="E351" s="234" t="s">
        <v>1</v>
      </c>
      <c r="F351" s="235" t="s">
        <v>971</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3" customFormat="1" ht="12">
      <c r="B352" s="242"/>
      <c r="C352" s="243"/>
      <c r="D352" s="228" t="s">
        <v>223</v>
      </c>
      <c r="E352" s="244" t="s">
        <v>1</v>
      </c>
      <c r="F352" s="245" t="s">
        <v>2745</v>
      </c>
      <c r="G352" s="243"/>
      <c r="H352" s="246">
        <v>16.8</v>
      </c>
      <c r="I352" s="247"/>
      <c r="J352" s="243"/>
      <c r="K352" s="243"/>
      <c r="L352" s="248"/>
      <c r="M352" s="249"/>
      <c r="N352" s="250"/>
      <c r="O352" s="250"/>
      <c r="P352" s="250"/>
      <c r="Q352" s="250"/>
      <c r="R352" s="250"/>
      <c r="S352" s="250"/>
      <c r="T352" s="251"/>
      <c r="AT352" s="252" t="s">
        <v>223</v>
      </c>
      <c r="AU352" s="252" t="s">
        <v>76</v>
      </c>
      <c r="AV352" s="13" t="s">
        <v>76</v>
      </c>
      <c r="AW352" s="13" t="s">
        <v>30</v>
      </c>
      <c r="AX352" s="13" t="s">
        <v>67</v>
      </c>
      <c r="AY352" s="252" t="s">
        <v>211</v>
      </c>
    </row>
    <row r="353" spans="2:51" s="13" customFormat="1" ht="12">
      <c r="B353" s="242"/>
      <c r="C353" s="243"/>
      <c r="D353" s="228" t="s">
        <v>223</v>
      </c>
      <c r="E353" s="244" t="s">
        <v>1</v>
      </c>
      <c r="F353" s="245" t="s">
        <v>2746</v>
      </c>
      <c r="G353" s="243"/>
      <c r="H353" s="246">
        <v>9.48</v>
      </c>
      <c r="I353" s="247"/>
      <c r="J353" s="243"/>
      <c r="K353" s="243"/>
      <c r="L353" s="248"/>
      <c r="M353" s="249"/>
      <c r="N353" s="250"/>
      <c r="O353" s="250"/>
      <c r="P353" s="250"/>
      <c r="Q353" s="250"/>
      <c r="R353" s="250"/>
      <c r="S353" s="250"/>
      <c r="T353" s="251"/>
      <c r="AT353" s="252" t="s">
        <v>223</v>
      </c>
      <c r="AU353" s="252" t="s">
        <v>76</v>
      </c>
      <c r="AV353" s="13" t="s">
        <v>76</v>
      </c>
      <c r="AW353" s="13" t="s">
        <v>30</v>
      </c>
      <c r="AX353" s="13" t="s">
        <v>67</v>
      </c>
      <c r="AY353" s="252" t="s">
        <v>211</v>
      </c>
    </row>
    <row r="354" spans="2:51" s="14" customFormat="1" ht="12">
      <c r="B354" s="253"/>
      <c r="C354" s="254"/>
      <c r="D354" s="228" t="s">
        <v>223</v>
      </c>
      <c r="E354" s="255" t="s">
        <v>1</v>
      </c>
      <c r="F354" s="256" t="s">
        <v>227</v>
      </c>
      <c r="G354" s="254"/>
      <c r="H354" s="257">
        <v>58.668</v>
      </c>
      <c r="I354" s="258"/>
      <c r="J354" s="254"/>
      <c r="K354" s="254"/>
      <c r="L354" s="259"/>
      <c r="M354" s="260"/>
      <c r="N354" s="261"/>
      <c r="O354" s="261"/>
      <c r="P354" s="261"/>
      <c r="Q354" s="261"/>
      <c r="R354" s="261"/>
      <c r="S354" s="261"/>
      <c r="T354" s="262"/>
      <c r="AT354" s="263" t="s">
        <v>223</v>
      </c>
      <c r="AU354" s="263" t="s">
        <v>76</v>
      </c>
      <c r="AV354" s="14" t="s">
        <v>218</v>
      </c>
      <c r="AW354" s="14" t="s">
        <v>30</v>
      </c>
      <c r="AX354" s="14" t="s">
        <v>74</v>
      </c>
      <c r="AY354" s="263" t="s">
        <v>211</v>
      </c>
    </row>
    <row r="355" spans="2:65" s="1" customFormat="1" ht="16.5" customHeight="1">
      <c r="B355" s="38"/>
      <c r="C355" s="216" t="s">
        <v>331</v>
      </c>
      <c r="D355" s="216" t="s">
        <v>213</v>
      </c>
      <c r="E355" s="217" t="s">
        <v>976</v>
      </c>
      <c r="F355" s="218" t="s">
        <v>977</v>
      </c>
      <c r="G355" s="219" t="s">
        <v>216</v>
      </c>
      <c r="H355" s="220">
        <v>58.668</v>
      </c>
      <c r="I355" s="221"/>
      <c r="J355" s="222">
        <f>ROUND(I355*H355,2)</f>
        <v>0</v>
      </c>
      <c r="K355" s="218" t="s">
        <v>217</v>
      </c>
      <c r="L355" s="43"/>
      <c r="M355" s="223" t="s">
        <v>1</v>
      </c>
      <c r="N355" s="224" t="s">
        <v>38</v>
      </c>
      <c r="O355" s="79"/>
      <c r="P355" s="225">
        <f>O355*H355</f>
        <v>0</v>
      </c>
      <c r="Q355" s="225">
        <v>1.031199</v>
      </c>
      <c r="R355" s="225">
        <f>Q355*H355</f>
        <v>60.498382932</v>
      </c>
      <c r="S355" s="225">
        <v>0</v>
      </c>
      <c r="T355" s="226">
        <f>S355*H355</f>
        <v>0</v>
      </c>
      <c r="AR355" s="17" t="s">
        <v>218</v>
      </c>
      <c r="AT355" s="17" t="s">
        <v>213</v>
      </c>
      <c r="AU355" s="17" t="s">
        <v>76</v>
      </c>
      <c r="AY355" s="17" t="s">
        <v>211</v>
      </c>
      <c r="BE355" s="227">
        <f>IF(N355="základní",J355,0)</f>
        <v>0</v>
      </c>
      <c r="BF355" s="227">
        <f>IF(N355="snížená",J355,0)</f>
        <v>0</v>
      </c>
      <c r="BG355" s="227">
        <f>IF(N355="zákl. přenesená",J355,0)</f>
        <v>0</v>
      </c>
      <c r="BH355" s="227">
        <f>IF(N355="sníž. přenesená",J355,0)</f>
        <v>0</v>
      </c>
      <c r="BI355" s="227">
        <f>IF(N355="nulová",J355,0)</f>
        <v>0</v>
      </c>
      <c r="BJ355" s="17" t="s">
        <v>74</v>
      </c>
      <c r="BK355" s="227">
        <f>ROUND(I355*H355,2)</f>
        <v>0</v>
      </c>
      <c r="BL355" s="17" t="s">
        <v>218</v>
      </c>
      <c r="BM355" s="17" t="s">
        <v>473</v>
      </c>
    </row>
    <row r="356" spans="2:47" s="1" customFormat="1" ht="12">
      <c r="B356" s="38"/>
      <c r="C356" s="39"/>
      <c r="D356" s="228" t="s">
        <v>219</v>
      </c>
      <c r="E356" s="39"/>
      <c r="F356" s="229" t="s">
        <v>979</v>
      </c>
      <c r="G356" s="39"/>
      <c r="H356" s="39"/>
      <c r="I356" s="143"/>
      <c r="J356" s="39"/>
      <c r="K356" s="39"/>
      <c r="L356" s="43"/>
      <c r="M356" s="230"/>
      <c r="N356" s="79"/>
      <c r="O356" s="79"/>
      <c r="P356" s="79"/>
      <c r="Q356" s="79"/>
      <c r="R356" s="79"/>
      <c r="S356" s="79"/>
      <c r="T356" s="80"/>
      <c r="AT356" s="17" t="s">
        <v>219</v>
      </c>
      <c r="AU356" s="17" t="s">
        <v>76</v>
      </c>
    </row>
    <row r="357" spans="2:47" s="1" customFormat="1" ht="12">
      <c r="B357" s="38"/>
      <c r="C357" s="39"/>
      <c r="D357" s="228" t="s">
        <v>221</v>
      </c>
      <c r="E357" s="39"/>
      <c r="F357" s="231" t="s">
        <v>467</v>
      </c>
      <c r="G357" s="39"/>
      <c r="H357" s="39"/>
      <c r="I357" s="143"/>
      <c r="J357" s="39"/>
      <c r="K357" s="39"/>
      <c r="L357" s="43"/>
      <c r="M357" s="230"/>
      <c r="N357" s="79"/>
      <c r="O357" s="79"/>
      <c r="P357" s="79"/>
      <c r="Q357" s="79"/>
      <c r="R357" s="79"/>
      <c r="S357" s="79"/>
      <c r="T357" s="80"/>
      <c r="AT357" s="17" t="s">
        <v>221</v>
      </c>
      <c r="AU357" s="17" t="s">
        <v>76</v>
      </c>
    </row>
    <row r="358" spans="2:51" s="12" customFormat="1" ht="12">
      <c r="B358" s="232"/>
      <c r="C358" s="233"/>
      <c r="D358" s="228" t="s">
        <v>223</v>
      </c>
      <c r="E358" s="234" t="s">
        <v>1</v>
      </c>
      <c r="F358" s="235" t="s">
        <v>966</v>
      </c>
      <c r="G358" s="233"/>
      <c r="H358" s="234" t="s">
        <v>1</v>
      </c>
      <c r="I358" s="236"/>
      <c r="J358" s="233"/>
      <c r="K358" s="233"/>
      <c r="L358" s="237"/>
      <c r="M358" s="238"/>
      <c r="N358" s="239"/>
      <c r="O358" s="239"/>
      <c r="P358" s="239"/>
      <c r="Q358" s="239"/>
      <c r="R358" s="239"/>
      <c r="S358" s="239"/>
      <c r="T358" s="240"/>
      <c r="AT358" s="241" t="s">
        <v>223</v>
      </c>
      <c r="AU358" s="241" t="s">
        <v>76</v>
      </c>
      <c r="AV358" s="12" t="s">
        <v>74</v>
      </c>
      <c r="AW358" s="12" t="s">
        <v>30</v>
      </c>
      <c r="AX358" s="12" t="s">
        <v>67</v>
      </c>
      <c r="AY358" s="241" t="s">
        <v>211</v>
      </c>
    </row>
    <row r="359" spans="2:51" s="13" customFormat="1" ht="12">
      <c r="B359" s="242"/>
      <c r="C359" s="243"/>
      <c r="D359" s="228" t="s">
        <v>223</v>
      </c>
      <c r="E359" s="244" t="s">
        <v>1</v>
      </c>
      <c r="F359" s="245" t="s">
        <v>2743</v>
      </c>
      <c r="G359" s="243"/>
      <c r="H359" s="246">
        <v>25.2</v>
      </c>
      <c r="I359" s="247"/>
      <c r="J359" s="243"/>
      <c r="K359" s="243"/>
      <c r="L359" s="248"/>
      <c r="M359" s="249"/>
      <c r="N359" s="250"/>
      <c r="O359" s="250"/>
      <c r="P359" s="250"/>
      <c r="Q359" s="250"/>
      <c r="R359" s="250"/>
      <c r="S359" s="250"/>
      <c r="T359" s="251"/>
      <c r="AT359" s="252" t="s">
        <v>223</v>
      </c>
      <c r="AU359" s="252" t="s">
        <v>76</v>
      </c>
      <c r="AV359" s="13" t="s">
        <v>76</v>
      </c>
      <c r="AW359" s="13" t="s">
        <v>30</v>
      </c>
      <c r="AX359" s="13" t="s">
        <v>67</v>
      </c>
      <c r="AY359" s="252" t="s">
        <v>211</v>
      </c>
    </row>
    <row r="360" spans="2:51" s="13" customFormat="1" ht="12">
      <c r="B360" s="242"/>
      <c r="C360" s="243"/>
      <c r="D360" s="228" t="s">
        <v>223</v>
      </c>
      <c r="E360" s="244" t="s">
        <v>1</v>
      </c>
      <c r="F360" s="245" t="s">
        <v>2744</v>
      </c>
      <c r="G360" s="243"/>
      <c r="H360" s="246">
        <v>7.188</v>
      </c>
      <c r="I360" s="247"/>
      <c r="J360" s="243"/>
      <c r="K360" s="243"/>
      <c r="L360" s="248"/>
      <c r="M360" s="249"/>
      <c r="N360" s="250"/>
      <c r="O360" s="250"/>
      <c r="P360" s="250"/>
      <c r="Q360" s="250"/>
      <c r="R360" s="250"/>
      <c r="S360" s="250"/>
      <c r="T360" s="251"/>
      <c r="AT360" s="252" t="s">
        <v>223</v>
      </c>
      <c r="AU360" s="252" t="s">
        <v>76</v>
      </c>
      <c r="AV360" s="13" t="s">
        <v>76</v>
      </c>
      <c r="AW360" s="13" t="s">
        <v>30</v>
      </c>
      <c r="AX360" s="13" t="s">
        <v>67</v>
      </c>
      <c r="AY360" s="252" t="s">
        <v>211</v>
      </c>
    </row>
    <row r="361" spans="2:51" s="12" customFormat="1" ht="12">
      <c r="B361" s="232"/>
      <c r="C361" s="233"/>
      <c r="D361" s="228" t="s">
        <v>223</v>
      </c>
      <c r="E361" s="234" t="s">
        <v>1</v>
      </c>
      <c r="F361" s="235" t="s">
        <v>971</v>
      </c>
      <c r="G361" s="233"/>
      <c r="H361" s="234" t="s">
        <v>1</v>
      </c>
      <c r="I361" s="236"/>
      <c r="J361" s="233"/>
      <c r="K361" s="233"/>
      <c r="L361" s="237"/>
      <c r="M361" s="238"/>
      <c r="N361" s="239"/>
      <c r="O361" s="239"/>
      <c r="P361" s="239"/>
      <c r="Q361" s="239"/>
      <c r="R361" s="239"/>
      <c r="S361" s="239"/>
      <c r="T361" s="240"/>
      <c r="AT361" s="241" t="s">
        <v>223</v>
      </c>
      <c r="AU361" s="241" t="s">
        <v>76</v>
      </c>
      <c r="AV361" s="12" t="s">
        <v>74</v>
      </c>
      <c r="AW361" s="12" t="s">
        <v>30</v>
      </c>
      <c r="AX361" s="12" t="s">
        <v>67</v>
      </c>
      <c r="AY361" s="241" t="s">
        <v>211</v>
      </c>
    </row>
    <row r="362" spans="2:51" s="13" customFormat="1" ht="12">
      <c r="B362" s="242"/>
      <c r="C362" s="243"/>
      <c r="D362" s="228" t="s">
        <v>223</v>
      </c>
      <c r="E362" s="244" t="s">
        <v>1</v>
      </c>
      <c r="F362" s="245" t="s">
        <v>2745</v>
      </c>
      <c r="G362" s="243"/>
      <c r="H362" s="246">
        <v>16.8</v>
      </c>
      <c r="I362" s="247"/>
      <c r="J362" s="243"/>
      <c r="K362" s="243"/>
      <c r="L362" s="248"/>
      <c r="M362" s="249"/>
      <c r="N362" s="250"/>
      <c r="O362" s="250"/>
      <c r="P362" s="250"/>
      <c r="Q362" s="250"/>
      <c r="R362" s="250"/>
      <c r="S362" s="250"/>
      <c r="T362" s="251"/>
      <c r="AT362" s="252" t="s">
        <v>223</v>
      </c>
      <c r="AU362" s="252" t="s">
        <v>76</v>
      </c>
      <c r="AV362" s="13" t="s">
        <v>76</v>
      </c>
      <c r="AW362" s="13" t="s">
        <v>30</v>
      </c>
      <c r="AX362" s="13" t="s">
        <v>67</v>
      </c>
      <c r="AY362" s="252" t="s">
        <v>211</v>
      </c>
    </row>
    <row r="363" spans="2:51" s="13" customFormat="1" ht="12">
      <c r="B363" s="242"/>
      <c r="C363" s="243"/>
      <c r="D363" s="228" t="s">
        <v>223</v>
      </c>
      <c r="E363" s="244" t="s">
        <v>1</v>
      </c>
      <c r="F363" s="245" t="s">
        <v>2746</v>
      </c>
      <c r="G363" s="243"/>
      <c r="H363" s="246">
        <v>9.48</v>
      </c>
      <c r="I363" s="247"/>
      <c r="J363" s="243"/>
      <c r="K363" s="243"/>
      <c r="L363" s="248"/>
      <c r="M363" s="249"/>
      <c r="N363" s="250"/>
      <c r="O363" s="250"/>
      <c r="P363" s="250"/>
      <c r="Q363" s="250"/>
      <c r="R363" s="250"/>
      <c r="S363" s="250"/>
      <c r="T363" s="251"/>
      <c r="AT363" s="252" t="s">
        <v>223</v>
      </c>
      <c r="AU363" s="252" t="s">
        <v>76</v>
      </c>
      <c r="AV363" s="13" t="s">
        <v>76</v>
      </c>
      <c r="AW363" s="13" t="s">
        <v>30</v>
      </c>
      <c r="AX363" s="13" t="s">
        <v>67</v>
      </c>
      <c r="AY363" s="252" t="s">
        <v>211</v>
      </c>
    </row>
    <row r="364" spans="2:51" s="14" customFormat="1" ht="12">
      <c r="B364" s="253"/>
      <c r="C364" s="254"/>
      <c r="D364" s="228" t="s">
        <v>223</v>
      </c>
      <c r="E364" s="255" t="s">
        <v>1</v>
      </c>
      <c r="F364" s="256" t="s">
        <v>227</v>
      </c>
      <c r="G364" s="254"/>
      <c r="H364" s="257">
        <v>58.668</v>
      </c>
      <c r="I364" s="258"/>
      <c r="J364" s="254"/>
      <c r="K364" s="254"/>
      <c r="L364" s="259"/>
      <c r="M364" s="260"/>
      <c r="N364" s="261"/>
      <c r="O364" s="261"/>
      <c r="P364" s="261"/>
      <c r="Q364" s="261"/>
      <c r="R364" s="261"/>
      <c r="S364" s="261"/>
      <c r="T364" s="262"/>
      <c r="AT364" s="263" t="s">
        <v>223</v>
      </c>
      <c r="AU364" s="263" t="s">
        <v>76</v>
      </c>
      <c r="AV364" s="14" t="s">
        <v>218</v>
      </c>
      <c r="AW364" s="14" t="s">
        <v>30</v>
      </c>
      <c r="AX364" s="14" t="s">
        <v>74</v>
      </c>
      <c r="AY364" s="263" t="s">
        <v>211</v>
      </c>
    </row>
    <row r="365" spans="2:65" s="1" customFormat="1" ht="16.5" customHeight="1">
      <c r="B365" s="38"/>
      <c r="C365" s="216" t="s">
        <v>481</v>
      </c>
      <c r="D365" s="216" t="s">
        <v>213</v>
      </c>
      <c r="E365" s="217" t="s">
        <v>471</v>
      </c>
      <c r="F365" s="218" t="s">
        <v>472</v>
      </c>
      <c r="G365" s="219" t="s">
        <v>323</v>
      </c>
      <c r="H365" s="220">
        <v>0.339</v>
      </c>
      <c r="I365" s="221"/>
      <c r="J365" s="222">
        <f>ROUND(I365*H365,2)</f>
        <v>0</v>
      </c>
      <c r="K365" s="218" t="s">
        <v>217</v>
      </c>
      <c r="L365" s="43"/>
      <c r="M365" s="223" t="s">
        <v>1</v>
      </c>
      <c r="N365" s="224" t="s">
        <v>38</v>
      </c>
      <c r="O365" s="79"/>
      <c r="P365" s="225">
        <f>O365*H365</f>
        <v>0</v>
      </c>
      <c r="Q365" s="225">
        <v>1.059738</v>
      </c>
      <c r="R365" s="225">
        <f>Q365*H365</f>
        <v>0.35925118200000006</v>
      </c>
      <c r="S365" s="225">
        <v>0</v>
      </c>
      <c r="T365" s="226">
        <f>S365*H365</f>
        <v>0</v>
      </c>
      <c r="AR365" s="17" t="s">
        <v>218</v>
      </c>
      <c r="AT365" s="17" t="s">
        <v>213</v>
      </c>
      <c r="AU365" s="17" t="s">
        <v>76</v>
      </c>
      <c r="AY365" s="17" t="s">
        <v>211</v>
      </c>
      <c r="BE365" s="227">
        <f>IF(N365="základní",J365,0)</f>
        <v>0</v>
      </c>
      <c r="BF365" s="227">
        <f>IF(N365="snížená",J365,0)</f>
        <v>0</v>
      </c>
      <c r="BG365" s="227">
        <f>IF(N365="zákl. přenesená",J365,0)</f>
        <v>0</v>
      </c>
      <c r="BH365" s="227">
        <f>IF(N365="sníž. přenesená",J365,0)</f>
        <v>0</v>
      </c>
      <c r="BI365" s="227">
        <f>IF(N365="nulová",J365,0)</f>
        <v>0</v>
      </c>
      <c r="BJ365" s="17" t="s">
        <v>74</v>
      </c>
      <c r="BK365" s="227">
        <f>ROUND(I365*H365,2)</f>
        <v>0</v>
      </c>
      <c r="BL365" s="17" t="s">
        <v>218</v>
      </c>
      <c r="BM365" s="17" t="s">
        <v>484</v>
      </c>
    </row>
    <row r="366" spans="2:47" s="1" customFormat="1" ht="12">
      <c r="B366" s="38"/>
      <c r="C366" s="39"/>
      <c r="D366" s="228" t="s">
        <v>219</v>
      </c>
      <c r="E366" s="39"/>
      <c r="F366" s="229" t="s">
        <v>474</v>
      </c>
      <c r="G366" s="39"/>
      <c r="H366" s="39"/>
      <c r="I366" s="143"/>
      <c r="J366" s="39"/>
      <c r="K366" s="39"/>
      <c r="L366" s="43"/>
      <c r="M366" s="230"/>
      <c r="N366" s="79"/>
      <c r="O366" s="79"/>
      <c r="P366" s="79"/>
      <c r="Q366" s="79"/>
      <c r="R366" s="79"/>
      <c r="S366" s="79"/>
      <c r="T366" s="80"/>
      <c r="AT366" s="17" t="s">
        <v>219</v>
      </c>
      <c r="AU366" s="17" t="s">
        <v>76</v>
      </c>
    </row>
    <row r="367" spans="2:47" s="1" customFormat="1" ht="12">
      <c r="B367" s="38"/>
      <c r="C367" s="39"/>
      <c r="D367" s="228" t="s">
        <v>221</v>
      </c>
      <c r="E367" s="39"/>
      <c r="F367" s="231" t="s">
        <v>475</v>
      </c>
      <c r="G367" s="39"/>
      <c r="H367" s="39"/>
      <c r="I367" s="143"/>
      <c r="J367" s="39"/>
      <c r="K367" s="39"/>
      <c r="L367" s="43"/>
      <c r="M367" s="230"/>
      <c r="N367" s="79"/>
      <c r="O367" s="79"/>
      <c r="P367" s="79"/>
      <c r="Q367" s="79"/>
      <c r="R367" s="79"/>
      <c r="S367" s="79"/>
      <c r="T367" s="80"/>
      <c r="AT367" s="17" t="s">
        <v>221</v>
      </c>
      <c r="AU367" s="17" t="s">
        <v>76</v>
      </c>
    </row>
    <row r="368" spans="2:51" s="12" customFormat="1" ht="12">
      <c r="B368" s="232"/>
      <c r="C368" s="233"/>
      <c r="D368" s="228" t="s">
        <v>223</v>
      </c>
      <c r="E368" s="234" t="s">
        <v>1</v>
      </c>
      <c r="F368" s="235" t="s">
        <v>476</v>
      </c>
      <c r="G368" s="233"/>
      <c r="H368" s="234" t="s">
        <v>1</v>
      </c>
      <c r="I368" s="236"/>
      <c r="J368" s="233"/>
      <c r="K368" s="233"/>
      <c r="L368" s="237"/>
      <c r="M368" s="238"/>
      <c r="N368" s="239"/>
      <c r="O368" s="239"/>
      <c r="P368" s="239"/>
      <c r="Q368" s="239"/>
      <c r="R368" s="239"/>
      <c r="S368" s="239"/>
      <c r="T368" s="240"/>
      <c r="AT368" s="241" t="s">
        <v>223</v>
      </c>
      <c r="AU368" s="241" t="s">
        <v>76</v>
      </c>
      <c r="AV368" s="12" t="s">
        <v>74</v>
      </c>
      <c r="AW368" s="12" t="s">
        <v>30</v>
      </c>
      <c r="AX368" s="12" t="s">
        <v>67</v>
      </c>
      <c r="AY368" s="241" t="s">
        <v>211</v>
      </c>
    </row>
    <row r="369" spans="2:51" s="13" customFormat="1" ht="12">
      <c r="B369" s="242"/>
      <c r="C369" s="243"/>
      <c r="D369" s="228" t="s">
        <v>223</v>
      </c>
      <c r="E369" s="244" t="s">
        <v>1</v>
      </c>
      <c r="F369" s="245" t="s">
        <v>2747</v>
      </c>
      <c r="G369" s="243"/>
      <c r="H369" s="246">
        <v>0.339</v>
      </c>
      <c r="I369" s="247"/>
      <c r="J369" s="243"/>
      <c r="K369" s="243"/>
      <c r="L369" s="248"/>
      <c r="M369" s="249"/>
      <c r="N369" s="250"/>
      <c r="O369" s="250"/>
      <c r="P369" s="250"/>
      <c r="Q369" s="250"/>
      <c r="R369" s="250"/>
      <c r="S369" s="250"/>
      <c r="T369" s="251"/>
      <c r="AT369" s="252" t="s">
        <v>223</v>
      </c>
      <c r="AU369" s="252" t="s">
        <v>76</v>
      </c>
      <c r="AV369" s="13" t="s">
        <v>76</v>
      </c>
      <c r="AW369" s="13" t="s">
        <v>30</v>
      </c>
      <c r="AX369" s="13" t="s">
        <v>67</v>
      </c>
      <c r="AY369" s="252" t="s">
        <v>211</v>
      </c>
    </row>
    <row r="370" spans="2:51" s="14" customFormat="1" ht="12">
      <c r="B370" s="253"/>
      <c r="C370" s="254"/>
      <c r="D370" s="228" t="s">
        <v>223</v>
      </c>
      <c r="E370" s="255" t="s">
        <v>1</v>
      </c>
      <c r="F370" s="256" t="s">
        <v>227</v>
      </c>
      <c r="G370" s="254"/>
      <c r="H370" s="257">
        <v>0.339</v>
      </c>
      <c r="I370" s="258"/>
      <c r="J370" s="254"/>
      <c r="K370" s="254"/>
      <c r="L370" s="259"/>
      <c r="M370" s="260"/>
      <c r="N370" s="261"/>
      <c r="O370" s="261"/>
      <c r="P370" s="261"/>
      <c r="Q370" s="261"/>
      <c r="R370" s="261"/>
      <c r="S370" s="261"/>
      <c r="T370" s="262"/>
      <c r="AT370" s="263" t="s">
        <v>223</v>
      </c>
      <c r="AU370" s="263" t="s">
        <v>76</v>
      </c>
      <c r="AV370" s="14" t="s">
        <v>218</v>
      </c>
      <c r="AW370" s="14" t="s">
        <v>30</v>
      </c>
      <c r="AX370" s="14" t="s">
        <v>74</v>
      </c>
      <c r="AY370" s="263" t="s">
        <v>211</v>
      </c>
    </row>
    <row r="371" spans="2:63" s="11" customFormat="1" ht="22.8" customHeight="1">
      <c r="B371" s="200"/>
      <c r="C371" s="201"/>
      <c r="D371" s="202" t="s">
        <v>66</v>
      </c>
      <c r="E371" s="214" t="s">
        <v>282</v>
      </c>
      <c r="F371" s="214" t="s">
        <v>505</v>
      </c>
      <c r="G371" s="201"/>
      <c r="H371" s="201"/>
      <c r="I371" s="204"/>
      <c r="J371" s="215">
        <f>BK371</f>
        <v>0</v>
      </c>
      <c r="K371" s="201"/>
      <c r="L371" s="206"/>
      <c r="M371" s="207"/>
      <c r="N371" s="208"/>
      <c r="O371" s="208"/>
      <c r="P371" s="209">
        <f>SUM(P372:P502)</f>
        <v>0</v>
      </c>
      <c r="Q371" s="208"/>
      <c r="R371" s="209">
        <f>SUM(R372:R502)</f>
        <v>27.320307485999997</v>
      </c>
      <c r="S371" s="208"/>
      <c r="T371" s="210">
        <f>SUM(T372:T502)</f>
        <v>75.8213661</v>
      </c>
      <c r="AR371" s="211" t="s">
        <v>74</v>
      </c>
      <c r="AT371" s="212" t="s">
        <v>66</v>
      </c>
      <c r="AU371" s="212" t="s">
        <v>74</v>
      </c>
      <c r="AY371" s="211" t="s">
        <v>211</v>
      </c>
      <c r="BK371" s="213">
        <f>SUM(BK372:BK502)</f>
        <v>0</v>
      </c>
    </row>
    <row r="372" spans="2:65" s="1" customFormat="1" ht="16.5" customHeight="1">
      <c r="B372" s="38"/>
      <c r="C372" s="216" t="s">
        <v>340</v>
      </c>
      <c r="D372" s="216" t="s">
        <v>213</v>
      </c>
      <c r="E372" s="217" t="s">
        <v>507</v>
      </c>
      <c r="F372" s="218" t="s">
        <v>508</v>
      </c>
      <c r="G372" s="219" t="s">
        <v>246</v>
      </c>
      <c r="H372" s="220">
        <v>15.6</v>
      </c>
      <c r="I372" s="221"/>
      <c r="J372" s="222">
        <f>ROUND(I372*H372,2)</f>
        <v>0</v>
      </c>
      <c r="K372" s="218" t="s">
        <v>217</v>
      </c>
      <c r="L372" s="43"/>
      <c r="M372" s="223" t="s">
        <v>1</v>
      </c>
      <c r="N372" s="224" t="s">
        <v>38</v>
      </c>
      <c r="O372" s="79"/>
      <c r="P372" s="225">
        <f>O372*H372</f>
        <v>0</v>
      </c>
      <c r="Q372" s="225">
        <v>0.0001932</v>
      </c>
      <c r="R372" s="225">
        <f>Q372*H372</f>
        <v>0.0030139200000000002</v>
      </c>
      <c r="S372" s="225">
        <v>0</v>
      </c>
      <c r="T372" s="226">
        <f>S372*H372</f>
        <v>0</v>
      </c>
      <c r="AR372" s="17" t="s">
        <v>218</v>
      </c>
      <c r="AT372" s="17" t="s">
        <v>213</v>
      </c>
      <c r="AU372" s="17" t="s">
        <v>76</v>
      </c>
      <c r="AY372" s="17" t="s">
        <v>211</v>
      </c>
      <c r="BE372" s="227">
        <f>IF(N372="základní",J372,0)</f>
        <v>0</v>
      </c>
      <c r="BF372" s="227">
        <f>IF(N372="snížená",J372,0)</f>
        <v>0</v>
      </c>
      <c r="BG372" s="227">
        <f>IF(N372="zákl. přenesená",J372,0)</f>
        <v>0</v>
      </c>
      <c r="BH372" s="227">
        <f>IF(N372="sníž. přenesená",J372,0)</f>
        <v>0</v>
      </c>
      <c r="BI372" s="227">
        <f>IF(N372="nulová",J372,0)</f>
        <v>0</v>
      </c>
      <c r="BJ372" s="17" t="s">
        <v>74</v>
      </c>
      <c r="BK372" s="227">
        <f>ROUND(I372*H372,2)</f>
        <v>0</v>
      </c>
      <c r="BL372" s="17" t="s">
        <v>218</v>
      </c>
      <c r="BM372" s="17" t="s">
        <v>503</v>
      </c>
    </row>
    <row r="373" spans="2:47" s="1" customFormat="1" ht="12">
      <c r="B373" s="38"/>
      <c r="C373" s="39"/>
      <c r="D373" s="228" t="s">
        <v>219</v>
      </c>
      <c r="E373" s="39"/>
      <c r="F373" s="229" t="s">
        <v>510</v>
      </c>
      <c r="G373" s="39"/>
      <c r="H373" s="39"/>
      <c r="I373" s="143"/>
      <c r="J373" s="39"/>
      <c r="K373" s="39"/>
      <c r="L373" s="43"/>
      <c r="M373" s="230"/>
      <c r="N373" s="79"/>
      <c r="O373" s="79"/>
      <c r="P373" s="79"/>
      <c r="Q373" s="79"/>
      <c r="R373" s="79"/>
      <c r="S373" s="79"/>
      <c r="T373" s="80"/>
      <c r="AT373" s="17" t="s">
        <v>219</v>
      </c>
      <c r="AU373" s="17" t="s">
        <v>76</v>
      </c>
    </row>
    <row r="374" spans="2:47" s="1" customFormat="1" ht="12">
      <c r="B374" s="38"/>
      <c r="C374" s="39"/>
      <c r="D374" s="228" t="s">
        <v>221</v>
      </c>
      <c r="E374" s="39"/>
      <c r="F374" s="231" t="s">
        <v>511</v>
      </c>
      <c r="G374" s="39"/>
      <c r="H374" s="39"/>
      <c r="I374" s="143"/>
      <c r="J374" s="39"/>
      <c r="K374" s="39"/>
      <c r="L374" s="43"/>
      <c r="M374" s="230"/>
      <c r="N374" s="79"/>
      <c r="O374" s="79"/>
      <c r="P374" s="79"/>
      <c r="Q374" s="79"/>
      <c r="R374" s="79"/>
      <c r="S374" s="79"/>
      <c r="T374" s="80"/>
      <c r="AT374" s="17" t="s">
        <v>221</v>
      </c>
      <c r="AU374" s="17" t="s">
        <v>76</v>
      </c>
    </row>
    <row r="375" spans="2:51" s="12" customFormat="1" ht="12">
      <c r="B375" s="232"/>
      <c r="C375" s="233"/>
      <c r="D375" s="228" t="s">
        <v>223</v>
      </c>
      <c r="E375" s="234" t="s">
        <v>1</v>
      </c>
      <c r="F375" s="235" t="s">
        <v>2210</v>
      </c>
      <c r="G375" s="233"/>
      <c r="H375" s="234" t="s">
        <v>1</v>
      </c>
      <c r="I375" s="236"/>
      <c r="J375" s="233"/>
      <c r="K375" s="233"/>
      <c r="L375" s="237"/>
      <c r="M375" s="238"/>
      <c r="N375" s="239"/>
      <c r="O375" s="239"/>
      <c r="P375" s="239"/>
      <c r="Q375" s="239"/>
      <c r="R375" s="239"/>
      <c r="S375" s="239"/>
      <c r="T375" s="240"/>
      <c r="AT375" s="241" t="s">
        <v>223</v>
      </c>
      <c r="AU375" s="241" t="s">
        <v>76</v>
      </c>
      <c r="AV375" s="12" t="s">
        <v>74</v>
      </c>
      <c r="AW375" s="12" t="s">
        <v>30</v>
      </c>
      <c r="AX375" s="12" t="s">
        <v>67</v>
      </c>
      <c r="AY375" s="241" t="s">
        <v>211</v>
      </c>
    </row>
    <row r="376" spans="2:51" s="13" customFormat="1" ht="12">
      <c r="B376" s="242"/>
      <c r="C376" s="243"/>
      <c r="D376" s="228" t="s">
        <v>223</v>
      </c>
      <c r="E376" s="244" t="s">
        <v>1</v>
      </c>
      <c r="F376" s="245" t="s">
        <v>2748</v>
      </c>
      <c r="G376" s="243"/>
      <c r="H376" s="246">
        <v>8.8</v>
      </c>
      <c r="I376" s="247"/>
      <c r="J376" s="243"/>
      <c r="K376" s="243"/>
      <c r="L376" s="248"/>
      <c r="M376" s="249"/>
      <c r="N376" s="250"/>
      <c r="O376" s="250"/>
      <c r="P376" s="250"/>
      <c r="Q376" s="250"/>
      <c r="R376" s="250"/>
      <c r="S376" s="250"/>
      <c r="T376" s="251"/>
      <c r="AT376" s="252" t="s">
        <v>223</v>
      </c>
      <c r="AU376" s="252" t="s">
        <v>76</v>
      </c>
      <c r="AV376" s="13" t="s">
        <v>76</v>
      </c>
      <c r="AW376" s="13" t="s">
        <v>30</v>
      </c>
      <c r="AX376" s="13" t="s">
        <v>67</v>
      </c>
      <c r="AY376" s="252" t="s">
        <v>211</v>
      </c>
    </row>
    <row r="377" spans="2:51" s="13" customFormat="1" ht="12">
      <c r="B377" s="242"/>
      <c r="C377" s="243"/>
      <c r="D377" s="228" t="s">
        <v>223</v>
      </c>
      <c r="E377" s="244" t="s">
        <v>1</v>
      </c>
      <c r="F377" s="245" t="s">
        <v>2749</v>
      </c>
      <c r="G377" s="243"/>
      <c r="H377" s="246">
        <v>6.8</v>
      </c>
      <c r="I377" s="247"/>
      <c r="J377" s="243"/>
      <c r="K377" s="243"/>
      <c r="L377" s="248"/>
      <c r="M377" s="249"/>
      <c r="N377" s="250"/>
      <c r="O377" s="250"/>
      <c r="P377" s="250"/>
      <c r="Q377" s="250"/>
      <c r="R377" s="250"/>
      <c r="S377" s="250"/>
      <c r="T377" s="251"/>
      <c r="AT377" s="252" t="s">
        <v>223</v>
      </c>
      <c r="AU377" s="252" t="s">
        <v>76</v>
      </c>
      <c r="AV377" s="13" t="s">
        <v>76</v>
      </c>
      <c r="AW377" s="13" t="s">
        <v>30</v>
      </c>
      <c r="AX377" s="13" t="s">
        <v>67</v>
      </c>
      <c r="AY377" s="252" t="s">
        <v>211</v>
      </c>
    </row>
    <row r="378" spans="2:51" s="14" customFormat="1" ht="12">
      <c r="B378" s="253"/>
      <c r="C378" s="254"/>
      <c r="D378" s="228" t="s">
        <v>223</v>
      </c>
      <c r="E378" s="255" t="s">
        <v>1</v>
      </c>
      <c r="F378" s="256" t="s">
        <v>227</v>
      </c>
      <c r="G378" s="254"/>
      <c r="H378" s="257">
        <v>15.6</v>
      </c>
      <c r="I378" s="258"/>
      <c r="J378" s="254"/>
      <c r="K378" s="254"/>
      <c r="L378" s="259"/>
      <c r="M378" s="260"/>
      <c r="N378" s="261"/>
      <c r="O378" s="261"/>
      <c r="P378" s="261"/>
      <c r="Q378" s="261"/>
      <c r="R378" s="261"/>
      <c r="S378" s="261"/>
      <c r="T378" s="262"/>
      <c r="AT378" s="263" t="s">
        <v>223</v>
      </c>
      <c r="AU378" s="263" t="s">
        <v>76</v>
      </c>
      <c r="AV378" s="14" t="s">
        <v>218</v>
      </c>
      <c r="AW378" s="14" t="s">
        <v>30</v>
      </c>
      <c r="AX378" s="14" t="s">
        <v>74</v>
      </c>
      <c r="AY378" s="263" t="s">
        <v>211</v>
      </c>
    </row>
    <row r="379" spans="2:65" s="1" customFormat="1" ht="16.5" customHeight="1">
      <c r="B379" s="38"/>
      <c r="C379" s="216" t="s">
        <v>506</v>
      </c>
      <c r="D379" s="216" t="s">
        <v>213</v>
      </c>
      <c r="E379" s="217" t="s">
        <v>550</v>
      </c>
      <c r="F379" s="218" t="s">
        <v>551</v>
      </c>
      <c r="G379" s="219" t="s">
        <v>216</v>
      </c>
      <c r="H379" s="220">
        <v>4.212</v>
      </c>
      <c r="I379" s="221"/>
      <c r="J379" s="222">
        <f>ROUND(I379*H379,2)</f>
        <v>0</v>
      </c>
      <c r="K379" s="218" t="s">
        <v>217</v>
      </c>
      <c r="L379" s="43"/>
      <c r="M379" s="223" t="s">
        <v>1</v>
      </c>
      <c r="N379" s="224" t="s">
        <v>38</v>
      </c>
      <c r="O379" s="79"/>
      <c r="P379" s="225">
        <f>O379*H379</f>
        <v>0</v>
      </c>
      <c r="Q379" s="225">
        <v>0.00063</v>
      </c>
      <c r="R379" s="225">
        <f>Q379*H379</f>
        <v>0.00265356</v>
      </c>
      <c r="S379" s="225">
        <v>0</v>
      </c>
      <c r="T379" s="226">
        <f>S379*H379</f>
        <v>0</v>
      </c>
      <c r="AR379" s="17" t="s">
        <v>218</v>
      </c>
      <c r="AT379" s="17" t="s">
        <v>213</v>
      </c>
      <c r="AU379" s="17" t="s">
        <v>76</v>
      </c>
      <c r="AY379" s="17" t="s">
        <v>211</v>
      </c>
      <c r="BE379" s="227">
        <f>IF(N379="základní",J379,0)</f>
        <v>0</v>
      </c>
      <c r="BF379" s="227">
        <f>IF(N379="snížená",J379,0)</f>
        <v>0</v>
      </c>
      <c r="BG379" s="227">
        <f>IF(N379="zákl. přenesená",J379,0)</f>
        <v>0</v>
      </c>
      <c r="BH379" s="227">
        <f>IF(N379="sníž. přenesená",J379,0)</f>
        <v>0</v>
      </c>
      <c r="BI379" s="227">
        <f>IF(N379="nulová",J379,0)</f>
        <v>0</v>
      </c>
      <c r="BJ379" s="17" t="s">
        <v>74</v>
      </c>
      <c r="BK379" s="227">
        <f>ROUND(I379*H379,2)</f>
        <v>0</v>
      </c>
      <c r="BL379" s="17" t="s">
        <v>218</v>
      </c>
      <c r="BM379" s="17" t="s">
        <v>509</v>
      </c>
    </row>
    <row r="380" spans="2:47" s="1" customFormat="1" ht="12">
      <c r="B380" s="38"/>
      <c r="C380" s="39"/>
      <c r="D380" s="228" t="s">
        <v>219</v>
      </c>
      <c r="E380" s="39"/>
      <c r="F380" s="229" t="s">
        <v>553</v>
      </c>
      <c r="G380" s="39"/>
      <c r="H380" s="39"/>
      <c r="I380" s="143"/>
      <c r="J380" s="39"/>
      <c r="K380" s="39"/>
      <c r="L380" s="43"/>
      <c r="M380" s="230"/>
      <c r="N380" s="79"/>
      <c r="O380" s="79"/>
      <c r="P380" s="79"/>
      <c r="Q380" s="79"/>
      <c r="R380" s="79"/>
      <c r="S380" s="79"/>
      <c r="T380" s="80"/>
      <c r="AT380" s="17" t="s">
        <v>219</v>
      </c>
      <c r="AU380" s="17" t="s">
        <v>76</v>
      </c>
    </row>
    <row r="381" spans="2:47" s="1" customFormat="1" ht="12">
      <c r="B381" s="38"/>
      <c r="C381" s="39"/>
      <c r="D381" s="228" t="s">
        <v>221</v>
      </c>
      <c r="E381" s="39"/>
      <c r="F381" s="231" t="s">
        <v>554</v>
      </c>
      <c r="G381" s="39"/>
      <c r="H381" s="39"/>
      <c r="I381" s="143"/>
      <c r="J381" s="39"/>
      <c r="K381" s="39"/>
      <c r="L381" s="43"/>
      <c r="M381" s="230"/>
      <c r="N381" s="79"/>
      <c r="O381" s="79"/>
      <c r="P381" s="79"/>
      <c r="Q381" s="79"/>
      <c r="R381" s="79"/>
      <c r="S381" s="79"/>
      <c r="T381" s="80"/>
      <c r="AT381" s="17" t="s">
        <v>221</v>
      </c>
      <c r="AU381" s="17" t="s">
        <v>76</v>
      </c>
    </row>
    <row r="382" spans="2:51" s="12" customFormat="1" ht="12">
      <c r="B382" s="232"/>
      <c r="C382" s="233"/>
      <c r="D382" s="228" t="s">
        <v>223</v>
      </c>
      <c r="E382" s="234" t="s">
        <v>1</v>
      </c>
      <c r="F382" s="235" t="s">
        <v>1239</v>
      </c>
      <c r="G382" s="233"/>
      <c r="H382" s="234" t="s">
        <v>1</v>
      </c>
      <c r="I382" s="236"/>
      <c r="J382" s="233"/>
      <c r="K382" s="233"/>
      <c r="L382" s="237"/>
      <c r="M382" s="238"/>
      <c r="N382" s="239"/>
      <c r="O382" s="239"/>
      <c r="P382" s="239"/>
      <c r="Q382" s="239"/>
      <c r="R382" s="239"/>
      <c r="S382" s="239"/>
      <c r="T382" s="240"/>
      <c r="AT382" s="241" t="s">
        <v>223</v>
      </c>
      <c r="AU382" s="241" t="s">
        <v>76</v>
      </c>
      <c r="AV382" s="12" t="s">
        <v>74</v>
      </c>
      <c r="AW382" s="12" t="s">
        <v>30</v>
      </c>
      <c r="AX382" s="12" t="s">
        <v>67</v>
      </c>
      <c r="AY382" s="241" t="s">
        <v>211</v>
      </c>
    </row>
    <row r="383" spans="2:51" s="13" customFormat="1" ht="12">
      <c r="B383" s="242"/>
      <c r="C383" s="243"/>
      <c r="D383" s="228" t="s">
        <v>223</v>
      </c>
      <c r="E383" s="244" t="s">
        <v>1</v>
      </c>
      <c r="F383" s="245" t="s">
        <v>2750</v>
      </c>
      <c r="G383" s="243"/>
      <c r="H383" s="246">
        <v>2.376</v>
      </c>
      <c r="I383" s="247"/>
      <c r="J383" s="243"/>
      <c r="K383" s="243"/>
      <c r="L383" s="248"/>
      <c r="M383" s="249"/>
      <c r="N383" s="250"/>
      <c r="O383" s="250"/>
      <c r="P383" s="250"/>
      <c r="Q383" s="250"/>
      <c r="R383" s="250"/>
      <c r="S383" s="250"/>
      <c r="T383" s="251"/>
      <c r="AT383" s="252" t="s">
        <v>223</v>
      </c>
      <c r="AU383" s="252" t="s">
        <v>76</v>
      </c>
      <c r="AV383" s="13" t="s">
        <v>76</v>
      </c>
      <c r="AW383" s="13" t="s">
        <v>30</v>
      </c>
      <c r="AX383" s="13" t="s">
        <v>67</v>
      </c>
      <c r="AY383" s="252" t="s">
        <v>211</v>
      </c>
    </row>
    <row r="384" spans="2:51" s="13" customFormat="1" ht="12">
      <c r="B384" s="242"/>
      <c r="C384" s="243"/>
      <c r="D384" s="228" t="s">
        <v>223</v>
      </c>
      <c r="E384" s="244" t="s">
        <v>1</v>
      </c>
      <c r="F384" s="245" t="s">
        <v>2751</v>
      </c>
      <c r="G384" s="243"/>
      <c r="H384" s="246">
        <v>1.836</v>
      </c>
      <c r="I384" s="247"/>
      <c r="J384" s="243"/>
      <c r="K384" s="243"/>
      <c r="L384" s="248"/>
      <c r="M384" s="249"/>
      <c r="N384" s="250"/>
      <c r="O384" s="250"/>
      <c r="P384" s="250"/>
      <c r="Q384" s="250"/>
      <c r="R384" s="250"/>
      <c r="S384" s="250"/>
      <c r="T384" s="251"/>
      <c r="AT384" s="252" t="s">
        <v>223</v>
      </c>
      <c r="AU384" s="252" t="s">
        <v>76</v>
      </c>
      <c r="AV384" s="13" t="s">
        <v>76</v>
      </c>
      <c r="AW384" s="13" t="s">
        <v>30</v>
      </c>
      <c r="AX384" s="13" t="s">
        <v>67</v>
      </c>
      <c r="AY384" s="252" t="s">
        <v>211</v>
      </c>
    </row>
    <row r="385" spans="2:51" s="14" customFormat="1" ht="12">
      <c r="B385" s="253"/>
      <c r="C385" s="254"/>
      <c r="D385" s="228" t="s">
        <v>223</v>
      </c>
      <c r="E385" s="255" t="s">
        <v>1</v>
      </c>
      <c r="F385" s="256" t="s">
        <v>227</v>
      </c>
      <c r="G385" s="254"/>
      <c r="H385" s="257">
        <v>4.212</v>
      </c>
      <c r="I385" s="258"/>
      <c r="J385" s="254"/>
      <c r="K385" s="254"/>
      <c r="L385" s="259"/>
      <c r="M385" s="260"/>
      <c r="N385" s="261"/>
      <c r="O385" s="261"/>
      <c r="P385" s="261"/>
      <c r="Q385" s="261"/>
      <c r="R385" s="261"/>
      <c r="S385" s="261"/>
      <c r="T385" s="262"/>
      <c r="AT385" s="263" t="s">
        <v>223</v>
      </c>
      <c r="AU385" s="263" t="s">
        <v>76</v>
      </c>
      <c r="AV385" s="14" t="s">
        <v>218</v>
      </c>
      <c r="AW385" s="14" t="s">
        <v>30</v>
      </c>
      <c r="AX385" s="14" t="s">
        <v>74</v>
      </c>
      <c r="AY385" s="263" t="s">
        <v>211</v>
      </c>
    </row>
    <row r="386" spans="2:65" s="1" customFormat="1" ht="16.5" customHeight="1">
      <c r="B386" s="38"/>
      <c r="C386" s="216" t="s">
        <v>344</v>
      </c>
      <c r="D386" s="216" t="s">
        <v>213</v>
      </c>
      <c r="E386" s="217" t="s">
        <v>557</v>
      </c>
      <c r="F386" s="218" t="s">
        <v>558</v>
      </c>
      <c r="G386" s="219" t="s">
        <v>559</v>
      </c>
      <c r="H386" s="220">
        <v>2</v>
      </c>
      <c r="I386" s="221"/>
      <c r="J386" s="222">
        <f>ROUND(I386*H386,2)</f>
        <v>0</v>
      </c>
      <c r="K386" s="218" t="s">
        <v>217</v>
      </c>
      <c r="L386" s="43"/>
      <c r="M386" s="223" t="s">
        <v>1</v>
      </c>
      <c r="N386" s="224" t="s">
        <v>38</v>
      </c>
      <c r="O386" s="79"/>
      <c r="P386" s="225">
        <f>O386*H386</f>
        <v>0</v>
      </c>
      <c r="Q386" s="225">
        <v>0.006485</v>
      </c>
      <c r="R386" s="225">
        <f>Q386*H386</f>
        <v>0.01297</v>
      </c>
      <c r="S386" s="225">
        <v>0</v>
      </c>
      <c r="T386" s="226">
        <f>S386*H386</f>
        <v>0</v>
      </c>
      <c r="AR386" s="17" t="s">
        <v>218</v>
      </c>
      <c r="AT386" s="17" t="s">
        <v>213</v>
      </c>
      <c r="AU386" s="17" t="s">
        <v>76</v>
      </c>
      <c r="AY386" s="17" t="s">
        <v>211</v>
      </c>
      <c r="BE386" s="227">
        <f>IF(N386="základní",J386,0)</f>
        <v>0</v>
      </c>
      <c r="BF386" s="227">
        <f>IF(N386="snížená",J386,0)</f>
        <v>0</v>
      </c>
      <c r="BG386" s="227">
        <f>IF(N386="zákl. přenesená",J386,0)</f>
        <v>0</v>
      </c>
      <c r="BH386" s="227">
        <f>IF(N386="sníž. přenesená",J386,0)</f>
        <v>0</v>
      </c>
      <c r="BI386" s="227">
        <f>IF(N386="nulová",J386,0)</f>
        <v>0</v>
      </c>
      <c r="BJ386" s="17" t="s">
        <v>74</v>
      </c>
      <c r="BK386" s="227">
        <f>ROUND(I386*H386,2)</f>
        <v>0</v>
      </c>
      <c r="BL386" s="17" t="s">
        <v>218</v>
      </c>
      <c r="BM386" s="17" t="s">
        <v>517</v>
      </c>
    </row>
    <row r="387" spans="2:47" s="1" customFormat="1" ht="12">
      <c r="B387" s="38"/>
      <c r="C387" s="39"/>
      <c r="D387" s="228" t="s">
        <v>219</v>
      </c>
      <c r="E387" s="39"/>
      <c r="F387" s="229" t="s">
        <v>561</v>
      </c>
      <c r="G387" s="39"/>
      <c r="H387" s="39"/>
      <c r="I387" s="143"/>
      <c r="J387" s="39"/>
      <c r="K387" s="39"/>
      <c r="L387" s="43"/>
      <c r="M387" s="230"/>
      <c r="N387" s="79"/>
      <c r="O387" s="79"/>
      <c r="P387" s="79"/>
      <c r="Q387" s="79"/>
      <c r="R387" s="79"/>
      <c r="S387" s="79"/>
      <c r="T387" s="80"/>
      <c r="AT387" s="17" t="s">
        <v>219</v>
      </c>
      <c r="AU387" s="17" t="s">
        <v>76</v>
      </c>
    </row>
    <row r="388" spans="2:47" s="1" customFormat="1" ht="12">
      <c r="B388" s="38"/>
      <c r="C388" s="39"/>
      <c r="D388" s="228" t="s">
        <v>250</v>
      </c>
      <c r="E388" s="39"/>
      <c r="F388" s="231" t="s">
        <v>2088</v>
      </c>
      <c r="G388" s="39"/>
      <c r="H388" s="39"/>
      <c r="I388" s="143"/>
      <c r="J388" s="39"/>
      <c r="K388" s="39"/>
      <c r="L388" s="43"/>
      <c r="M388" s="230"/>
      <c r="N388" s="79"/>
      <c r="O388" s="79"/>
      <c r="P388" s="79"/>
      <c r="Q388" s="79"/>
      <c r="R388" s="79"/>
      <c r="S388" s="79"/>
      <c r="T388" s="80"/>
      <c r="AT388" s="17" t="s">
        <v>250</v>
      </c>
      <c r="AU388" s="17" t="s">
        <v>76</v>
      </c>
    </row>
    <row r="389" spans="2:51" s="12" customFormat="1" ht="12">
      <c r="B389" s="232"/>
      <c r="C389" s="233"/>
      <c r="D389" s="228" t="s">
        <v>223</v>
      </c>
      <c r="E389" s="234" t="s">
        <v>1</v>
      </c>
      <c r="F389" s="235" t="s">
        <v>1258</v>
      </c>
      <c r="G389" s="233"/>
      <c r="H389" s="234" t="s">
        <v>1</v>
      </c>
      <c r="I389" s="236"/>
      <c r="J389" s="233"/>
      <c r="K389" s="233"/>
      <c r="L389" s="237"/>
      <c r="M389" s="238"/>
      <c r="N389" s="239"/>
      <c r="O389" s="239"/>
      <c r="P389" s="239"/>
      <c r="Q389" s="239"/>
      <c r="R389" s="239"/>
      <c r="S389" s="239"/>
      <c r="T389" s="240"/>
      <c r="AT389" s="241" t="s">
        <v>223</v>
      </c>
      <c r="AU389" s="241" t="s">
        <v>76</v>
      </c>
      <c r="AV389" s="12" t="s">
        <v>74</v>
      </c>
      <c r="AW389" s="12" t="s">
        <v>30</v>
      </c>
      <c r="AX389" s="12" t="s">
        <v>67</v>
      </c>
      <c r="AY389" s="241" t="s">
        <v>211</v>
      </c>
    </row>
    <row r="390" spans="2:51" s="13" customFormat="1" ht="12">
      <c r="B390" s="242"/>
      <c r="C390" s="243"/>
      <c r="D390" s="228" t="s">
        <v>223</v>
      </c>
      <c r="E390" s="244" t="s">
        <v>1</v>
      </c>
      <c r="F390" s="245" t="s">
        <v>76</v>
      </c>
      <c r="G390" s="243"/>
      <c r="H390" s="246">
        <v>2</v>
      </c>
      <c r="I390" s="247"/>
      <c r="J390" s="243"/>
      <c r="K390" s="243"/>
      <c r="L390" s="248"/>
      <c r="M390" s="249"/>
      <c r="N390" s="250"/>
      <c r="O390" s="250"/>
      <c r="P390" s="250"/>
      <c r="Q390" s="250"/>
      <c r="R390" s="250"/>
      <c r="S390" s="250"/>
      <c r="T390" s="251"/>
      <c r="AT390" s="252" t="s">
        <v>223</v>
      </c>
      <c r="AU390" s="252" t="s">
        <v>76</v>
      </c>
      <c r="AV390" s="13" t="s">
        <v>76</v>
      </c>
      <c r="AW390" s="13" t="s">
        <v>30</v>
      </c>
      <c r="AX390" s="13" t="s">
        <v>67</v>
      </c>
      <c r="AY390" s="252" t="s">
        <v>211</v>
      </c>
    </row>
    <row r="391" spans="2:51" s="14" customFormat="1" ht="12">
      <c r="B391" s="253"/>
      <c r="C391" s="254"/>
      <c r="D391" s="228" t="s">
        <v>223</v>
      </c>
      <c r="E391" s="255" t="s">
        <v>1</v>
      </c>
      <c r="F391" s="256" t="s">
        <v>227</v>
      </c>
      <c r="G391" s="254"/>
      <c r="H391" s="257">
        <v>2</v>
      </c>
      <c r="I391" s="258"/>
      <c r="J391" s="254"/>
      <c r="K391" s="254"/>
      <c r="L391" s="259"/>
      <c r="M391" s="260"/>
      <c r="N391" s="261"/>
      <c r="O391" s="261"/>
      <c r="P391" s="261"/>
      <c r="Q391" s="261"/>
      <c r="R391" s="261"/>
      <c r="S391" s="261"/>
      <c r="T391" s="262"/>
      <c r="AT391" s="263" t="s">
        <v>223</v>
      </c>
      <c r="AU391" s="263" t="s">
        <v>76</v>
      </c>
      <c r="AV391" s="14" t="s">
        <v>218</v>
      </c>
      <c r="AW391" s="14" t="s">
        <v>30</v>
      </c>
      <c r="AX391" s="14" t="s">
        <v>74</v>
      </c>
      <c r="AY391" s="263" t="s">
        <v>211</v>
      </c>
    </row>
    <row r="392" spans="2:65" s="1" customFormat="1" ht="16.5" customHeight="1">
      <c r="B392" s="38"/>
      <c r="C392" s="216" t="s">
        <v>524</v>
      </c>
      <c r="D392" s="216" t="s">
        <v>213</v>
      </c>
      <c r="E392" s="217" t="s">
        <v>2090</v>
      </c>
      <c r="F392" s="218" t="s">
        <v>2091</v>
      </c>
      <c r="G392" s="219" t="s">
        <v>230</v>
      </c>
      <c r="H392" s="220">
        <v>4.9</v>
      </c>
      <c r="I392" s="221"/>
      <c r="J392" s="222">
        <f>ROUND(I392*H392,2)</f>
        <v>0</v>
      </c>
      <c r="K392" s="218" t="s">
        <v>217</v>
      </c>
      <c r="L392" s="43"/>
      <c r="M392" s="223" t="s">
        <v>1</v>
      </c>
      <c r="N392" s="224" t="s">
        <v>38</v>
      </c>
      <c r="O392" s="79"/>
      <c r="P392" s="225">
        <f>O392*H392</f>
        <v>0</v>
      </c>
      <c r="Q392" s="225">
        <v>0</v>
      </c>
      <c r="R392" s="225">
        <f>Q392*H392</f>
        <v>0</v>
      </c>
      <c r="S392" s="225">
        <v>0.001</v>
      </c>
      <c r="T392" s="226">
        <f>S392*H392</f>
        <v>0.004900000000000001</v>
      </c>
      <c r="AR392" s="17" t="s">
        <v>218</v>
      </c>
      <c r="AT392" s="17" t="s">
        <v>213</v>
      </c>
      <c r="AU392" s="17" t="s">
        <v>76</v>
      </c>
      <c r="AY392" s="17" t="s">
        <v>211</v>
      </c>
      <c r="BE392" s="227">
        <f>IF(N392="základní",J392,0)</f>
        <v>0</v>
      </c>
      <c r="BF392" s="227">
        <f>IF(N392="snížená",J392,0)</f>
        <v>0</v>
      </c>
      <c r="BG392" s="227">
        <f>IF(N392="zákl. přenesená",J392,0)</f>
        <v>0</v>
      </c>
      <c r="BH392" s="227">
        <f>IF(N392="sníž. přenesená",J392,0)</f>
        <v>0</v>
      </c>
      <c r="BI392" s="227">
        <f>IF(N392="nulová",J392,0)</f>
        <v>0</v>
      </c>
      <c r="BJ392" s="17" t="s">
        <v>74</v>
      </c>
      <c r="BK392" s="227">
        <f>ROUND(I392*H392,2)</f>
        <v>0</v>
      </c>
      <c r="BL392" s="17" t="s">
        <v>218</v>
      </c>
      <c r="BM392" s="17" t="s">
        <v>533</v>
      </c>
    </row>
    <row r="393" spans="2:47" s="1" customFormat="1" ht="12">
      <c r="B393" s="38"/>
      <c r="C393" s="39"/>
      <c r="D393" s="228" t="s">
        <v>219</v>
      </c>
      <c r="E393" s="39"/>
      <c r="F393" s="229" t="s">
        <v>2092</v>
      </c>
      <c r="G393" s="39"/>
      <c r="H393" s="39"/>
      <c r="I393" s="143"/>
      <c r="J393" s="39"/>
      <c r="K393" s="39"/>
      <c r="L393" s="43"/>
      <c r="M393" s="230"/>
      <c r="N393" s="79"/>
      <c r="O393" s="79"/>
      <c r="P393" s="79"/>
      <c r="Q393" s="79"/>
      <c r="R393" s="79"/>
      <c r="S393" s="79"/>
      <c r="T393" s="80"/>
      <c r="AT393" s="17" t="s">
        <v>219</v>
      </c>
      <c r="AU393" s="17" t="s">
        <v>76</v>
      </c>
    </row>
    <row r="394" spans="2:47" s="1" customFormat="1" ht="12">
      <c r="B394" s="38"/>
      <c r="C394" s="39"/>
      <c r="D394" s="228" t="s">
        <v>221</v>
      </c>
      <c r="E394" s="39"/>
      <c r="F394" s="231" t="s">
        <v>1045</v>
      </c>
      <c r="G394" s="39"/>
      <c r="H394" s="39"/>
      <c r="I394" s="143"/>
      <c r="J394" s="39"/>
      <c r="K394" s="39"/>
      <c r="L394" s="43"/>
      <c r="M394" s="230"/>
      <c r="N394" s="79"/>
      <c r="O394" s="79"/>
      <c r="P394" s="79"/>
      <c r="Q394" s="79"/>
      <c r="R394" s="79"/>
      <c r="S394" s="79"/>
      <c r="T394" s="80"/>
      <c r="AT394" s="17" t="s">
        <v>221</v>
      </c>
      <c r="AU394" s="17" t="s">
        <v>76</v>
      </c>
    </row>
    <row r="395" spans="2:51" s="12" customFormat="1" ht="12">
      <c r="B395" s="232"/>
      <c r="C395" s="233"/>
      <c r="D395" s="228" t="s">
        <v>223</v>
      </c>
      <c r="E395" s="234" t="s">
        <v>1</v>
      </c>
      <c r="F395" s="235" t="s">
        <v>2214</v>
      </c>
      <c r="G395" s="233"/>
      <c r="H395" s="234" t="s">
        <v>1</v>
      </c>
      <c r="I395" s="236"/>
      <c r="J395" s="233"/>
      <c r="K395" s="233"/>
      <c r="L395" s="237"/>
      <c r="M395" s="238"/>
      <c r="N395" s="239"/>
      <c r="O395" s="239"/>
      <c r="P395" s="239"/>
      <c r="Q395" s="239"/>
      <c r="R395" s="239"/>
      <c r="S395" s="239"/>
      <c r="T395" s="240"/>
      <c r="AT395" s="241" t="s">
        <v>223</v>
      </c>
      <c r="AU395" s="241" t="s">
        <v>76</v>
      </c>
      <c r="AV395" s="12" t="s">
        <v>74</v>
      </c>
      <c r="AW395" s="12" t="s">
        <v>30</v>
      </c>
      <c r="AX395" s="12" t="s">
        <v>67</v>
      </c>
      <c r="AY395" s="241" t="s">
        <v>211</v>
      </c>
    </row>
    <row r="396" spans="2:51" s="13" customFormat="1" ht="12">
      <c r="B396" s="242"/>
      <c r="C396" s="243"/>
      <c r="D396" s="228" t="s">
        <v>223</v>
      </c>
      <c r="E396" s="244" t="s">
        <v>1</v>
      </c>
      <c r="F396" s="245" t="s">
        <v>2752</v>
      </c>
      <c r="G396" s="243"/>
      <c r="H396" s="246">
        <v>4.9</v>
      </c>
      <c r="I396" s="247"/>
      <c r="J396" s="243"/>
      <c r="K396" s="243"/>
      <c r="L396" s="248"/>
      <c r="M396" s="249"/>
      <c r="N396" s="250"/>
      <c r="O396" s="250"/>
      <c r="P396" s="250"/>
      <c r="Q396" s="250"/>
      <c r="R396" s="250"/>
      <c r="S396" s="250"/>
      <c r="T396" s="251"/>
      <c r="AT396" s="252" t="s">
        <v>223</v>
      </c>
      <c r="AU396" s="252" t="s">
        <v>76</v>
      </c>
      <c r="AV396" s="13" t="s">
        <v>76</v>
      </c>
      <c r="AW396" s="13" t="s">
        <v>30</v>
      </c>
      <c r="AX396" s="13" t="s">
        <v>67</v>
      </c>
      <c r="AY396" s="252" t="s">
        <v>211</v>
      </c>
    </row>
    <row r="397" spans="2:51" s="14" customFormat="1" ht="12">
      <c r="B397" s="253"/>
      <c r="C397" s="254"/>
      <c r="D397" s="228" t="s">
        <v>223</v>
      </c>
      <c r="E397" s="255" t="s">
        <v>1</v>
      </c>
      <c r="F397" s="256" t="s">
        <v>227</v>
      </c>
      <c r="G397" s="254"/>
      <c r="H397" s="257">
        <v>4.9</v>
      </c>
      <c r="I397" s="258"/>
      <c r="J397" s="254"/>
      <c r="K397" s="254"/>
      <c r="L397" s="259"/>
      <c r="M397" s="260"/>
      <c r="N397" s="261"/>
      <c r="O397" s="261"/>
      <c r="P397" s="261"/>
      <c r="Q397" s="261"/>
      <c r="R397" s="261"/>
      <c r="S397" s="261"/>
      <c r="T397" s="262"/>
      <c r="AT397" s="263" t="s">
        <v>223</v>
      </c>
      <c r="AU397" s="263" t="s">
        <v>76</v>
      </c>
      <c r="AV397" s="14" t="s">
        <v>218</v>
      </c>
      <c r="AW397" s="14" t="s">
        <v>30</v>
      </c>
      <c r="AX397" s="14" t="s">
        <v>74</v>
      </c>
      <c r="AY397" s="263" t="s">
        <v>211</v>
      </c>
    </row>
    <row r="398" spans="2:65" s="1" customFormat="1" ht="16.5" customHeight="1">
      <c r="B398" s="38"/>
      <c r="C398" s="216" t="s">
        <v>351</v>
      </c>
      <c r="D398" s="216" t="s">
        <v>213</v>
      </c>
      <c r="E398" s="217" t="s">
        <v>2098</v>
      </c>
      <c r="F398" s="218" t="s">
        <v>2099</v>
      </c>
      <c r="G398" s="219" t="s">
        <v>230</v>
      </c>
      <c r="H398" s="220">
        <v>15.932</v>
      </c>
      <c r="I398" s="221"/>
      <c r="J398" s="222">
        <f>ROUND(I398*H398,2)</f>
        <v>0</v>
      </c>
      <c r="K398" s="218" t="s">
        <v>217</v>
      </c>
      <c r="L398" s="43"/>
      <c r="M398" s="223" t="s">
        <v>1</v>
      </c>
      <c r="N398" s="224" t="s">
        <v>38</v>
      </c>
      <c r="O398" s="79"/>
      <c r="P398" s="225">
        <f>O398*H398</f>
        <v>0</v>
      </c>
      <c r="Q398" s="225">
        <v>0.12</v>
      </c>
      <c r="R398" s="225">
        <f>Q398*H398</f>
        <v>1.91184</v>
      </c>
      <c r="S398" s="225">
        <v>2.49</v>
      </c>
      <c r="T398" s="226">
        <f>S398*H398</f>
        <v>39.670680000000004</v>
      </c>
      <c r="AR398" s="17" t="s">
        <v>218</v>
      </c>
      <c r="AT398" s="17" t="s">
        <v>213</v>
      </c>
      <c r="AU398" s="17" t="s">
        <v>76</v>
      </c>
      <c r="AY398" s="17" t="s">
        <v>211</v>
      </c>
      <c r="BE398" s="227">
        <f>IF(N398="základní",J398,0)</f>
        <v>0</v>
      </c>
      <c r="BF398" s="227">
        <f>IF(N398="snížená",J398,0)</f>
        <v>0</v>
      </c>
      <c r="BG398" s="227">
        <f>IF(N398="zákl. přenesená",J398,0)</f>
        <v>0</v>
      </c>
      <c r="BH398" s="227">
        <f>IF(N398="sníž. přenesená",J398,0)</f>
        <v>0</v>
      </c>
      <c r="BI398" s="227">
        <f>IF(N398="nulová",J398,0)</f>
        <v>0</v>
      </c>
      <c r="BJ398" s="17" t="s">
        <v>74</v>
      </c>
      <c r="BK398" s="227">
        <f>ROUND(I398*H398,2)</f>
        <v>0</v>
      </c>
      <c r="BL398" s="17" t="s">
        <v>218</v>
      </c>
      <c r="BM398" s="17" t="s">
        <v>540</v>
      </c>
    </row>
    <row r="399" spans="2:47" s="1" customFormat="1" ht="12">
      <c r="B399" s="38"/>
      <c r="C399" s="39"/>
      <c r="D399" s="228" t="s">
        <v>219</v>
      </c>
      <c r="E399" s="39"/>
      <c r="F399" s="229" t="s">
        <v>2100</v>
      </c>
      <c r="G399" s="39"/>
      <c r="H399" s="39"/>
      <c r="I399" s="143"/>
      <c r="J399" s="39"/>
      <c r="K399" s="39"/>
      <c r="L399" s="43"/>
      <c r="M399" s="230"/>
      <c r="N399" s="79"/>
      <c r="O399" s="79"/>
      <c r="P399" s="79"/>
      <c r="Q399" s="79"/>
      <c r="R399" s="79"/>
      <c r="S399" s="79"/>
      <c r="T399" s="80"/>
      <c r="AT399" s="17" t="s">
        <v>219</v>
      </c>
      <c r="AU399" s="17" t="s">
        <v>76</v>
      </c>
    </row>
    <row r="400" spans="2:47" s="1" customFormat="1" ht="12">
      <c r="B400" s="38"/>
      <c r="C400" s="39"/>
      <c r="D400" s="228" t="s">
        <v>221</v>
      </c>
      <c r="E400" s="39"/>
      <c r="F400" s="231" t="s">
        <v>2101</v>
      </c>
      <c r="G400" s="39"/>
      <c r="H400" s="39"/>
      <c r="I400" s="143"/>
      <c r="J400" s="39"/>
      <c r="K400" s="39"/>
      <c r="L400" s="43"/>
      <c r="M400" s="230"/>
      <c r="N400" s="79"/>
      <c r="O400" s="79"/>
      <c r="P400" s="79"/>
      <c r="Q400" s="79"/>
      <c r="R400" s="79"/>
      <c r="S400" s="79"/>
      <c r="T400" s="80"/>
      <c r="AT400" s="17" t="s">
        <v>221</v>
      </c>
      <c r="AU400" s="17" t="s">
        <v>76</v>
      </c>
    </row>
    <row r="401" spans="2:51" s="12" customFormat="1" ht="12">
      <c r="B401" s="232"/>
      <c r="C401" s="233"/>
      <c r="D401" s="228" t="s">
        <v>223</v>
      </c>
      <c r="E401" s="234" t="s">
        <v>1</v>
      </c>
      <c r="F401" s="235" t="s">
        <v>2753</v>
      </c>
      <c r="G401" s="233"/>
      <c r="H401" s="234" t="s">
        <v>1</v>
      </c>
      <c r="I401" s="236"/>
      <c r="J401" s="233"/>
      <c r="K401" s="233"/>
      <c r="L401" s="237"/>
      <c r="M401" s="238"/>
      <c r="N401" s="239"/>
      <c r="O401" s="239"/>
      <c r="P401" s="239"/>
      <c r="Q401" s="239"/>
      <c r="R401" s="239"/>
      <c r="S401" s="239"/>
      <c r="T401" s="240"/>
      <c r="AT401" s="241" t="s">
        <v>223</v>
      </c>
      <c r="AU401" s="241" t="s">
        <v>76</v>
      </c>
      <c r="AV401" s="12" t="s">
        <v>74</v>
      </c>
      <c r="AW401" s="12" t="s">
        <v>30</v>
      </c>
      <c r="AX401" s="12" t="s">
        <v>67</v>
      </c>
      <c r="AY401" s="241" t="s">
        <v>211</v>
      </c>
    </row>
    <row r="402" spans="2:51" s="13" customFormat="1" ht="12">
      <c r="B402" s="242"/>
      <c r="C402" s="243"/>
      <c r="D402" s="228" t="s">
        <v>223</v>
      </c>
      <c r="E402" s="244" t="s">
        <v>1</v>
      </c>
      <c r="F402" s="245" t="s">
        <v>2754</v>
      </c>
      <c r="G402" s="243"/>
      <c r="H402" s="246">
        <v>12.001</v>
      </c>
      <c r="I402" s="247"/>
      <c r="J402" s="243"/>
      <c r="K402" s="243"/>
      <c r="L402" s="248"/>
      <c r="M402" s="249"/>
      <c r="N402" s="250"/>
      <c r="O402" s="250"/>
      <c r="P402" s="250"/>
      <c r="Q402" s="250"/>
      <c r="R402" s="250"/>
      <c r="S402" s="250"/>
      <c r="T402" s="251"/>
      <c r="AT402" s="252" t="s">
        <v>223</v>
      </c>
      <c r="AU402" s="252" t="s">
        <v>76</v>
      </c>
      <c r="AV402" s="13" t="s">
        <v>76</v>
      </c>
      <c r="AW402" s="13" t="s">
        <v>30</v>
      </c>
      <c r="AX402" s="13" t="s">
        <v>67</v>
      </c>
      <c r="AY402" s="252" t="s">
        <v>211</v>
      </c>
    </row>
    <row r="403" spans="2:51" s="12" customFormat="1" ht="12">
      <c r="B403" s="232"/>
      <c r="C403" s="233"/>
      <c r="D403" s="228" t="s">
        <v>223</v>
      </c>
      <c r="E403" s="234" t="s">
        <v>1</v>
      </c>
      <c r="F403" s="235" t="s">
        <v>1915</v>
      </c>
      <c r="G403" s="233"/>
      <c r="H403" s="234" t="s">
        <v>1</v>
      </c>
      <c r="I403" s="236"/>
      <c r="J403" s="233"/>
      <c r="K403" s="233"/>
      <c r="L403" s="237"/>
      <c r="M403" s="238"/>
      <c r="N403" s="239"/>
      <c r="O403" s="239"/>
      <c r="P403" s="239"/>
      <c r="Q403" s="239"/>
      <c r="R403" s="239"/>
      <c r="S403" s="239"/>
      <c r="T403" s="240"/>
      <c r="AT403" s="241" t="s">
        <v>223</v>
      </c>
      <c r="AU403" s="241" t="s">
        <v>76</v>
      </c>
      <c r="AV403" s="12" t="s">
        <v>74</v>
      </c>
      <c r="AW403" s="12" t="s">
        <v>30</v>
      </c>
      <c r="AX403" s="12" t="s">
        <v>67</v>
      </c>
      <c r="AY403" s="241" t="s">
        <v>211</v>
      </c>
    </row>
    <row r="404" spans="2:51" s="13" customFormat="1" ht="12">
      <c r="B404" s="242"/>
      <c r="C404" s="243"/>
      <c r="D404" s="228" t="s">
        <v>223</v>
      </c>
      <c r="E404" s="244" t="s">
        <v>1</v>
      </c>
      <c r="F404" s="245" t="s">
        <v>2755</v>
      </c>
      <c r="G404" s="243"/>
      <c r="H404" s="246">
        <v>3.931</v>
      </c>
      <c r="I404" s="247"/>
      <c r="J404" s="243"/>
      <c r="K404" s="243"/>
      <c r="L404" s="248"/>
      <c r="M404" s="249"/>
      <c r="N404" s="250"/>
      <c r="O404" s="250"/>
      <c r="P404" s="250"/>
      <c r="Q404" s="250"/>
      <c r="R404" s="250"/>
      <c r="S404" s="250"/>
      <c r="T404" s="251"/>
      <c r="AT404" s="252" t="s">
        <v>223</v>
      </c>
      <c r="AU404" s="252" t="s">
        <v>76</v>
      </c>
      <c r="AV404" s="13" t="s">
        <v>76</v>
      </c>
      <c r="AW404" s="13" t="s">
        <v>30</v>
      </c>
      <c r="AX404" s="13" t="s">
        <v>67</v>
      </c>
      <c r="AY404" s="252" t="s">
        <v>211</v>
      </c>
    </row>
    <row r="405" spans="2:51" s="14" customFormat="1" ht="12">
      <c r="B405" s="253"/>
      <c r="C405" s="254"/>
      <c r="D405" s="228" t="s">
        <v>223</v>
      </c>
      <c r="E405" s="255" t="s">
        <v>1</v>
      </c>
      <c r="F405" s="256" t="s">
        <v>227</v>
      </c>
      <c r="G405" s="254"/>
      <c r="H405" s="257">
        <v>15.932</v>
      </c>
      <c r="I405" s="258"/>
      <c r="J405" s="254"/>
      <c r="K405" s="254"/>
      <c r="L405" s="259"/>
      <c r="M405" s="260"/>
      <c r="N405" s="261"/>
      <c r="O405" s="261"/>
      <c r="P405" s="261"/>
      <c r="Q405" s="261"/>
      <c r="R405" s="261"/>
      <c r="S405" s="261"/>
      <c r="T405" s="262"/>
      <c r="AT405" s="263" t="s">
        <v>223</v>
      </c>
      <c r="AU405" s="263" t="s">
        <v>76</v>
      </c>
      <c r="AV405" s="14" t="s">
        <v>218</v>
      </c>
      <c r="AW405" s="14" t="s">
        <v>30</v>
      </c>
      <c r="AX405" s="14" t="s">
        <v>74</v>
      </c>
      <c r="AY405" s="263" t="s">
        <v>211</v>
      </c>
    </row>
    <row r="406" spans="2:65" s="1" customFormat="1" ht="16.5" customHeight="1">
      <c r="B406" s="38"/>
      <c r="C406" s="216" t="s">
        <v>537</v>
      </c>
      <c r="D406" s="216" t="s">
        <v>213</v>
      </c>
      <c r="E406" s="217" t="s">
        <v>2218</v>
      </c>
      <c r="F406" s="218" t="s">
        <v>2219</v>
      </c>
      <c r="G406" s="219" t="s">
        <v>230</v>
      </c>
      <c r="H406" s="220">
        <v>1.277</v>
      </c>
      <c r="I406" s="221"/>
      <c r="J406" s="222">
        <f>ROUND(I406*H406,2)</f>
        <v>0</v>
      </c>
      <c r="K406" s="218" t="s">
        <v>217</v>
      </c>
      <c r="L406" s="43"/>
      <c r="M406" s="223" t="s">
        <v>1</v>
      </c>
      <c r="N406" s="224" t="s">
        <v>38</v>
      </c>
      <c r="O406" s="79"/>
      <c r="P406" s="225">
        <f>O406*H406</f>
        <v>0</v>
      </c>
      <c r="Q406" s="225">
        <v>0.12</v>
      </c>
      <c r="R406" s="225">
        <f>Q406*H406</f>
        <v>0.15324</v>
      </c>
      <c r="S406" s="225">
        <v>2.49</v>
      </c>
      <c r="T406" s="226">
        <f>S406*H406</f>
        <v>3.17973</v>
      </c>
      <c r="AR406" s="17" t="s">
        <v>218</v>
      </c>
      <c r="AT406" s="17" t="s">
        <v>213</v>
      </c>
      <c r="AU406" s="17" t="s">
        <v>76</v>
      </c>
      <c r="AY406" s="17" t="s">
        <v>211</v>
      </c>
      <c r="BE406" s="227">
        <f>IF(N406="základní",J406,0)</f>
        <v>0</v>
      </c>
      <c r="BF406" s="227">
        <f>IF(N406="snížená",J406,0)</f>
        <v>0</v>
      </c>
      <c r="BG406" s="227">
        <f>IF(N406="zákl. přenesená",J406,0)</f>
        <v>0</v>
      </c>
      <c r="BH406" s="227">
        <f>IF(N406="sníž. přenesená",J406,0)</f>
        <v>0</v>
      </c>
      <c r="BI406" s="227">
        <f>IF(N406="nulová",J406,0)</f>
        <v>0</v>
      </c>
      <c r="BJ406" s="17" t="s">
        <v>74</v>
      </c>
      <c r="BK406" s="227">
        <f>ROUND(I406*H406,2)</f>
        <v>0</v>
      </c>
      <c r="BL406" s="17" t="s">
        <v>218</v>
      </c>
      <c r="BM406" s="17" t="s">
        <v>545</v>
      </c>
    </row>
    <row r="407" spans="2:47" s="1" customFormat="1" ht="12">
      <c r="B407" s="38"/>
      <c r="C407" s="39"/>
      <c r="D407" s="228" t="s">
        <v>219</v>
      </c>
      <c r="E407" s="39"/>
      <c r="F407" s="229" t="s">
        <v>2220</v>
      </c>
      <c r="G407" s="39"/>
      <c r="H407" s="39"/>
      <c r="I407" s="143"/>
      <c r="J407" s="39"/>
      <c r="K407" s="39"/>
      <c r="L407" s="43"/>
      <c r="M407" s="230"/>
      <c r="N407" s="79"/>
      <c r="O407" s="79"/>
      <c r="P407" s="79"/>
      <c r="Q407" s="79"/>
      <c r="R407" s="79"/>
      <c r="S407" s="79"/>
      <c r="T407" s="80"/>
      <c r="AT407" s="17" t="s">
        <v>219</v>
      </c>
      <c r="AU407" s="17" t="s">
        <v>76</v>
      </c>
    </row>
    <row r="408" spans="2:47" s="1" customFormat="1" ht="12">
      <c r="B408" s="38"/>
      <c r="C408" s="39"/>
      <c r="D408" s="228" t="s">
        <v>221</v>
      </c>
      <c r="E408" s="39"/>
      <c r="F408" s="231" t="s">
        <v>2101</v>
      </c>
      <c r="G408" s="39"/>
      <c r="H408" s="39"/>
      <c r="I408" s="143"/>
      <c r="J408" s="39"/>
      <c r="K408" s="39"/>
      <c r="L408" s="43"/>
      <c r="M408" s="230"/>
      <c r="N408" s="79"/>
      <c r="O408" s="79"/>
      <c r="P408" s="79"/>
      <c r="Q408" s="79"/>
      <c r="R408" s="79"/>
      <c r="S408" s="79"/>
      <c r="T408" s="80"/>
      <c r="AT408" s="17" t="s">
        <v>221</v>
      </c>
      <c r="AU408" s="17" t="s">
        <v>76</v>
      </c>
    </row>
    <row r="409" spans="2:51" s="12" customFormat="1" ht="12">
      <c r="B409" s="232"/>
      <c r="C409" s="233"/>
      <c r="D409" s="228" t="s">
        <v>223</v>
      </c>
      <c r="E409" s="234" t="s">
        <v>1</v>
      </c>
      <c r="F409" s="235" t="s">
        <v>2221</v>
      </c>
      <c r="G409" s="233"/>
      <c r="H409" s="234" t="s">
        <v>1</v>
      </c>
      <c r="I409" s="236"/>
      <c r="J409" s="233"/>
      <c r="K409" s="233"/>
      <c r="L409" s="237"/>
      <c r="M409" s="238"/>
      <c r="N409" s="239"/>
      <c r="O409" s="239"/>
      <c r="P409" s="239"/>
      <c r="Q409" s="239"/>
      <c r="R409" s="239"/>
      <c r="S409" s="239"/>
      <c r="T409" s="240"/>
      <c r="AT409" s="241" t="s">
        <v>223</v>
      </c>
      <c r="AU409" s="241" t="s">
        <v>76</v>
      </c>
      <c r="AV409" s="12" t="s">
        <v>74</v>
      </c>
      <c r="AW409" s="12" t="s">
        <v>30</v>
      </c>
      <c r="AX409" s="12" t="s">
        <v>67</v>
      </c>
      <c r="AY409" s="241" t="s">
        <v>211</v>
      </c>
    </row>
    <row r="410" spans="2:51" s="13" customFormat="1" ht="12">
      <c r="B410" s="242"/>
      <c r="C410" s="243"/>
      <c r="D410" s="228" t="s">
        <v>223</v>
      </c>
      <c r="E410" s="244" t="s">
        <v>1</v>
      </c>
      <c r="F410" s="245" t="s">
        <v>2222</v>
      </c>
      <c r="G410" s="243"/>
      <c r="H410" s="246">
        <v>0.962</v>
      </c>
      <c r="I410" s="247"/>
      <c r="J410" s="243"/>
      <c r="K410" s="243"/>
      <c r="L410" s="248"/>
      <c r="M410" s="249"/>
      <c r="N410" s="250"/>
      <c r="O410" s="250"/>
      <c r="P410" s="250"/>
      <c r="Q410" s="250"/>
      <c r="R410" s="250"/>
      <c r="S410" s="250"/>
      <c r="T410" s="251"/>
      <c r="AT410" s="252" t="s">
        <v>223</v>
      </c>
      <c r="AU410" s="252" t="s">
        <v>76</v>
      </c>
      <c r="AV410" s="13" t="s">
        <v>76</v>
      </c>
      <c r="AW410" s="13" t="s">
        <v>30</v>
      </c>
      <c r="AX410" s="13" t="s">
        <v>67</v>
      </c>
      <c r="AY410" s="252" t="s">
        <v>211</v>
      </c>
    </row>
    <row r="411" spans="2:51" s="12" customFormat="1" ht="12">
      <c r="B411" s="232"/>
      <c r="C411" s="233"/>
      <c r="D411" s="228" t="s">
        <v>223</v>
      </c>
      <c r="E411" s="234" t="s">
        <v>1</v>
      </c>
      <c r="F411" s="235" t="s">
        <v>1915</v>
      </c>
      <c r="G411" s="233"/>
      <c r="H411" s="234" t="s">
        <v>1</v>
      </c>
      <c r="I411" s="236"/>
      <c r="J411" s="233"/>
      <c r="K411" s="233"/>
      <c r="L411" s="237"/>
      <c r="M411" s="238"/>
      <c r="N411" s="239"/>
      <c r="O411" s="239"/>
      <c r="P411" s="239"/>
      <c r="Q411" s="239"/>
      <c r="R411" s="239"/>
      <c r="S411" s="239"/>
      <c r="T411" s="240"/>
      <c r="AT411" s="241" t="s">
        <v>223</v>
      </c>
      <c r="AU411" s="241" t="s">
        <v>76</v>
      </c>
      <c r="AV411" s="12" t="s">
        <v>74</v>
      </c>
      <c r="AW411" s="12" t="s">
        <v>30</v>
      </c>
      <c r="AX411" s="12" t="s">
        <v>67</v>
      </c>
      <c r="AY411" s="241" t="s">
        <v>211</v>
      </c>
    </row>
    <row r="412" spans="2:51" s="13" customFormat="1" ht="12">
      <c r="B412" s="242"/>
      <c r="C412" s="243"/>
      <c r="D412" s="228" t="s">
        <v>223</v>
      </c>
      <c r="E412" s="244" t="s">
        <v>1</v>
      </c>
      <c r="F412" s="245" t="s">
        <v>2756</v>
      </c>
      <c r="G412" s="243"/>
      <c r="H412" s="246">
        <v>0.315</v>
      </c>
      <c r="I412" s="247"/>
      <c r="J412" s="243"/>
      <c r="K412" s="243"/>
      <c r="L412" s="248"/>
      <c r="M412" s="249"/>
      <c r="N412" s="250"/>
      <c r="O412" s="250"/>
      <c r="P412" s="250"/>
      <c r="Q412" s="250"/>
      <c r="R412" s="250"/>
      <c r="S412" s="250"/>
      <c r="T412" s="251"/>
      <c r="AT412" s="252" t="s">
        <v>223</v>
      </c>
      <c r="AU412" s="252" t="s">
        <v>76</v>
      </c>
      <c r="AV412" s="13" t="s">
        <v>76</v>
      </c>
      <c r="AW412" s="13" t="s">
        <v>30</v>
      </c>
      <c r="AX412" s="13" t="s">
        <v>67</v>
      </c>
      <c r="AY412" s="252" t="s">
        <v>211</v>
      </c>
    </row>
    <row r="413" spans="2:51" s="14" customFormat="1" ht="12">
      <c r="B413" s="253"/>
      <c r="C413" s="254"/>
      <c r="D413" s="228" t="s">
        <v>223</v>
      </c>
      <c r="E413" s="255" t="s">
        <v>1</v>
      </c>
      <c r="F413" s="256" t="s">
        <v>227</v>
      </c>
      <c r="G413" s="254"/>
      <c r="H413" s="257">
        <v>1.277</v>
      </c>
      <c r="I413" s="258"/>
      <c r="J413" s="254"/>
      <c r="K413" s="254"/>
      <c r="L413" s="259"/>
      <c r="M413" s="260"/>
      <c r="N413" s="261"/>
      <c r="O413" s="261"/>
      <c r="P413" s="261"/>
      <c r="Q413" s="261"/>
      <c r="R413" s="261"/>
      <c r="S413" s="261"/>
      <c r="T413" s="262"/>
      <c r="AT413" s="263" t="s">
        <v>223</v>
      </c>
      <c r="AU413" s="263" t="s">
        <v>76</v>
      </c>
      <c r="AV413" s="14" t="s">
        <v>218</v>
      </c>
      <c r="AW413" s="14" t="s">
        <v>30</v>
      </c>
      <c r="AX413" s="14" t="s">
        <v>74</v>
      </c>
      <c r="AY413" s="263" t="s">
        <v>211</v>
      </c>
    </row>
    <row r="414" spans="2:65" s="1" customFormat="1" ht="16.5" customHeight="1">
      <c r="B414" s="38"/>
      <c r="C414" s="216" t="s">
        <v>356</v>
      </c>
      <c r="D414" s="216" t="s">
        <v>213</v>
      </c>
      <c r="E414" s="217" t="s">
        <v>1052</v>
      </c>
      <c r="F414" s="218" t="s">
        <v>1053</v>
      </c>
      <c r="G414" s="219" t="s">
        <v>230</v>
      </c>
      <c r="H414" s="220">
        <v>0.9</v>
      </c>
      <c r="I414" s="221"/>
      <c r="J414" s="222">
        <f>ROUND(I414*H414,2)</f>
        <v>0</v>
      </c>
      <c r="K414" s="218" t="s">
        <v>217</v>
      </c>
      <c r="L414" s="43"/>
      <c r="M414" s="223" t="s">
        <v>1</v>
      </c>
      <c r="N414" s="224" t="s">
        <v>38</v>
      </c>
      <c r="O414" s="79"/>
      <c r="P414" s="225">
        <f>O414*H414</f>
        <v>0</v>
      </c>
      <c r="Q414" s="225">
        <v>0</v>
      </c>
      <c r="R414" s="225">
        <f>Q414*H414</f>
        <v>0</v>
      </c>
      <c r="S414" s="225">
        <v>2.6</v>
      </c>
      <c r="T414" s="226">
        <f>S414*H414</f>
        <v>2.3400000000000003</v>
      </c>
      <c r="AR414" s="17" t="s">
        <v>218</v>
      </c>
      <c r="AT414" s="17" t="s">
        <v>213</v>
      </c>
      <c r="AU414" s="17" t="s">
        <v>76</v>
      </c>
      <c r="AY414" s="17" t="s">
        <v>211</v>
      </c>
      <c r="BE414" s="227">
        <f>IF(N414="základní",J414,0)</f>
        <v>0</v>
      </c>
      <c r="BF414" s="227">
        <f>IF(N414="snížená",J414,0)</f>
        <v>0</v>
      </c>
      <c r="BG414" s="227">
        <f>IF(N414="zákl. přenesená",J414,0)</f>
        <v>0</v>
      </c>
      <c r="BH414" s="227">
        <f>IF(N414="sníž. přenesená",J414,0)</f>
        <v>0</v>
      </c>
      <c r="BI414" s="227">
        <f>IF(N414="nulová",J414,0)</f>
        <v>0</v>
      </c>
      <c r="BJ414" s="17" t="s">
        <v>74</v>
      </c>
      <c r="BK414" s="227">
        <f>ROUND(I414*H414,2)</f>
        <v>0</v>
      </c>
      <c r="BL414" s="17" t="s">
        <v>218</v>
      </c>
      <c r="BM414" s="17" t="s">
        <v>552</v>
      </c>
    </row>
    <row r="415" spans="2:47" s="1" customFormat="1" ht="12">
      <c r="B415" s="38"/>
      <c r="C415" s="39"/>
      <c r="D415" s="228" t="s">
        <v>219</v>
      </c>
      <c r="E415" s="39"/>
      <c r="F415" s="229" t="s">
        <v>1055</v>
      </c>
      <c r="G415" s="39"/>
      <c r="H415" s="39"/>
      <c r="I415" s="143"/>
      <c r="J415" s="39"/>
      <c r="K415" s="39"/>
      <c r="L415" s="43"/>
      <c r="M415" s="230"/>
      <c r="N415" s="79"/>
      <c r="O415" s="79"/>
      <c r="P415" s="79"/>
      <c r="Q415" s="79"/>
      <c r="R415" s="79"/>
      <c r="S415" s="79"/>
      <c r="T415" s="80"/>
      <c r="AT415" s="17" t="s">
        <v>219</v>
      </c>
      <c r="AU415" s="17" t="s">
        <v>76</v>
      </c>
    </row>
    <row r="416" spans="2:51" s="12" customFormat="1" ht="12">
      <c r="B416" s="232"/>
      <c r="C416" s="233"/>
      <c r="D416" s="228" t="s">
        <v>223</v>
      </c>
      <c r="E416" s="234" t="s">
        <v>1</v>
      </c>
      <c r="F416" s="235" t="s">
        <v>2224</v>
      </c>
      <c r="G416" s="233"/>
      <c r="H416" s="234" t="s">
        <v>1</v>
      </c>
      <c r="I416" s="236"/>
      <c r="J416" s="233"/>
      <c r="K416" s="233"/>
      <c r="L416" s="237"/>
      <c r="M416" s="238"/>
      <c r="N416" s="239"/>
      <c r="O416" s="239"/>
      <c r="P416" s="239"/>
      <c r="Q416" s="239"/>
      <c r="R416" s="239"/>
      <c r="S416" s="239"/>
      <c r="T416" s="240"/>
      <c r="AT416" s="241" t="s">
        <v>223</v>
      </c>
      <c r="AU416" s="241" t="s">
        <v>76</v>
      </c>
      <c r="AV416" s="12" t="s">
        <v>74</v>
      </c>
      <c r="AW416" s="12" t="s">
        <v>30</v>
      </c>
      <c r="AX416" s="12" t="s">
        <v>67</v>
      </c>
      <c r="AY416" s="241" t="s">
        <v>211</v>
      </c>
    </row>
    <row r="417" spans="2:51" s="13" customFormat="1" ht="12">
      <c r="B417" s="242"/>
      <c r="C417" s="243"/>
      <c r="D417" s="228" t="s">
        <v>223</v>
      </c>
      <c r="E417" s="244" t="s">
        <v>1</v>
      </c>
      <c r="F417" s="245" t="s">
        <v>2732</v>
      </c>
      <c r="G417" s="243"/>
      <c r="H417" s="246">
        <v>0.9</v>
      </c>
      <c r="I417" s="247"/>
      <c r="J417" s="243"/>
      <c r="K417" s="243"/>
      <c r="L417" s="248"/>
      <c r="M417" s="249"/>
      <c r="N417" s="250"/>
      <c r="O417" s="250"/>
      <c r="P417" s="250"/>
      <c r="Q417" s="250"/>
      <c r="R417" s="250"/>
      <c r="S417" s="250"/>
      <c r="T417" s="251"/>
      <c r="AT417" s="252" t="s">
        <v>223</v>
      </c>
      <c r="AU417" s="252" t="s">
        <v>76</v>
      </c>
      <c r="AV417" s="13" t="s">
        <v>76</v>
      </c>
      <c r="AW417" s="13" t="s">
        <v>30</v>
      </c>
      <c r="AX417" s="13" t="s">
        <v>67</v>
      </c>
      <c r="AY417" s="252" t="s">
        <v>211</v>
      </c>
    </row>
    <row r="418" spans="2:51" s="14" customFormat="1" ht="12">
      <c r="B418" s="253"/>
      <c r="C418" s="254"/>
      <c r="D418" s="228" t="s">
        <v>223</v>
      </c>
      <c r="E418" s="255" t="s">
        <v>1</v>
      </c>
      <c r="F418" s="256" t="s">
        <v>227</v>
      </c>
      <c r="G418" s="254"/>
      <c r="H418" s="257">
        <v>0.9</v>
      </c>
      <c r="I418" s="258"/>
      <c r="J418" s="254"/>
      <c r="K418" s="254"/>
      <c r="L418" s="259"/>
      <c r="M418" s="260"/>
      <c r="N418" s="261"/>
      <c r="O418" s="261"/>
      <c r="P418" s="261"/>
      <c r="Q418" s="261"/>
      <c r="R418" s="261"/>
      <c r="S418" s="261"/>
      <c r="T418" s="262"/>
      <c r="AT418" s="263" t="s">
        <v>223</v>
      </c>
      <c r="AU418" s="263" t="s">
        <v>76</v>
      </c>
      <c r="AV418" s="14" t="s">
        <v>218</v>
      </c>
      <c r="AW418" s="14" t="s">
        <v>30</v>
      </c>
      <c r="AX418" s="14" t="s">
        <v>74</v>
      </c>
      <c r="AY418" s="263" t="s">
        <v>211</v>
      </c>
    </row>
    <row r="419" spans="2:65" s="1" customFormat="1" ht="16.5" customHeight="1">
      <c r="B419" s="38"/>
      <c r="C419" s="216" t="s">
        <v>549</v>
      </c>
      <c r="D419" s="216" t="s">
        <v>213</v>
      </c>
      <c r="E419" s="217" t="s">
        <v>622</v>
      </c>
      <c r="F419" s="218" t="s">
        <v>623</v>
      </c>
      <c r="G419" s="219" t="s">
        <v>216</v>
      </c>
      <c r="H419" s="220">
        <v>68.779</v>
      </c>
      <c r="I419" s="221"/>
      <c r="J419" s="222">
        <f>ROUND(I419*H419,2)</f>
        <v>0</v>
      </c>
      <c r="K419" s="218" t="s">
        <v>217</v>
      </c>
      <c r="L419" s="43"/>
      <c r="M419" s="223" t="s">
        <v>1</v>
      </c>
      <c r="N419" s="224" t="s">
        <v>38</v>
      </c>
      <c r="O419" s="79"/>
      <c r="P419" s="225">
        <f>O419*H419</f>
        <v>0</v>
      </c>
      <c r="Q419" s="225">
        <v>0</v>
      </c>
      <c r="R419" s="225">
        <f>Q419*H419</f>
        <v>0</v>
      </c>
      <c r="S419" s="225">
        <v>0</v>
      </c>
      <c r="T419" s="226">
        <f>S419*H419</f>
        <v>0</v>
      </c>
      <c r="AR419" s="17" t="s">
        <v>218</v>
      </c>
      <c r="AT419" s="17" t="s">
        <v>213</v>
      </c>
      <c r="AU419" s="17" t="s">
        <v>76</v>
      </c>
      <c r="AY419" s="17" t="s">
        <v>211</v>
      </c>
      <c r="BE419" s="227">
        <f>IF(N419="základní",J419,0)</f>
        <v>0</v>
      </c>
      <c r="BF419" s="227">
        <f>IF(N419="snížená",J419,0)</f>
        <v>0</v>
      </c>
      <c r="BG419" s="227">
        <f>IF(N419="zákl. přenesená",J419,0)</f>
        <v>0</v>
      </c>
      <c r="BH419" s="227">
        <f>IF(N419="sníž. přenesená",J419,0)</f>
        <v>0</v>
      </c>
      <c r="BI419" s="227">
        <f>IF(N419="nulová",J419,0)</f>
        <v>0</v>
      </c>
      <c r="BJ419" s="17" t="s">
        <v>74</v>
      </c>
      <c r="BK419" s="227">
        <f>ROUND(I419*H419,2)</f>
        <v>0</v>
      </c>
      <c r="BL419" s="17" t="s">
        <v>218</v>
      </c>
      <c r="BM419" s="17" t="s">
        <v>560</v>
      </c>
    </row>
    <row r="420" spans="2:47" s="1" customFormat="1" ht="12">
      <c r="B420" s="38"/>
      <c r="C420" s="39"/>
      <c r="D420" s="228" t="s">
        <v>219</v>
      </c>
      <c r="E420" s="39"/>
      <c r="F420" s="229" t="s">
        <v>623</v>
      </c>
      <c r="G420" s="39"/>
      <c r="H420" s="39"/>
      <c r="I420" s="143"/>
      <c r="J420" s="39"/>
      <c r="K420" s="39"/>
      <c r="L420" s="43"/>
      <c r="M420" s="230"/>
      <c r="N420" s="79"/>
      <c r="O420" s="79"/>
      <c r="P420" s="79"/>
      <c r="Q420" s="79"/>
      <c r="R420" s="79"/>
      <c r="S420" s="79"/>
      <c r="T420" s="80"/>
      <c r="AT420" s="17" t="s">
        <v>219</v>
      </c>
      <c r="AU420" s="17" t="s">
        <v>76</v>
      </c>
    </row>
    <row r="421" spans="2:47" s="1" customFormat="1" ht="12">
      <c r="B421" s="38"/>
      <c r="C421" s="39"/>
      <c r="D421" s="228" t="s">
        <v>221</v>
      </c>
      <c r="E421" s="39"/>
      <c r="F421" s="231" t="s">
        <v>625</v>
      </c>
      <c r="G421" s="39"/>
      <c r="H421" s="39"/>
      <c r="I421" s="143"/>
      <c r="J421" s="39"/>
      <c r="K421" s="39"/>
      <c r="L421" s="43"/>
      <c r="M421" s="230"/>
      <c r="N421" s="79"/>
      <c r="O421" s="79"/>
      <c r="P421" s="79"/>
      <c r="Q421" s="79"/>
      <c r="R421" s="79"/>
      <c r="S421" s="79"/>
      <c r="T421" s="80"/>
      <c r="AT421" s="17" t="s">
        <v>221</v>
      </c>
      <c r="AU421" s="17" t="s">
        <v>76</v>
      </c>
    </row>
    <row r="422" spans="2:51" s="12" customFormat="1" ht="12">
      <c r="B422" s="232"/>
      <c r="C422" s="233"/>
      <c r="D422" s="228" t="s">
        <v>223</v>
      </c>
      <c r="E422" s="234" t="s">
        <v>1</v>
      </c>
      <c r="F422" s="235" t="s">
        <v>626</v>
      </c>
      <c r="G422" s="233"/>
      <c r="H422" s="234" t="s">
        <v>1</v>
      </c>
      <c r="I422" s="236"/>
      <c r="J422" s="233"/>
      <c r="K422" s="233"/>
      <c r="L422" s="237"/>
      <c r="M422" s="238"/>
      <c r="N422" s="239"/>
      <c r="O422" s="239"/>
      <c r="P422" s="239"/>
      <c r="Q422" s="239"/>
      <c r="R422" s="239"/>
      <c r="S422" s="239"/>
      <c r="T422" s="240"/>
      <c r="AT422" s="241" t="s">
        <v>223</v>
      </c>
      <c r="AU422" s="241" t="s">
        <v>76</v>
      </c>
      <c r="AV422" s="12" t="s">
        <v>74</v>
      </c>
      <c r="AW422" s="12" t="s">
        <v>30</v>
      </c>
      <c r="AX422" s="12" t="s">
        <v>67</v>
      </c>
      <c r="AY422" s="241" t="s">
        <v>211</v>
      </c>
    </row>
    <row r="423" spans="2:51" s="13" customFormat="1" ht="12">
      <c r="B423" s="242"/>
      <c r="C423" s="243"/>
      <c r="D423" s="228" t="s">
        <v>223</v>
      </c>
      <c r="E423" s="244" t="s">
        <v>1</v>
      </c>
      <c r="F423" s="245" t="s">
        <v>2757</v>
      </c>
      <c r="G423" s="243"/>
      <c r="H423" s="246">
        <v>57.579</v>
      </c>
      <c r="I423" s="247"/>
      <c r="J423" s="243"/>
      <c r="K423" s="243"/>
      <c r="L423" s="248"/>
      <c r="M423" s="249"/>
      <c r="N423" s="250"/>
      <c r="O423" s="250"/>
      <c r="P423" s="250"/>
      <c r="Q423" s="250"/>
      <c r="R423" s="250"/>
      <c r="S423" s="250"/>
      <c r="T423" s="251"/>
      <c r="AT423" s="252" t="s">
        <v>223</v>
      </c>
      <c r="AU423" s="252" t="s">
        <v>76</v>
      </c>
      <c r="AV423" s="13" t="s">
        <v>76</v>
      </c>
      <c r="AW423" s="13" t="s">
        <v>30</v>
      </c>
      <c r="AX423" s="13" t="s">
        <v>67</v>
      </c>
      <c r="AY423" s="252" t="s">
        <v>211</v>
      </c>
    </row>
    <row r="424" spans="2:51" s="12" customFormat="1" ht="12">
      <c r="B424" s="232"/>
      <c r="C424" s="233"/>
      <c r="D424" s="228" t="s">
        <v>223</v>
      </c>
      <c r="E424" s="234" t="s">
        <v>1</v>
      </c>
      <c r="F424" s="235" t="s">
        <v>2758</v>
      </c>
      <c r="G424" s="233"/>
      <c r="H424" s="234" t="s">
        <v>1</v>
      </c>
      <c r="I424" s="236"/>
      <c r="J424" s="233"/>
      <c r="K424" s="233"/>
      <c r="L424" s="237"/>
      <c r="M424" s="238"/>
      <c r="N424" s="239"/>
      <c r="O424" s="239"/>
      <c r="P424" s="239"/>
      <c r="Q424" s="239"/>
      <c r="R424" s="239"/>
      <c r="S424" s="239"/>
      <c r="T424" s="240"/>
      <c r="AT424" s="241" t="s">
        <v>223</v>
      </c>
      <c r="AU424" s="241" t="s">
        <v>76</v>
      </c>
      <c r="AV424" s="12" t="s">
        <v>74</v>
      </c>
      <c r="AW424" s="12" t="s">
        <v>30</v>
      </c>
      <c r="AX424" s="12" t="s">
        <v>67</v>
      </c>
      <c r="AY424" s="241" t="s">
        <v>211</v>
      </c>
    </row>
    <row r="425" spans="2:51" s="13" customFormat="1" ht="12">
      <c r="B425" s="242"/>
      <c r="C425" s="243"/>
      <c r="D425" s="228" t="s">
        <v>223</v>
      </c>
      <c r="E425" s="244" t="s">
        <v>1</v>
      </c>
      <c r="F425" s="245" t="s">
        <v>2759</v>
      </c>
      <c r="G425" s="243"/>
      <c r="H425" s="246">
        <v>11.2</v>
      </c>
      <c r="I425" s="247"/>
      <c r="J425" s="243"/>
      <c r="K425" s="243"/>
      <c r="L425" s="248"/>
      <c r="M425" s="249"/>
      <c r="N425" s="250"/>
      <c r="O425" s="250"/>
      <c r="P425" s="250"/>
      <c r="Q425" s="250"/>
      <c r="R425" s="250"/>
      <c r="S425" s="250"/>
      <c r="T425" s="251"/>
      <c r="AT425" s="252" t="s">
        <v>223</v>
      </c>
      <c r="AU425" s="252" t="s">
        <v>76</v>
      </c>
      <c r="AV425" s="13" t="s">
        <v>76</v>
      </c>
      <c r="AW425" s="13" t="s">
        <v>30</v>
      </c>
      <c r="AX425" s="13" t="s">
        <v>67</v>
      </c>
      <c r="AY425" s="252" t="s">
        <v>211</v>
      </c>
    </row>
    <row r="426" spans="2:51" s="14" customFormat="1" ht="12">
      <c r="B426" s="253"/>
      <c r="C426" s="254"/>
      <c r="D426" s="228" t="s">
        <v>223</v>
      </c>
      <c r="E426" s="255" t="s">
        <v>1</v>
      </c>
      <c r="F426" s="256" t="s">
        <v>227</v>
      </c>
      <c r="G426" s="254"/>
      <c r="H426" s="257">
        <v>68.779</v>
      </c>
      <c r="I426" s="258"/>
      <c r="J426" s="254"/>
      <c r="K426" s="254"/>
      <c r="L426" s="259"/>
      <c r="M426" s="260"/>
      <c r="N426" s="261"/>
      <c r="O426" s="261"/>
      <c r="P426" s="261"/>
      <c r="Q426" s="261"/>
      <c r="R426" s="261"/>
      <c r="S426" s="261"/>
      <c r="T426" s="262"/>
      <c r="AT426" s="263" t="s">
        <v>223</v>
      </c>
      <c r="AU426" s="263" t="s">
        <v>76</v>
      </c>
      <c r="AV426" s="14" t="s">
        <v>218</v>
      </c>
      <c r="AW426" s="14" t="s">
        <v>30</v>
      </c>
      <c r="AX426" s="14" t="s">
        <v>74</v>
      </c>
      <c r="AY426" s="263" t="s">
        <v>211</v>
      </c>
    </row>
    <row r="427" spans="2:65" s="1" customFormat="1" ht="16.5" customHeight="1">
      <c r="B427" s="38"/>
      <c r="C427" s="216" t="s">
        <v>361</v>
      </c>
      <c r="D427" s="216" t="s">
        <v>213</v>
      </c>
      <c r="E427" s="217" t="s">
        <v>635</v>
      </c>
      <c r="F427" s="218" t="s">
        <v>636</v>
      </c>
      <c r="G427" s="219" t="s">
        <v>216</v>
      </c>
      <c r="H427" s="220">
        <v>68.779</v>
      </c>
      <c r="I427" s="221"/>
      <c r="J427" s="222">
        <f>ROUND(I427*H427,2)</f>
        <v>0</v>
      </c>
      <c r="K427" s="218" t="s">
        <v>217</v>
      </c>
      <c r="L427" s="43"/>
      <c r="M427" s="223" t="s">
        <v>1</v>
      </c>
      <c r="N427" s="224" t="s">
        <v>38</v>
      </c>
      <c r="O427" s="79"/>
      <c r="P427" s="225">
        <f>O427*H427</f>
        <v>0</v>
      </c>
      <c r="Q427" s="225">
        <v>0.048</v>
      </c>
      <c r="R427" s="225">
        <f>Q427*H427</f>
        <v>3.301392</v>
      </c>
      <c r="S427" s="225">
        <v>0.048</v>
      </c>
      <c r="T427" s="226">
        <f>S427*H427</f>
        <v>3.301392</v>
      </c>
      <c r="AR427" s="17" t="s">
        <v>218</v>
      </c>
      <c r="AT427" s="17" t="s">
        <v>213</v>
      </c>
      <c r="AU427" s="17" t="s">
        <v>76</v>
      </c>
      <c r="AY427" s="17" t="s">
        <v>211</v>
      </c>
      <c r="BE427" s="227">
        <f>IF(N427="základní",J427,0)</f>
        <v>0</v>
      </c>
      <c r="BF427" s="227">
        <f>IF(N427="snížená",J427,0)</f>
        <v>0</v>
      </c>
      <c r="BG427" s="227">
        <f>IF(N427="zákl. přenesená",J427,0)</f>
        <v>0</v>
      </c>
      <c r="BH427" s="227">
        <f>IF(N427="sníž. přenesená",J427,0)</f>
        <v>0</v>
      </c>
      <c r="BI427" s="227">
        <f>IF(N427="nulová",J427,0)</f>
        <v>0</v>
      </c>
      <c r="BJ427" s="17" t="s">
        <v>74</v>
      </c>
      <c r="BK427" s="227">
        <f>ROUND(I427*H427,2)</f>
        <v>0</v>
      </c>
      <c r="BL427" s="17" t="s">
        <v>218</v>
      </c>
      <c r="BM427" s="17" t="s">
        <v>566</v>
      </c>
    </row>
    <row r="428" spans="2:47" s="1" customFormat="1" ht="12">
      <c r="B428" s="38"/>
      <c r="C428" s="39"/>
      <c r="D428" s="228" t="s">
        <v>219</v>
      </c>
      <c r="E428" s="39"/>
      <c r="F428" s="229" t="s">
        <v>638</v>
      </c>
      <c r="G428" s="39"/>
      <c r="H428" s="39"/>
      <c r="I428" s="143"/>
      <c r="J428" s="39"/>
      <c r="K428" s="39"/>
      <c r="L428" s="43"/>
      <c r="M428" s="230"/>
      <c r="N428" s="79"/>
      <c r="O428" s="79"/>
      <c r="P428" s="79"/>
      <c r="Q428" s="79"/>
      <c r="R428" s="79"/>
      <c r="S428" s="79"/>
      <c r="T428" s="80"/>
      <c r="AT428" s="17" t="s">
        <v>219</v>
      </c>
      <c r="AU428" s="17" t="s">
        <v>76</v>
      </c>
    </row>
    <row r="429" spans="2:47" s="1" customFormat="1" ht="12">
      <c r="B429" s="38"/>
      <c r="C429" s="39"/>
      <c r="D429" s="228" t="s">
        <v>221</v>
      </c>
      <c r="E429" s="39"/>
      <c r="F429" s="231" t="s">
        <v>625</v>
      </c>
      <c r="G429" s="39"/>
      <c r="H429" s="39"/>
      <c r="I429" s="143"/>
      <c r="J429" s="39"/>
      <c r="K429" s="39"/>
      <c r="L429" s="43"/>
      <c r="M429" s="230"/>
      <c r="N429" s="79"/>
      <c r="O429" s="79"/>
      <c r="P429" s="79"/>
      <c r="Q429" s="79"/>
      <c r="R429" s="79"/>
      <c r="S429" s="79"/>
      <c r="T429" s="80"/>
      <c r="AT429" s="17" t="s">
        <v>221</v>
      </c>
      <c r="AU429" s="17" t="s">
        <v>76</v>
      </c>
    </row>
    <row r="430" spans="2:51" s="12" customFormat="1" ht="12">
      <c r="B430" s="232"/>
      <c r="C430" s="233"/>
      <c r="D430" s="228" t="s">
        <v>223</v>
      </c>
      <c r="E430" s="234" t="s">
        <v>1</v>
      </c>
      <c r="F430" s="235" t="s">
        <v>626</v>
      </c>
      <c r="G430" s="233"/>
      <c r="H430" s="234" t="s">
        <v>1</v>
      </c>
      <c r="I430" s="236"/>
      <c r="J430" s="233"/>
      <c r="K430" s="233"/>
      <c r="L430" s="237"/>
      <c r="M430" s="238"/>
      <c r="N430" s="239"/>
      <c r="O430" s="239"/>
      <c r="P430" s="239"/>
      <c r="Q430" s="239"/>
      <c r="R430" s="239"/>
      <c r="S430" s="239"/>
      <c r="T430" s="240"/>
      <c r="AT430" s="241" t="s">
        <v>223</v>
      </c>
      <c r="AU430" s="241" t="s">
        <v>76</v>
      </c>
      <c r="AV430" s="12" t="s">
        <v>74</v>
      </c>
      <c r="AW430" s="12" t="s">
        <v>30</v>
      </c>
      <c r="AX430" s="12" t="s">
        <v>67</v>
      </c>
      <c r="AY430" s="241" t="s">
        <v>211</v>
      </c>
    </row>
    <row r="431" spans="2:51" s="13" customFormat="1" ht="12">
      <c r="B431" s="242"/>
      <c r="C431" s="243"/>
      <c r="D431" s="228" t="s">
        <v>223</v>
      </c>
      <c r="E431" s="244" t="s">
        <v>1</v>
      </c>
      <c r="F431" s="245" t="s">
        <v>2757</v>
      </c>
      <c r="G431" s="243"/>
      <c r="H431" s="246">
        <v>57.579</v>
      </c>
      <c r="I431" s="247"/>
      <c r="J431" s="243"/>
      <c r="K431" s="243"/>
      <c r="L431" s="248"/>
      <c r="M431" s="249"/>
      <c r="N431" s="250"/>
      <c r="O431" s="250"/>
      <c r="P431" s="250"/>
      <c r="Q431" s="250"/>
      <c r="R431" s="250"/>
      <c r="S431" s="250"/>
      <c r="T431" s="251"/>
      <c r="AT431" s="252" t="s">
        <v>223</v>
      </c>
      <c r="AU431" s="252" t="s">
        <v>76</v>
      </c>
      <c r="AV431" s="13" t="s">
        <v>76</v>
      </c>
      <c r="AW431" s="13" t="s">
        <v>30</v>
      </c>
      <c r="AX431" s="13" t="s">
        <v>67</v>
      </c>
      <c r="AY431" s="252" t="s">
        <v>211</v>
      </c>
    </row>
    <row r="432" spans="2:51" s="12" customFormat="1" ht="12">
      <c r="B432" s="232"/>
      <c r="C432" s="233"/>
      <c r="D432" s="228" t="s">
        <v>223</v>
      </c>
      <c r="E432" s="234" t="s">
        <v>1</v>
      </c>
      <c r="F432" s="235" t="s">
        <v>2758</v>
      </c>
      <c r="G432" s="233"/>
      <c r="H432" s="234" t="s">
        <v>1</v>
      </c>
      <c r="I432" s="236"/>
      <c r="J432" s="233"/>
      <c r="K432" s="233"/>
      <c r="L432" s="237"/>
      <c r="M432" s="238"/>
      <c r="N432" s="239"/>
      <c r="O432" s="239"/>
      <c r="P432" s="239"/>
      <c r="Q432" s="239"/>
      <c r="R432" s="239"/>
      <c r="S432" s="239"/>
      <c r="T432" s="240"/>
      <c r="AT432" s="241" t="s">
        <v>223</v>
      </c>
      <c r="AU432" s="241" t="s">
        <v>76</v>
      </c>
      <c r="AV432" s="12" t="s">
        <v>74</v>
      </c>
      <c r="AW432" s="12" t="s">
        <v>30</v>
      </c>
      <c r="AX432" s="12" t="s">
        <v>67</v>
      </c>
      <c r="AY432" s="241" t="s">
        <v>211</v>
      </c>
    </row>
    <row r="433" spans="2:51" s="13" customFormat="1" ht="12">
      <c r="B433" s="242"/>
      <c r="C433" s="243"/>
      <c r="D433" s="228" t="s">
        <v>223</v>
      </c>
      <c r="E433" s="244" t="s">
        <v>1</v>
      </c>
      <c r="F433" s="245" t="s">
        <v>2759</v>
      </c>
      <c r="G433" s="243"/>
      <c r="H433" s="246">
        <v>11.2</v>
      </c>
      <c r="I433" s="247"/>
      <c r="J433" s="243"/>
      <c r="K433" s="243"/>
      <c r="L433" s="248"/>
      <c r="M433" s="249"/>
      <c r="N433" s="250"/>
      <c r="O433" s="250"/>
      <c r="P433" s="250"/>
      <c r="Q433" s="250"/>
      <c r="R433" s="250"/>
      <c r="S433" s="250"/>
      <c r="T433" s="251"/>
      <c r="AT433" s="252" t="s">
        <v>223</v>
      </c>
      <c r="AU433" s="252" t="s">
        <v>76</v>
      </c>
      <c r="AV433" s="13" t="s">
        <v>76</v>
      </c>
      <c r="AW433" s="13" t="s">
        <v>30</v>
      </c>
      <c r="AX433" s="13" t="s">
        <v>67</v>
      </c>
      <c r="AY433" s="252" t="s">
        <v>211</v>
      </c>
    </row>
    <row r="434" spans="2:51" s="14" customFormat="1" ht="12">
      <c r="B434" s="253"/>
      <c r="C434" s="254"/>
      <c r="D434" s="228" t="s">
        <v>223</v>
      </c>
      <c r="E434" s="255" t="s">
        <v>1</v>
      </c>
      <c r="F434" s="256" t="s">
        <v>227</v>
      </c>
      <c r="G434" s="254"/>
      <c r="H434" s="257">
        <v>68.779</v>
      </c>
      <c r="I434" s="258"/>
      <c r="J434" s="254"/>
      <c r="K434" s="254"/>
      <c r="L434" s="259"/>
      <c r="M434" s="260"/>
      <c r="N434" s="261"/>
      <c r="O434" s="261"/>
      <c r="P434" s="261"/>
      <c r="Q434" s="261"/>
      <c r="R434" s="261"/>
      <c r="S434" s="261"/>
      <c r="T434" s="262"/>
      <c r="AT434" s="263" t="s">
        <v>223</v>
      </c>
      <c r="AU434" s="263" t="s">
        <v>76</v>
      </c>
      <c r="AV434" s="14" t="s">
        <v>218</v>
      </c>
      <c r="AW434" s="14" t="s">
        <v>30</v>
      </c>
      <c r="AX434" s="14" t="s">
        <v>74</v>
      </c>
      <c r="AY434" s="263" t="s">
        <v>211</v>
      </c>
    </row>
    <row r="435" spans="2:65" s="1" customFormat="1" ht="16.5" customHeight="1">
      <c r="B435" s="38"/>
      <c r="C435" s="216" t="s">
        <v>563</v>
      </c>
      <c r="D435" s="216" t="s">
        <v>213</v>
      </c>
      <c r="E435" s="217" t="s">
        <v>640</v>
      </c>
      <c r="F435" s="218" t="s">
        <v>641</v>
      </c>
      <c r="G435" s="219" t="s">
        <v>216</v>
      </c>
      <c r="H435" s="220">
        <v>21.86</v>
      </c>
      <c r="I435" s="221"/>
      <c r="J435" s="222">
        <f>ROUND(I435*H435,2)</f>
        <v>0</v>
      </c>
      <c r="K435" s="218" t="s">
        <v>217</v>
      </c>
      <c r="L435" s="43"/>
      <c r="M435" s="223" t="s">
        <v>1</v>
      </c>
      <c r="N435" s="224" t="s">
        <v>38</v>
      </c>
      <c r="O435" s="79"/>
      <c r="P435" s="225">
        <f>O435*H435</f>
        <v>0</v>
      </c>
      <c r="Q435" s="225">
        <v>0</v>
      </c>
      <c r="R435" s="225">
        <f>Q435*H435</f>
        <v>0</v>
      </c>
      <c r="S435" s="225">
        <v>0</v>
      </c>
      <c r="T435" s="226">
        <f>S435*H435</f>
        <v>0</v>
      </c>
      <c r="AR435" s="17" t="s">
        <v>218</v>
      </c>
      <c r="AT435" s="17" t="s">
        <v>213</v>
      </c>
      <c r="AU435" s="17" t="s">
        <v>76</v>
      </c>
      <c r="AY435" s="17" t="s">
        <v>211</v>
      </c>
      <c r="BE435" s="227">
        <f>IF(N435="základní",J435,0)</f>
        <v>0</v>
      </c>
      <c r="BF435" s="227">
        <f>IF(N435="snížená",J435,0)</f>
        <v>0</v>
      </c>
      <c r="BG435" s="227">
        <f>IF(N435="zákl. přenesená",J435,0)</f>
        <v>0</v>
      </c>
      <c r="BH435" s="227">
        <f>IF(N435="sníž. přenesená",J435,0)</f>
        <v>0</v>
      </c>
      <c r="BI435" s="227">
        <f>IF(N435="nulová",J435,0)</f>
        <v>0</v>
      </c>
      <c r="BJ435" s="17" t="s">
        <v>74</v>
      </c>
      <c r="BK435" s="227">
        <f>ROUND(I435*H435,2)</f>
        <v>0</v>
      </c>
      <c r="BL435" s="17" t="s">
        <v>218</v>
      </c>
      <c r="BM435" s="17" t="s">
        <v>571</v>
      </c>
    </row>
    <row r="436" spans="2:47" s="1" customFormat="1" ht="12">
      <c r="B436" s="38"/>
      <c r="C436" s="39"/>
      <c r="D436" s="228" t="s">
        <v>219</v>
      </c>
      <c r="E436" s="39"/>
      <c r="F436" s="229" t="s">
        <v>641</v>
      </c>
      <c r="G436" s="39"/>
      <c r="H436" s="39"/>
      <c r="I436" s="143"/>
      <c r="J436" s="39"/>
      <c r="K436" s="39"/>
      <c r="L436" s="43"/>
      <c r="M436" s="230"/>
      <c r="N436" s="79"/>
      <c r="O436" s="79"/>
      <c r="P436" s="79"/>
      <c r="Q436" s="79"/>
      <c r="R436" s="79"/>
      <c r="S436" s="79"/>
      <c r="T436" s="80"/>
      <c r="AT436" s="17" t="s">
        <v>219</v>
      </c>
      <c r="AU436" s="17" t="s">
        <v>76</v>
      </c>
    </row>
    <row r="437" spans="2:47" s="1" customFormat="1" ht="12">
      <c r="B437" s="38"/>
      <c r="C437" s="39"/>
      <c r="D437" s="228" t="s">
        <v>221</v>
      </c>
      <c r="E437" s="39"/>
      <c r="F437" s="231" t="s">
        <v>625</v>
      </c>
      <c r="G437" s="39"/>
      <c r="H437" s="39"/>
      <c r="I437" s="143"/>
      <c r="J437" s="39"/>
      <c r="K437" s="39"/>
      <c r="L437" s="43"/>
      <c r="M437" s="230"/>
      <c r="N437" s="79"/>
      <c r="O437" s="79"/>
      <c r="P437" s="79"/>
      <c r="Q437" s="79"/>
      <c r="R437" s="79"/>
      <c r="S437" s="79"/>
      <c r="T437" s="80"/>
      <c r="AT437" s="17" t="s">
        <v>221</v>
      </c>
      <c r="AU437" s="17" t="s">
        <v>76</v>
      </c>
    </row>
    <row r="438" spans="2:51" s="12" customFormat="1" ht="12">
      <c r="B438" s="232"/>
      <c r="C438" s="233"/>
      <c r="D438" s="228" t="s">
        <v>223</v>
      </c>
      <c r="E438" s="234" t="s">
        <v>1</v>
      </c>
      <c r="F438" s="235" t="s">
        <v>779</v>
      </c>
      <c r="G438" s="233"/>
      <c r="H438" s="234" t="s">
        <v>1</v>
      </c>
      <c r="I438" s="236"/>
      <c r="J438" s="233"/>
      <c r="K438" s="233"/>
      <c r="L438" s="237"/>
      <c r="M438" s="238"/>
      <c r="N438" s="239"/>
      <c r="O438" s="239"/>
      <c r="P438" s="239"/>
      <c r="Q438" s="239"/>
      <c r="R438" s="239"/>
      <c r="S438" s="239"/>
      <c r="T438" s="240"/>
      <c r="AT438" s="241" t="s">
        <v>223</v>
      </c>
      <c r="AU438" s="241" t="s">
        <v>76</v>
      </c>
      <c r="AV438" s="12" t="s">
        <v>74</v>
      </c>
      <c r="AW438" s="12" t="s">
        <v>30</v>
      </c>
      <c r="AX438" s="12" t="s">
        <v>67</v>
      </c>
      <c r="AY438" s="241" t="s">
        <v>211</v>
      </c>
    </row>
    <row r="439" spans="2:51" s="13" customFormat="1" ht="12">
      <c r="B439" s="242"/>
      <c r="C439" s="243"/>
      <c r="D439" s="228" t="s">
        <v>223</v>
      </c>
      <c r="E439" s="244" t="s">
        <v>1</v>
      </c>
      <c r="F439" s="245" t="s">
        <v>2760</v>
      </c>
      <c r="G439" s="243"/>
      <c r="H439" s="246">
        <v>21.86</v>
      </c>
      <c r="I439" s="247"/>
      <c r="J439" s="243"/>
      <c r="K439" s="243"/>
      <c r="L439" s="248"/>
      <c r="M439" s="249"/>
      <c r="N439" s="250"/>
      <c r="O439" s="250"/>
      <c r="P439" s="250"/>
      <c r="Q439" s="250"/>
      <c r="R439" s="250"/>
      <c r="S439" s="250"/>
      <c r="T439" s="251"/>
      <c r="AT439" s="252" t="s">
        <v>223</v>
      </c>
      <c r="AU439" s="252" t="s">
        <v>76</v>
      </c>
      <c r="AV439" s="13" t="s">
        <v>76</v>
      </c>
      <c r="AW439" s="13" t="s">
        <v>30</v>
      </c>
      <c r="AX439" s="13" t="s">
        <v>67</v>
      </c>
      <c r="AY439" s="252" t="s">
        <v>211</v>
      </c>
    </row>
    <row r="440" spans="2:51" s="14" customFormat="1" ht="12">
      <c r="B440" s="253"/>
      <c r="C440" s="254"/>
      <c r="D440" s="228" t="s">
        <v>223</v>
      </c>
      <c r="E440" s="255" t="s">
        <v>1</v>
      </c>
      <c r="F440" s="256" t="s">
        <v>227</v>
      </c>
      <c r="G440" s="254"/>
      <c r="H440" s="257">
        <v>21.86</v>
      </c>
      <c r="I440" s="258"/>
      <c r="J440" s="254"/>
      <c r="K440" s="254"/>
      <c r="L440" s="259"/>
      <c r="M440" s="260"/>
      <c r="N440" s="261"/>
      <c r="O440" s="261"/>
      <c r="P440" s="261"/>
      <c r="Q440" s="261"/>
      <c r="R440" s="261"/>
      <c r="S440" s="261"/>
      <c r="T440" s="262"/>
      <c r="AT440" s="263" t="s">
        <v>223</v>
      </c>
      <c r="AU440" s="263" t="s">
        <v>76</v>
      </c>
      <c r="AV440" s="14" t="s">
        <v>218</v>
      </c>
      <c r="AW440" s="14" t="s">
        <v>30</v>
      </c>
      <c r="AX440" s="14" t="s">
        <v>74</v>
      </c>
      <c r="AY440" s="263" t="s">
        <v>211</v>
      </c>
    </row>
    <row r="441" spans="2:65" s="1" customFormat="1" ht="16.5" customHeight="1">
      <c r="B441" s="38"/>
      <c r="C441" s="216" t="s">
        <v>376</v>
      </c>
      <c r="D441" s="216" t="s">
        <v>213</v>
      </c>
      <c r="E441" s="217" t="s">
        <v>645</v>
      </c>
      <c r="F441" s="218" t="s">
        <v>646</v>
      </c>
      <c r="G441" s="219" t="s">
        <v>216</v>
      </c>
      <c r="H441" s="220">
        <v>21.86</v>
      </c>
      <c r="I441" s="221"/>
      <c r="J441" s="222">
        <f>ROUND(I441*H441,2)</f>
        <v>0</v>
      </c>
      <c r="K441" s="218" t="s">
        <v>217</v>
      </c>
      <c r="L441" s="43"/>
      <c r="M441" s="223" t="s">
        <v>1</v>
      </c>
      <c r="N441" s="224" t="s">
        <v>38</v>
      </c>
      <c r="O441" s="79"/>
      <c r="P441" s="225">
        <f>O441*H441</f>
        <v>0</v>
      </c>
      <c r="Q441" s="225">
        <v>0.048</v>
      </c>
      <c r="R441" s="225">
        <f>Q441*H441</f>
        <v>1.04928</v>
      </c>
      <c r="S441" s="225">
        <v>0.048</v>
      </c>
      <c r="T441" s="226">
        <f>S441*H441</f>
        <v>1.04928</v>
      </c>
      <c r="AR441" s="17" t="s">
        <v>218</v>
      </c>
      <c r="AT441" s="17" t="s">
        <v>213</v>
      </c>
      <c r="AU441" s="17" t="s">
        <v>76</v>
      </c>
      <c r="AY441" s="17" t="s">
        <v>211</v>
      </c>
      <c r="BE441" s="227">
        <f>IF(N441="základní",J441,0)</f>
        <v>0</v>
      </c>
      <c r="BF441" s="227">
        <f>IF(N441="snížená",J441,0)</f>
        <v>0</v>
      </c>
      <c r="BG441" s="227">
        <f>IF(N441="zákl. přenesená",J441,0)</f>
        <v>0</v>
      </c>
      <c r="BH441" s="227">
        <f>IF(N441="sníž. přenesená",J441,0)</f>
        <v>0</v>
      </c>
      <c r="BI441" s="227">
        <f>IF(N441="nulová",J441,0)</f>
        <v>0</v>
      </c>
      <c r="BJ441" s="17" t="s">
        <v>74</v>
      </c>
      <c r="BK441" s="227">
        <f>ROUND(I441*H441,2)</f>
        <v>0</v>
      </c>
      <c r="BL441" s="17" t="s">
        <v>218</v>
      </c>
      <c r="BM441" s="17" t="s">
        <v>579</v>
      </c>
    </row>
    <row r="442" spans="2:47" s="1" customFormat="1" ht="12">
      <c r="B442" s="38"/>
      <c r="C442" s="39"/>
      <c r="D442" s="228" t="s">
        <v>219</v>
      </c>
      <c r="E442" s="39"/>
      <c r="F442" s="229" t="s">
        <v>648</v>
      </c>
      <c r="G442" s="39"/>
      <c r="H442" s="39"/>
      <c r="I442" s="143"/>
      <c r="J442" s="39"/>
      <c r="K442" s="39"/>
      <c r="L442" s="43"/>
      <c r="M442" s="230"/>
      <c r="N442" s="79"/>
      <c r="O442" s="79"/>
      <c r="P442" s="79"/>
      <c r="Q442" s="79"/>
      <c r="R442" s="79"/>
      <c r="S442" s="79"/>
      <c r="T442" s="80"/>
      <c r="AT442" s="17" t="s">
        <v>219</v>
      </c>
      <c r="AU442" s="17" t="s">
        <v>76</v>
      </c>
    </row>
    <row r="443" spans="2:47" s="1" customFormat="1" ht="12">
      <c r="B443" s="38"/>
      <c r="C443" s="39"/>
      <c r="D443" s="228" t="s">
        <v>221</v>
      </c>
      <c r="E443" s="39"/>
      <c r="F443" s="231" t="s">
        <v>625</v>
      </c>
      <c r="G443" s="39"/>
      <c r="H443" s="39"/>
      <c r="I443" s="143"/>
      <c r="J443" s="39"/>
      <c r="K443" s="39"/>
      <c r="L443" s="43"/>
      <c r="M443" s="230"/>
      <c r="N443" s="79"/>
      <c r="O443" s="79"/>
      <c r="P443" s="79"/>
      <c r="Q443" s="79"/>
      <c r="R443" s="79"/>
      <c r="S443" s="79"/>
      <c r="T443" s="80"/>
      <c r="AT443" s="17" t="s">
        <v>221</v>
      </c>
      <c r="AU443" s="17" t="s">
        <v>76</v>
      </c>
    </row>
    <row r="444" spans="2:51" s="12" customFormat="1" ht="12">
      <c r="B444" s="232"/>
      <c r="C444" s="233"/>
      <c r="D444" s="228" t="s">
        <v>223</v>
      </c>
      <c r="E444" s="234" t="s">
        <v>1</v>
      </c>
      <c r="F444" s="235" t="s">
        <v>779</v>
      </c>
      <c r="G444" s="233"/>
      <c r="H444" s="234" t="s">
        <v>1</v>
      </c>
      <c r="I444" s="236"/>
      <c r="J444" s="233"/>
      <c r="K444" s="233"/>
      <c r="L444" s="237"/>
      <c r="M444" s="238"/>
      <c r="N444" s="239"/>
      <c r="O444" s="239"/>
      <c r="P444" s="239"/>
      <c r="Q444" s="239"/>
      <c r="R444" s="239"/>
      <c r="S444" s="239"/>
      <c r="T444" s="240"/>
      <c r="AT444" s="241" t="s">
        <v>223</v>
      </c>
      <c r="AU444" s="241" t="s">
        <v>76</v>
      </c>
      <c r="AV444" s="12" t="s">
        <v>74</v>
      </c>
      <c r="AW444" s="12" t="s">
        <v>30</v>
      </c>
      <c r="AX444" s="12" t="s">
        <v>67</v>
      </c>
      <c r="AY444" s="241" t="s">
        <v>211</v>
      </c>
    </row>
    <row r="445" spans="2:51" s="13" customFormat="1" ht="12">
      <c r="B445" s="242"/>
      <c r="C445" s="243"/>
      <c r="D445" s="228" t="s">
        <v>223</v>
      </c>
      <c r="E445" s="244" t="s">
        <v>1</v>
      </c>
      <c r="F445" s="245" t="s">
        <v>2760</v>
      </c>
      <c r="G445" s="243"/>
      <c r="H445" s="246">
        <v>21.86</v>
      </c>
      <c r="I445" s="247"/>
      <c r="J445" s="243"/>
      <c r="K445" s="243"/>
      <c r="L445" s="248"/>
      <c r="M445" s="249"/>
      <c r="N445" s="250"/>
      <c r="O445" s="250"/>
      <c r="P445" s="250"/>
      <c r="Q445" s="250"/>
      <c r="R445" s="250"/>
      <c r="S445" s="250"/>
      <c r="T445" s="251"/>
      <c r="AT445" s="252" t="s">
        <v>223</v>
      </c>
      <c r="AU445" s="252" t="s">
        <v>76</v>
      </c>
      <c r="AV445" s="13" t="s">
        <v>76</v>
      </c>
      <c r="AW445" s="13" t="s">
        <v>30</v>
      </c>
      <c r="AX445" s="13" t="s">
        <v>67</v>
      </c>
      <c r="AY445" s="252" t="s">
        <v>211</v>
      </c>
    </row>
    <row r="446" spans="2:51" s="14" customFormat="1" ht="12">
      <c r="B446" s="253"/>
      <c r="C446" s="254"/>
      <c r="D446" s="228" t="s">
        <v>223</v>
      </c>
      <c r="E446" s="255" t="s">
        <v>1</v>
      </c>
      <c r="F446" s="256" t="s">
        <v>227</v>
      </c>
      <c r="G446" s="254"/>
      <c r="H446" s="257">
        <v>21.86</v>
      </c>
      <c r="I446" s="258"/>
      <c r="J446" s="254"/>
      <c r="K446" s="254"/>
      <c r="L446" s="259"/>
      <c r="M446" s="260"/>
      <c r="N446" s="261"/>
      <c r="O446" s="261"/>
      <c r="P446" s="261"/>
      <c r="Q446" s="261"/>
      <c r="R446" s="261"/>
      <c r="S446" s="261"/>
      <c r="T446" s="262"/>
      <c r="AT446" s="263" t="s">
        <v>223</v>
      </c>
      <c r="AU446" s="263" t="s">
        <v>76</v>
      </c>
      <c r="AV446" s="14" t="s">
        <v>218</v>
      </c>
      <c r="AW446" s="14" t="s">
        <v>30</v>
      </c>
      <c r="AX446" s="14" t="s">
        <v>74</v>
      </c>
      <c r="AY446" s="263" t="s">
        <v>211</v>
      </c>
    </row>
    <row r="447" spans="2:65" s="1" customFormat="1" ht="16.5" customHeight="1">
      <c r="B447" s="38"/>
      <c r="C447" s="216" t="s">
        <v>576</v>
      </c>
      <c r="D447" s="216" t="s">
        <v>213</v>
      </c>
      <c r="E447" s="217" t="s">
        <v>649</v>
      </c>
      <c r="F447" s="218" t="s">
        <v>650</v>
      </c>
      <c r="G447" s="219" t="s">
        <v>216</v>
      </c>
      <c r="H447" s="220">
        <v>68.779</v>
      </c>
      <c r="I447" s="221"/>
      <c r="J447" s="222">
        <f>ROUND(I447*H447,2)</f>
        <v>0</v>
      </c>
      <c r="K447" s="218" t="s">
        <v>217</v>
      </c>
      <c r="L447" s="43"/>
      <c r="M447" s="223" t="s">
        <v>1</v>
      </c>
      <c r="N447" s="224" t="s">
        <v>38</v>
      </c>
      <c r="O447" s="79"/>
      <c r="P447" s="225">
        <f>O447*H447</f>
        <v>0</v>
      </c>
      <c r="Q447" s="225">
        <v>0</v>
      </c>
      <c r="R447" s="225">
        <f>Q447*H447</f>
        <v>0</v>
      </c>
      <c r="S447" s="225">
        <v>0.0779</v>
      </c>
      <c r="T447" s="226">
        <f>S447*H447</f>
        <v>5.3578841</v>
      </c>
      <c r="AR447" s="17" t="s">
        <v>218</v>
      </c>
      <c r="AT447" s="17" t="s">
        <v>213</v>
      </c>
      <c r="AU447" s="17" t="s">
        <v>76</v>
      </c>
      <c r="AY447" s="17" t="s">
        <v>211</v>
      </c>
      <c r="BE447" s="227">
        <f>IF(N447="základní",J447,0)</f>
        <v>0</v>
      </c>
      <c r="BF447" s="227">
        <f>IF(N447="snížená",J447,0)</f>
        <v>0</v>
      </c>
      <c r="BG447" s="227">
        <f>IF(N447="zákl. přenesená",J447,0)</f>
        <v>0</v>
      </c>
      <c r="BH447" s="227">
        <f>IF(N447="sníž. přenesená",J447,0)</f>
        <v>0</v>
      </c>
      <c r="BI447" s="227">
        <f>IF(N447="nulová",J447,0)</f>
        <v>0</v>
      </c>
      <c r="BJ447" s="17" t="s">
        <v>74</v>
      </c>
      <c r="BK447" s="227">
        <f>ROUND(I447*H447,2)</f>
        <v>0</v>
      </c>
      <c r="BL447" s="17" t="s">
        <v>218</v>
      </c>
      <c r="BM447" s="17" t="s">
        <v>591</v>
      </c>
    </row>
    <row r="448" spans="2:47" s="1" customFormat="1" ht="12">
      <c r="B448" s="38"/>
      <c r="C448" s="39"/>
      <c r="D448" s="228" t="s">
        <v>219</v>
      </c>
      <c r="E448" s="39"/>
      <c r="F448" s="229" t="s">
        <v>652</v>
      </c>
      <c r="G448" s="39"/>
      <c r="H448" s="39"/>
      <c r="I448" s="143"/>
      <c r="J448" s="39"/>
      <c r="K448" s="39"/>
      <c r="L448" s="43"/>
      <c r="M448" s="230"/>
      <c r="N448" s="79"/>
      <c r="O448" s="79"/>
      <c r="P448" s="79"/>
      <c r="Q448" s="79"/>
      <c r="R448" s="79"/>
      <c r="S448" s="79"/>
      <c r="T448" s="80"/>
      <c r="AT448" s="17" t="s">
        <v>219</v>
      </c>
      <c r="AU448" s="17" t="s">
        <v>76</v>
      </c>
    </row>
    <row r="449" spans="2:47" s="1" customFormat="1" ht="12">
      <c r="B449" s="38"/>
      <c r="C449" s="39"/>
      <c r="D449" s="228" t="s">
        <v>221</v>
      </c>
      <c r="E449" s="39"/>
      <c r="F449" s="231" t="s">
        <v>653</v>
      </c>
      <c r="G449" s="39"/>
      <c r="H449" s="39"/>
      <c r="I449" s="143"/>
      <c r="J449" s="39"/>
      <c r="K449" s="39"/>
      <c r="L449" s="43"/>
      <c r="M449" s="230"/>
      <c r="N449" s="79"/>
      <c r="O449" s="79"/>
      <c r="P449" s="79"/>
      <c r="Q449" s="79"/>
      <c r="R449" s="79"/>
      <c r="S449" s="79"/>
      <c r="T449" s="80"/>
      <c r="AT449" s="17" t="s">
        <v>221</v>
      </c>
      <c r="AU449" s="17" t="s">
        <v>76</v>
      </c>
    </row>
    <row r="450" spans="2:51" s="12" customFormat="1" ht="12">
      <c r="B450" s="232"/>
      <c r="C450" s="233"/>
      <c r="D450" s="228" t="s">
        <v>223</v>
      </c>
      <c r="E450" s="234" t="s">
        <v>1</v>
      </c>
      <c r="F450" s="235" t="s">
        <v>626</v>
      </c>
      <c r="G450" s="233"/>
      <c r="H450" s="234" t="s">
        <v>1</v>
      </c>
      <c r="I450" s="236"/>
      <c r="J450" s="233"/>
      <c r="K450" s="233"/>
      <c r="L450" s="237"/>
      <c r="M450" s="238"/>
      <c r="N450" s="239"/>
      <c r="O450" s="239"/>
      <c r="P450" s="239"/>
      <c r="Q450" s="239"/>
      <c r="R450" s="239"/>
      <c r="S450" s="239"/>
      <c r="T450" s="240"/>
      <c r="AT450" s="241" t="s">
        <v>223</v>
      </c>
      <c r="AU450" s="241" t="s">
        <v>76</v>
      </c>
      <c r="AV450" s="12" t="s">
        <v>74</v>
      </c>
      <c r="AW450" s="12" t="s">
        <v>30</v>
      </c>
      <c r="AX450" s="12" t="s">
        <v>67</v>
      </c>
      <c r="AY450" s="241" t="s">
        <v>211</v>
      </c>
    </row>
    <row r="451" spans="2:51" s="13" customFormat="1" ht="12">
      <c r="B451" s="242"/>
      <c r="C451" s="243"/>
      <c r="D451" s="228" t="s">
        <v>223</v>
      </c>
      <c r="E451" s="244" t="s">
        <v>1</v>
      </c>
      <c r="F451" s="245" t="s">
        <v>2757</v>
      </c>
      <c r="G451" s="243"/>
      <c r="H451" s="246">
        <v>57.579</v>
      </c>
      <c r="I451" s="247"/>
      <c r="J451" s="243"/>
      <c r="K451" s="243"/>
      <c r="L451" s="248"/>
      <c r="M451" s="249"/>
      <c r="N451" s="250"/>
      <c r="O451" s="250"/>
      <c r="P451" s="250"/>
      <c r="Q451" s="250"/>
      <c r="R451" s="250"/>
      <c r="S451" s="250"/>
      <c r="T451" s="251"/>
      <c r="AT451" s="252" t="s">
        <v>223</v>
      </c>
      <c r="AU451" s="252" t="s">
        <v>76</v>
      </c>
      <c r="AV451" s="13" t="s">
        <v>76</v>
      </c>
      <c r="AW451" s="13" t="s">
        <v>30</v>
      </c>
      <c r="AX451" s="13" t="s">
        <v>67</v>
      </c>
      <c r="AY451" s="252" t="s">
        <v>211</v>
      </c>
    </row>
    <row r="452" spans="2:51" s="12" customFormat="1" ht="12">
      <c r="B452" s="232"/>
      <c r="C452" s="233"/>
      <c r="D452" s="228" t="s">
        <v>223</v>
      </c>
      <c r="E452" s="234" t="s">
        <v>1</v>
      </c>
      <c r="F452" s="235" t="s">
        <v>2758</v>
      </c>
      <c r="G452" s="233"/>
      <c r="H452" s="234" t="s">
        <v>1</v>
      </c>
      <c r="I452" s="236"/>
      <c r="J452" s="233"/>
      <c r="K452" s="233"/>
      <c r="L452" s="237"/>
      <c r="M452" s="238"/>
      <c r="N452" s="239"/>
      <c r="O452" s="239"/>
      <c r="P452" s="239"/>
      <c r="Q452" s="239"/>
      <c r="R452" s="239"/>
      <c r="S452" s="239"/>
      <c r="T452" s="240"/>
      <c r="AT452" s="241" t="s">
        <v>223</v>
      </c>
      <c r="AU452" s="241" t="s">
        <v>76</v>
      </c>
      <c r="AV452" s="12" t="s">
        <v>74</v>
      </c>
      <c r="AW452" s="12" t="s">
        <v>30</v>
      </c>
      <c r="AX452" s="12" t="s">
        <v>67</v>
      </c>
      <c r="AY452" s="241" t="s">
        <v>211</v>
      </c>
    </row>
    <row r="453" spans="2:51" s="13" customFormat="1" ht="12">
      <c r="B453" s="242"/>
      <c r="C453" s="243"/>
      <c r="D453" s="228" t="s">
        <v>223</v>
      </c>
      <c r="E453" s="244" t="s">
        <v>1</v>
      </c>
      <c r="F453" s="245" t="s">
        <v>2759</v>
      </c>
      <c r="G453" s="243"/>
      <c r="H453" s="246">
        <v>11.2</v>
      </c>
      <c r="I453" s="247"/>
      <c r="J453" s="243"/>
      <c r="K453" s="243"/>
      <c r="L453" s="248"/>
      <c r="M453" s="249"/>
      <c r="N453" s="250"/>
      <c r="O453" s="250"/>
      <c r="P453" s="250"/>
      <c r="Q453" s="250"/>
      <c r="R453" s="250"/>
      <c r="S453" s="250"/>
      <c r="T453" s="251"/>
      <c r="AT453" s="252" t="s">
        <v>223</v>
      </c>
      <c r="AU453" s="252" t="s">
        <v>76</v>
      </c>
      <c r="AV453" s="13" t="s">
        <v>76</v>
      </c>
      <c r="AW453" s="13" t="s">
        <v>30</v>
      </c>
      <c r="AX453" s="13" t="s">
        <v>67</v>
      </c>
      <c r="AY453" s="252" t="s">
        <v>211</v>
      </c>
    </row>
    <row r="454" spans="2:51" s="14" customFormat="1" ht="12">
      <c r="B454" s="253"/>
      <c r="C454" s="254"/>
      <c r="D454" s="228" t="s">
        <v>223</v>
      </c>
      <c r="E454" s="255" t="s">
        <v>1</v>
      </c>
      <c r="F454" s="256" t="s">
        <v>227</v>
      </c>
      <c r="G454" s="254"/>
      <c r="H454" s="257">
        <v>68.779</v>
      </c>
      <c r="I454" s="258"/>
      <c r="J454" s="254"/>
      <c r="K454" s="254"/>
      <c r="L454" s="259"/>
      <c r="M454" s="260"/>
      <c r="N454" s="261"/>
      <c r="O454" s="261"/>
      <c r="P454" s="261"/>
      <c r="Q454" s="261"/>
      <c r="R454" s="261"/>
      <c r="S454" s="261"/>
      <c r="T454" s="262"/>
      <c r="AT454" s="263" t="s">
        <v>223</v>
      </c>
      <c r="AU454" s="263" t="s">
        <v>76</v>
      </c>
      <c r="AV454" s="14" t="s">
        <v>218</v>
      </c>
      <c r="AW454" s="14" t="s">
        <v>30</v>
      </c>
      <c r="AX454" s="14" t="s">
        <v>74</v>
      </c>
      <c r="AY454" s="263" t="s">
        <v>211</v>
      </c>
    </row>
    <row r="455" spans="2:65" s="1" customFormat="1" ht="16.5" customHeight="1">
      <c r="B455" s="38"/>
      <c r="C455" s="216" t="s">
        <v>385</v>
      </c>
      <c r="D455" s="216" t="s">
        <v>213</v>
      </c>
      <c r="E455" s="217" t="s">
        <v>2231</v>
      </c>
      <c r="F455" s="218" t="s">
        <v>2232</v>
      </c>
      <c r="G455" s="219" t="s">
        <v>216</v>
      </c>
      <c r="H455" s="220">
        <v>57.579</v>
      </c>
      <c r="I455" s="221"/>
      <c r="J455" s="222">
        <f>ROUND(I455*H455,2)</f>
        <v>0</v>
      </c>
      <c r="K455" s="218" t="s">
        <v>217</v>
      </c>
      <c r="L455" s="43"/>
      <c r="M455" s="223" t="s">
        <v>1</v>
      </c>
      <c r="N455" s="224" t="s">
        <v>38</v>
      </c>
      <c r="O455" s="79"/>
      <c r="P455" s="225">
        <f>O455*H455</f>
        <v>0</v>
      </c>
      <c r="Q455" s="225">
        <v>0</v>
      </c>
      <c r="R455" s="225">
        <f>Q455*H455</f>
        <v>0</v>
      </c>
      <c r="S455" s="225">
        <v>0</v>
      </c>
      <c r="T455" s="226">
        <f>S455*H455</f>
        <v>0</v>
      </c>
      <c r="AR455" s="17" t="s">
        <v>218</v>
      </c>
      <c r="AT455" s="17" t="s">
        <v>213</v>
      </c>
      <c r="AU455" s="17" t="s">
        <v>76</v>
      </c>
      <c r="AY455" s="17" t="s">
        <v>211</v>
      </c>
      <c r="BE455" s="227">
        <f>IF(N455="základní",J455,0)</f>
        <v>0</v>
      </c>
      <c r="BF455" s="227">
        <f>IF(N455="snížená",J455,0)</f>
        <v>0</v>
      </c>
      <c r="BG455" s="227">
        <f>IF(N455="zákl. přenesená",J455,0)</f>
        <v>0</v>
      </c>
      <c r="BH455" s="227">
        <f>IF(N455="sníž. přenesená",J455,0)</f>
        <v>0</v>
      </c>
      <c r="BI455" s="227">
        <f>IF(N455="nulová",J455,0)</f>
        <v>0</v>
      </c>
      <c r="BJ455" s="17" t="s">
        <v>74</v>
      </c>
      <c r="BK455" s="227">
        <f>ROUND(I455*H455,2)</f>
        <v>0</v>
      </c>
      <c r="BL455" s="17" t="s">
        <v>218</v>
      </c>
      <c r="BM455" s="17" t="s">
        <v>2761</v>
      </c>
    </row>
    <row r="456" spans="2:47" s="1" customFormat="1" ht="12">
      <c r="B456" s="38"/>
      <c r="C456" s="39"/>
      <c r="D456" s="228" t="s">
        <v>219</v>
      </c>
      <c r="E456" s="39"/>
      <c r="F456" s="229" t="s">
        <v>2234</v>
      </c>
      <c r="G456" s="39"/>
      <c r="H456" s="39"/>
      <c r="I456" s="143"/>
      <c r="J456" s="39"/>
      <c r="K456" s="39"/>
      <c r="L456" s="43"/>
      <c r="M456" s="230"/>
      <c r="N456" s="79"/>
      <c r="O456" s="79"/>
      <c r="P456" s="79"/>
      <c r="Q456" s="79"/>
      <c r="R456" s="79"/>
      <c r="S456" s="79"/>
      <c r="T456" s="80"/>
      <c r="AT456" s="17" t="s">
        <v>219</v>
      </c>
      <c r="AU456" s="17" t="s">
        <v>76</v>
      </c>
    </row>
    <row r="457" spans="2:47" s="1" customFormat="1" ht="12">
      <c r="B457" s="38"/>
      <c r="C457" s="39"/>
      <c r="D457" s="228" t="s">
        <v>221</v>
      </c>
      <c r="E457" s="39"/>
      <c r="F457" s="231" t="s">
        <v>653</v>
      </c>
      <c r="G457" s="39"/>
      <c r="H457" s="39"/>
      <c r="I457" s="143"/>
      <c r="J457" s="39"/>
      <c r="K457" s="39"/>
      <c r="L457" s="43"/>
      <c r="M457" s="230"/>
      <c r="N457" s="79"/>
      <c r="O457" s="79"/>
      <c r="P457" s="79"/>
      <c r="Q457" s="79"/>
      <c r="R457" s="79"/>
      <c r="S457" s="79"/>
      <c r="T457" s="80"/>
      <c r="AT457" s="17" t="s">
        <v>221</v>
      </c>
      <c r="AU457" s="17" t="s">
        <v>76</v>
      </c>
    </row>
    <row r="458" spans="2:51" s="12" customFormat="1" ht="12">
      <c r="B458" s="232"/>
      <c r="C458" s="233"/>
      <c r="D458" s="228" t="s">
        <v>223</v>
      </c>
      <c r="E458" s="234" t="s">
        <v>1</v>
      </c>
      <c r="F458" s="235" t="s">
        <v>626</v>
      </c>
      <c r="G458" s="233"/>
      <c r="H458" s="234" t="s">
        <v>1</v>
      </c>
      <c r="I458" s="236"/>
      <c r="J458" s="233"/>
      <c r="K458" s="233"/>
      <c r="L458" s="237"/>
      <c r="M458" s="238"/>
      <c r="N458" s="239"/>
      <c r="O458" s="239"/>
      <c r="P458" s="239"/>
      <c r="Q458" s="239"/>
      <c r="R458" s="239"/>
      <c r="S458" s="239"/>
      <c r="T458" s="240"/>
      <c r="AT458" s="241" t="s">
        <v>223</v>
      </c>
      <c r="AU458" s="241" t="s">
        <v>76</v>
      </c>
      <c r="AV458" s="12" t="s">
        <v>74</v>
      </c>
      <c r="AW458" s="12" t="s">
        <v>30</v>
      </c>
      <c r="AX458" s="12" t="s">
        <v>67</v>
      </c>
      <c r="AY458" s="241" t="s">
        <v>211</v>
      </c>
    </row>
    <row r="459" spans="2:51" s="13" customFormat="1" ht="12">
      <c r="B459" s="242"/>
      <c r="C459" s="243"/>
      <c r="D459" s="228" t="s">
        <v>223</v>
      </c>
      <c r="E459" s="244" t="s">
        <v>1</v>
      </c>
      <c r="F459" s="245" t="s">
        <v>2757</v>
      </c>
      <c r="G459" s="243"/>
      <c r="H459" s="246">
        <v>57.579</v>
      </c>
      <c r="I459" s="247"/>
      <c r="J459" s="243"/>
      <c r="K459" s="243"/>
      <c r="L459" s="248"/>
      <c r="M459" s="249"/>
      <c r="N459" s="250"/>
      <c r="O459" s="250"/>
      <c r="P459" s="250"/>
      <c r="Q459" s="250"/>
      <c r="R459" s="250"/>
      <c r="S459" s="250"/>
      <c r="T459" s="251"/>
      <c r="AT459" s="252" t="s">
        <v>223</v>
      </c>
      <c r="AU459" s="252" t="s">
        <v>76</v>
      </c>
      <c r="AV459" s="13" t="s">
        <v>76</v>
      </c>
      <c r="AW459" s="13" t="s">
        <v>30</v>
      </c>
      <c r="AX459" s="13" t="s">
        <v>74</v>
      </c>
      <c r="AY459" s="252" t="s">
        <v>211</v>
      </c>
    </row>
    <row r="460" spans="2:65" s="1" customFormat="1" ht="16.5" customHeight="1">
      <c r="B460" s="38"/>
      <c r="C460" s="216" t="s">
        <v>588</v>
      </c>
      <c r="D460" s="216" t="s">
        <v>213</v>
      </c>
      <c r="E460" s="217" t="s">
        <v>661</v>
      </c>
      <c r="F460" s="218" t="s">
        <v>662</v>
      </c>
      <c r="G460" s="219" t="s">
        <v>230</v>
      </c>
      <c r="H460" s="220">
        <v>8.367</v>
      </c>
      <c r="I460" s="221"/>
      <c r="J460" s="222">
        <f>ROUND(I460*H460,2)</f>
        <v>0</v>
      </c>
      <c r="K460" s="218" t="s">
        <v>217</v>
      </c>
      <c r="L460" s="43"/>
      <c r="M460" s="223" t="s">
        <v>1</v>
      </c>
      <c r="N460" s="224" t="s">
        <v>38</v>
      </c>
      <c r="O460" s="79"/>
      <c r="P460" s="225">
        <f>O460*H460</f>
        <v>0</v>
      </c>
      <c r="Q460" s="225">
        <v>0.50375</v>
      </c>
      <c r="R460" s="225">
        <f>Q460*H460</f>
        <v>4.2148762500000005</v>
      </c>
      <c r="S460" s="225">
        <v>2.5</v>
      </c>
      <c r="T460" s="226">
        <f>S460*H460</f>
        <v>20.917500000000004</v>
      </c>
      <c r="AR460" s="17" t="s">
        <v>218</v>
      </c>
      <c r="AT460" s="17" t="s">
        <v>213</v>
      </c>
      <c r="AU460" s="17" t="s">
        <v>76</v>
      </c>
      <c r="AY460" s="17" t="s">
        <v>211</v>
      </c>
      <c r="BE460" s="227">
        <f>IF(N460="základní",J460,0)</f>
        <v>0</v>
      </c>
      <c r="BF460" s="227">
        <f>IF(N460="snížená",J460,0)</f>
        <v>0</v>
      </c>
      <c r="BG460" s="227">
        <f>IF(N460="zákl. přenesená",J460,0)</f>
        <v>0</v>
      </c>
      <c r="BH460" s="227">
        <f>IF(N460="sníž. přenesená",J460,0)</f>
        <v>0</v>
      </c>
      <c r="BI460" s="227">
        <f>IF(N460="nulová",J460,0)</f>
        <v>0</v>
      </c>
      <c r="BJ460" s="17" t="s">
        <v>74</v>
      </c>
      <c r="BK460" s="227">
        <f>ROUND(I460*H460,2)</f>
        <v>0</v>
      </c>
      <c r="BL460" s="17" t="s">
        <v>218</v>
      </c>
      <c r="BM460" s="17" t="s">
        <v>598</v>
      </c>
    </row>
    <row r="461" spans="2:47" s="1" customFormat="1" ht="12">
      <c r="B461" s="38"/>
      <c r="C461" s="39"/>
      <c r="D461" s="228" t="s">
        <v>219</v>
      </c>
      <c r="E461" s="39"/>
      <c r="F461" s="229" t="s">
        <v>664</v>
      </c>
      <c r="G461" s="39"/>
      <c r="H461" s="39"/>
      <c r="I461" s="143"/>
      <c r="J461" s="39"/>
      <c r="K461" s="39"/>
      <c r="L461" s="43"/>
      <c r="M461" s="230"/>
      <c r="N461" s="79"/>
      <c r="O461" s="79"/>
      <c r="P461" s="79"/>
      <c r="Q461" s="79"/>
      <c r="R461" s="79"/>
      <c r="S461" s="79"/>
      <c r="T461" s="80"/>
      <c r="AT461" s="17" t="s">
        <v>219</v>
      </c>
      <c r="AU461" s="17" t="s">
        <v>76</v>
      </c>
    </row>
    <row r="462" spans="2:47" s="1" customFormat="1" ht="12">
      <c r="B462" s="38"/>
      <c r="C462" s="39"/>
      <c r="D462" s="228" t="s">
        <v>221</v>
      </c>
      <c r="E462" s="39"/>
      <c r="F462" s="231" t="s">
        <v>665</v>
      </c>
      <c r="G462" s="39"/>
      <c r="H462" s="39"/>
      <c r="I462" s="143"/>
      <c r="J462" s="39"/>
      <c r="K462" s="39"/>
      <c r="L462" s="43"/>
      <c r="M462" s="230"/>
      <c r="N462" s="79"/>
      <c r="O462" s="79"/>
      <c r="P462" s="79"/>
      <c r="Q462" s="79"/>
      <c r="R462" s="79"/>
      <c r="S462" s="79"/>
      <c r="T462" s="80"/>
      <c r="AT462" s="17" t="s">
        <v>221</v>
      </c>
      <c r="AU462" s="17" t="s">
        <v>76</v>
      </c>
    </row>
    <row r="463" spans="2:51" s="12" customFormat="1" ht="12">
      <c r="B463" s="232"/>
      <c r="C463" s="233"/>
      <c r="D463" s="228" t="s">
        <v>223</v>
      </c>
      <c r="E463" s="234" t="s">
        <v>1</v>
      </c>
      <c r="F463" s="235" t="s">
        <v>2762</v>
      </c>
      <c r="G463" s="233"/>
      <c r="H463" s="234" t="s">
        <v>1</v>
      </c>
      <c r="I463" s="236"/>
      <c r="J463" s="233"/>
      <c r="K463" s="233"/>
      <c r="L463" s="237"/>
      <c r="M463" s="238"/>
      <c r="N463" s="239"/>
      <c r="O463" s="239"/>
      <c r="P463" s="239"/>
      <c r="Q463" s="239"/>
      <c r="R463" s="239"/>
      <c r="S463" s="239"/>
      <c r="T463" s="240"/>
      <c r="AT463" s="241" t="s">
        <v>223</v>
      </c>
      <c r="AU463" s="241" t="s">
        <v>76</v>
      </c>
      <c r="AV463" s="12" t="s">
        <v>74</v>
      </c>
      <c r="AW463" s="12" t="s">
        <v>30</v>
      </c>
      <c r="AX463" s="12" t="s">
        <v>67</v>
      </c>
      <c r="AY463" s="241" t="s">
        <v>211</v>
      </c>
    </row>
    <row r="464" spans="2:51" s="13" customFormat="1" ht="12">
      <c r="B464" s="242"/>
      <c r="C464" s="243"/>
      <c r="D464" s="228" t="s">
        <v>223</v>
      </c>
      <c r="E464" s="244" t="s">
        <v>1</v>
      </c>
      <c r="F464" s="245" t="s">
        <v>2763</v>
      </c>
      <c r="G464" s="243"/>
      <c r="H464" s="246">
        <v>5.616</v>
      </c>
      <c r="I464" s="247"/>
      <c r="J464" s="243"/>
      <c r="K464" s="243"/>
      <c r="L464" s="248"/>
      <c r="M464" s="249"/>
      <c r="N464" s="250"/>
      <c r="O464" s="250"/>
      <c r="P464" s="250"/>
      <c r="Q464" s="250"/>
      <c r="R464" s="250"/>
      <c r="S464" s="250"/>
      <c r="T464" s="251"/>
      <c r="AT464" s="252" t="s">
        <v>223</v>
      </c>
      <c r="AU464" s="252" t="s">
        <v>76</v>
      </c>
      <c r="AV464" s="13" t="s">
        <v>76</v>
      </c>
      <c r="AW464" s="13" t="s">
        <v>30</v>
      </c>
      <c r="AX464" s="13" t="s">
        <v>67</v>
      </c>
      <c r="AY464" s="252" t="s">
        <v>211</v>
      </c>
    </row>
    <row r="465" spans="2:51" s="12" customFormat="1" ht="12">
      <c r="B465" s="232"/>
      <c r="C465" s="233"/>
      <c r="D465" s="228" t="s">
        <v>223</v>
      </c>
      <c r="E465" s="234" t="s">
        <v>1</v>
      </c>
      <c r="F465" s="235" t="s">
        <v>2238</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2" customFormat="1" ht="12">
      <c r="B466" s="232"/>
      <c r="C466" s="233"/>
      <c r="D466" s="228" t="s">
        <v>223</v>
      </c>
      <c r="E466" s="234" t="s">
        <v>1</v>
      </c>
      <c r="F466" s="235" t="s">
        <v>667</v>
      </c>
      <c r="G466" s="233"/>
      <c r="H466" s="234" t="s">
        <v>1</v>
      </c>
      <c r="I466" s="236"/>
      <c r="J466" s="233"/>
      <c r="K466" s="233"/>
      <c r="L466" s="237"/>
      <c r="M466" s="238"/>
      <c r="N466" s="239"/>
      <c r="O466" s="239"/>
      <c r="P466" s="239"/>
      <c r="Q466" s="239"/>
      <c r="R466" s="239"/>
      <c r="S466" s="239"/>
      <c r="T466" s="240"/>
      <c r="AT466" s="241" t="s">
        <v>223</v>
      </c>
      <c r="AU466" s="241" t="s">
        <v>76</v>
      </c>
      <c r="AV466" s="12" t="s">
        <v>74</v>
      </c>
      <c r="AW466" s="12" t="s">
        <v>30</v>
      </c>
      <c r="AX466" s="12" t="s">
        <v>67</v>
      </c>
      <c r="AY466" s="241" t="s">
        <v>211</v>
      </c>
    </row>
    <row r="467" spans="2:51" s="12" customFormat="1" ht="12">
      <c r="B467" s="232"/>
      <c r="C467" s="233"/>
      <c r="D467" s="228" t="s">
        <v>223</v>
      </c>
      <c r="E467" s="234" t="s">
        <v>1</v>
      </c>
      <c r="F467" s="235" t="s">
        <v>626</v>
      </c>
      <c r="G467" s="233"/>
      <c r="H467" s="234" t="s">
        <v>1</v>
      </c>
      <c r="I467" s="236"/>
      <c r="J467" s="233"/>
      <c r="K467" s="233"/>
      <c r="L467" s="237"/>
      <c r="M467" s="238"/>
      <c r="N467" s="239"/>
      <c r="O467" s="239"/>
      <c r="P467" s="239"/>
      <c r="Q467" s="239"/>
      <c r="R467" s="239"/>
      <c r="S467" s="239"/>
      <c r="T467" s="240"/>
      <c r="AT467" s="241" t="s">
        <v>223</v>
      </c>
      <c r="AU467" s="241" t="s">
        <v>76</v>
      </c>
      <c r="AV467" s="12" t="s">
        <v>74</v>
      </c>
      <c r="AW467" s="12" t="s">
        <v>30</v>
      </c>
      <c r="AX467" s="12" t="s">
        <v>67</v>
      </c>
      <c r="AY467" s="241" t="s">
        <v>211</v>
      </c>
    </row>
    <row r="468" spans="2:51" s="13" customFormat="1" ht="12">
      <c r="B468" s="242"/>
      <c r="C468" s="243"/>
      <c r="D468" s="228" t="s">
        <v>223</v>
      </c>
      <c r="E468" s="244" t="s">
        <v>1</v>
      </c>
      <c r="F468" s="245" t="s">
        <v>2764</v>
      </c>
      <c r="G468" s="243"/>
      <c r="H468" s="246">
        <v>2.303</v>
      </c>
      <c r="I468" s="247"/>
      <c r="J468" s="243"/>
      <c r="K468" s="243"/>
      <c r="L468" s="248"/>
      <c r="M468" s="249"/>
      <c r="N468" s="250"/>
      <c r="O468" s="250"/>
      <c r="P468" s="250"/>
      <c r="Q468" s="250"/>
      <c r="R468" s="250"/>
      <c r="S468" s="250"/>
      <c r="T468" s="251"/>
      <c r="AT468" s="252" t="s">
        <v>223</v>
      </c>
      <c r="AU468" s="252" t="s">
        <v>76</v>
      </c>
      <c r="AV468" s="13" t="s">
        <v>76</v>
      </c>
      <c r="AW468" s="13" t="s">
        <v>30</v>
      </c>
      <c r="AX468" s="13" t="s">
        <v>67</v>
      </c>
      <c r="AY468" s="252" t="s">
        <v>211</v>
      </c>
    </row>
    <row r="469" spans="2:51" s="12" customFormat="1" ht="12">
      <c r="B469" s="232"/>
      <c r="C469" s="233"/>
      <c r="D469" s="228" t="s">
        <v>223</v>
      </c>
      <c r="E469" s="234" t="s">
        <v>1</v>
      </c>
      <c r="F469" s="235" t="s">
        <v>2758</v>
      </c>
      <c r="G469" s="233"/>
      <c r="H469" s="234" t="s">
        <v>1</v>
      </c>
      <c r="I469" s="236"/>
      <c r="J469" s="233"/>
      <c r="K469" s="233"/>
      <c r="L469" s="237"/>
      <c r="M469" s="238"/>
      <c r="N469" s="239"/>
      <c r="O469" s="239"/>
      <c r="P469" s="239"/>
      <c r="Q469" s="239"/>
      <c r="R469" s="239"/>
      <c r="S469" s="239"/>
      <c r="T469" s="240"/>
      <c r="AT469" s="241" t="s">
        <v>223</v>
      </c>
      <c r="AU469" s="241" t="s">
        <v>76</v>
      </c>
      <c r="AV469" s="12" t="s">
        <v>74</v>
      </c>
      <c r="AW469" s="12" t="s">
        <v>30</v>
      </c>
      <c r="AX469" s="12" t="s">
        <v>67</v>
      </c>
      <c r="AY469" s="241" t="s">
        <v>211</v>
      </c>
    </row>
    <row r="470" spans="2:51" s="13" customFormat="1" ht="12">
      <c r="B470" s="242"/>
      <c r="C470" s="243"/>
      <c r="D470" s="228" t="s">
        <v>223</v>
      </c>
      <c r="E470" s="244" t="s">
        <v>1</v>
      </c>
      <c r="F470" s="245" t="s">
        <v>2765</v>
      </c>
      <c r="G470" s="243"/>
      <c r="H470" s="246">
        <v>0.448</v>
      </c>
      <c r="I470" s="247"/>
      <c r="J470" s="243"/>
      <c r="K470" s="243"/>
      <c r="L470" s="248"/>
      <c r="M470" s="249"/>
      <c r="N470" s="250"/>
      <c r="O470" s="250"/>
      <c r="P470" s="250"/>
      <c r="Q470" s="250"/>
      <c r="R470" s="250"/>
      <c r="S470" s="250"/>
      <c r="T470" s="251"/>
      <c r="AT470" s="252" t="s">
        <v>223</v>
      </c>
      <c r="AU470" s="252" t="s">
        <v>76</v>
      </c>
      <c r="AV470" s="13" t="s">
        <v>76</v>
      </c>
      <c r="AW470" s="13" t="s">
        <v>30</v>
      </c>
      <c r="AX470" s="13" t="s">
        <v>67</v>
      </c>
      <c r="AY470" s="252" t="s">
        <v>211</v>
      </c>
    </row>
    <row r="471" spans="2:51" s="14" customFormat="1" ht="12">
      <c r="B471" s="253"/>
      <c r="C471" s="254"/>
      <c r="D471" s="228" t="s">
        <v>223</v>
      </c>
      <c r="E471" s="255" t="s">
        <v>1</v>
      </c>
      <c r="F471" s="256" t="s">
        <v>227</v>
      </c>
      <c r="G471" s="254"/>
      <c r="H471" s="257">
        <v>8.367</v>
      </c>
      <c r="I471" s="258"/>
      <c r="J471" s="254"/>
      <c r="K471" s="254"/>
      <c r="L471" s="259"/>
      <c r="M471" s="260"/>
      <c r="N471" s="261"/>
      <c r="O471" s="261"/>
      <c r="P471" s="261"/>
      <c r="Q471" s="261"/>
      <c r="R471" s="261"/>
      <c r="S471" s="261"/>
      <c r="T471" s="262"/>
      <c r="AT471" s="263" t="s">
        <v>223</v>
      </c>
      <c r="AU471" s="263" t="s">
        <v>76</v>
      </c>
      <c r="AV471" s="14" t="s">
        <v>218</v>
      </c>
      <c r="AW471" s="14" t="s">
        <v>30</v>
      </c>
      <c r="AX471" s="14" t="s">
        <v>74</v>
      </c>
      <c r="AY471" s="263" t="s">
        <v>211</v>
      </c>
    </row>
    <row r="472" spans="2:65" s="1" customFormat="1" ht="16.5" customHeight="1">
      <c r="B472" s="38"/>
      <c r="C472" s="264" t="s">
        <v>392</v>
      </c>
      <c r="D472" s="264" t="s">
        <v>337</v>
      </c>
      <c r="E472" s="265" t="s">
        <v>669</v>
      </c>
      <c r="F472" s="266" t="s">
        <v>670</v>
      </c>
      <c r="G472" s="267" t="s">
        <v>323</v>
      </c>
      <c r="H472" s="268">
        <v>11.295</v>
      </c>
      <c r="I472" s="269"/>
      <c r="J472" s="270">
        <f>ROUND(I472*H472,2)</f>
        <v>0</v>
      </c>
      <c r="K472" s="266" t="s">
        <v>217</v>
      </c>
      <c r="L472" s="271"/>
      <c r="M472" s="272" t="s">
        <v>1</v>
      </c>
      <c r="N472" s="273" t="s">
        <v>38</v>
      </c>
      <c r="O472" s="79"/>
      <c r="P472" s="225">
        <f>O472*H472</f>
        <v>0</v>
      </c>
      <c r="Q472" s="225">
        <v>1</v>
      </c>
      <c r="R472" s="225">
        <f>Q472*H472</f>
        <v>11.295</v>
      </c>
      <c r="S472" s="225">
        <v>0</v>
      </c>
      <c r="T472" s="226">
        <f>S472*H472</f>
        <v>0</v>
      </c>
      <c r="AR472" s="17" t="s">
        <v>247</v>
      </c>
      <c r="AT472" s="17" t="s">
        <v>337</v>
      </c>
      <c r="AU472" s="17" t="s">
        <v>76</v>
      </c>
      <c r="AY472" s="17" t="s">
        <v>211</v>
      </c>
      <c r="BE472" s="227">
        <f>IF(N472="základní",J472,0)</f>
        <v>0</v>
      </c>
      <c r="BF472" s="227">
        <f>IF(N472="snížená",J472,0)</f>
        <v>0</v>
      </c>
      <c r="BG472" s="227">
        <f>IF(N472="zákl. přenesená",J472,0)</f>
        <v>0</v>
      </c>
      <c r="BH472" s="227">
        <f>IF(N472="sníž. přenesená",J472,0)</f>
        <v>0</v>
      </c>
      <c r="BI472" s="227">
        <f>IF(N472="nulová",J472,0)</f>
        <v>0</v>
      </c>
      <c r="BJ472" s="17" t="s">
        <v>74</v>
      </c>
      <c r="BK472" s="227">
        <f>ROUND(I472*H472,2)</f>
        <v>0</v>
      </c>
      <c r="BL472" s="17" t="s">
        <v>218</v>
      </c>
      <c r="BM472" s="17" t="s">
        <v>604</v>
      </c>
    </row>
    <row r="473" spans="2:47" s="1" customFormat="1" ht="12">
      <c r="B473" s="38"/>
      <c r="C473" s="39"/>
      <c r="D473" s="228" t="s">
        <v>219</v>
      </c>
      <c r="E473" s="39"/>
      <c r="F473" s="229" t="s">
        <v>670</v>
      </c>
      <c r="G473" s="39"/>
      <c r="H473" s="39"/>
      <c r="I473" s="143"/>
      <c r="J473" s="39"/>
      <c r="K473" s="39"/>
      <c r="L473" s="43"/>
      <c r="M473" s="230"/>
      <c r="N473" s="79"/>
      <c r="O473" s="79"/>
      <c r="P473" s="79"/>
      <c r="Q473" s="79"/>
      <c r="R473" s="79"/>
      <c r="S473" s="79"/>
      <c r="T473" s="80"/>
      <c r="AT473" s="17" t="s">
        <v>219</v>
      </c>
      <c r="AU473" s="17" t="s">
        <v>76</v>
      </c>
    </row>
    <row r="474" spans="2:51" s="12" customFormat="1" ht="12">
      <c r="B474" s="232"/>
      <c r="C474" s="233"/>
      <c r="D474" s="228" t="s">
        <v>223</v>
      </c>
      <c r="E474" s="234" t="s">
        <v>1</v>
      </c>
      <c r="F474" s="235" t="s">
        <v>1087</v>
      </c>
      <c r="G474" s="233"/>
      <c r="H474" s="234" t="s">
        <v>1</v>
      </c>
      <c r="I474" s="236"/>
      <c r="J474" s="233"/>
      <c r="K474" s="233"/>
      <c r="L474" s="237"/>
      <c r="M474" s="238"/>
      <c r="N474" s="239"/>
      <c r="O474" s="239"/>
      <c r="P474" s="239"/>
      <c r="Q474" s="239"/>
      <c r="R474" s="239"/>
      <c r="S474" s="239"/>
      <c r="T474" s="240"/>
      <c r="AT474" s="241" t="s">
        <v>223</v>
      </c>
      <c r="AU474" s="241" t="s">
        <v>76</v>
      </c>
      <c r="AV474" s="12" t="s">
        <v>74</v>
      </c>
      <c r="AW474" s="12" t="s">
        <v>30</v>
      </c>
      <c r="AX474" s="12" t="s">
        <v>67</v>
      </c>
      <c r="AY474" s="241" t="s">
        <v>211</v>
      </c>
    </row>
    <row r="475" spans="2:51" s="13" customFormat="1" ht="12">
      <c r="B475" s="242"/>
      <c r="C475" s="243"/>
      <c r="D475" s="228" t="s">
        <v>223</v>
      </c>
      <c r="E475" s="244" t="s">
        <v>1</v>
      </c>
      <c r="F475" s="245" t="s">
        <v>2766</v>
      </c>
      <c r="G475" s="243"/>
      <c r="H475" s="246">
        <v>11.295</v>
      </c>
      <c r="I475" s="247"/>
      <c r="J475" s="243"/>
      <c r="K475" s="243"/>
      <c r="L475" s="248"/>
      <c r="M475" s="249"/>
      <c r="N475" s="250"/>
      <c r="O475" s="250"/>
      <c r="P475" s="250"/>
      <c r="Q475" s="250"/>
      <c r="R475" s="250"/>
      <c r="S475" s="250"/>
      <c r="T475" s="251"/>
      <c r="AT475" s="252" t="s">
        <v>223</v>
      </c>
      <c r="AU475" s="252" t="s">
        <v>76</v>
      </c>
      <c r="AV475" s="13" t="s">
        <v>76</v>
      </c>
      <c r="AW475" s="13" t="s">
        <v>30</v>
      </c>
      <c r="AX475" s="13" t="s">
        <v>67</v>
      </c>
      <c r="AY475" s="252" t="s">
        <v>211</v>
      </c>
    </row>
    <row r="476" spans="2:51" s="14" customFormat="1" ht="12">
      <c r="B476" s="253"/>
      <c r="C476" s="254"/>
      <c r="D476" s="228" t="s">
        <v>223</v>
      </c>
      <c r="E476" s="255" t="s">
        <v>1</v>
      </c>
      <c r="F476" s="256" t="s">
        <v>227</v>
      </c>
      <c r="G476" s="254"/>
      <c r="H476" s="257">
        <v>11.295</v>
      </c>
      <c r="I476" s="258"/>
      <c r="J476" s="254"/>
      <c r="K476" s="254"/>
      <c r="L476" s="259"/>
      <c r="M476" s="260"/>
      <c r="N476" s="261"/>
      <c r="O476" s="261"/>
      <c r="P476" s="261"/>
      <c r="Q476" s="261"/>
      <c r="R476" s="261"/>
      <c r="S476" s="261"/>
      <c r="T476" s="262"/>
      <c r="AT476" s="263" t="s">
        <v>223</v>
      </c>
      <c r="AU476" s="263" t="s">
        <v>76</v>
      </c>
      <c r="AV476" s="14" t="s">
        <v>218</v>
      </c>
      <c r="AW476" s="14" t="s">
        <v>30</v>
      </c>
      <c r="AX476" s="14" t="s">
        <v>74</v>
      </c>
      <c r="AY476" s="263" t="s">
        <v>211</v>
      </c>
    </row>
    <row r="477" spans="2:65" s="1" customFormat="1" ht="16.5" customHeight="1">
      <c r="B477" s="38"/>
      <c r="C477" s="216" t="s">
        <v>601</v>
      </c>
      <c r="D477" s="216" t="s">
        <v>213</v>
      </c>
      <c r="E477" s="217" t="s">
        <v>675</v>
      </c>
      <c r="F477" s="218" t="s">
        <v>676</v>
      </c>
      <c r="G477" s="219" t="s">
        <v>216</v>
      </c>
      <c r="H477" s="220">
        <v>68.779</v>
      </c>
      <c r="I477" s="221"/>
      <c r="J477" s="222">
        <f>ROUND(I477*H477,2)</f>
        <v>0</v>
      </c>
      <c r="K477" s="218" t="s">
        <v>217</v>
      </c>
      <c r="L477" s="43"/>
      <c r="M477" s="223" t="s">
        <v>1</v>
      </c>
      <c r="N477" s="224" t="s">
        <v>38</v>
      </c>
      <c r="O477" s="79"/>
      <c r="P477" s="225">
        <f>O477*H477</f>
        <v>0</v>
      </c>
      <c r="Q477" s="225">
        <v>0.078164</v>
      </c>
      <c r="R477" s="225">
        <f>Q477*H477</f>
        <v>5.376041755999999</v>
      </c>
      <c r="S477" s="225">
        <v>0</v>
      </c>
      <c r="T477" s="226">
        <f>S477*H477</f>
        <v>0</v>
      </c>
      <c r="AR477" s="17" t="s">
        <v>218</v>
      </c>
      <c r="AT477" s="17" t="s">
        <v>213</v>
      </c>
      <c r="AU477" s="17" t="s">
        <v>76</v>
      </c>
      <c r="AY477" s="17" t="s">
        <v>211</v>
      </c>
      <c r="BE477" s="227">
        <f>IF(N477="základní",J477,0)</f>
        <v>0</v>
      </c>
      <c r="BF477" s="227">
        <f>IF(N477="snížená",J477,0)</f>
        <v>0</v>
      </c>
      <c r="BG477" s="227">
        <f>IF(N477="zákl. přenesená",J477,0)</f>
        <v>0</v>
      </c>
      <c r="BH477" s="227">
        <f>IF(N477="sníž. přenesená",J477,0)</f>
        <v>0</v>
      </c>
      <c r="BI477" s="227">
        <f>IF(N477="nulová",J477,0)</f>
        <v>0</v>
      </c>
      <c r="BJ477" s="17" t="s">
        <v>74</v>
      </c>
      <c r="BK477" s="227">
        <f>ROUND(I477*H477,2)</f>
        <v>0</v>
      </c>
      <c r="BL477" s="17" t="s">
        <v>218</v>
      </c>
      <c r="BM477" s="17" t="s">
        <v>617</v>
      </c>
    </row>
    <row r="478" spans="2:47" s="1" customFormat="1" ht="12">
      <c r="B478" s="38"/>
      <c r="C478" s="39"/>
      <c r="D478" s="228" t="s">
        <v>219</v>
      </c>
      <c r="E478" s="39"/>
      <c r="F478" s="229" t="s">
        <v>678</v>
      </c>
      <c r="G478" s="39"/>
      <c r="H478" s="39"/>
      <c r="I478" s="143"/>
      <c r="J478" s="39"/>
      <c r="K478" s="39"/>
      <c r="L478" s="43"/>
      <c r="M478" s="230"/>
      <c r="N478" s="79"/>
      <c r="O478" s="79"/>
      <c r="P478" s="79"/>
      <c r="Q478" s="79"/>
      <c r="R478" s="79"/>
      <c r="S478" s="79"/>
      <c r="T478" s="80"/>
      <c r="AT478" s="17" t="s">
        <v>219</v>
      </c>
      <c r="AU478" s="17" t="s">
        <v>76</v>
      </c>
    </row>
    <row r="479" spans="2:47" s="1" customFormat="1" ht="12">
      <c r="B479" s="38"/>
      <c r="C479" s="39"/>
      <c r="D479" s="228" t="s">
        <v>221</v>
      </c>
      <c r="E479" s="39"/>
      <c r="F479" s="231" t="s">
        <v>679</v>
      </c>
      <c r="G479" s="39"/>
      <c r="H479" s="39"/>
      <c r="I479" s="143"/>
      <c r="J479" s="39"/>
      <c r="K479" s="39"/>
      <c r="L479" s="43"/>
      <c r="M479" s="230"/>
      <c r="N479" s="79"/>
      <c r="O479" s="79"/>
      <c r="P479" s="79"/>
      <c r="Q479" s="79"/>
      <c r="R479" s="79"/>
      <c r="S479" s="79"/>
      <c r="T479" s="80"/>
      <c r="AT479" s="17" t="s">
        <v>221</v>
      </c>
      <c r="AU479" s="17" t="s">
        <v>76</v>
      </c>
    </row>
    <row r="480" spans="2:51" s="12" customFormat="1" ht="12">
      <c r="B480" s="232"/>
      <c r="C480" s="233"/>
      <c r="D480" s="228" t="s">
        <v>223</v>
      </c>
      <c r="E480" s="234" t="s">
        <v>1</v>
      </c>
      <c r="F480" s="235" t="s">
        <v>626</v>
      </c>
      <c r="G480" s="233"/>
      <c r="H480" s="234" t="s">
        <v>1</v>
      </c>
      <c r="I480" s="236"/>
      <c r="J480" s="233"/>
      <c r="K480" s="233"/>
      <c r="L480" s="237"/>
      <c r="M480" s="238"/>
      <c r="N480" s="239"/>
      <c r="O480" s="239"/>
      <c r="P480" s="239"/>
      <c r="Q480" s="239"/>
      <c r="R480" s="239"/>
      <c r="S480" s="239"/>
      <c r="T480" s="240"/>
      <c r="AT480" s="241" t="s">
        <v>223</v>
      </c>
      <c r="AU480" s="241" t="s">
        <v>76</v>
      </c>
      <c r="AV480" s="12" t="s">
        <v>74</v>
      </c>
      <c r="AW480" s="12" t="s">
        <v>30</v>
      </c>
      <c r="AX480" s="12" t="s">
        <v>67</v>
      </c>
      <c r="AY480" s="241" t="s">
        <v>211</v>
      </c>
    </row>
    <row r="481" spans="2:51" s="13" customFormat="1" ht="12">
      <c r="B481" s="242"/>
      <c r="C481" s="243"/>
      <c r="D481" s="228" t="s">
        <v>223</v>
      </c>
      <c r="E481" s="244" t="s">
        <v>1</v>
      </c>
      <c r="F481" s="245" t="s">
        <v>2757</v>
      </c>
      <c r="G481" s="243"/>
      <c r="H481" s="246">
        <v>57.579</v>
      </c>
      <c r="I481" s="247"/>
      <c r="J481" s="243"/>
      <c r="K481" s="243"/>
      <c r="L481" s="248"/>
      <c r="M481" s="249"/>
      <c r="N481" s="250"/>
      <c r="O481" s="250"/>
      <c r="P481" s="250"/>
      <c r="Q481" s="250"/>
      <c r="R481" s="250"/>
      <c r="S481" s="250"/>
      <c r="T481" s="251"/>
      <c r="AT481" s="252" t="s">
        <v>223</v>
      </c>
      <c r="AU481" s="252" t="s">
        <v>76</v>
      </c>
      <c r="AV481" s="13" t="s">
        <v>76</v>
      </c>
      <c r="AW481" s="13" t="s">
        <v>30</v>
      </c>
      <c r="AX481" s="13" t="s">
        <v>67</v>
      </c>
      <c r="AY481" s="252" t="s">
        <v>211</v>
      </c>
    </row>
    <row r="482" spans="2:51" s="12" customFormat="1" ht="12">
      <c r="B482" s="232"/>
      <c r="C482" s="233"/>
      <c r="D482" s="228" t="s">
        <v>223</v>
      </c>
      <c r="E482" s="234" t="s">
        <v>1</v>
      </c>
      <c r="F482" s="235" t="s">
        <v>2758</v>
      </c>
      <c r="G482" s="233"/>
      <c r="H482" s="234" t="s">
        <v>1</v>
      </c>
      <c r="I482" s="236"/>
      <c r="J482" s="233"/>
      <c r="K482" s="233"/>
      <c r="L482" s="237"/>
      <c r="M482" s="238"/>
      <c r="N482" s="239"/>
      <c r="O482" s="239"/>
      <c r="P482" s="239"/>
      <c r="Q482" s="239"/>
      <c r="R482" s="239"/>
      <c r="S482" s="239"/>
      <c r="T482" s="240"/>
      <c r="AT482" s="241" t="s">
        <v>223</v>
      </c>
      <c r="AU482" s="241" t="s">
        <v>76</v>
      </c>
      <c r="AV482" s="12" t="s">
        <v>74</v>
      </c>
      <c r="AW482" s="12" t="s">
        <v>30</v>
      </c>
      <c r="AX482" s="12" t="s">
        <v>67</v>
      </c>
      <c r="AY482" s="241" t="s">
        <v>211</v>
      </c>
    </row>
    <row r="483" spans="2:51" s="13" customFormat="1" ht="12">
      <c r="B483" s="242"/>
      <c r="C483" s="243"/>
      <c r="D483" s="228" t="s">
        <v>223</v>
      </c>
      <c r="E483" s="244" t="s">
        <v>1</v>
      </c>
      <c r="F483" s="245" t="s">
        <v>2759</v>
      </c>
      <c r="G483" s="243"/>
      <c r="H483" s="246">
        <v>11.2</v>
      </c>
      <c r="I483" s="247"/>
      <c r="J483" s="243"/>
      <c r="K483" s="243"/>
      <c r="L483" s="248"/>
      <c r="M483" s="249"/>
      <c r="N483" s="250"/>
      <c r="O483" s="250"/>
      <c r="P483" s="250"/>
      <c r="Q483" s="250"/>
      <c r="R483" s="250"/>
      <c r="S483" s="250"/>
      <c r="T483" s="251"/>
      <c r="AT483" s="252" t="s">
        <v>223</v>
      </c>
      <c r="AU483" s="252" t="s">
        <v>76</v>
      </c>
      <c r="AV483" s="13" t="s">
        <v>76</v>
      </c>
      <c r="AW483" s="13" t="s">
        <v>30</v>
      </c>
      <c r="AX483" s="13" t="s">
        <v>67</v>
      </c>
      <c r="AY483" s="252" t="s">
        <v>211</v>
      </c>
    </row>
    <row r="484" spans="2:51" s="14" customFormat="1" ht="12">
      <c r="B484" s="253"/>
      <c r="C484" s="254"/>
      <c r="D484" s="228" t="s">
        <v>223</v>
      </c>
      <c r="E484" s="255" t="s">
        <v>1</v>
      </c>
      <c r="F484" s="256" t="s">
        <v>227</v>
      </c>
      <c r="G484" s="254"/>
      <c r="H484" s="257">
        <v>68.779</v>
      </c>
      <c r="I484" s="258"/>
      <c r="J484" s="254"/>
      <c r="K484" s="254"/>
      <c r="L484" s="259"/>
      <c r="M484" s="260"/>
      <c r="N484" s="261"/>
      <c r="O484" s="261"/>
      <c r="P484" s="261"/>
      <c r="Q484" s="261"/>
      <c r="R484" s="261"/>
      <c r="S484" s="261"/>
      <c r="T484" s="262"/>
      <c r="AT484" s="263" t="s">
        <v>223</v>
      </c>
      <c r="AU484" s="263" t="s">
        <v>76</v>
      </c>
      <c r="AV484" s="14" t="s">
        <v>218</v>
      </c>
      <c r="AW484" s="14" t="s">
        <v>30</v>
      </c>
      <c r="AX484" s="14" t="s">
        <v>74</v>
      </c>
      <c r="AY484" s="263" t="s">
        <v>211</v>
      </c>
    </row>
    <row r="485" spans="2:65" s="1" customFormat="1" ht="16.5" customHeight="1">
      <c r="B485" s="38"/>
      <c r="C485" s="216" t="s">
        <v>396</v>
      </c>
      <c r="D485" s="216" t="s">
        <v>213</v>
      </c>
      <c r="E485" s="217" t="s">
        <v>2242</v>
      </c>
      <c r="F485" s="218" t="s">
        <v>2243</v>
      </c>
      <c r="G485" s="219" t="s">
        <v>216</v>
      </c>
      <c r="H485" s="220">
        <v>57.579</v>
      </c>
      <c r="I485" s="221"/>
      <c r="J485" s="222">
        <f>ROUND(I485*H485,2)</f>
        <v>0</v>
      </c>
      <c r="K485" s="218" t="s">
        <v>217</v>
      </c>
      <c r="L485" s="43"/>
      <c r="M485" s="223" t="s">
        <v>1</v>
      </c>
      <c r="N485" s="224" t="s">
        <v>38</v>
      </c>
      <c r="O485" s="79"/>
      <c r="P485" s="225">
        <f>O485*H485</f>
        <v>0</v>
      </c>
      <c r="Q485" s="225">
        <v>0</v>
      </c>
      <c r="R485" s="225">
        <f>Q485*H485</f>
        <v>0</v>
      </c>
      <c r="S485" s="225">
        <v>0</v>
      </c>
      <c r="T485" s="226">
        <f>S485*H485</f>
        <v>0</v>
      </c>
      <c r="AR485" s="17" t="s">
        <v>218</v>
      </c>
      <c r="AT485" s="17" t="s">
        <v>213</v>
      </c>
      <c r="AU485" s="17" t="s">
        <v>76</v>
      </c>
      <c r="AY485" s="17" t="s">
        <v>211</v>
      </c>
      <c r="BE485" s="227">
        <f>IF(N485="základní",J485,0)</f>
        <v>0</v>
      </c>
      <c r="BF485" s="227">
        <f>IF(N485="snížená",J485,0)</f>
        <v>0</v>
      </c>
      <c r="BG485" s="227">
        <f>IF(N485="zákl. přenesená",J485,0)</f>
        <v>0</v>
      </c>
      <c r="BH485" s="227">
        <f>IF(N485="sníž. přenesená",J485,0)</f>
        <v>0</v>
      </c>
      <c r="BI485" s="227">
        <f>IF(N485="nulová",J485,0)</f>
        <v>0</v>
      </c>
      <c r="BJ485" s="17" t="s">
        <v>74</v>
      </c>
      <c r="BK485" s="227">
        <f>ROUND(I485*H485,2)</f>
        <v>0</v>
      </c>
      <c r="BL485" s="17" t="s">
        <v>218</v>
      </c>
      <c r="BM485" s="17" t="s">
        <v>624</v>
      </c>
    </row>
    <row r="486" spans="2:47" s="1" customFormat="1" ht="12">
      <c r="B486" s="38"/>
      <c r="C486" s="39"/>
      <c r="D486" s="228" t="s">
        <v>219</v>
      </c>
      <c r="E486" s="39"/>
      <c r="F486" s="229" t="s">
        <v>2244</v>
      </c>
      <c r="G486" s="39"/>
      <c r="H486" s="39"/>
      <c r="I486" s="143"/>
      <c r="J486" s="39"/>
      <c r="K486" s="39"/>
      <c r="L486" s="43"/>
      <c r="M486" s="230"/>
      <c r="N486" s="79"/>
      <c r="O486" s="79"/>
      <c r="P486" s="79"/>
      <c r="Q486" s="79"/>
      <c r="R486" s="79"/>
      <c r="S486" s="79"/>
      <c r="T486" s="80"/>
      <c r="AT486" s="17" t="s">
        <v>219</v>
      </c>
      <c r="AU486" s="17" t="s">
        <v>76</v>
      </c>
    </row>
    <row r="487" spans="2:47" s="1" customFormat="1" ht="12">
      <c r="B487" s="38"/>
      <c r="C487" s="39"/>
      <c r="D487" s="228" t="s">
        <v>221</v>
      </c>
      <c r="E487" s="39"/>
      <c r="F487" s="231" t="s">
        <v>679</v>
      </c>
      <c r="G487" s="39"/>
      <c r="H487" s="39"/>
      <c r="I487" s="143"/>
      <c r="J487" s="39"/>
      <c r="K487" s="39"/>
      <c r="L487" s="43"/>
      <c r="M487" s="230"/>
      <c r="N487" s="79"/>
      <c r="O487" s="79"/>
      <c r="P487" s="79"/>
      <c r="Q487" s="79"/>
      <c r="R487" s="79"/>
      <c r="S487" s="79"/>
      <c r="T487" s="80"/>
      <c r="AT487" s="17" t="s">
        <v>221</v>
      </c>
      <c r="AU487" s="17" t="s">
        <v>76</v>
      </c>
    </row>
    <row r="488" spans="2:51" s="12" customFormat="1" ht="12">
      <c r="B488" s="232"/>
      <c r="C488" s="233"/>
      <c r="D488" s="228" t="s">
        <v>223</v>
      </c>
      <c r="E488" s="234" t="s">
        <v>1</v>
      </c>
      <c r="F488" s="235" t="s">
        <v>626</v>
      </c>
      <c r="G488" s="233"/>
      <c r="H488" s="234" t="s">
        <v>1</v>
      </c>
      <c r="I488" s="236"/>
      <c r="J488" s="233"/>
      <c r="K488" s="233"/>
      <c r="L488" s="237"/>
      <c r="M488" s="238"/>
      <c r="N488" s="239"/>
      <c r="O488" s="239"/>
      <c r="P488" s="239"/>
      <c r="Q488" s="239"/>
      <c r="R488" s="239"/>
      <c r="S488" s="239"/>
      <c r="T488" s="240"/>
      <c r="AT488" s="241" t="s">
        <v>223</v>
      </c>
      <c r="AU488" s="241" t="s">
        <v>76</v>
      </c>
      <c r="AV488" s="12" t="s">
        <v>74</v>
      </c>
      <c r="AW488" s="12" t="s">
        <v>30</v>
      </c>
      <c r="AX488" s="12" t="s">
        <v>67</v>
      </c>
      <c r="AY488" s="241" t="s">
        <v>211</v>
      </c>
    </row>
    <row r="489" spans="2:51" s="13" customFormat="1" ht="12">
      <c r="B489" s="242"/>
      <c r="C489" s="243"/>
      <c r="D489" s="228" t="s">
        <v>223</v>
      </c>
      <c r="E489" s="244" t="s">
        <v>1</v>
      </c>
      <c r="F489" s="245" t="s">
        <v>2757</v>
      </c>
      <c r="G489" s="243"/>
      <c r="H489" s="246">
        <v>57.579</v>
      </c>
      <c r="I489" s="247"/>
      <c r="J489" s="243"/>
      <c r="K489" s="243"/>
      <c r="L489" s="248"/>
      <c r="M489" s="249"/>
      <c r="N489" s="250"/>
      <c r="O489" s="250"/>
      <c r="P489" s="250"/>
      <c r="Q489" s="250"/>
      <c r="R489" s="250"/>
      <c r="S489" s="250"/>
      <c r="T489" s="251"/>
      <c r="AT489" s="252" t="s">
        <v>223</v>
      </c>
      <c r="AU489" s="252" t="s">
        <v>76</v>
      </c>
      <c r="AV489" s="13" t="s">
        <v>76</v>
      </c>
      <c r="AW489" s="13" t="s">
        <v>30</v>
      </c>
      <c r="AX489" s="13" t="s">
        <v>74</v>
      </c>
      <c r="AY489" s="252" t="s">
        <v>211</v>
      </c>
    </row>
    <row r="490" spans="2:65" s="1" customFormat="1" ht="16.5" customHeight="1">
      <c r="B490" s="38"/>
      <c r="C490" s="216" t="s">
        <v>614</v>
      </c>
      <c r="D490" s="216" t="s">
        <v>213</v>
      </c>
      <c r="E490" s="217" t="s">
        <v>680</v>
      </c>
      <c r="F490" s="218" t="s">
        <v>681</v>
      </c>
      <c r="G490" s="219" t="s">
        <v>216</v>
      </c>
      <c r="H490" s="220">
        <v>68.779</v>
      </c>
      <c r="I490" s="221"/>
      <c r="J490" s="222">
        <f>ROUND(I490*H490,2)</f>
        <v>0</v>
      </c>
      <c r="K490" s="218" t="s">
        <v>217</v>
      </c>
      <c r="L490" s="43"/>
      <c r="M490" s="223" t="s">
        <v>1</v>
      </c>
      <c r="N490" s="224" t="s">
        <v>38</v>
      </c>
      <c r="O490" s="79"/>
      <c r="P490" s="225">
        <f>O490*H490</f>
        <v>0</v>
      </c>
      <c r="Q490" s="225">
        <v>0</v>
      </c>
      <c r="R490" s="225">
        <f>Q490*H490</f>
        <v>0</v>
      </c>
      <c r="S490" s="225">
        <v>0</v>
      </c>
      <c r="T490" s="226">
        <f>S490*H490</f>
        <v>0</v>
      </c>
      <c r="AR490" s="17" t="s">
        <v>218</v>
      </c>
      <c r="AT490" s="17" t="s">
        <v>213</v>
      </c>
      <c r="AU490" s="17" t="s">
        <v>76</v>
      </c>
      <c r="AY490" s="17" t="s">
        <v>211</v>
      </c>
      <c r="BE490" s="227">
        <f>IF(N490="základní",J490,0)</f>
        <v>0</v>
      </c>
      <c r="BF490" s="227">
        <f>IF(N490="snížená",J490,0)</f>
        <v>0</v>
      </c>
      <c r="BG490" s="227">
        <f>IF(N490="zákl. přenesená",J490,0)</f>
        <v>0</v>
      </c>
      <c r="BH490" s="227">
        <f>IF(N490="sníž. přenesená",J490,0)</f>
        <v>0</v>
      </c>
      <c r="BI490" s="227">
        <f>IF(N490="nulová",J490,0)</f>
        <v>0</v>
      </c>
      <c r="BJ490" s="17" t="s">
        <v>74</v>
      </c>
      <c r="BK490" s="227">
        <f>ROUND(I490*H490,2)</f>
        <v>0</v>
      </c>
      <c r="BL490" s="17" t="s">
        <v>218</v>
      </c>
      <c r="BM490" s="17" t="s">
        <v>642</v>
      </c>
    </row>
    <row r="491" spans="2:47" s="1" customFormat="1" ht="12">
      <c r="B491" s="38"/>
      <c r="C491" s="39"/>
      <c r="D491" s="228" t="s">
        <v>219</v>
      </c>
      <c r="E491" s="39"/>
      <c r="F491" s="229" t="s">
        <v>683</v>
      </c>
      <c r="G491" s="39"/>
      <c r="H491" s="39"/>
      <c r="I491" s="143"/>
      <c r="J491" s="39"/>
      <c r="K491" s="39"/>
      <c r="L491" s="43"/>
      <c r="M491" s="230"/>
      <c r="N491" s="79"/>
      <c r="O491" s="79"/>
      <c r="P491" s="79"/>
      <c r="Q491" s="79"/>
      <c r="R491" s="79"/>
      <c r="S491" s="79"/>
      <c r="T491" s="80"/>
      <c r="AT491" s="17" t="s">
        <v>219</v>
      </c>
      <c r="AU491" s="17" t="s">
        <v>76</v>
      </c>
    </row>
    <row r="492" spans="2:47" s="1" customFormat="1" ht="12">
      <c r="B492" s="38"/>
      <c r="C492" s="39"/>
      <c r="D492" s="228" t="s">
        <v>221</v>
      </c>
      <c r="E492" s="39"/>
      <c r="F492" s="231" t="s">
        <v>684</v>
      </c>
      <c r="G492" s="39"/>
      <c r="H492" s="39"/>
      <c r="I492" s="143"/>
      <c r="J492" s="39"/>
      <c r="K492" s="39"/>
      <c r="L492" s="43"/>
      <c r="M492" s="230"/>
      <c r="N492" s="79"/>
      <c r="O492" s="79"/>
      <c r="P492" s="79"/>
      <c r="Q492" s="79"/>
      <c r="R492" s="79"/>
      <c r="S492" s="79"/>
      <c r="T492" s="80"/>
      <c r="AT492" s="17" t="s">
        <v>221</v>
      </c>
      <c r="AU492" s="17" t="s">
        <v>76</v>
      </c>
    </row>
    <row r="493" spans="2:51" s="12" customFormat="1" ht="12">
      <c r="B493" s="232"/>
      <c r="C493" s="233"/>
      <c r="D493" s="228" t="s">
        <v>223</v>
      </c>
      <c r="E493" s="234" t="s">
        <v>1</v>
      </c>
      <c r="F493" s="235" t="s">
        <v>626</v>
      </c>
      <c r="G493" s="233"/>
      <c r="H493" s="234" t="s">
        <v>1</v>
      </c>
      <c r="I493" s="236"/>
      <c r="J493" s="233"/>
      <c r="K493" s="233"/>
      <c r="L493" s="237"/>
      <c r="M493" s="238"/>
      <c r="N493" s="239"/>
      <c r="O493" s="239"/>
      <c r="P493" s="239"/>
      <c r="Q493" s="239"/>
      <c r="R493" s="239"/>
      <c r="S493" s="239"/>
      <c r="T493" s="240"/>
      <c r="AT493" s="241" t="s">
        <v>223</v>
      </c>
      <c r="AU493" s="241" t="s">
        <v>76</v>
      </c>
      <c r="AV493" s="12" t="s">
        <v>74</v>
      </c>
      <c r="AW493" s="12" t="s">
        <v>30</v>
      </c>
      <c r="AX493" s="12" t="s">
        <v>67</v>
      </c>
      <c r="AY493" s="241" t="s">
        <v>211</v>
      </c>
    </row>
    <row r="494" spans="2:51" s="13" customFormat="1" ht="12">
      <c r="B494" s="242"/>
      <c r="C494" s="243"/>
      <c r="D494" s="228" t="s">
        <v>223</v>
      </c>
      <c r="E494" s="244" t="s">
        <v>1</v>
      </c>
      <c r="F494" s="245" t="s">
        <v>2757</v>
      </c>
      <c r="G494" s="243"/>
      <c r="H494" s="246">
        <v>57.579</v>
      </c>
      <c r="I494" s="247"/>
      <c r="J494" s="243"/>
      <c r="K494" s="243"/>
      <c r="L494" s="248"/>
      <c r="M494" s="249"/>
      <c r="N494" s="250"/>
      <c r="O494" s="250"/>
      <c r="P494" s="250"/>
      <c r="Q494" s="250"/>
      <c r="R494" s="250"/>
      <c r="S494" s="250"/>
      <c r="T494" s="251"/>
      <c r="AT494" s="252" t="s">
        <v>223</v>
      </c>
      <c r="AU494" s="252" t="s">
        <v>76</v>
      </c>
      <c r="AV494" s="13" t="s">
        <v>76</v>
      </c>
      <c r="AW494" s="13" t="s">
        <v>30</v>
      </c>
      <c r="AX494" s="13" t="s">
        <v>67</v>
      </c>
      <c r="AY494" s="252" t="s">
        <v>211</v>
      </c>
    </row>
    <row r="495" spans="2:51" s="12" customFormat="1" ht="12">
      <c r="B495" s="232"/>
      <c r="C495" s="233"/>
      <c r="D495" s="228" t="s">
        <v>223</v>
      </c>
      <c r="E495" s="234" t="s">
        <v>1</v>
      </c>
      <c r="F495" s="235" t="s">
        <v>2758</v>
      </c>
      <c r="G495" s="233"/>
      <c r="H495" s="234" t="s">
        <v>1</v>
      </c>
      <c r="I495" s="236"/>
      <c r="J495" s="233"/>
      <c r="K495" s="233"/>
      <c r="L495" s="237"/>
      <c r="M495" s="238"/>
      <c r="N495" s="239"/>
      <c r="O495" s="239"/>
      <c r="P495" s="239"/>
      <c r="Q495" s="239"/>
      <c r="R495" s="239"/>
      <c r="S495" s="239"/>
      <c r="T495" s="240"/>
      <c r="AT495" s="241" t="s">
        <v>223</v>
      </c>
      <c r="AU495" s="241" t="s">
        <v>76</v>
      </c>
      <c r="AV495" s="12" t="s">
        <v>74</v>
      </c>
      <c r="AW495" s="12" t="s">
        <v>30</v>
      </c>
      <c r="AX495" s="12" t="s">
        <v>67</v>
      </c>
      <c r="AY495" s="241" t="s">
        <v>211</v>
      </c>
    </row>
    <row r="496" spans="2:51" s="13" customFormat="1" ht="12">
      <c r="B496" s="242"/>
      <c r="C496" s="243"/>
      <c r="D496" s="228" t="s">
        <v>223</v>
      </c>
      <c r="E496" s="244" t="s">
        <v>1</v>
      </c>
      <c r="F496" s="245" t="s">
        <v>2759</v>
      </c>
      <c r="G496" s="243"/>
      <c r="H496" s="246">
        <v>11.2</v>
      </c>
      <c r="I496" s="247"/>
      <c r="J496" s="243"/>
      <c r="K496" s="243"/>
      <c r="L496" s="248"/>
      <c r="M496" s="249"/>
      <c r="N496" s="250"/>
      <c r="O496" s="250"/>
      <c r="P496" s="250"/>
      <c r="Q496" s="250"/>
      <c r="R496" s="250"/>
      <c r="S496" s="250"/>
      <c r="T496" s="251"/>
      <c r="AT496" s="252" t="s">
        <v>223</v>
      </c>
      <c r="AU496" s="252" t="s">
        <v>76</v>
      </c>
      <c r="AV496" s="13" t="s">
        <v>76</v>
      </c>
      <c r="AW496" s="13" t="s">
        <v>30</v>
      </c>
      <c r="AX496" s="13" t="s">
        <v>67</v>
      </c>
      <c r="AY496" s="252" t="s">
        <v>211</v>
      </c>
    </row>
    <row r="497" spans="2:51" s="14" customFormat="1" ht="12">
      <c r="B497" s="253"/>
      <c r="C497" s="254"/>
      <c r="D497" s="228" t="s">
        <v>223</v>
      </c>
      <c r="E497" s="255" t="s">
        <v>1</v>
      </c>
      <c r="F497" s="256" t="s">
        <v>227</v>
      </c>
      <c r="G497" s="254"/>
      <c r="H497" s="257">
        <v>68.779</v>
      </c>
      <c r="I497" s="258"/>
      <c r="J497" s="254"/>
      <c r="K497" s="254"/>
      <c r="L497" s="259"/>
      <c r="M497" s="260"/>
      <c r="N497" s="261"/>
      <c r="O497" s="261"/>
      <c r="P497" s="261"/>
      <c r="Q497" s="261"/>
      <c r="R497" s="261"/>
      <c r="S497" s="261"/>
      <c r="T497" s="262"/>
      <c r="AT497" s="263" t="s">
        <v>223</v>
      </c>
      <c r="AU497" s="263" t="s">
        <v>76</v>
      </c>
      <c r="AV497" s="14" t="s">
        <v>218</v>
      </c>
      <c r="AW497" s="14" t="s">
        <v>30</v>
      </c>
      <c r="AX497" s="14" t="s">
        <v>74</v>
      </c>
      <c r="AY497" s="263" t="s">
        <v>211</v>
      </c>
    </row>
    <row r="498" spans="2:65" s="1" customFormat="1" ht="16.5" customHeight="1">
      <c r="B498" s="38"/>
      <c r="C498" s="216" t="s">
        <v>405</v>
      </c>
      <c r="D498" s="216" t="s">
        <v>213</v>
      </c>
      <c r="E498" s="217" t="s">
        <v>2245</v>
      </c>
      <c r="F498" s="218" t="s">
        <v>2246</v>
      </c>
      <c r="G498" s="219" t="s">
        <v>216</v>
      </c>
      <c r="H498" s="220">
        <v>57.579</v>
      </c>
      <c r="I498" s="221"/>
      <c r="J498" s="222">
        <f>ROUND(I498*H498,2)</f>
        <v>0</v>
      </c>
      <c r="K498" s="218" t="s">
        <v>217</v>
      </c>
      <c r="L498" s="43"/>
      <c r="M498" s="223" t="s">
        <v>1</v>
      </c>
      <c r="N498" s="224" t="s">
        <v>38</v>
      </c>
      <c r="O498" s="79"/>
      <c r="P498" s="225">
        <f>O498*H498</f>
        <v>0</v>
      </c>
      <c r="Q498" s="225">
        <v>0</v>
      </c>
      <c r="R498" s="225">
        <f>Q498*H498</f>
        <v>0</v>
      </c>
      <c r="S498" s="225">
        <v>0</v>
      </c>
      <c r="T498" s="226">
        <f>S498*H498</f>
        <v>0</v>
      </c>
      <c r="AR498" s="17" t="s">
        <v>218</v>
      </c>
      <c r="AT498" s="17" t="s">
        <v>213</v>
      </c>
      <c r="AU498" s="17" t="s">
        <v>76</v>
      </c>
      <c r="AY498" s="17" t="s">
        <v>211</v>
      </c>
      <c r="BE498" s="227">
        <f>IF(N498="základní",J498,0)</f>
        <v>0</v>
      </c>
      <c r="BF498" s="227">
        <f>IF(N498="snížená",J498,0)</f>
        <v>0</v>
      </c>
      <c r="BG498" s="227">
        <f>IF(N498="zákl. přenesená",J498,0)</f>
        <v>0</v>
      </c>
      <c r="BH498" s="227">
        <f>IF(N498="sníž. přenesená",J498,0)</f>
        <v>0</v>
      </c>
      <c r="BI498" s="227">
        <f>IF(N498="nulová",J498,0)</f>
        <v>0</v>
      </c>
      <c r="BJ498" s="17" t="s">
        <v>74</v>
      </c>
      <c r="BK498" s="227">
        <f>ROUND(I498*H498,2)</f>
        <v>0</v>
      </c>
      <c r="BL498" s="17" t="s">
        <v>218</v>
      </c>
      <c r="BM498" s="17" t="s">
        <v>647</v>
      </c>
    </row>
    <row r="499" spans="2:47" s="1" customFormat="1" ht="12">
      <c r="B499" s="38"/>
      <c r="C499" s="39"/>
      <c r="D499" s="228" t="s">
        <v>219</v>
      </c>
      <c r="E499" s="39"/>
      <c r="F499" s="229" t="s">
        <v>2247</v>
      </c>
      <c r="G499" s="39"/>
      <c r="H499" s="39"/>
      <c r="I499" s="143"/>
      <c r="J499" s="39"/>
      <c r="K499" s="39"/>
      <c r="L499" s="43"/>
      <c r="M499" s="230"/>
      <c r="N499" s="79"/>
      <c r="O499" s="79"/>
      <c r="P499" s="79"/>
      <c r="Q499" s="79"/>
      <c r="R499" s="79"/>
      <c r="S499" s="79"/>
      <c r="T499" s="80"/>
      <c r="AT499" s="17" t="s">
        <v>219</v>
      </c>
      <c r="AU499" s="17" t="s">
        <v>76</v>
      </c>
    </row>
    <row r="500" spans="2:47" s="1" customFormat="1" ht="12">
      <c r="B500" s="38"/>
      <c r="C500" s="39"/>
      <c r="D500" s="228" t="s">
        <v>221</v>
      </c>
      <c r="E500" s="39"/>
      <c r="F500" s="231" t="s">
        <v>684</v>
      </c>
      <c r="G500" s="39"/>
      <c r="H500" s="39"/>
      <c r="I500" s="143"/>
      <c r="J500" s="39"/>
      <c r="K500" s="39"/>
      <c r="L500" s="43"/>
      <c r="M500" s="230"/>
      <c r="N500" s="79"/>
      <c r="O500" s="79"/>
      <c r="P500" s="79"/>
      <c r="Q500" s="79"/>
      <c r="R500" s="79"/>
      <c r="S500" s="79"/>
      <c r="T500" s="80"/>
      <c r="AT500" s="17" t="s">
        <v>221</v>
      </c>
      <c r="AU500" s="17" t="s">
        <v>76</v>
      </c>
    </row>
    <row r="501" spans="2:51" s="12" customFormat="1" ht="12">
      <c r="B501" s="232"/>
      <c r="C501" s="233"/>
      <c r="D501" s="228" t="s">
        <v>223</v>
      </c>
      <c r="E501" s="234" t="s">
        <v>1</v>
      </c>
      <c r="F501" s="235" t="s">
        <v>626</v>
      </c>
      <c r="G501" s="233"/>
      <c r="H501" s="234" t="s">
        <v>1</v>
      </c>
      <c r="I501" s="236"/>
      <c r="J501" s="233"/>
      <c r="K501" s="233"/>
      <c r="L501" s="237"/>
      <c r="M501" s="238"/>
      <c r="N501" s="239"/>
      <c r="O501" s="239"/>
      <c r="P501" s="239"/>
      <c r="Q501" s="239"/>
      <c r="R501" s="239"/>
      <c r="S501" s="239"/>
      <c r="T501" s="240"/>
      <c r="AT501" s="241" t="s">
        <v>223</v>
      </c>
      <c r="AU501" s="241" t="s">
        <v>76</v>
      </c>
      <c r="AV501" s="12" t="s">
        <v>74</v>
      </c>
      <c r="AW501" s="12" t="s">
        <v>30</v>
      </c>
      <c r="AX501" s="12" t="s">
        <v>67</v>
      </c>
      <c r="AY501" s="241" t="s">
        <v>211</v>
      </c>
    </row>
    <row r="502" spans="2:51" s="13" customFormat="1" ht="12">
      <c r="B502" s="242"/>
      <c r="C502" s="243"/>
      <c r="D502" s="228" t="s">
        <v>223</v>
      </c>
      <c r="E502" s="244" t="s">
        <v>1</v>
      </c>
      <c r="F502" s="245" t="s">
        <v>2757</v>
      </c>
      <c r="G502" s="243"/>
      <c r="H502" s="246">
        <v>57.579</v>
      </c>
      <c r="I502" s="247"/>
      <c r="J502" s="243"/>
      <c r="K502" s="243"/>
      <c r="L502" s="248"/>
      <c r="M502" s="249"/>
      <c r="N502" s="250"/>
      <c r="O502" s="250"/>
      <c r="P502" s="250"/>
      <c r="Q502" s="250"/>
      <c r="R502" s="250"/>
      <c r="S502" s="250"/>
      <c r="T502" s="251"/>
      <c r="AT502" s="252" t="s">
        <v>223</v>
      </c>
      <c r="AU502" s="252" t="s">
        <v>76</v>
      </c>
      <c r="AV502" s="13" t="s">
        <v>76</v>
      </c>
      <c r="AW502" s="13" t="s">
        <v>30</v>
      </c>
      <c r="AX502" s="13" t="s">
        <v>74</v>
      </c>
      <c r="AY502" s="252" t="s">
        <v>211</v>
      </c>
    </row>
    <row r="503" spans="2:63" s="11" customFormat="1" ht="22.8" customHeight="1">
      <c r="B503" s="200"/>
      <c r="C503" s="201"/>
      <c r="D503" s="202" t="s">
        <v>66</v>
      </c>
      <c r="E503" s="214" t="s">
        <v>711</v>
      </c>
      <c r="F503" s="214" t="s">
        <v>712</v>
      </c>
      <c r="G503" s="201"/>
      <c r="H503" s="201"/>
      <c r="I503" s="204"/>
      <c r="J503" s="215">
        <f>BK503</f>
        <v>0</v>
      </c>
      <c r="K503" s="201"/>
      <c r="L503" s="206"/>
      <c r="M503" s="207"/>
      <c r="N503" s="208"/>
      <c r="O503" s="208"/>
      <c r="P503" s="209">
        <f>SUM(P504:P537)</f>
        <v>0</v>
      </c>
      <c r="Q503" s="208"/>
      <c r="R503" s="209">
        <f>SUM(R504:R537)</f>
        <v>0</v>
      </c>
      <c r="S503" s="208"/>
      <c r="T503" s="210">
        <f>SUM(T504:T537)</f>
        <v>0</v>
      </c>
      <c r="AR503" s="211" t="s">
        <v>74</v>
      </c>
      <c r="AT503" s="212" t="s">
        <v>66</v>
      </c>
      <c r="AU503" s="212" t="s">
        <v>74</v>
      </c>
      <c r="AY503" s="211" t="s">
        <v>211</v>
      </c>
      <c r="BK503" s="213">
        <f>SUM(BK504:BK537)</f>
        <v>0</v>
      </c>
    </row>
    <row r="504" spans="2:65" s="1" customFormat="1" ht="16.5" customHeight="1">
      <c r="B504" s="38"/>
      <c r="C504" s="216" t="s">
        <v>634</v>
      </c>
      <c r="D504" s="216" t="s">
        <v>213</v>
      </c>
      <c r="E504" s="217" t="s">
        <v>2110</v>
      </c>
      <c r="F504" s="218" t="s">
        <v>2111</v>
      </c>
      <c r="G504" s="219" t="s">
        <v>323</v>
      </c>
      <c r="H504" s="220">
        <v>65.358</v>
      </c>
      <c r="I504" s="221"/>
      <c r="J504" s="222">
        <f>ROUND(I504*H504,2)</f>
        <v>0</v>
      </c>
      <c r="K504" s="218" t="s">
        <v>217</v>
      </c>
      <c r="L504" s="43"/>
      <c r="M504" s="223" t="s">
        <v>1</v>
      </c>
      <c r="N504" s="224" t="s">
        <v>38</v>
      </c>
      <c r="O504" s="79"/>
      <c r="P504" s="225">
        <f>O504*H504</f>
        <v>0</v>
      </c>
      <c r="Q504" s="225">
        <v>0</v>
      </c>
      <c r="R504" s="225">
        <f>Q504*H504</f>
        <v>0</v>
      </c>
      <c r="S504" s="225">
        <v>0</v>
      </c>
      <c r="T504" s="226">
        <f>S504*H504</f>
        <v>0</v>
      </c>
      <c r="AR504" s="17" t="s">
        <v>218</v>
      </c>
      <c r="AT504" s="17" t="s">
        <v>213</v>
      </c>
      <c r="AU504" s="17" t="s">
        <v>76</v>
      </c>
      <c r="AY504" s="17" t="s">
        <v>211</v>
      </c>
      <c r="BE504" s="227">
        <f>IF(N504="základní",J504,0)</f>
        <v>0</v>
      </c>
      <c r="BF504" s="227">
        <f>IF(N504="snížená",J504,0)</f>
        <v>0</v>
      </c>
      <c r="BG504" s="227">
        <f>IF(N504="zákl. přenesená",J504,0)</f>
        <v>0</v>
      </c>
      <c r="BH504" s="227">
        <f>IF(N504="sníž. přenesená",J504,0)</f>
        <v>0</v>
      </c>
      <c r="BI504" s="227">
        <f>IF(N504="nulová",J504,0)</f>
        <v>0</v>
      </c>
      <c r="BJ504" s="17" t="s">
        <v>74</v>
      </c>
      <c r="BK504" s="227">
        <f>ROUND(I504*H504,2)</f>
        <v>0</v>
      </c>
      <c r="BL504" s="17" t="s">
        <v>218</v>
      </c>
      <c r="BM504" s="17" t="s">
        <v>651</v>
      </c>
    </row>
    <row r="505" spans="2:47" s="1" customFormat="1" ht="12">
      <c r="B505" s="38"/>
      <c r="C505" s="39"/>
      <c r="D505" s="228" t="s">
        <v>219</v>
      </c>
      <c r="E505" s="39"/>
      <c r="F505" s="229" t="s">
        <v>2113</v>
      </c>
      <c r="G505" s="39"/>
      <c r="H505" s="39"/>
      <c r="I505" s="143"/>
      <c r="J505" s="39"/>
      <c r="K505" s="39"/>
      <c r="L505" s="43"/>
      <c r="M505" s="230"/>
      <c r="N505" s="79"/>
      <c r="O505" s="79"/>
      <c r="P505" s="79"/>
      <c r="Q505" s="79"/>
      <c r="R505" s="79"/>
      <c r="S505" s="79"/>
      <c r="T505" s="80"/>
      <c r="AT505" s="17" t="s">
        <v>219</v>
      </c>
      <c r="AU505" s="17" t="s">
        <v>76</v>
      </c>
    </row>
    <row r="506" spans="2:47" s="1" customFormat="1" ht="12">
      <c r="B506" s="38"/>
      <c r="C506" s="39"/>
      <c r="D506" s="228" t="s">
        <v>221</v>
      </c>
      <c r="E506" s="39"/>
      <c r="F506" s="231" t="s">
        <v>2114</v>
      </c>
      <c r="G506" s="39"/>
      <c r="H506" s="39"/>
      <c r="I506" s="143"/>
      <c r="J506" s="39"/>
      <c r="K506" s="39"/>
      <c r="L506" s="43"/>
      <c r="M506" s="230"/>
      <c r="N506" s="79"/>
      <c r="O506" s="79"/>
      <c r="P506" s="79"/>
      <c r="Q506" s="79"/>
      <c r="R506" s="79"/>
      <c r="S506" s="79"/>
      <c r="T506" s="80"/>
      <c r="AT506" s="17" t="s">
        <v>221</v>
      </c>
      <c r="AU506" s="17" t="s">
        <v>76</v>
      </c>
    </row>
    <row r="507" spans="2:47" s="1" customFormat="1" ht="12">
      <c r="B507" s="38"/>
      <c r="C507" s="39"/>
      <c r="D507" s="228" t="s">
        <v>250</v>
      </c>
      <c r="E507" s="39"/>
      <c r="F507" s="231" t="s">
        <v>2711</v>
      </c>
      <c r="G507" s="39"/>
      <c r="H507" s="39"/>
      <c r="I507" s="143"/>
      <c r="J507" s="39"/>
      <c r="K507" s="39"/>
      <c r="L507" s="43"/>
      <c r="M507" s="230"/>
      <c r="N507" s="79"/>
      <c r="O507" s="79"/>
      <c r="P507" s="79"/>
      <c r="Q507" s="79"/>
      <c r="R507" s="79"/>
      <c r="S507" s="79"/>
      <c r="T507" s="80"/>
      <c r="AT507" s="17" t="s">
        <v>250</v>
      </c>
      <c r="AU507" s="17" t="s">
        <v>76</v>
      </c>
    </row>
    <row r="508" spans="2:65" s="1" customFormat="1" ht="16.5" customHeight="1">
      <c r="B508" s="38"/>
      <c r="C508" s="216" t="s">
        <v>416</v>
      </c>
      <c r="D508" s="216" t="s">
        <v>213</v>
      </c>
      <c r="E508" s="217" t="s">
        <v>2117</v>
      </c>
      <c r="F508" s="218" t="s">
        <v>2118</v>
      </c>
      <c r="G508" s="219" t="s">
        <v>323</v>
      </c>
      <c r="H508" s="220">
        <v>196.074</v>
      </c>
      <c r="I508" s="221"/>
      <c r="J508" s="222">
        <f>ROUND(I508*H508,2)</f>
        <v>0</v>
      </c>
      <c r="K508" s="218" t="s">
        <v>217</v>
      </c>
      <c r="L508" s="43"/>
      <c r="M508" s="223" t="s">
        <v>1</v>
      </c>
      <c r="N508" s="224" t="s">
        <v>38</v>
      </c>
      <c r="O508" s="79"/>
      <c r="P508" s="225">
        <f>O508*H508</f>
        <v>0</v>
      </c>
      <c r="Q508" s="225">
        <v>0</v>
      </c>
      <c r="R508" s="225">
        <f>Q508*H508</f>
        <v>0</v>
      </c>
      <c r="S508" s="225">
        <v>0</v>
      </c>
      <c r="T508" s="226">
        <f>S508*H508</f>
        <v>0</v>
      </c>
      <c r="AR508" s="17" t="s">
        <v>218</v>
      </c>
      <c r="AT508" s="17" t="s">
        <v>213</v>
      </c>
      <c r="AU508" s="17" t="s">
        <v>76</v>
      </c>
      <c r="AY508" s="17" t="s">
        <v>211</v>
      </c>
      <c r="BE508" s="227">
        <f>IF(N508="základní",J508,0)</f>
        <v>0</v>
      </c>
      <c r="BF508" s="227">
        <f>IF(N508="snížená",J508,0)</f>
        <v>0</v>
      </c>
      <c r="BG508" s="227">
        <f>IF(N508="zákl. přenesená",J508,0)</f>
        <v>0</v>
      </c>
      <c r="BH508" s="227">
        <f>IF(N508="sníž. přenesená",J508,0)</f>
        <v>0</v>
      </c>
      <c r="BI508" s="227">
        <f>IF(N508="nulová",J508,0)</f>
        <v>0</v>
      </c>
      <c r="BJ508" s="17" t="s">
        <v>74</v>
      </c>
      <c r="BK508" s="227">
        <f>ROUND(I508*H508,2)</f>
        <v>0</v>
      </c>
      <c r="BL508" s="17" t="s">
        <v>218</v>
      </c>
      <c r="BM508" s="17" t="s">
        <v>663</v>
      </c>
    </row>
    <row r="509" spans="2:47" s="1" customFormat="1" ht="12">
      <c r="B509" s="38"/>
      <c r="C509" s="39"/>
      <c r="D509" s="228" t="s">
        <v>219</v>
      </c>
      <c r="E509" s="39"/>
      <c r="F509" s="229" t="s">
        <v>2120</v>
      </c>
      <c r="G509" s="39"/>
      <c r="H509" s="39"/>
      <c r="I509" s="143"/>
      <c r="J509" s="39"/>
      <c r="K509" s="39"/>
      <c r="L509" s="43"/>
      <c r="M509" s="230"/>
      <c r="N509" s="79"/>
      <c r="O509" s="79"/>
      <c r="P509" s="79"/>
      <c r="Q509" s="79"/>
      <c r="R509" s="79"/>
      <c r="S509" s="79"/>
      <c r="T509" s="80"/>
      <c r="AT509" s="17" t="s">
        <v>219</v>
      </c>
      <c r="AU509" s="17" t="s">
        <v>76</v>
      </c>
    </row>
    <row r="510" spans="2:47" s="1" customFormat="1" ht="12">
      <c r="B510" s="38"/>
      <c r="C510" s="39"/>
      <c r="D510" s="228" t="s">
        <v>221</v>
      </c>
      <c r="E510" s="39"/>
      <c r="F510" s="231" t="s">
        <v>2114</v>
      </c>
      <c r="G510" s="39"/>
      <c r="H510" s="39"/>
      <c r="I510" s="143"/>
      <c r="J510" s="39"/>
      <c r="K510" s="39"/>
      <c r="L510" s="43"/>
      <c r="M510" s="230"/>
      <c r="N510" s="79"/>
      <c r="O510" s="79"/>
      <c r="P510" s="79"/>
      <c r="Q510" s="79"/>
      <c r="R510" s="79"/>
      <c r="S510" s="79"/>
      <c r="T510" s="80"/>
      <c r="AT510" s="17" t="s">
        <v>221</v>
      </c>
      <c r="AU510" s="17" t="s">
        <v>76</v>
      </c>
    </row>
    <row r="511" spans="2:47" s="1" customFormat="1" ht="12">
      <c r="B511" s="38"/>
      <c r="C511" s="39"/>
      <c r="D511" s="228" t="s">
        <v>250</v>
      </c>
      <c r="E511" s="39"/>
      <c r="F511" s="231" t="s">
        <v>2708</v>
      </c>
      <c r="G511" s="39"/>
      <c r="H511" s="39"/>
      <c r="I511" s="143"/>
      <c r="J511" s="39"/>
      <c r="K511" s="39"/>
      <c r="L511" s="43"/>
      <c r="M511" s="230"/>
      <c r="N511" s="79"/>
      <c r="O511" s="79"/>
      <c r="P511" s="79"/>
      <c r="Q511" s="79"/>
      <c r="R511" s="79"/>
      <c r="S511" s="79"/>
      <c r="T511" s="80"/>
      <c r="AT511" s="17" t="s">
        <v>250</v>
      </c>
      <c r="AU511" s="17" t="s">
        <v>76</v>
      </c>
    </row>
    <row r="512" spans="2:51" s="13" customFormat="1" ht="12">
      <c r="B512" s="242"/>
      <c r="C512" s="243"/>
      <c r="D512" s="228" t="s">
        <v>223</v>
      </c>
      <c r="E512" s="244" t="s">
        <v>1</v>
      </c>
      <c r="F512" s="245" t="s">
        <v>2767</v>
      </c>
      <c r="G512" s="243"/>
      <c r="H512" s="246">
        <v>196.074</v>
      </c>
      <c r="I512" s="247"/>
      <c r="J512" s="243"/>
      <c r="K512" s="243"/>
      <c r="L512" s="248"/>
      <c r="M512" s="249"/>
      <c r="N512" s="250"/>
      <c r="O512" s="250"/>
      <c r="P512" s="250"/>
      <c r="Q512" s="250"/>
      <c r="R512" s="250"/>
      <c r="S512" s="250"/>
      <c r="T512" s="251"/>
      <c r="AT512" s="252" t="s">
        <v>223</v>
      </c>
      <c r="AU512" s="252" t="s">
        <v>76</v>
      </c>
      <c r="AV512" s="13" t="s">
        <v>76</v>
      </c>
      <c r="AW512" s="13" t="s">
        <v>30</v>
      </c>
      <c r="AX512" s="13" t="s">
        <v>67</v>
      </c>
      <c r="AY512" s="252" t="s">
        <v>211</v>
      </c>
    </row>
    <row r="513" spans="2:51" s="14" customFormat="1" ht="12">
      <c r="B513" s="253"/>
      <c r="C513" s="254"/>
      <c r="D513" s="228" t="s">
        <v>223</v>
      </c>
      <c r="E513" s="255" t="s">
        <v>1</v>
      </c>
      <c r="F513" s="256" t="s">
        <v>227</v>
      </c>
      <c r="G513" s="254"/>
      <c r="H513" s="257">
        <v>196.074</v>
      </c>
      <c r="I513" s="258"/>
      <c r="J513" s="254"/>
      <c r="K513" s="254"/>
      <c r="L513" s="259"/>
      <c r="M513" s="260"/>
      <c r="N513" s="261"/>
      <c r="O513" s="261"/>
      <c r="P513" s="261"/>
      <c r="Q513" s="261"/>
      <c r="R513" s="261"/>
      <c r="S513" s="261"/>
      <c r="T513" s="262"/>
      <c r="AT513" s="263" t="s">
        <v>223</v>
      </c>
      <c r="AU513" s="263" t="s">
        <v>76</v>
      </c>
      <c r="AV513" s="14" t="s">
        <v>218</v>
      </c>
      <c r="AW513" s="14" t="s">
        <v>30</v>
      </c>
      <c r="AX513" s="14" t="s">
        <v>74</v>
      </c>
      <c r="AY513" s="263" t="s">
        <v>211</v>
      </c>
    </row>
    <row r="514" spans="2:65" s="1" customFormat="1" ht="16.5" customHeight="1">
      <c r="B514" s="38"/>
      <c r="C514" s="216" t="s">
        <v>644</v>
      </c>
      <c r="D514" s="216" t="s">
        <v>213</v>
      </c>
      <c r="E514" s="217" t="s">
        <v>714</v>
      </c>
      <c r="F514" s="218" t="s">
        <v>715</v>
      </c>
      <c r="G514" s="219" t="s">
        <v>323</v>
      </c>
      <c r="H514" s="220">
        <v>65.358</v>
      </c>
      <c r="I514" s="221"/>
      <c r="J514" s="222">
        <f>ROUND(I514*H514,2)</f>
        <v>0</v>
      </c>
      <c r="K514" s="218" t="s">
        <v>217</v>
      </c>
      <c r="L514" s="43"/>
      <c r="M514" s="223" t="s">
        <v>1</v>
      </c>
      <c r="N514" s="224" t="s">
        <v>38</v>
      </c>
      <c r="O514" s="79"/>
      <c r="P514" s="225">
        <f>O514*H514</f>
        <v>0</v>
      </c>
      <c r="Q514" s="225">
        <v>0</v>
      </c>
      <c r="R514" s="225">
        <f>Q514*H514</f>
        <v>0</v>
      </c>
      <c r="S514" s="225">
        <v>0</v>
      </c>
      <c r="T514" s="226">
        <f>S514*H514</f>
        <v>0</v>
      </c>
      <c r="AR514" s="17" t="s">
        <v>218</v>
      </c>
      <c r="AT514" s="17" t="s">
        <v>213</v>
      </c>
      <c r="AU514" s="17" t="s">
        <v>76</v>
      </c>
      <c r="AY514" s="17" t="s">
        <v>211</v>
      </c>
      <c r="BE514" s="227">
        <f>IF(N514="základní",J514,0)</f>
        <v>0</v>
      </c>
      <c r="BF514" s="227">
        <f>IF(N514="snížená",J514,0)</f>
        <v>0</v>
      </c>
      <c r="BG514" s="227">
        <f>IF(N514="zákl. přenesená",J514,0)</f>
        <v>0</v>
      </c>
      <c r="BH514" s="227">
        <f>IF(N514="sníž. přenesená",J514,0)</f>
        <v>0</v>
      </c>
      <c r="BI514" s="227">
        <f>IF(N514="nulová",J514,0)</f>
        <v>0</v>
      </c>
      <c r="BJ514" s="17" t="s">
        <v>74</v>
      </c>
      <c r="BK514" s="227">
        <f>ROUND(I514*H514,2)</f>
        <v>0</v>
      </c>
      <c r="BL514" s="17" t="s">
        <v>218</v>
      </c>
      <c r="BM514" s="17" t="s">
        <v>671</v>
      </c>
    </row>
    <row r="515" spans="2:47" s="1" customFormat="1" ht="12">
      <c r="B515" s="38"/>
      <c r="C515" s="39"/>
      <c r="D515" s="228" t="s">
        <v>219</v>
      </c>
      <c r="E515" s="39"/>
      <c r="F515" s="229" t="s">
        <v>717</v>
      </c>
      <c r="G515" s="39"/>
      <c r="H515" s="39"/>
      <c r="I515" s="143"/>
      <c r="J515" s="39"/>
      <c r="K515" s="39"/>
      <c r="L515" s="43"/>
      <c r="M515" s="230"/>
      <c r="N515" s="79"/>
      <c r="O515" s="79"/>
      <c r="P515" s="79"/>
      <c r="Q515" s="79"/>
      <c r="R515" s="79"/>
      <c r="S515" s="79"/>
      <c r="T515" s="80"/>
      <c r="AT515" s="17" t="s">
        <v>219</v>
      </c>
      <c r="AU515" s="17" t="s">
        <v>76</v>
      </c>
    </row>
    <row r="516" spans="2:47" s="1" customFormat="1" ht="12">
      <c r="B516" s="38"/>
      <c r="C516" s="39"/>
      <c r="D516" s="228" t="s">
        <v>221</v>
      </c>
      <c r="E516" s="39"/>
      <c r="F516" s="231" t="s">
        <v>718</v>
      </c>
      <c r="G516" s="39"/>
      <c r="H516" s="39"/>
      <c r="I516" s="143"/>
      <c r="J516" s="39"/>
      <c r="K516" s="39"/>
      <c r="L516" s="43"/>
      <c r="M516" s="230"/>
      <c r="N516" s="79"/>
      <c r="O516" s="79"/>
      <c r="P516" s="79"/>
      <c r="Q516" s="79"/>
      <c r="R516" s="79"/>
      <c r="S516" s="79"/>
      <c r="T516" s="80"/>
      <c r="AT516" s="17" t="s">
        <v>221</v>
      </c>
      <c r="AU516" s="17" t="s">
        <v>76</v>
      </c>
    </row>
    <row r="517" spans="2:65" s="1" customFormat="1" ht="16.5" customHeight="1">
      <c r="B517" s="38"/>
      <c r="C517" s="216" t="s">
        <v>421</v>
      </c>
      <c r="D517" s="216" t="s">
        <v>213</v>
      </c>
      <c r="E517" s="217" t="s">
        <v>719</v>
      </c>
      <c r="F517" s="218" t="s">
        <v>720</v>
      </c>
      <c r="G517" s="219" t="s">
        <v>323</v>
      </c>
      <c r="H517" s="220">
        <v>1307.16</v>
      </c>
      <c r="I517" s="221"/>
      <c r="J517" s="222">
        <f>ROUND(I517*H517,2)</f>
        <v>0</v>
      </c>
      <c r="K517" s="218" t="s">
        <v>217</v>
      </c>
      <c r="L517" s="43"/>
      <c r="M517" s="223" t="s">
        <v>1</v>
      </c>
      <c r="N517" s="224" t="s">
        <v>38</v>
      </c>
      <c r="O517" s="79"/>
      <c r="P517" s="225">
        <f>O517*H517</f>
        <v>0</v>
      </c>
      <c r="Q517" s="225">
        <v>0</v>
      </c>
      <c r="R517" s="225">
        <f>Q517*H517</f>
        <v>0</v>
      </c>
      <c r="S517" s="225">
        <v>0</v>
      </c>
      <c r="T517" s="226">
        <f>S517*H517</f>
        <v>0</v>
      </c>
      <c r="AR517" s="17" t="s">
        <v>218</v>
      </c>
      <c r="AT517" s="17" t="s">
        <v>213</v>
      </c>
      <c r="AU517" s="17" t="s">
        <v>76</v>
      </c>
      <c r="AY517" s="17" t="s">
        <v>211</v>
      </c>
      <c r="BE517" s="227">
        <f>IF(N517="základní",J517,0)</f>
        <v>0</v>
      </c>
      <c r="BF517" s="227">
        <f>IF(N517="snížená",J517,0)</f>
        <v>0</v>
      </c>
      <c r="BG517" s="227">
        <f>IF(N517="zákl. přenesená",J517,0)</f>
        <v>0</v>
      </c>
      <c r="BH517" s="227">
        <f>IF(N517="sníž. přenesená",J517,0)</f>
        <v>0</v>
      </c>
      <c r="BI517" s="227">
        <f>IF(N517="nulová",J517,0)</f>
        <v>0</v>
      </c>
      <c r="BJ517" s="17" t="s">
        <v>74</v>
      </c>
      <c r="BK517" s="227">
        <f>ROUND(I517*H517,2)</f>
        <v>0</v>
      </c>
      <c r="BL517" s="17" t="s">
        <v>218</v>
      </c>
      <c r="BM517" s="17" t="s">
        <v>677</v>
      </c>
    </row>
    <row r="518" spans="2:47" s="1" customFormat="1" ht="12">
      <c r="B518" s="38"/>
      <c r="C518" s="39"/>
      <c r="D518" s="228" t="s">
        <v>219</v>
      </c>
      <c r="E518" s="39"/>
      <c r="F518" s="229" t="s">
        <v>722</v>
      </c>
      <c r="G518" s="39"/>
      <c r="H518" s="39"/>
      <c r="I518" s="143"/>
      <c r="J518" s="39"/>
      <c r="K518" s="39"/>
      <c r="L518" s="43"/>
      <c r="M518" s="230"/>
      <c r="N518" s="79"/>
      <c r="O518" s="79"/>
      <c r="P518" s="79"/>
      <c r="Q518" s="79"/>
      <c r="R518" s="79"/>
      <c r="S518" s="79"/>
      <c r="T518" s="80"/>
      <c r="AT518" s="17" t="s">
        <v>219</v>
      </c>
      <c r="AU518" s="17" t="s">
        <v>76</v>
      </c>
    </row>
    <row r="519" spans="2:47" s="1" customFormat="1" ht="12">
      <c r="B519" s="38"/>
      <c r="C519" s="39"/>
      <c r="D519" s="228" t="s">
        <v>221</v>
      </c>
      <c r="E519" s="39"/>
      <c r="F519" s="231" t="s">
        <v>718</v>
      </c>
      <c r="G519" s="39"/>
      <c r="H519" s="39"/>
      <c r="I519" s="143"/>
      <c r="J519" s="39"/>
      <c r="K519" s="39"/>
      <c r="L519" s="43"/>
      <c r="M519" s="230"/>
      <c r="N519" s="79"/>
      <c r="O519" s="79"/>
      <c r="P519" s="79"/>
      <c r="Q519" s="79"/>
      <c r="R519" s="79"/>
      <c r="S519" s="79"/>
      <c r="T519" s="80"/>
      <c r="AT519" s="17" t="s">
        <v>221</v>
      </c>
      <c r="AU519" s="17" t="s">
        <v>76</v>
      </c>
    </row>
    <row r="520" spans="2:47" s="1" customFormat="1" ht="12">
      <c r="B520" s="38"/>
      <c r="C520" s="39"/>
      <c r="D520" s="228" t="s">
        <v>250</v>
      </c>
      <c r="E520" s="39"/>
      <c r="F520" s="231" t="s">
        <v>874</v>
      </c>
      <c r="G520" s="39"/>
      <c r="H520" s="39"/>
      <c r="I520" s="143"/>
      <c r="J520" s="39"/>
      <c r="K520" s="39"/>
      <c r="L520" s="43"/>
      <c r="M520" s="230"/>
      <c r="N520" s="79"/>
      <c r="O520" s="79"/>
      <c r="P520" s="79"/>
      <c r="Q520" s="79"/>
      <c r="R520" s="79"/>
      <c r="S520" s="79"/>
      <c r="T520" s="80"/>
      <c r="AT520" s="17" t="s">
        <v>250</v>
      </c>
      <c r="AU520" s="17" t="s">
        <v>76</v>
      </c>
    </row>
    <row r="521" spans="2:51" s="13" customFormat="1" ht="12">
      <c r="B521" s="242"/>
      <c r="C521" s="243"/>
      <c r="D521" s="228" t="s">
        <v>223</v>
      </c>
      <c r="E521" s="244" t="s">
        <v>1</v>
      </c>
      <c r="F521" s="245" t="s">
        <v>2768</v>
      </c>
      <c r="G521" s="243"/>
      <c r="H521" s="246">
        <v>1307.16</v>
      </c>
      <c r="I521" s="247"/>
      <c r="J521" s="243"/>
      <c r="K521" s="243"/>
      <c r="L521" s="248"/>
      <c r="M521" s="249"/>
      <c r="N521" s="250"/>
      <c r="O521" s="250"/>
      <c r="P521" s="250"/>
      <c r="Q521" s="250"/>
      <c r="R521" s="250"/>
      <c r="S521" s="250"/>
      <c r="T521" s="251"/>
      <c r="AT521" s="252" t="s">
        <v>223</v>
      </c>
      <c r="AU521" s="252" t="s">
        <v>76</v>
      </c>
      <c r="AV521" s="13" t="s">
        <v>76</v>
      </c>
      <c r="AW521" s="13" t="s">
        <v>30</v>
      </c>
      <c r="AX521" s="13" t="s">
        <v>67</v>
      </c>
      <c r="AY521" s="252" t="s">
        <v>211</v>
      </c>
    </row>
    <row r="522" spans="2:51" s="14" customFormat="1" ht="12">
      <c r="B522" s="253"/>
      <c r="C522" s="254"/>
      <c r="D522" s="228" t="s">
        <v>223</v>
      </c>
      <c r="E522" s="255" t="s">
        <v>1</v>
      </c>
      <c r="F522" s="256" t="s">
        <v>227</v>
      </c>
      <c r="G522" s="254"/>
      <c r="H522" s="257">
        <v>1307.16</v>
      </c>
      <c r="I522" s="258"/>
      <c r="J522" s="254"/>
      <c r="K522" s="254"/>
      <c r="L522" s="259"/>
      <c r="M522" s="260"/>
      <c r="N522" s="261"/>
      <c r="O522" s="261"/>
      <c r="P522" s="261"/>
      <c r="Q522" s="261"/>
      <c r="R522" s="261"/>
      <c r="S522" s="261"/>
      <c r="T522" s="262"/>
      <c r="AT522" s="263" t="s">
        <v>223</v>
      </c>
      <c r="AU522" s="263" t="s">
        <v>76</v>
      </c>
      <c r="AV522" s="14" t="s">
        <v>218</v>
      </c>
      <c r="AW522" s="14" t="s">
        <v>30</v>
      </c>
      <c r="AX522" s="14" t="s">
        <v>74</v>
      </c>
      <c r="AY522" s="263" t="s">
        <v>211</v>
      </c>
    </row>
    <row r="523" spans="2:65" s="1" customFormat="1" ht="16.5" customHeight="1">
      <c r="B523" s="38"/>
      <c r="C523" s="216" t="s">
        <v>660</v>
      </c>
      <c r="D523" s="216" t="s">
        <v>213</v>
      </c>
      <c r="E523" s="217" t="s">
        <v>726</v>
      </c>
      <c r="F523" s="218" t="s">
        <v>727</v>
      </c>
      <c r="G523" s="219" t="s">
        <v>323</v>
      </c>
      <c r="H523" s="220">
        <v>130.716</v>
      </c>
      <c r="I523" s="221"/>
      <c r="J523" s="222">
        <f>ROUND(I523*H523,2)</f>
        <v>0</v>
      </c>
      <c r="K523" s="218" t="s">
        <v>217</v>
      </c>
      <c r="L523" s="43"/>
      <c r="M523" s="223" t="s">
        <v>1</v>
      </c>
      <c r="N523" s="224" t="s">
        <v>38</v>
      </c>
      <c r="O523" s="79"/>
      <c r="P523" s="225">
        <f>O523*H523</f>
        <v>0</v>
      </c>
      <c r="Q523" s="225">
        <v>0</v>
      </c>
      <c r="R523" s="225">
        <f>Q523*H523</f>
        <v>0</v>
      </c>
      <c r="S523" s="225">
        <v>0</v>
      </c>
      <c r="T523" s="226">
        <f>S523*H523</f>
        <v>0</v>
      </c>
      <c r="AR523" s="17" t="s">
        <v>218</v>
      </c>
      <c r="AT523" s="17" t="s">
        <v>213</v>
      </c>
      <c r="AU523" s="17" t="s">
        <v>76</v>
      </c>
      <c r="AY523" s="17" t="s">
        <v>211</v>
      </c>
      <c r="BE523" s="227">
        <f>IF(N523="základní",J523,0)</f>
        <v>0</v>
      </c>
      <c r="BF523" s="227">
        <f>IF(N523="snížená",J523,0)</f>
        <v>0</v>
      </c>
      <c r="BG523" s="227">
        <f>IF(N523="zákl. přenesená",J523,0)</f>
        <v>0</v>
      </c>
      <c r="BH523" s="227">
        <f>IF(N523="sníž. přenesená",J523,0)</f>
        <v>0</v>
      </c>
      <c r="BI523" s="227">
        <f>IF(N523="nulová",J523,0)</f>
        <v>0</v>
      </c>
      <c r="BJ523" s="17" t="s">
        <v>74</v>
      </c>
      <c r="BK523" s="227">
        <f>ROUND(I523*H523,2)</f>
        <v>0</v>
      </c>
      <c r="BL523" s="17" t="s">
        <v>218</v>
      </c>
      <c r="BM523" s="17" t="s">
        <v>682</v>
      </c>
    </row>
    <row r="524" spans="2:47" s="1" customFormat="1" ht="12">
      <c r="B524" s="38"/>
      <c r="C524" s="39"/>
      <c r="D524" s="228" t="s">
        <v>219</v>
      </c>
      <c r="E524" s="39"/>
      <c r="F524" s="229" t="s">
        <v>729</v>
      </c>
      <c r="G524" s="39"/>
      <c r="H524" s="39"/>
      <c r="I524" s="143"/>
      <c r="J524" s="39"/>
      <c r="K524" s="39"/>
      <c r="L524" s="43"/>
      <c r="M524" s="230"/>
      <c r="N524" s="79"/>
      <c r="O524" s="79"/>
      <c r="P524" s="79"/>
      <c r="Q524" s="79"/>
      <c r="R524" s="79"/>
      <c r="S524" s="79"/>
      <c r="T524" s="80"/>
      <c r="AT524" s="17" t="s">
        <v>219</v>
      </c>
      <c r="AU524" s="17" t="s">
        <v>76</v>
      </c>
    </row>
    <row r="525" spans="2:51" s="12" customFormat="1" ht="12">
      <c r="B525" s="232"/>
      <c r="C525" s="233"/>
      <c r="D525" s="228" t="s">
        <v>223</v>
      </c>
      <c r="E525" s="234" t="s">
        <v>1</v>
      </c>
      <c r="F525" s="235" t="s">
        <v>2124</v>
      </c>
      <c r="G525" s="233"/>
      <c r="H525" s="234" t="s">
        <v>1</v>
      </c>
      <c r="I525" s="236"/>
      <c r="J525" s="233"/>
      <c r="K525" s="233"/>
      <c r="L525" s="237"/>
      <c r="M525" s="238"/>
      <c r="N525" s="239"/>
      <c r="O525" s="239"/>
      <c r="P525" s="239"/>
      <c r="Q525" s="239"/>
      <c r="R525" s="239"/>
      <c r="S525" s="239"/>
      <c r="T525" s="240"/>
      <c r="AT525" s="241" t="s">
        <v>223</v>
      </c>
      <c r="AU525" s="241" t="s">
        <v>76</v>
      </c>
      <c r="AV525" s="12" t="s">
        <v>74</v>
      </c>
      <c r="AW525" s="12" t="s">
        <v>30</v>
      </c>
      <c r="AX525" s="12" t="s">
        <v>67</v>
      </c>
      <c r="AY525" s="241" t="s">
        <v>211</v>
      </c>
    </row>
    <row r="526" spans="2:51" s="13" customFormat="1" ht="12">
      <c r="B526" s="242"/>
      <c r="C526" s="243"/>
      <c r="D526" s="228" t="s">
        <v>223</v>
      </c>
      <c r="E526" s="244" t="s">
        <v>1</v>
      </c>
      <c r="F526" s="245" t="s">
        <v>2769</v>
      </c>
      <c r="G526" s="243"/>
      <c r="H526" s="246">
        <v>130.716</v>
      </c>
      <c r="I526" s="247"/>
      <c r="J526" s="243"/>
      <c r="K526" s="243"/>
      <c r="L526" s="248"/>
      <c r="M526" s="249"/>
      <c r="N526" s="250"/>
      <c r="O526" s="250"/>
      <c r="P526" s="250"/>
      <c r="Q526" s="250"/>
      <c r="R526" s="250"/>
      <c r="S526" s="250"/>
      <c r="T526" s="251"/>
      <c r="AT526" s="252" t="s">
        <v>223</v>
      </c>
      <c r="AU526" s="252" t="s">
        <v>76</v>
      </c>
      <c r="AV526" s="13" t="s">
        <v>76</v>
      </c>
      <c r="AW526" s="13" t="s">
        <v>30</v>
      </c>
      <c r="AX526" s="13" t="s">
        <v>74</v>
      </c>
      <c r="AY526" s="252" t="s">
        <v>211</v>
      </c>
    </row>
    <row r="527" spans="2:65" s="1" customFormat="1" ht="16.5" customHeight="1">
      <c r="B527" s="38"/>
      <c r="C527" s="216" t="s">
        <v>430</v>
      </c>
      <c r="D527" s="216" t="s">
        <v>213</v>
      </c>
      <c r="E527" s="217" t="s">
        <v>730</v>
      </c>
      <c r="F527" s="218" t="s">
        <v>731</v>
      </c>
      <c r="G527" s="219" t="s">
        <v>323</v>
      </c>
      <c r="H527" s="220">
        <v>65.358</v>
      </c>
      <c r="I527" s="221"/>
      <c r="J527" s="222">
        <f>ROUND(I527*H527,2)</f>
        <v>0</v>
      </c>
      <c r="K527" s="218" t="s">
        <v>217</v>
      </c>
      <c r="L527" s="43"/>
      <c r="M527" s="223" t="s">
        <v>1</v>
      </c>
      <c r="N527" s="224" t="s">
        <v>38</v>
      </c>
      <c r="O527" s="79"/>
      <c r="P527" s="225">
        <f>O527*H527</f>
        <v>0</v>
      </c>
      <c r="Q527" s="225">
        <v>0</v>
      </c>
      <c r="R527" s="225">
        <f>Q527*H527</f>
        <v>0</v>
      </c>
      <c r="S527" s="225">
        <v>0</v>
      </c>
      <c r="T527" s="226">
        <f>S527*H527</f>
        <v>0</v>
      </c>
      <c r="AR527" s="17" t="s">
        <v>218</v>
      </c>
      <c r="AT527" s="17" t="s">
        <v>213</v>
      </c>
      <c r="AU527" s="17" t="s">
        <v>76</v>
      </c>
      <c r="AY527" s="17" t="s">
        <v>211</v>
      </c>
      <c r="BE527" s="227">
        <f>IF(N527="základní",J527,0)</f>
        <v>0</v>
      </c>
      <c r="BF527" s="227">
        <f>IF(N527="snížená",J527,0)</f>
        <v>0</v>
      </c>
      <c r="BG527" s="227">
        <f>IF(N527="zákl. přenesená",J527,0)</f>
        <v>0</v>
      </c>
      <c r="BH527" s="227">
        <f>IF(N527="sníž. přenesená",J527,0)</f>
        <v>0</v>
      </c>
      <c r="BI527" s="227">
        <f>IF(N527="nulová",J527,0)</f>
        <v>0</v>
      </c>
      <c r="BJ527" s="17" t="s">
        <v>74</v>
      </c>
      <c r="BK527" s="227">
        <f>ROUND(I527*H527,2)</f>
        <v>0</v>
      </c>
      <c r="BL527" s="17" t="s">
        <v>218</v>
      </c>
      <c r="BM527" s="17" t="s">
        <v>688</v>
      </c>
    </row>
    <row r="528" spans="2:47" s="1" customFormat="1" ht="12">
      <c r="B528" s="38"/>
      <c r="C528" s="39"/>
      <c r="D528" s="228" t="s">
        <v>219</v>
      </c>
      <c r="E528" s="39"/>
      <c r="F528" s="229" t="s">
        <v>325</v>
      </c>
      <c r="G528" s="39"/>
      <c r="H528" s="39"/>
      <c r="I528" s="143"/>
      <c r="J528" s="39"/>
      <c r="K528" s="39"/>
      <c r="L528" s="43"/>
      <c r="M528" s="230"/>
      <c r="N528" s="79"/>
      <c r="O528" s="79"/>
      <c r="P528" s="79"/>
      <c r="Q528" s="79"/>
      <c r="R528" s="79"/>
      <c r="S528" s="79"/>
      <c r="T528" s="80"/>
      <c r="AT528" s="17" t="s">
        <v>219</v>
      </c>
      <c r="AU528" s="17" t="s">
        <v>76</v>
      </c>
    </row>
    <row r="529" spans="2:47" s="1" customFormat="1" ht="12">
      <c r="B529" s="38"/>
      <c r="C529" s="39"/>
      <c r="D529" s="228" t="s">
        <v>221</v>
      </c>
      <c r="E529" s="39"/>
      <c r="F529" s="231" t="s">
        <v>733</v>
      </c>
      <c r="G529" s="39"/>
      <c r="H529" s="39"/>
      <c r="I529" s="143"/>
      <c r="J529" s="39"/>
      <c r="K529" s="39"/>
      <c r="L529" s="43"/>
      <c r="M529" s="230"/>
      <c r="N529" s="79"/>
      <c r="O529" s="79"/>
      <c r="P529" s="79"/>
      <c r="Q529" s="79"/>
      <c r="R529" s="79"/>
      <c r="S529" s="79"/>
      <c r="T529" s="80"/>
      <c r="AT529" s="17" t="s">
        <v>221</v>
      </c>
      <c r="AU529" s="17" t="s">
        <v>76</v>
      </c>
    </row>
    <row r="530" spans="2:47" s="1" customFormat="1" ht="12">
      <c r="B530" s="38"/>
      <c r="C530" s="39"/>
      <c r="D530" s="228" t="s">
        <v>250</v>
      </c>
      <c r="E530" s="39"/>
      <c r="F530" s="231" t="s">
        <v>327</v>
      </c>
      <c r="G530" s="39"/>
      <c r="H530" s="39"/>
      <c r="I530" s="143"/>
      <c r="J530" s="39"/>
      <c r="K530" s="39"/>
      <c r="L530" s="43"/>
      <c r="M530" s="230"/>
      <c r="N530" s="79"/>
      <c r="O530" s="79"/>
      <c r="P530" s="79"/>
      <c r="Q530" s="79"/>
      <c r="R530" s="79"/>
      <c r="S530" s="79"/>
      <c r="T530" s="80"/>
      <c r="AT530" s="17" t="s">
        <v>250</v>
      </c>
      <c r="AU530" s="17" t="s">
        <v>76</v>
      </c>
    </row>
    <row r="531" spans="2:51" s="12" customFormat="1" ht="12">
      <c r="B531" s="232"/>
      <c r="C531" s="233"/>
      <c r="D531" s="228" t="s">
        <v>223</v>
      </c>
      <c r="E531" s="234" t="s">
        <v>1</v>
      </c>
      <c r="F531" s="235" t="s">
        <v>2249</v>
      </c>
      <c r="G531" s="233"/>
      <c r="H531" s="234" t="s">
        <v>1</v>
      </c>
      <c r="I531" s="236"/>
      <c r="J531" s="233"/>
      <c r="K531" s="233"/>
      <c r="L531" s="237"/>
      <c r="M531" s="238"/>
      <c r="N531" s="239"/>
      <c r="O531" s="239"/>
      <c r="P531" s="239"/>
      <c r="Q531" s="239"/>
      <c r="R531" s="239"/>
      <c r="S531" s="239"/>
      <c r="T531" s="240"/>
      <c r="AT531" s="241" t="s">
        <v>223</v>
      </c>
      <c r="AU531" s="241" t="s">
        <v>76</v>
      </c>
      <c r="AV531" s="12" t="s">
        <v>74</v>
      </c>
      <c r="AW531" s="12" t="s">
        <v>30</v>
      </c>
      <c r="AX531" s="12" t="s">
        <v>67</v>
      </c>
      <c r="AY531" s="241" t="s">
        <v>211</v>
      </c>
    </row>
    <row r="532" spans="2:51" s="13" customFormat="1" ht="12">
      <c r="B532" s="242"/>
      <c r="C532" s="243"/>
      <c r="D532" s="228" t="s">
        <v>223</v>
      </c>
      <c r="E532" s="244" t="s">
        <v>1</v>
      </c>
      <c r="F532" s="245" t="s">
        <v>2770</v>
      </c>
      <c r="G532" s="243"/>
      <c r="H532" s="246">
        <v>49.541</v>
      </c>
      <c r="I532" s="247"/>
      <c r="J532" s="243"/>
      <c r="K532" s="243"/>
      <c r="L532" s="248"/>
      <c r="M532" s="249"/>
      <c r="N532" s="250"/>
      <c r="O532" s="250"/>
      <c r="P532" s="250"/>
      <c r="Q532" s="250"/>
      <c r="R532" s="250"/>
      <c r="S532" s="250"/>
      <c r="T532" s="251"/>
      <c r="AT532" s="252" t="s">
        <v>223</v>
      </c>
      <c r="AU532" s="252" t="s">
        <v>76</v>
      </c>
      <c r="AV532" s="13" t="s">
        <v>76</v>
      </c>
      <c r="AW532" s="13" t="s">
        <v>30</v>
      </c>
      <c r="AX532" s="13" t="s">
        <v>67</v>
      </c>
      <c r="AY532" s="252" t="s">
        <v>211</v>
      </c>
    </row>
    <row r="533" spans="2:51" s="12" customFormat="1" ht="12">
      <c r="B533" s="232"/>
      <c r="C533" s="233"/>
      <c r="D533" s="228" t="s">
        <v>223</v>
      </c>
      <c r="E533" s="234" t="s">
        <v>1</v>
      </c>
      <c r="F533" s="235" t="s">
        <v>2251</v>
      </c>
      <c r="G533" s="233"/>
      <c r="H533" s="234" t="s">
        <v>1</v>
      </c>
      <c r="I533" s="236"/>
      <c r="J533" s="233"/>
      <c r="K533" s="233"/>
      <c r="L533" s="237"/>
      <c r="M533" s="238"/>
      <c r="N533" s="239"/>
      <c r="O533" s="239"/>
      <c r="P533" s="239"/>
      <c r="Q533" s="239"/>
      <c r="R533" s="239"/>
      <c r="S533" s="239"/>
      <c r="T533" s="240"/>
      <c r="AT533" s="241" t="s">
        <v>223</v>
      </c>
      <c r="AU533" s="241" t="s">
        <v>76</v>
      </c>
      <c r="AV533" s="12" t="s">
        <v>74</v>
      </c>
      <c r="AW533" s="12" t="s">
        <v>30</v>
      </c>
      <c r="AX533" s="12" t="s">
        <v>67</v>
      </c>
      <c r="AY533" s="241" t="s">
        <v>211</v>
      </c>
    </row>
    <row r="534" spans="2:51" s="13" customFormat="1" ht="12">
      <c r="B534" s="242"/>
      <c r="C534" s="243"/>
      <c r="D534" s="228" t="s">
        <v>223</v>
      </c>
      <c r="E534" s="244" t="s">
        <v>1</v>
      </c>
      <c r="F534" s="245" t="s">
        <v>2771</v>
      </c>
      <c r="G534" s="243"/>
      <c r="H534" s="246">
        <v>10.459</v>
      </c>
      <c r="I534" s="247"/>
      <c r="J534" s="243"/>
      <c r="K534" s="243"/>
      <c r="L534" s="248"/>
      <c r="M534" s="249"/>
      <c r="N534" s="250"/>
      <c r="O534" s="250"/>
      <c r="P534" s="250"/>
      <c r="Q534" s="250"/>
      <c r="R534" s="250"/>
      <c r="S534" s="250"/>
      <c r="T534" s="251"/>
      <c r="AT534" s="252" t="s">
        <v>223</v>
      </c>
      <c r="AU534" s="252" t="s">
        <v>76</v>
      </c>
      <c r="AV534" s="13" t="s">
        <v>76</v>
      </c>
      <c r="AW534" s="13" t="s">
        <v>30</v>
      </c>
      <c r="AX534" s="13" t="s">
        <v>67</v>
      </c>
      <c r="AY534" s="252" t="s">
        <v>211</v>
      </c>
    </row>
    <row r="535" spans="2:51" s="12" customFormat="1" ht="12">
      <c r="B535" s="232"/>
      <c r="C535" s="233"/>
      <c r="D535" s="228" t="s">
        <v>223</v>
      </c>
      <c r="E535" s="234" t="s">
        <v>1</v>
      </c>
      <c r="F535" s="235" t="s">
        <v>2253</v>
      </c>
      <c r="G535" s="233"/>
      <c r="H535" s="234" t="s">
        <v>1</v>
      </c>
      <c r="I535" s="236"/>
      <c r="J535" s="233"/>
      <c r="K535" s="233"/>
      <c r="L535" s="237"/>
      <c r="M535" s="238"/>
      <c r="N535" s="239"/>
      <c r="O535" s="239"/>
      <c r="P535" s="239"/>
      <c r="Q535" s="239"/>
      <c r="R535" s="239"/>
      <c r="S535" s="239"/>
      <c r="T535" s="240"/>
      <c r="AT535" s="241" t="s">
        <v>223</v>
      </c>
      <c r="AU535" s="241" t="s">
        <v>76</v>
      </c>
      <c r="AV535" s="12" t="s">
        <v>74</v>
      </c>
      <c r="AW535" s="12" t="s">
        <v>30</v>
      </c>
      <c r="AX535" s="12" t="s">
        <v>67</v>
      </c>
      <c r="AY535" s="241" t="s">
        <v>211</v>
      </c>
    </row>
    <row r="536" spans="2:51" s="13" customFormat="1" ht="12">
      <c r="B536" s="242"/>
      <c r="C536" s="243"/>
      <c r="D536" s="228" t="s">
        <v>223</v>
      </c>
      <c r="E536" s="244" t="s">
        <v>1</v>
      </c>
      <c r="F536" s="245" t="s">
        <v>2772</v>
      </c>
      <c r="G536" s="243"/>
      <c r="H536" s="246">
        <v>5.358</v>
      </c>
      <c r="I536" s="247"/>
      <c r="J536" s="243"/>
      <c r="K536" s="243"/>
      <c r="L536" s="248"/>
      <c r="M536" s="249"/>
      <c r="N536" s="250"/>
      <c r="O536" s="250"/>
      <c r="P536" s="250"/>
      <c r="Q536" s="250"/>
      <c r="R536" s="250"/>
      <c r="S536" s="250"/>
      <c r="T536" s="251"/>
      <c r="AT536" s="252" t="s">
        <v>223</v>
      </c>
      <c r="AU536" s="252" t="s">
        <v>76</v>
      </c>
      <c r="AV536" s="13" t="s">
        <v>76</v>
      </c>
      <c r="AW536" s="13" t="s">
        <v>30</v>
      </c>
      <c r="AX536" s="13" t="s">
        <v>67</v>
      </c>
      <c r="AY536" s="252" t="s">
        <v>211</v>
      </c>
    </row>
    <row r="537" spans="2:51" s="14" customFormat="1" ht="12">
      <c r="B537" s="253"/>
      <c r="C537" s="254"/>
      <c r="D537" s="228" t="s">
        <v>223</v>
      </c>
      <c r="E537" s="255" t="s">
        <v>1</v>
      </c>
      <c r="F537" s="256" t="s">
        <v>227</v>
      </c>
      <c r="G537" s="254"/>
      <c r="H537" s="257">
        <v>65.358</v>
      </c>
      <c r="I537" s="258"/>
      <c r="J537" s="254"/>
      <c r="K537" s="254"/>
      <c r="L537" s="259"/>
      <c r="M537" s="260"/>
      <c r="N537" s="261"/>
      <c r="O537" s="261"/>
      <c r="P537" s="261"/>
      <c r="Q537" s="261"/>
      <c r="R537" s="261"/>
      <c r="S537" s="261"/>
      <c r="T537" s="262"/>
      <c r="AT537" s="263" t="s">
        <v>223</v>
      </c>
      <c r="AU537" s="263" t="s">
        <v>76</v>
      </c>
      <c r="AV537" s="14" t="s">
        <v>218</v>
      </c>
      <c r="AW537" s="14" t="s">
        <v>30</v>
      </c>
      <c r="AX537" s="14" t="s">
        <v>74</v>
      </c>
      <c r="AY537" s="263" t="s">
        <v>211</v>
      </c>
    </row>
    <row r="538" spans="2:63" s="11" customFormat="1" ht="22.8" customHeight="1">
      <c r="B538" s="200"/>
      <c r="C538" s="201"/>
      <c r="D538" s="202" t="s">
        <v>66</v>
      </c>
      <c r="E538" s="214" t="s">
        <v>735</v>
      </c>
      <c r="F538" s="214" t="s">
        <v>736</v>
      </c>
      <c r="G538" s="201"/>
      <c r="H538" s="201"/>
      <c r="I538" s="204"/>
      <c r="J538" s="215">
        <f>BK538</f>
        <v>0</v>
      </c>
      <c r="K538" s="201"/>
      <c r="L538" s="206"/>
      <c r="M538" s="207"/>
      <c r="N538" s="208"/>
      <c r="O538" s="208"/>
      <c r="P538" s="209">
        <f>SUM(P539:P545)</f>
        <v>0</v>
      </c>
      <c r="Q538" s="208"/>
      <c r="R538" s="209">
        <f>SUM(R539:R545)</f>
        <v>0</v>
      </c>
      <c r="S538" s="208"/>
      <c r="T538" s="210">
        <f>SUM(T539:T545)</f>
        <v>0</v>
      </c>
      <c r="AR538" s="211" t="s">
        <v>74</v>
      </c>
      <c r="AT538" s="212" t="s">
        <v>66</v>
      </c>
      <c r="AU538" s="212" t="s">
        <v>74</v>
      </c>
      <c r="AY538" s="211" t="s">
        <v>211</v>
      </c>
      <c r="BK538" s="213">
        <f>SUM(BK539:BK545)</f>
        <v>0</v>
      </c>
    </row>
    <row r="539" spans="2:65" s="1" customFormat="1" ht="16.5" customHeight="1">
      <c r="B539" s="38"/>
      <c r="C539" s="216" t="s">
        <v>674</v>
      </c>
      <c r="D539" s="216" t="s">
        <v>213</v>
      </c>
      <c r="E539" s="217" t="s">
        <v>738</v>
      </c>
      <c r="F539" s="218" t="s">
        <v>739</v>
      </c>
      <c r="G539" s="219" t="s">
        <v>323</v>
      </c>
      <c r="H539" s="220">
        <v>492.475</v>
      </c>
      <c r="I539" s="221"/>
      <c r="J539" s="222">
        <f>ROUND(I539*H539,2)</f>
        <v>0</v>
      </c>
      <c r="K539" s="218" t="s">
        <v>217</v>
      </c>
      <c r="L539" s="43"/>
      <c r="M539" s="223" t="s">
        <v>1</v>
      </c>
      <c r="N539" s="224" t="s">
        <v>38</v>
      </c>
      <c r="O539" s="79"/>
      <c r="P539" s="225">
        <f>O539*H539</f>
        <v>0</v>
      </c>
      <c r="Q539" s="225">
        <v>0</v>
      </c>
      <c r="R539" s="225">
        <f>Q539*H539</f>
        <v>0</v>
      </c>
      <c r="S539" s="225">
        <v>0</v>
      </c>
      <c r="T539" s="226">
        <f>S539*H539</f>
        <v>0</v>
      </c>
      <c r="AR539" s="17" t="s">
        <v>218</v>
      </c>
      <c r="AT539" s="17" t="s">
        <v>213</v>
      </c>
      <c r="AU539" s="17" t="s">
        <v>76</v>
      </c>
      <c r="AY539" s="17" t="s">
        <v>211</v>
      </c>
      <c r="BE539" s="227">
        <f>IF(N539="základní",J539,0)</f>
        <v>0</v>
      </c>
      <c r="BF539" s="227">
        <f>IF(N539="snížená",J539,0)</f>
        <v>0</v>
      </c>
      <c r="BG539" s="227">
        <f>IF(N539="zákl. přenesená",J539,0)</f>
        <v>0</v>
      </c>
      <c r="BH539" s="227">
        <f>IF(N539="sníž. přenesená",J539,0)</f>
        <v>0</v>
      </c>
      <c r="BI539" s="227">
        <f>IF(N539="nulová",J539,0)</f>
        <v>0</v>
      </c>
      <c r="BJ539" s="17" t="s">
        <v>74</v>
      </c>
      <c r="BK539" s="227">
        <f>ROUND(I539*H539,2)</f>
        <v>0</v>
      </c>
      <c r="BL539" s="17" t="s">
        <v>218</v>
      </c>
      <c r="BM539" s="17" t="s">
        <v>694</v>
      </c>
    </row>
    <row r="540" spans="2:47" s="1" customFormat="1" ht="12">
      <c r="B540" s="38"/>
      <c r="C540" s="39"/>
      <c r="D540" s="228" t="s">
        <v>219</v>
      </c>
      <c r="E540" s="39"/>
      <c r="F540" s="229" t="s">
        <v>741</v>
      </c>
      <c r="G540" s="39"/>
      <c r="H540" s="39"/>
      <c r="I540" s="143"/>
      <c r="J540" s="39"/>
      <c r="K540" s="39"/>
      <c r="L540" s="43"/>
      <c r="M540" s="230"/>
      <c r="N540" s="79"/>
      <c r="O540" s="79"/>
      <c r="P540" s="79"/>
      <c r="Q540" s="79"/>
      <c r="R540" s="79"/>
      <c r="S540" s="79"/>
      <c r="T540" s="80"/>
      <c r="AT540" s="17" t="s">
        <v>219</v>
      </c>
      <c r="AU540" s="17" t="s">
        <v>76</v>
      </c>
    </row>
    <row r="541" spans="2:47" s="1" customFormat="1" ht="12">
      <c r="B541" s="38"/>
      <c r="C541" s="39"/>
      <c r="D541" s="228" t="s">
        <v>221</v>
      </c>
      <c r="E541" s="39"/>
      <c r="F541" s="231" t="s">
        <v>742</v>
      </c>
      <c r="G541" s="39"/>
      <c r="H541" s="39"/>
      <c r="I541" s="143"/>
      <c r="J541" s="39"/>
      <c r="K541" s="39"/>
      <c r="L541" s="43"/>
      <c r="M541" s="230"/>
      <c r="N541" s="79"/>
      <c r="O541" s="79"/>
      <c r="P541" s="79"/>
      <c r="Q541" s="79"/>
      <c r="R541" s="79"/>
      <c r="S541" s="79"/>
      <c r="T541" s="80"/>
      <c r="AT541" s="17" t="s">
        <v>221</v>
      </c>
      <c r="AU541" s="17" t="s">
        <v>76</v>
      </c>
    </row>
    <row r="542" spans="2:65" s="1" customFormat="1" ht="16.5" customHeight="1">
      <c r="B542" s="38"/>
      <c r="C542" s="216" t="s">
        <v>438</v>
      </c>
      <c r="D542" s="216" t="s">
        <v>213</v>
      </c>
      <c r="E542" s="217" t="s">
        <v>2773</v>
      </c>
      <c r="F542" s="218" t="s">
        <v>2774</v>
      </c>
      <c r="G542" s="219" t="s">
        <v>323</v>
      </c>
      <c r="H542" s="220">
        <v>492.362</v>
      </c>
      <c r="I542" s="221"/>
      <c r="J542" s="222">
        <f>ROUND(I542*H542,2)</f>
        <v>0</v>
      </c>
      <c r="K542" s="218" t="s">
        <v>217</v>
      </c>
      <c r="L542" s="43"/>
      <c r="M542" s="223" t="s">
        <v>1</v>
      </c>
      <c r="N542" s="224" t="s">
        <v>38</v>
      </c>
      <c r="O542" s="79"/>
      <c r="P542" s="225">
        <f>O542*H542</f>
        <v>0</v>
      </c>
      <c r="Q542" s="225">
        <v>0</v>
      </c>
      <c r="R542" s="225">
        <f>Q542*H542</f>
        <v>0</v>
      </c>
      <c r="S542" s="225">
        <v>0</v>
      </c>
      <c r="T542" s="226">
        <f>S542*H542</f>
        <v>0</v>
      </c>
      <c r="AR542" s="17" t="s">
        <v>218</v>
      </c>
      <c r="AT542" s="17" t="s">
        <v>213</v>
      </c>
      <c r="AU542" s="17" t="s">
        <v>76</v>
      </c>
      <c r="AY542" s="17" t="s">
        <v>211</v>
      </c>
      <c r="BE542" s="227">
        <f>IF(N542="základní",J542,0)</f>
        <v>0</v>
      </c>
      <c r="BF542" s="227">
        <f>IF(N542="snížená",J542,0)</f>
        <v>0</v>
      </c>
      <c r="BG542" s="227">
        <f>IF(N542="zákl. přenesená",J542,0)</f>
        <v>0</v>
      </c>
      <c r="BH542" s="227">
        <f>IF(N542="sníž. přenesená",J542,0)</f>
        <v>0</v>
      </c>
      <c r="BI542" s="227">
        <f>IF(N542="nulová",J542,0)</f>
        <v>0</v>
      </c>
      <c r="BJ542" s="17" t="s">
        <v>74</v>
      </c>
      <c r="BK542" s="227">
        <f>ROUND(I542*H542,2)</f>
        <v>0</v>
      </c>
      <c r="BL542" s="17" t="s">
        <v>218</v>
      </c>
      <c r="BM542" s="17" t="s">
        <v>2775</v>
      </c>
    </row>
    <row r="543" spans="2:47" s="1" customFormat="1" ht="12">
      <c r="B543" s="38"/>
      <c r="C543" s="39"/>
      <c r="D543" s="228" t="s">
        <v>219</v>
      </c>
      <c r="E543" s="39"/>
      <c r="F543" s="229" t="s">
        <v>2776</v>
      </c>
      <c r="G543" s="39"/>
      <c r="H543" s="39"/>
      <c r="I543" s="143"/>
      <c r="J543" s="39"/>
      <c r="K543" s="39"/>
      <c r="L543" s="43"/>
      <c r="M543" s="230"/>
      <c r="N543" s="79"/>
      <c r="O543" s="79"/>
      <c r="P543" s="79"/>
      <c r="Q543" s="79"/>
      <c r="R543" s="79"/>
      <c r="S543" s="79"/>
      <c r="T543" s="80"/>
      <c r="AT543" s="17" t="s">
        <v>219</v>
      </c>
      <c r="AU543" s="17" t="s">
        <v>76</v>
      </c>
    </row>
    <row r="544" spans="2:47" s="1" customFormat="1" ht="12">
      <c r="B544" s="38"/>
      <c r="C544" s="39"/>
      <c r="D544" s="228" t="s">
        <v>221</v>
      </c>
      <c r="E544" s="39"/>
      <c r="F544" s="231" t="s">
        <v>742</v>
      </c>
      <c r="G544" s="39"/>
      <c r="H544" s="39"/>
      <c r="I544" s="143"/>
      <c r="J544" s="39"/>
      <c r="K544" s="39"/>
      <c r="L544" s="43"/>
      <c r="M544" s="230"/>
      <c r="N544" s="79"/>
      <c r="O544" s="79"/>
      <c r="P544" s="79"/>
      <c r="Q544" s="79"/>
      <c r="R544" s="79"/>
      <c r="S544" s="79"/>
      <c r="T544" s="80"/>
      <c r="AT544" s="17" t="s">
        <v>221</v>
      </c>
      <c r="AU544" s="17" t="s">
        <v>76</v>
      </c>
    </row>
    <row r="545" spans="2:47" s="1" customFormat="1" ht="12">
      <c r="B545" s="38"/>
      <c r="C545" s="39"/>
      <c r="D545" s="228" t="s">
        <v>250</v>
      </c>
      <c r="E545" s="39"/>
      <c r="F545" s="231" t="s">
        <v>2777</v>
      </c>
      <c r="G545" s="39"/>
      <c r="H545" s="39"/>
      <c r="I545" s="143"/>
      <c r="J545" s="39"/>
      <c r="K545" s="39"/>
      <c r="L545" s="43"/>
      <c r="M545" s="230"/>
      <c r="N545" s="79"/>
      <c r="O545" s="79"/>
      <c r="P545" s="79"/>
      <c r="Q545" s="79"/>
      <c r="R545" s="79"/>
      <c r="S545" s="79"/>
      <c r="T545" s="80"/>
      <c r="AT545" s="17" t="s">
        <v>250</v>
      </c>
      <c r="AU545" s="17" t="s">
        <v>76</v>
      </c>
    </row>
    <row r="546" spans="2:63" s="11" customFormat="1" ht="25.9" customHeight="1">
      <c r="B546" s="200"/>
      <c r="C546" s="201"/>
      <c r="D546" s="202" t="s">
        <v>66</v>
      </c>
      <c r="E546" s="203" t="s">
        <v>744</v>
      </c>
      <c r="F546" s="203" t="s">
        <v>745</v>
      </c>
      <c r="G546" s="201"/>
      <c r="H546" s="201"/>
      <c r="I546" s="204"/>
      <c r="J546" s="205">
        <f>BK546</f>
        <v>0</v>
      </c>
      <c r="K546" s="201"/>
      <c r="L546" s="206"/>
      <c r="M546" s="207"/>
      <c r="N546" s="208"/>
      <c r="O546" s="208"/>
      <c r="P546" s="209">
        <f>P547+P581</f>
        <v>0</v>
      </c>
      <c r="Q546" s="208"/>
      <c r="R546" s="209">
        <f>R547+R581</f>
        <v>0.11306838</v>
      </c>
      <c r="S546" s="208"/>
      <c r="T546" s="210">
        <f>T547+T581</f>
        <v>0</v>
      </c>
      <c r="AR546" s="211" t="s">
        <v>76</v>
      </c>
      <c r="AT546" s="212" t="s">
        <v>66</v>
      </c>
      <c r="AU546" s="212" t="s">
        <v>67</v>
      </c>
      <c r="AY546" s="211" t="s">
        <v>211</v>
      </c>
      <c r="BK546" s="213">
        <f>BK547+BK581</f>
        <v>0</v>
      </c>
    </row>
    <row r="547" spans="2:63" s="11" customFormat="1" ht="22.8" customHeight="1">
      <c r="B547" s="200"/>
      <c r="C547" s="201"/>
      <c r="D547" s="202" t="s">
        <v>66</v>
      </c>
      <c r="E547" s="214" t="s">
        <v>746</v>
      </c>
      <c r="F547" s="214" t="s">
        <v>747</v>
      </c>
      <c r="G547" s="201"/>
      <c r="H547" s="201"/>
      <c r="I547" s="204"/>
      <c r="J547" s="215">
        <f>BK547</f>
        <v>0</v>
      </c>
      <c r="K547" s="201"/>
      <c r="L547" s="206"/>
      <c r="M547" s="207"/>
      <c r="N547" s="208"/>
      <c r="O547" s="208"/>
      <c r="P547" s="209">
        <f>SUM(P548:P580)</f>
        <v>0</v>
      </c>
      <c r="Q547" s="208"/>
      <c r="R547" s="209">
        <f>SUM(R548:R580)</f>
        <v>0.075</v>
      </c>
      <c r="S547" s="208"/>
      <c r="T547" s="210">
        <f>SUM(T548:T580)</f>
        <v>0</v>
      </c>
      <c r="AR547" s="211" t="s">
        <v>76</v>
      </c>
      <c r="AT547" s="212" t="s">
        <v>66</v>
      </c>
      <c r="AU547" s="212" t="s">
        <v>74</v>
      </c>
      <c r="AY547" s="211" t="s">
        <v>211</v>
      </c>
      <c r="BK547" s="213">
        <f>SUM(BK548:BK580)</f>
        <v>0</v>
      </c>
    </row>
    <row r="548" spans="2:65" s="1" customFormat="1" ht="16.5" customHeight="1">
      <c r="B548" s="38"/>
      <c r="C548" s="216" t="s">
        <v>685</v>
      </c>
      <c r="D548" s="216" t="s">
        <v>213</v>
      </c>
      <c r="E548" s="217" t="s">
        <v>748</v>
      </c>
      <c r="F548" s="218" t="s">
        <v>749</v>
      </c>
      <c r="G548" s="219" t="s">
        <v>216</v>
      </c>
      <c r="H548" s="220">
        <v>64.66</v>
      </c>
      <c r="I548" s="221"/>
      <c r="J548" s="222">
        <f>ROUND(I548*H548,2)</f>
        <v>0</v>
      </c>
      <c r="K548" s="218" t="s">
        <v>217</v>
      </c>
      <c r="L548" s="43"/>
      <c r="M548" s="223" t="s">
        <v>1</v>
      </c>
      <c r="N548" s="224" t="s">
        <v>38</v>
      </c>
      <c r="O548" s="79"/>
      <c r="P548" s="225">
        <f>O548*H548</f>
        <v>0</v>
      </c>
      <c r="Q548" s="225">
        <v>0</v>
      </c>
      <c r="R548" s="225">
        <f>Q548*H548</f>
        <v>0</v>
      </c>
      <c r="S548" s="225">
        <v>0</v>
      </c>
      <c r="T548" s="226">
        <f>S548*H548</f>
        <v>0</v>
      </c>
      <c r="AR548" s="17" t="s">
        <v>273</v>
      </c>
      <c r="AT548" s="17" t="s">
        <v>213</v>
      </c>
      <c r="AU548" s="17" t="s">
        <v>76</v>
      </c>
      <c r="AY548" s="17" t="s">
        <v>211</v>
      </c>
      <c r="BE548" s="227">
        <f>IF(N548="základní",J548,0)</f>
        <v>0</v>
      </c>
      <c r="BF548" s="227">
        <f>IF(N548="snížená",J548,0)</f>
        <v>0</v>
      </c>
      <c r="BG548" s="227">
        <f>IF(N548="zákl. přenesená",J548,0)</f>
        <v>0</v>
      </c>
      <c r="BH548" s="227">
        <f>IF(N548="sníž. přenesená",J548,0)</f>
        <v>0</v>
      </c>
      <c r="BI548" s="227">
        <f>IF(N548="nulová",J548,0)</f>
        <v>0</v>
      </c>
      <c r="BJ548" s="17" t="s">
        <v>74</v>
      </c>
      <c r="BK548" s="227">
        <f>ROUND(I548*H548,2)</f>
        <v>0</v>
      </c>
      <c r="BL548" s="17" t="s">
        <v>273</v>
      </c>
      <c r="BM548" s="17" t="s">
        <v>699</v>
      </c>
    </row>
    <row r="549" spans="2:47" s="1" customFormat="1" ht="12">
      <c r="B549" s="38"/>
      <c r="C549" s="39"/>
      <c r="D549" s="228" t="s">
        <v>219</v>
      </c>
      <c r="E549" s="39"/>
      <c r="F549" s="229" t="s">
        <v>751</v>
      </c>
      <c r="G549" s="39"/>
      <c r="H549" s="39"/>
      <c r="I549" s="143"/>
      <c r="J549" s="39"/>
      <c r="K549" s="39"/>
      <c r="L549" s="43"/>
      <c r="M549" s="230"/>
      <c r="N549" s="79"/>
      <c r="O549" s="79"/>
      <c r="P549" s="79"/>
      <c r="Q549" s="79"/>
      <c r="R549" s="79"/>
      <c r="S549" s="79"/>
      <c r="T549" s="80"/>
      <c r="AT549" s="17" t="s">
        <v>219</v>
      </c>
      <c r="AU549" s="17" t="s">
        <v>76</v>
      </c>
    </row>
    <row r="550" spans="2:47" s="1" customFormat="1" ht="12">
      <c r="B550" s="38"/>
      <c r="C550" s="39"/>
      <c r="D550" s="228" t="s">
        <v>221</v>
      </c>
      <c r="E550" s="39"/>
      <c r="F550" s="231" t="s">
        <v>752</v>
      </c>
      <c r="G550" s="39"/>
      <c r="H550" s="39"/>
      <c r="I550" s="143"/>
      <c r="J550" s="39"/>
      <c r="K550" s="39"/>
      <c r="L550" s="43"/>
      <c r="M550" s="230"/>
      <c r="N550" s="79"/>
      <c r="O550" s="79"/>
      <c r="P550" s="79"/>
      <c r="Q550" s="79"/>
      <c r="R550" s="79"/>
      <c r="S550" s="79"/>
      <c r="T550" s="80"/>
      <c r="AT550" s="17" t="s">
        <v>221</v>
      </c>
      <c r="AU550" s="17" t="s">
        <v>76</v>
      </c>
    </row>
    <row r="551" spans="2:47" s="1" customFormat="1" ht="12">
      <c r="B551" s="38"/>
      <c r="C551" s="39"/>
      <c r="D551" s="228" t="s">
        <v>250</v>
      </c>
      <c r="E551" s="39"/>
      <c r="F551" s="231" t="s">
        <v>753</v>
      </c>
      <c r="G551" s="39"/>
      <c r="H551" s="39"/>
      <c r="I551" s="143"/>
      <c r="J551" s="39"/>
      <c r="K551" s="39"/>
      <c r="L551" s="43"/>
      <c r="M551" s="230"/>
      <c r="N551" s="79"/>
      <c r="O551" s="79"/>
      <c r="P551" s="79"/>
      <c r="Q551" s="79"/>
      <c r="R551" s="79"/>
      <c r="S551" s="79"/>
      <c r="T551" s="80"/>
      <c r="AT551" s="17" t="s">
        <v>250</v>
      </c>
      <c r="AU551" s="17" t="s">
        <v>76</v>
      </c>
    </row>
    <row r="552" spans="2:51" s="12" customFormat="1" ht="12">
      <c r="B552" s="232"/>
      <c r="C552" s="233"/>
      <c r="D552" s="228" t="s">
        <v>223</v>
      </c>
      <c r="E552" s="234" t="s">
        <v>1</v>
      </c>
      <c r="F552" s="235" t="s">
        <v>949</v>
      </c>
      <c r="G552" s="233"/>
      <c r="H552" s="234" t="s">
        <v>1</v>
      </c>
      <c r="I552" s="236"/>
      <c r="J552" s="233"/>
      <c r="K552" s="233"/>
      <c r="L552" s="237"/>
      <c r="M552" s="238"/>
      <c r="N552" s="239"/>
      <c r="O552" s="239"/>
      <c r="P552" s="239"/>
      <c r="Q552" s="239"/>
      <c r="R552" s="239"/>
      <c r="S552" s="239"/>
      <c r="T552" s="240"/>
      <c r="AT552" s="241" t="s">
        <v>223</v>
      </c>
      <c r="AU552" s="241" t="s">
        <v>76</v>
      </c>
      <c r="AV552" s="12" t="s">
        <v>74</v>
      </c>
      <c r="AW552" s="12" t="s">
        <v>30</v>
      </c>
      <c r="AX552" s="12" t="s">
        <v>67</v>
      </c>
      <c r="AY552" s="241" t="s">
        <v>211</v>
      </c>
    </row>
    <row r="553" spans="2:51" s="13" customFormat="1" ht="12">
      <c r="B553" s="242"/>
      <c r="C553" s="243"/>
      <c r="D553" s="228" t="s">
        <v>223</v>
      </c>
      <c r="E553" s="244" t="s">
        <v>1</v>
      </c>
      <c r="F553" s="245" t="s">
        <v>2306</v>
      </c>
      <c r="G553" s="243"/>
      <c r="H553" s="246">
        <v>9.6</v>
      </c>
      <c r="I553" s="247"/>
      <c r="J553" s="243"/>
      <c r="K553" s="243"/>
      <c r="L553" s="248"/>
      <c r="M553" s="249"/>
      <c r="N553" s="250"/>
      <c r="O553" s="250"/>
      <c r="P553" s="250"/>
      <c r="Q553" s="250"/>
      <c r="R553" s="250"/>
      <c r="S553" s="250"/>
      <c r="T553" s="251"/>
      <c r="AT553" s="252" t="s">
        <v>223</v>
      </c>
      <c r="AU553" s="252" t="s">
        <v>76</v>
      </c>
      <c r="AV553" s="13" t="s">
        <v>76</v>
      </c>
      <c r="AW553" s="13" t="s">
        <v>30</v>
      </c>
      <c r="AX553" s="13" t="s">
        <v>67</v>
      </c>
      <c r="AY553" s="252" t="s">
        <v>211</v>
      </c>
    </row>
    <row r="554" spans="2:51" s="13" customFormat="1" ht="12">
      <c r="B554" s="242"/>
      <c r="C554" s="243"/>
      <c r="D554" s="228" t="s">
        <v>223</v>
      </c>
      <c r="E554" s="244" t="s">
        <v>1</v>
      </c>
      <c r="F554" s="245" t="s">
        <v>2729</v>
      </c>
      <c r="G554" s="243"/>
      <c r="H554" s="246">
        <v>2.04</v>
      </c>
      <c r="I554" s="247"/>
      <c r="J554" s="243"/>
      <c r="K554" s="243"/>
      <c r="L554" s="248"/>
      <c r="M554" s="249"/>
      <c r="N554" s="250"/>
      <c r="O554" s="250"/>
      <c r="P554" s="250"/>
      <c r="Q554" s="250"/>
      <c r="R554" s="250"/>
      <c r="S554" s="250"/>
      <c r="T554" s="251"/>
      <c r="AT554" s="252" t="s">
        <v>223</v>
      </c>
      <c r="AU554" s="252" t="s">
        <v>76</v>
      </c>
      <c r="AV554" s="13" t="s">
        <v>76</v>
      </c>
      <c r="AW554" s="13" t="s">
        <v>30</v>
      </c>
      <c r="AX554" s="13" t="s">
        <v>67</v>
      </c>
      <c r="AY554" s="252" t="s">
        <v>211</v>
      </c>
    </row>
    <row r="555" spans="2:51" s="13" customFormat="1" ht="12">
      <c r="B555" s="242"/>
      <c r="C555" s="243"/>
      <c r="D555" s="228" t="s">
        <v>223</v>
      </c>
      <c r="E555" s="244" t="s">
        <v>1</v>
      </c>
      <c r="F555" s="245" t="s">
        <v>2778</v>
      </c>
      <c r="G555" s="243"/>
      <c r="H555" s="246">
        <v>24.8</v>
      </c>
      <c r="I555" s="247"/>
      <c r="J555" s="243"/>
      <c r="K555" s="243"/>
      <c r="L555" s="248"/>
      <c r="M555" s="249"/>
      <c r="N555" s="250"/>
      <c r="O555" s="250"/>
      <c r="P555" s="250"/>
      <c r="Q555" s="250"/>
      <c r="R555" s="250"/>
      <c r="S555" s="250"/>
      <c r="T555" s="251"/>
      <c r="AT555" s="252" t="s">
        <v>223</v>
      </c>
      <c r="AU555" s="252" t="s">
        <v>76</v>
      </c>
      <c r="AV555" s="13" t="s">
        <v>76</v>
      </c>
      <c r="AW555" s="13" t="s">
        <v>30</v>
      </c>
      <c r="AX555" s="13" t="s">
        <v>67</v>
      </c>
      <c r="AY555" s="252" t="s">
        <v>211</v>
      </c>
    </row>
    <row r="556" spans="2:51" s="12" customFormat="1" ht="12">
      <c r="B556" s="232"/>
      <c r="C556" s="233"/>
      <c r="D556" s="228" t="s">
        <v>223</v>
      </c>
      <c r="E556" s="234" t="s">
        <v>1</v>
      </c>
      <c r="F556" s="235" t="s">
        <v>1190</v>
      </c>
      <c r="G556" s="233"/>
      <c r="H556" s="234" t="s">
        <v>1</v>
      </c>
      <c r="I556" s="236"/>
      <c r="J556" s="233"/>
      <c r="K556" s="233"/>
      <c r="L556" s="237"/>
      <c r="M556" s="238"/>
      <c r="N556" s="239"/>
      <c r="O556" s="239"/>
      <c r="P556" s="239"/>
      <c r="Q556" s="239"/>
      <c r="R556" s="239"/>
      <c r="S556" s="239"/>
      <c r="T556" s="240"/>
      <c r="AT556" s="241" t="s">
        <v>223</v>
      </c>
      <c r="AU556" s="241" t="s">
        <v>76</v>
      </c>
      <c r="AV556" s="12" t="s">
        <v>74</v>
      </c>
      <c r="AW556" s="12" t="s">
        <v>30</v>
      </c>
      <c r="AX556" s="12" t="s">
        <v>67</v>
      </c>
      <c r="AY556" s="241" t="s">
        <v>211</v>
      </c>
    </row>
    <row r="557" spans="2:51" s="13" customFormat="1" ht="12">
      <c r="B557" s="242"/>
      <c r="C557" s="243"/>
      <c r="D557" s="228" t="s">
        <v>223</v>
      </c>
      <c r="E557" s="244" t="s">
        <v>1</v>
      </c>
      <c r="F557" s="245" t="s">
        <v>2779</v>
      </c>
      <c r="G557" s="243"/>
      <c r="H557" s="246">
        <v>7.2</v>
      </c>
      <c r="I557" s="247"/>
      <c r="J557" s="243"/>
      <c r="K557" s="243"/>
      <c r="L557" s="248"/>
      <c r="M557" s="249"/>
      <c r="N557" s="250"/>
      <c r="O557" s="250"/>
      <c r="P557" s="250"/>
      <c r="Q557" s="250"/>
      <c r="R557" s="250"/>
      <c r="S557" s="250"/>
      <c r="T557" s="251"/>
      <c r="AT557" s="252" t="s">
        <v>223</v>
      </c>
      <c r="AU557" s="252" t="s">
        <v>76</v>
      </c>
      <c r="AV557" s="13" t="s">
        <v>76</v>
      </c>
      <c r="AW557" s="13" t="s">
        <v>30</v>
      </c>
      <c r="AX557" s="13" t="s">
        <v>67</v>
      </c>
      <c r="AY557" s="252" t="s">
        <v>211</v>
      </c>
    </row>
    <row r="558" spans="2:51" s="13" customFormat="1" ht="12">
      <c r="B558" s="242"/>
      <c r="C558" s="243"/>
      <c r="D558" s="228" t="s">
        <v>223</v>
      </c>
      <c r="E558" s="244" t="s">
        <v>1</v>
      </c>
      <c r="F558" s="245" t="s">
        <v>2731</v>
      </c>
      <c r="G558" s="243"/>
      <c r="H558" s="246">
        <v>2.72</v>
      </c>
      <c r="I558" s="247"/>
      <c r="J558" s="243"/>
      <c r="K558" s="243"/>
      <c r="L558" s="248"/>
      <c r="M558" s="249"/>
      <c r="N558" s="250"/>
      <c r="O558" s="250"/>
      <c r="P558" s="250"/>
      <c r="Q558" s="250"/>
      <c r="R558" s="250"/>
      <c r="S558" s="250"/>
      <c r="T558" s="251"/>
      <c r="AT558" s="252" t="s">
        <v>223</v>
      </c>
      <c r="AU558" s="252" t="s">
        <v>76</v>
      </c>
      <c r="AV558" s="13" t="s">
        <v>76</v>
      </c>
      <c r="AW558" s="13" t="s">
        <v>30</v>
      </c>
      <c r="AX558" s="13" t="s">
        <v>67</v>
      </c>
      <c r="AY558" s="252" t="s">
        <v>211</v>
      </c>
    </row>
    <row r="559" spans="2:51" s="13" customFormat="1" ht="12">
      <c r="B559" s="242"/>
      <c r="C559" s="243"/>
      <c r="D559" s="228" t="s">
        <v>223</v>
      </c>
      <c r="E559" s="244" t="s">
        <v>1</v>
      </c>
      <c r="F559" s="245" t="s">
        <v>2780</v>
      </c>
      <c r="G559" s="243"/>
      <c r="H559" s="246">
        <v>18.3</v>
      </c>
      <c r="I559" s="247"/>
      <c r="J559" s="243"/>
      <c r="K559" s="243"/>
      <c r="L559" s="248"/>
      <c r="M559" s="249"/>
      <c r="N559" s="250"/>
      <c r="O559" s="250"/>
      <c r="P559" s="250"/>
      <c r="Q559" s="250"/>
      <c r="R559" s="250"/>
      <c r="S559" s="250"/>
      <c r="T559" s="251"/>
      <c r="AT559" s="252" t="s">
        <v>223</v>
      </c>
      <c r="AU559" s="252" t="s">
        <v>76</v>
      </c>
      <c r="AV559" s="13" t="s">
        <v>76</v>
      </c>
      <c r="AW559" s="13" t="s">
        <v>30</v>
      </c>
      <c r="AX559" s="13" t="s">
        <v>67</v>
      </c>
      <c r="AY559" s="252" t="s">
        <v>211</v>
      </c>
    </row>
    <row r="560" spans="2:51" s="14" customFormat="1" ht="12">
      <c r="B560" s="253"/>
      <c r="C560" s="254"/>
      <c r="D560" s="228" t="s">
        <v>223</v>
      </c>
      <c r="E560" s="255" t="s">
        <v>1</v>
      </c>
      <c r="F560" s="256" t="s">
        <v>227</v>
      </c>
      <c r="G560" s="254"/>
      <c r="H560" s="257">
        <v>64.66</v>
      </c>
      <c r="I560" s="258"/>
      <c r="J560" s="254"/>
      <c r="K560" s="254"/>
      <c r="L560" s="259"/>
      <c r="M560" s="260"/>
      <c r="N560" s="261"/>
      <c r="O560" s="261"/>
      <c r="P560" s="261"/>
      <c r="Q560" s="261"/>
      <c r="R560" s="261"/>
      <c r="S560" s="261"/>
      <c r="T560" s="262"/>
      <c r="AT560" s="263" t="s">
        <v>223</v>
      </c>
      <c r="AU560" s="263" t="s">
        <v>76</v>
      </c>
      <c r="AV560" s="14" t="s">
        <v>218</v>
      </c>
      <c r="AW560" s="14" t="s">
        <v>30</v>
      </c>
      <c r="AX560" s="14" t="s">
        <v>74</v>
      </c>
      <c r="AY560" s="263" t="s">
        <v>211</v>
      </c>
    </row>
    <row r="561" spans="2:65" s="1" customFormat="1" ht="16.5" customHeight="1">
      <c r="B561" s="38"/>
      <c r="C561" s="264" t="s">
        <v>445</v>
      </c>
      <c r="D561" s="264" t="s">
        <v>337</v>
      </c>
      <c r="E561" s="265" t="s">
        <v>758</v>
      </c>
      <c r="F561" s="266" t="s">
        <v>759</v>
      </c>
      <c r="G561" s="267" t="s">
        <v>323</v>
      </c>
      <c r="H561" s="268">
        <v>0.023</v>
      </c>
      <c r="I561" s="269"/>
      <c r="J561" s="270">
        <f>ROUND(I561*H561,2)</f>
        <v>0</v>
      </c>
      <c r="K561" s="266" t="s">
        <v>217</v>
      </c>
      <c r="L561" s="271"/>
      <c r="M561" s="272" t="s">
        <v>1</v>
      </c>
      <c r="N561" s="273" t="s">
        <v>38</v>
      </c>
      <c r="O561" s="79"/>
      <c r="P561" s="225">
        <f>O561*H561</f>
        <v>0</v>
      </c>
      <c r="Q561" s="225">
        <v>1</v>
      </c>
      <c r="R561" s="225">
        <f>Q561*H561</f>
        <v>0.023</v>
      </c>
      <c r="S561" s="225">
        <v>0</v>
      </c>
      <c r="T561" s="226">
        <f>S561*H561</f>
        <v>0</v>
      </c>
      <c r="AR561" s="17" t="s">
        <v>317</v>
      </c>
      <c r="AT561" s="17" t="s">
        <v>337</v>
      </c>
      <c r="AU561" s="17" t="s">
        <v>76</v>
      </c>
      <c r="AY561" s="17" t="s">
        <v>211</v>
      </c>
      <c r="BE561" s="227">
        <f>IF(N561="základní",J561,0)</f>
        <v>0</v>
      </c>
      <c r="BF561" s="227">
        <f>IF(N561="snížená",J561,0)</f>
        <v>0</v>
      </c>
      <c r="BG561" s="227">
        <f>IF(N561="zákl. přenesená",J561,0)</f>
        <v>0</v>
      </c>
      <c r="BH561" s="227">
        <f>IF(N561="sníž. přenesená",J561,0)</f>
        <v>0</v>
      </c>
      <c r="BI561" s="227">
        <f>IF(N561="nulová",J561,0)</f>
        <v>0</v>
      </c>
      <c r="BJ561" s="17" t="s">
        <v>74</v>
      </c>
      <c r="BK561" s="227">
        <f>ROUND(I561*H561,2)</f>
        <v>0</v>
      </c>
      <c r="BL561" s="17" t="s">
        <v>273</v>
      </c>
      <c r="BM561" s="17" t="s">
        <v>704</v>
      </c>
    </row>
    <row r="562" spans="2:47" s="1" customFormat="1" ht="12">
      <c r="B562" s="38"/>
      <c r="C562" s="39"/>
      <c r="D562" s="228" t="s">
        <v>219</v>
      </c>
      <c r="E562" s="39"/>
      <c r="F562" s="229" t="s">
        <v>759</v>
      </c>
      <c r="G562" s="39"/>
      <c r="H562" s="39"/>
      <c r="I562" s="143"/>
      <c r="J562" s="39"/>
      <c r="K562" s="39"/>
      <c r="L562" s="43"/>
      <c r="M562" s="230"/>
      <c r="N562" s="79"/>
      <c r="O562" s="79"/>
      <c r="P562" s="79"/>
      <c r="Q562" s="79"/>
      <c r="R562" s="79"/>
      <c r="S562" s="79"/>
      <c r="T562" s="80"/>
      <c r="AT562" s="17" t="s">
        <v>219</v>
      </c>
      <c r="AU562" s="17" t="s">
        <v>76</v>
      </c>
    </row>
    <row r="563" spans="2:47" s="1" customFormat="1" ht="12">
      <c r="B563" s="38"/>
      <c r="C563" s="39"/>
      <c r="D563" s="228" t="s">
        <v>250</v>
      </c>
      <c r="E563" s="39"/>
      <c r="F563" s="231" t="s">
        <v>1124</v>
      </c>
      <c r="G563" s="39"/>
      <c r="H563" s="39"/>
      <c r="I563" s="143"/>
      <c r="J563" s="39"/>
      <c r="K563" s="39"/>
      <c r="L563" s="43"/>
      <c r="M563" s="230"/>
      <c r="N563" s="79"/>
      <c r="O563" s="79"/>
      <c r="P563" s="79"/>
      <c r="Q563" s="79"/>
      <c r="R563" s="79"/>
      <c r="S563" s="79"/>
      <c r="T563" s="80"/>
      <c r="AT563" s="17" t="s">
        <v>250</v>
      </c>
      <c r="AU563" s="17" t="s">
        <v>76</v>
      </c>
    </row>
    <row r="564" spans="2:51" s="13" customFormat="1" ht="12">
      <c r="B564" s="242"/>
      <c r="C564" s="243"/>
      <c r="D564" s="228" t="s">
        <v>223</v>
      </c>
      <c r="E564" s="244" t="s">
        <v>1</v>
      </c>
      <c r="F564" s="245" t="s">
        <v>2781</v>
      </c>
      <c r="G564" s="243"/>
      <c r="H564" s="246">
        <v>0.023</v>
      </c>
      <c r="I564" s="247"/>
      <c r="J564" s="243"/>
      <c r="K564" s="243"/>
      <c r="L564" s="248"/>
      <c r="M564" s="249"/>
      <c r="N564" s="250"/>
      <c r="O564" s="250"/>
      <c r="P564" s="250"/>
      <c r="Q564" s="250"/>
      <c r="R564" s="250"/>
      <c r="S564" s="250"/>
      <c r="T564" s="251"/>
      <c r="AT564" s="252" t="s">
        <v>223</v>
      </c>
      <c r="AU564" s="252" t="s">
        <v>76</v>
      </c>
      <c r="AV564" s="13" t="s">
        <v>76</v>
      </c>
      <c r="AW564" s="13" t="s">
        <v>30</v>
      </c>
      <c r="AX564" s="13" t="s">
        <v>67</v>
      </c>
      <c r="AY564" s="252" t="s">
        <v>211</v>
      </c>
    </row>
    <row r="565" spans="2:51" s="14" customFormat="1" ht="12">
      <c r="B565" s="253"/>
      <c r="C565" s="254"/>
      <c r="D565" s="228" t="s">
        <v>223</v>
      </c>
      <c r="E565" s="255" t="s">
        <v>1</v>
      </c>
      <c r="F565" s="256" t="s">
        <v>227</v>
      </c>
      <c r="G565" s="254"/>
      <c r="H565" s="257">
        <v>0.023</v>
      </c>
      <c r="I565" s="258"/>
      <c r="J565" s="254"/>
      <c r="K565" s="254"/>
      <c r="L565" s="259"/>
      <c r="M565" s="260"/>
      <c r="N565" s="261"/>
      <c r="O565" s="261"/>
      <c r="P565" s="261"/>
      <c r="Q565" s="261"/>
      <c r="R565" s="261"/>
      <c r="S565" s="261"/>
      <c r="T565" s="262"/>
      <c r="AT565" s="263" t="s">
        <v>223</v>
      </c>
      <c r="AU565" s="263" t="s">
        <v>76</v>
      </c>
      <c r="AV565" s="14" t="s">
        <v>218</v>
      </c>
      <c r="AW565" s="14" t="s">
        <v>30</v>
      </c>
      <c r="AX565" s="14" t="s">
        <v>74</v>
      </c>
      <c r="AY565" s="263" t="s">
        <v>211</v>
      </c>
    </row>
    <row r="566" spans="2:65" s="1" customFormat="1" ht="16.5" customHeight="1">
      <c r="B566" s="38"/>
      <c r="C566" s="216" t="s">
        <v>696</v>
      </c>
      <c r="D566" s="216" t="s">
        <v>213</v>
      </c>
      <c r="E566" s="217" t="s">
        <v>763</v>
      </c>
      <c r="F566" s="218" t="s">
        <v>764</v>
      </c>
      <c r="G566" s="219" t="s">
        <v>216</v>
      </c>
      <c r="H566" s="220">
        <v>129.32</v>
      </c>
      <c r="I566" s="221"/>
      <c r="J566" s="222">
        <f>ROUND(I566*H566,2)</f>
        <v>0</v>
      </c>
      <c r="K566" s="218" t="s">
        <v>217</v>
      </c>
      <c r="L566" s="43"/>
      <c r="M566" s="223" t="s">
        <v>1</v>
      </c>
      <c r="N566" s="224" t="s">
        <v>38</v>
      </c>
      <c r="O566" s="79"/>
      <c r="P566" s="225">
        <f>O566*H566</f>
        <v>0</v>
      </c>
      <c r="Q566" s="225">
        <v>0</v>
      </c>
      <c r="R566" s="225">
        <f>Q566*H566</f>
        <v>0</v>
      </c>
      <c r="S566" s="225">
        <v>0</v>
      </c>
      <c r="T566" s="226">
        <f>S566*H566</f>
        <v>0</v>
      </c>
      <c r="AR566" s="17" t="s">
        <v>273</v>
      </c>
      <c r="AT566" s="17" t="s">
        <v>213</v>
      </c>
      <c r="AU566" s="17" t="s">
        <v>76</v>
      </c>
      <c r="AY566" s="17" t="s">
        <v>211</v>
      </c>
      <c r="BE566" s="227">
        <f>IF(N566="základní",J566,0)</f>
        <v>0</v>
      </c>
      <c r="BF566" s="227">
        <f>IF(N566="snížená",J566,0)</f>
        <v>0</v>
      </c>
      <c r="BG566" s="227">
        <f>IF(N566="zákl. přenesená",J566,0)</f>
        <v>0</v>
      </c>
      <c r="BH566" s="227">
        <f>IF(N566="sníž. přenesená",J566,0)</f>
        <v>0</v>
      </c>
      <c r="BI566" s="227">
        <f>IF(N566="nulová",J566,0)</f>
        <v>0</v>
      </c>
      <c r="BJ566" s="17" t="s">
        <v>74</v>
      </c>
      <c r="BK566" s="227">
        <f>ROUND(I566*H566,2)</f>
        <v>0</v>
      </c>
      <c r="BL566" s="17" t="s">
        <v>273</v>
      </c>
      <c r="BM566" s="17" t="s">
        <v>2143</v>
      </c>
    </row>
    <row r="567" spans="2:47" s="1" customFormat="1" ht="12">
      <c r="B567" s="38"/>
      <c r="C567" s="39"/>
      <c r="D567" s="228" t="s">
        <v>219</v>
      </c>
      <c r="E567" s="39"/>
      <c r="F567" s="229" t="s">
        <v>766</v>
      </c>
      <c r="G567" s="39"/>
      <c r="H567" s="39"/>
      <c r="I567" s="143"/>
      <c r="J567" s="39"/>
      <c r="K567" s="39"/>
      <c r="L567" s="43"/>
      <c r="M567" s="230"/>
      <c r="N567" s="79"/>
      <c r="O567" s="79"/>
      <c r="P567" s="79"/>
      <c r="Q567" s="79"/>
      <c r="R567" s="79"/>
      <c r="S567" s="79"/>
      <c r="T567" s="80"/>
      <c r="AT567" s="17" t="s">
        <v>219</v>
      </c>
      <c r="AU567" s="17" t="s">
        <v>76</v>
      </c>
    </row>
    <row r="568" spans="2:47" s="1" customFormat="1" ht="12">
      <c r="B568" s="38"/>
      <c r="C568" s="39"/>
      <c r="D568" s="228" t="s">
        <v>221</v>
      </c>
      <c r="E568" s="39"/>
      <c r="F568" s="231" t="s">
        <v>752</v>
      </c>
      <c r="G568" s="39"/>
      <c r="H568" s="39"/>
      <c r="I568" s="143"/>
      <c r="J568" s="39"/>
      <c r="K568" s="39"/>
      <c r="L568" s="43"/>
      <c r="M568" s="230"/>
      <c r="N568" s="79"/>
      <c r="O568" s="79"/>
      <c r="P568" s="79"/>
      <c r="Q568" s="79"/>
      <c r="R568" s="79"/>
      <c r="S568" s="79"/>
      <c r="T568" s="80"/>
      <c r="AT568" s="17" t="s">
        <v>221</v>
      </c>
      <c r="AU568" s="17" t="s">
        <v>76</v>
      </c>
    </row>
    <row r="569" spans="2:47" s="1" customFormat="1" ht="12">
      <c r="B569" s="38"/>
      <c r="C569" s="39"/>
      <c r="D569" s="228" t="s">
        <v>250</v>
      </c>
      <c r="E569" s="39"/>
      <c r="F569" s="231" t="s">
        <v>767</v>
      </c>
      <c r="G569" s="39"/>
      <c r="H569" s="39"/>
      <c r="I569" s="143"/>
      <c r="J569" s="39"/>
      <c r="K569" s="39"/>
      <c r="L569" s="43"/>
      <c r="M569" s="230"/>
      <c r="N569" s="79"/>
      <c r="O569" s="79"/>
      <c r="P569" s="79"/>
      <c r="Q569" s="79"/>
      <c r="R569" s="79"/>
      <c r="S569" s="79"/>
      <c r="T569" s="80"/>
      <c r="AT569" s="17" t="s">
        <v>250</v>
      </c>
      <c r="AU569" s="17" t="s">
        <v>76</v>
      </c>
    </row>
    <row r="570" spans="2:51" s="13" customFormat="1" ht="12">
      <c r="B570" s="242"/>
      <c r="C570" s="243"/>
      <c r="D570" s="228" t="s">
        <v>223</v>
      </c>
      <c r="E570" s="244" t="s">
        <v>1</v>
      </c>
      <c r="F570" s="245" t="s">
        <v>2782</v>
      </c>
      <c r="G570" s="243"/>
      <c r="H570" s="246">
        <v>129.32</v>
      </c>
      <c r="I570" s="247"/>
      <c r="J570" s="243"/>
      <c r="K570" s="243"/>
      <c r="L570" s="248"/>
      <c r="M570" s="249"/>
      <c r="N570" s="250"/>
      <c r="O570" s="250"/>
      <c r="P570" s="250"/>
      <c r="Q570" s="250"/>
      <c r="R570" s="250"/>
      <c r="S570" s="250"/>
      <c r="T570" s="251"/>
      <c r="AT570" s="252" t="s">
        <v>223</v>
      </c>
      <c r="AU570" s="252" t="s">
        <v>76</v>
      </c>
      <c r="AV570" s="13" t="s">
        <v>76</v>
      </c>
      <c r="AW570" s="13" t="s">
        <v>30</v>
      </c>
      <c r="AX570" s="13" t="s">
        <v>67</v>
      </c>
      <c r="AY570" s="252" t="s">
        <v>211</v>
      </c>
    </row>
    <row r="571" spans="2:51" s="14" customFormat="1" ht="12">
      <c r="B571" s="253"/>
      <c r="C571" s="254"/>
      <c r="D571" s="228" t="s">
        <v>223</v>
      </c>
      <c r="E571" s="255" t="s">
        <v>1</v>
      </c>
      <c r="F571" s="256" t="s">
        <v>227</v>
      </c>
      <c r="G571" s="254"/>
      <c r="H571" s="257">
        <v>129.32</v>
      </c>
      <c r="I571" s="258"/>
      <c r="J571" s="254"/>
      <c r="K571" s="254"/>
      <c r="L571" s="259"/>
      <c r="M571" s="260"/>
      <c r="N571" s="261"/>
      <c r="O571" s="261"/>
      <c r="P571" s="261"/>
      <c r="Q571" s="261"/>
      <c r="R571" s="261"/>
      <c r="S571" s="261"/>
      <c r="T571" s="262"/>
      <c r="AT571" s="263" t="s">
        <v>223</v>
      </c>
      <c r="AU571" s="263" t="s">
        <v>76</v>
      </c>
      <c r="AV571" s="14" t="s">
        <v>218</v>
      </c>
      <c r="AW571" s="14" t="s">
        <v>30</v>
      </c>
      <c r="AX571" s="14" t="s">
        <v>74</v>
      </c>
      <c r="AY571" s="263" t="s">
        <v>211</v>
      </c>
    </row>
    <row r="572" spans="2:65" s="1" customFormat="1" ht="16.5" customHeight="1">
      <c r="B572" s="38"/>
      <c r="C572" s="264" t="s">
        <v>451</v>
      </c>
      <c r="D572" s="264" t="s">
        <v>337</v>
      </c>
      <c r="E572" s="265" t="s">
        <v>770</v>
      </c>
      <c r="F572" s="266" t="s">
        <v>771</v>
      </c>
      <c r="G572" s="267" t="s">
        <v>323</v>
      </c>
      <c r="H572" s="268">
        <v>0.052</v>
      </c>
      <c r="I572" s="269"/>
      <c r="J572" s="270">
        <f>ROUND(I572*H572,2)</f>
        <v>0</v>
      </c>
      <c r="K572" s="266" t="s">
        <v>217</v>
      </c>
      <c r="L572" s="271"/>
      <c r="M572" s="272" t="s">
        <v>1</v>
      </c>
      <c r="N572" s="273" t="s">
        <v>38</v>
      </c>
      <c r="O572" s="79"/>
      <c r="P572" s="225">
        <f>O572*H572</f>
        <v>0</v>
      </c>
      <c r="Q572" s="225">
        <v>1</v>
      </c>
      <c r="R572" s="225">
        <f>Q572*H572</f>
        <v>0.052</v>
      </c>
      <c r="S572" s="225">
        <v>0</v>
      </c>
      <c r="T572" s="226">
        <f>S572*H572</f>
        <v>0</v>
      </c>
      <c r="AR572" s="17" t="s">
        <v>317</v>
      </c>
      <c r="AT572" s="17" t="s">
        <v>337</v>
      </c>
      <c r="AU572" s="17" t="s">
        <v>76</v>
      </c>
      <c r="AY572" s="17" t="s">
        <v>211</v>
      </c>
      <c r="BE572" s="227">
        <f>IF(N572="základní",J572,0)</f>
        <v>0</v>
      </c>
      <c r="BF572" s="227">
        <f>IF(N572="snížená",J572,0)</f>
        <v>0</v>
      </c>
      <c r="BG572" s="227">
        <f>IF(N572="zákl. přenesená",J572,0)</f>
        <v>0</v>
      </c>
      <c r="BH572" s="227">
        <f>IF(N572="sníž. přenesená",J572,0)</f>
        <v>0</v>
      </c>
      <c r="BI572" s="227">
        <f>IF(N572="nulová",J572,0)</f>
        <v>0</v>
      </c>
      <c r="BJ572" s="17" t="s">
        <v>74</v>
      </c>
      <c r="BK572" s="227">
        <f>ROUND(I572*H572,2)</f>
        <v>0</v>
      </c>
      <c r="BL572" s="17" t="s">
        <v>273</v>
      </c>
      <c r="BM572" s="17" t="s">
        <v>2260</v>
      </c>
    </row>
    <row r="573" spans="2:47" s="1" customFormat="1" ht="12">
      <c r="B573" s="38"/>
      <c r="C573" s="39"/>
      <c r="D573" s="228" t="s">
        <v>219</v>
      </c>
      <c r="E573" s="39"/>
      <c r="F573" s="229" t="s">
        <v>771</v>
      </c>
      <c r="G573" s="39"/>
      <c r="H573" s="39"/>
      <c r="I573" s="143"/>
      <c r="J573" s="39"/>
      <c r="K573" s="39"/>
      <c r="L573" s="43"/>
      <c r="M573" s="230"/>
      <c r="N573" s="79"/>
      <c r="O573" s="79"/>
      <c r="P573" s="79"/>
      <c r="Q573" s="79"/>
      <c r="R573" s="79"/>
      <c r="S573" s="79"/>
      <c r="T573" s="80"/>
      <c r="AT573" s="17" t="s">
        <v>219</v>
      </c>
      <c r="AU573" s="17" t="s">
        <v>76</v>
      </c>
    </row>
    <row r="574" spans="2:47" s="1" customFormat="1" ht="12">
      <c r="B574" s="38"/>
      <c r="C574" s="39"/>
      <c r="D574" s="228" t="s">
        <v>250</v>
      </c>
      <c r="E574" s="39"/>
      <c r="F574" s="231" t="s">
        <v>1129</v>
      </c>
      <c r="G574" s="39"/>
      <c r="H574" s="39"/>
      <c r="I574" s="143"/>
      <c r="J574" s="39"/>
      <c r="K574" s="39"/>
      <c r="L574" s="43"/>
      <c r="M574" s="230"/>
      <c r="N574" s="79"/>
      <c r="O574" s="79"/>
      <c r="P574" s="79"/>
      <c r="Q574" s="79"/>
      <c r="R574" s="79"/>
      <c r="S574" s="79"/>
      <c r="T574" s="80"/>
      <c r="AT574" s="17" t="s">
        <v>250</v>
      </c>
      <c r="AU574" s="17" t="s">
        <v>76</v>
      </c>
    </row>
    <row r="575" spans="2:51" s="13" customFormat="1" ht="12">
      <c r="B575" s="242"/>
      <c r="C575" s="243"/>
      <c r="D575" s="228" t="s">
        <v>223</v>
      </c>
      <c r="E575" s="244" t="s">
        <v>1</v>
      </c>
      <c r="F575" s="245" t="s">
        <v>2783</v>
      </c>
      <c r="G575" s="243"/>
      <c r="H575" s="246">
        <v>0.052</v>
      </c>
      <c r="I575" s="247"/>
      <c r="J575" s="243"/>
      <c r="K575" s="243"/>
      <c r="L575" s="248"/>
      <c r="M575" s="249"/>
      <c r="N575" s="250"/>
      <c r="O575" s="250"/>
      <c r="P575" s="250"/>
      <c r="Q575" s="250"/>
      <c r="R575" s="250"/>
      <c r="S575" s="250"/>
      <c r="T575" s="251"/>
      <c r="AT575" s="252" t="s">
        <v>223</v>
      </c>
      <c r="AU575" s="252" t="s">
        <v>76</v>
      </c>
      <c r="AV575" s="13" t="s">
        <v>76</v>
      </c>
      <c r="AW575" s="13" t="s">
        <v>30</v>
      </c>
      <c r="AX575" s="13" t="s">
        <v>67</v>
      </c>
      <c r="AY575" s="252" t="s">
        <v>211</v>
      </c>
    </row>
    <row r="576" spans="2:51" s="14" customFormat="1" ht="12">
      <c r="B576" s="253"/>
      <c r="C576" s="254"/>
      <c r="D576" s="228" t="s">
        <v>223</v>
      </c>
      <c r="E576" s="255" t="s">
        <v>1</v>
      </c>
      <c r="F576" s="256" t="s">
        <v>227</v>
      </c>
      <c r="G576" s="254"/>
      <c r="H576" s="257">
        <v>0.052</v>
      </c>
      <c r="I576" s="258"/>
      <c r="J576" s="254"/>
      <c r="K576" s="254"/>
      <c r="L576" s="259"/>
      <c r="M576" s="260"/>
      <c r="N576" s="261"/>
      <c r="O576" s="261"/>
      <c r="P576" s="261"/>
      <c r="Q576" s="261"/>
      <c r="R576" s="261"/>
      <c r="S576" s="261"/>
      <c r="T576" s="262"/>
      <c r="AT576" s="263" t="s">
        <v>223</v>
      </c>
      <c r="AU576" s="263" t="s">
        <v>76</v>
      </c>
      <c r="AV576" s="14" t="s">
        <v>218</v>
      </c>
      <c r="AW576" s="14" t="s">
        <v>30</v>
      </c>
      <c r="AX576" s="14" t="s">
        <v>74</v>
      </c>
      <c r="AY576" s="263" t="s">
        <v>211</v>
      </c>
    </row>
    <row r="577" spans="2:65" s="1" customFormat="1" ht="16.5" customHeight="1">
      <c r="B577" s="38"/>
      <c r="C577" s="216" t="s">
        <v>713</v>
      </c>
      <c r="D577" s="216" t="s">
        <v>213</v>
      </c>
      <c r="E577" s="217" t="s">
        <v>1897</v>
      </c>
      <c r="F577" s="218" t="s">
        <v>1898</v>
      </c>
      <c r="G577" s="219" t="s">
        <v>323</v>
      </c>
      <c r="H577" s="220">
        <v>0.075</v>
      </c>
      <c r="I577" s="221"/>
      <c r="J577" s="222">
        <f>ROUND(I577*H577,2)</f>
        <v>0</v>
      </c>
      <c r="K577" s="218" t="s">
        <v>217</v>
      </c>
      <c r="L577" s="43"/>
      <c r="M577" s="223" t="s">
        <v>1</v>
      </c>
      <c r="N577" s="224" t="s">
        <v>38</v>
      </c>
      <c r="O577" s="79"/>
      <c r="P577" s="225">
        <f>O577*H577</f>
        <v>0</v>
      </c>
      <c r="Q577" s="225">
        <v>0</v>
      </c>
      <c r="R577" s="225">
        <f>Q577*H577</f>
        <v>0</v>
      </c>
      <c r="S577" s="225">
        <v>0</v>
      </c>
      <c r="T577" s="226">
        <f>S577*H577</f>
        <v>0</v>
      </c>
      <c r="AR577" s="17" t="s">
        <v>273</v>
      </c>
      <c r="AT577" s="17" t="s">
        <v>213</v>
      </c>
      <c r="AU577" s="17" t="s">
        <v>76</v>
      </c>
      <c r="AY577" s="17" t="s">
        <v>211</v>
      </c>
      <c r="BE577" s="227">
        <f>IF(N577="základní",J577,0)</f>
        <v>0</v>
      </c>
      <c r="BF577" s="227">
        <f>IF(N577="snížená",J577,0)</f>
        <v>0</v>
      </c>
      <c r="BG577" s="227">
        <f>IF(N577="zákl. přenesená",J577,0)</f>
        <v>0</v>
      </c>
      <c r="BH577" s="227">
        <f>IF(N577="sníž. přenesená",J577,0)</f>
        <v>0</v>
      </c>
      <c r="BI577" s="227">
        <f>IF(N577="nulová",J577,0)</f>
        <v>0</v>
      </c>
      <c r="BJ577" s="17" t="s">
        <v>74</v>
      </c>
      <c r="BK577" s="227">
        <f>ROUND(I577*H577,2)</f>
        <v>0</v>
      </c>
      <c r="BL577" s="17" t="s">
        <v>273</v>
      </c>
      <c r="BM577" s="17" t="s">
        <v>2784</v>
      </c>
    </row>
    <row r="578" spans="2:47" s="1" customFormat="1" ht="12">
      <c r="B578" s="38"/>
      <c r="C578" s="39"/>
      <c r="D578" s="228" t="s">
        <v>219</v>
      </c>
      <c r="E578" s="39"/>
      <c r="F578" s="229" t="s">
        <v>1900</v>
      </c>
      <c r="G578" s="39"/>
      <c r="H578" s="39"/>
      <c r="I578" s="143"/>
      <c r="J578" s="39"/>
      <c r="K578" s="39"/>
      <c r="L578" s="43"/>
      <c r="M578" s="230"/>
      <c r="N578" s="79"/>
      <c r="O578" s="79"/>
      <c r="P578" s="79"/>
      <c r="Q578" s="79"/>
      <c r="R578" s="79"/>
      <c r="S578" s="79"/>
      <c r="T578" s="80"/>
      <c r="AT578" s="17" t="s">
        <v>219</v>
      </c>
      <c r="AU578" s="17" t="s">
        <v>76</v>
      </c>
    </row>
    <row r="579" spans="2:47" s="1" customFormat="1" ht="12">
      <c r="B579" s="38"/>
      <c r="C579" s="39"/>
      <c r="D579" s="228" t="s">
        <v>221</v>
      </c>
      <c r="E579" s="39"/>
      <c r="F579" s="231" t="s">
        <v>794</v>
      </c>
      <c r="G579" s="39"/>
      <c r="H579" s="39"/>
      <c r="I579" s="143"/>
      <c r="J579" s="39"/>
      <c r="K579" s="39"/>
      <c r="L579" s="43"/>
      <c r="M579" s="230"/>
      <c r="N579" s="79"/>
      <c r="O579" s="79"/>
      <c r="P579" s="79"/>
      <c r="Q579" s="79"/>
      <c r="R579" s="79"/>
      <c r="S579" s="79"/>
      <c r="T579" s="80"/>
      <c r="AT579" s="17" t="s">
        <v>221</v>
      </c>
      <c r="AU579" s="17" t="s">
        <v>76</v>
      </c>
    </row>
    <row r="580" spans="2:47" s="1" customFormat="1" ht="12">
      <c r="B580" s="38"/>
      <c r="C580" s="39"/>
      <c r="D580" s="228" t="s">
        <v>250</v>
      </c>
      <c r="E580" s="39"/>
      <c r="F580" s="231" t="s">
        <v>2708</v>
      </c>
      <c r="G580" s="39"/>
      <c r="H580" s="39"/>
      <c r="I580" s="143"/>
      <c r="J580" s="39"/>
      <c r="K580" s="39"/>
      <c r="L580" s="43"/>
      <c r="M580" s="230"/>
      <c r="N580" s="79"/>
      <c r="O580" s="79"/>
      <c r="P580" s="79"/>
      <c r="Q580" s="79"/>
      <c r="R580" s="79"/>
      <c r="S580" s="79"/>
      <c r="T580" s="80"/>
      <c r="AT580" s="17" t="s">
        <v>250</v>
      </c>
      <c r="AU580" s="17" t="s">
        <v>76</v>
      </c>
    </row>
    <row r="581" spans="2:63" s="11" customFormat="1" ht="22.8" customHeight="1">
      <c r="B581" s="200"/>
      <c r="C581" s="201"/>
      <c r="D581" s="202" t="s">
        <v>66</v>
      </c>
      <c r="E581" s="214" t="s">
        <v>795</v>
      </c>
      <c r="F581" s="214" t="s">
        <v>796</v>
      </c>
      <c r="G581" s="201"/>
      <c r="H581" s="201"/>
      <c r="I581" s="204"/>
      <c r="J581" s="215">
        <f>BK581</f>
        <v>0</v>
      </c>
      <c r="K581" s="201"/>
      <c r="L581" s="206"/>
      <c r="M581" s="207"/>
      <c r="N581" s="208"/>
      <c r="O581" s="208"/>
      <c r="P581" s="209">
        <f>SUM(P582:P594)</f>
        <v>0</v>
      </c>
      <c r="Q581" s="208"/>
      <c r="R581" s="209">
        <f>SUM(R582:R594)</f>
        <v>0.03806838</v>
      </c>
      <c r="S581" s="208"/>
      <c r="T581" s="210">
        <f>SUM(T582:T594)</f>
        <v>0</v>
      </c>
      <c r="AR581" s="211" t="s">
        <v>76</v>
      </c>
      <c r="AT581" s="212" t="s">
        <v>66</v>
      </c>
      <c r="AU581" s="212" t="s">
        <v>74</v>
      </c>
      <c r="AY581" s="211" t="s">
        <v>211</v>
      </c>
      <c r="BK581" s="213">
        <f>SUM(BK582:BK594)</f>
        <v>0</v>
      </c>
    </row>
    <row r="582" spans="2:65" s="1" customFormat="1" ht="16.5" customHeight="1">
      <c r="B582" s="38"/>
      <c r="C582" s="216" t="s">
        <v>457</v>
      </c>
      <c r="D582" s="216" t="s">
        <v>213</v>
      </c>
      <c r="E582" s="217" t="s">
        <v>798</v>
      </c>
      <c r="F582" s="218" t="s">
        <v>799</v>
      </c>
      <c r="G582" s="219" t="s">
        <v>216</v>
      </c>
      <c r="H582" s="220">
        <v>181.278</v>
      </c>
      <c r="I582" s="221"/>
      <c r="J582" s="222">
        <f>ROUND(I582*H582,2)</f>
        <v>0</v>
      </c>
      <c r="K582" s="218" t="s">
        <v>217</v>
      </c>
      <c r="L582" s="43"/>
      <c r="M582" s="223" t="s">
        <v>1</v>
      </c>
      <c r="N582" s="224" t="s">
        <v>38</v>
      </c>
      <c r="O582" s="79"/>
      <c r="P582" s="225">
        <f>O582*H582</f>
        <v>0</v>
      </c>
      <c r="Q582" s="225">
        <v>0.00021</v>
      </c>
      <c r="R582" s="225">
        <f>Q582*H582</f>
        <v>0.03806838</v>
      </c>
      <c r="S582" s="225">
        <v>0</v>
      </c>
      <c r="T582" s="226">
        <f>S582*H582</f>
        <v>0</v>
      </c>
      <c r="AR582" s="17" t="s">
        <v>273</v>
      </c>
      <c r="AT582" s="17" t="s">
        <v>213</v>
      </c>
      <c r="AU582" s="17" t="s">
        <v>76</v>
      </c>
      <c r="AY582" s="17" t="s">
        <v>211</v>
      </c>
      <c r="BE582" s="227">
        <f>IF(N582="základní",J582,0)</f>
        <v>0</v>
      </c>
      <c r="BF582" s="227">
        <f>IF(N582="snížená",J582,0)</f>
        <v>0</v>
      </c>
      <c r="BG582" s="227">
        <f>IF(N582="zákl. přenesená",J582,0)</f>
        <v>0</v>
      </c>
      <c r="BH582" s="227">
        <f>IF(N582="sníž. přenesená",J582,0)</f>
        <v>0</v>
      </c>
      <c r="BI582" s="227">
        <f>IF(N582="nulová",J582,0)</f>
        <v>0</v>
      </c>
      <c r="BJ582" s="17" t="s">
        <v>74</v>
      </c>
      <c r="BK582" s="227">
        <f>ROUND(I582*H582,2)</f>
        <v>0</v>
      </c>
      <c r="BL582" s="17" t="s">
        <v>273</v>
      </c>
      <c r="BM582" s="17" t="s">
        <v>2785</v>
      </c>
    </row>
    <row r="583" spans="2:47" s="1" customFormat="1" ht="12">
      <c r="B583" s="38"/>
      <c r="C583" s="39"/>
      <c r="D583" s="228" t="s">
        <v>219</v>
      </c>
      <c r="E583" s="39"/>
      <c r="F583" s="229" t="s">
        <v>801</v>
      </c>
      <c r="G583" s="39"/>
      <c r="H583" s="39"/>
      <c r="I583" s="143"/>
      <c r="J583" s="39"/>
      <c r="K583" s="39"/>
      <c r="L583" s="43"/>
      <c r="M583" s="230"/>
      <c r="N583" s="79"/>
      <c r="O583" s="79"/>
      <c r="P583" s="79"/>
      <c r="Q583" s="79"/>
      <c r="R583" s="79"/>
      <c r="S583" s="79"/>
      <c r="T583" s="80"/>
      <c r="AT583" s="17" t="s">
        <v>219</v>
      </c>
      <c r="AU583" s="17" t="s">
        <v>76</v>
      </c>
    </row>
    <row r="584" spans="2:47" s="1" customFormat="1" ht="12">
      <c r="B584" s="38"/>
      <c r="C584" s="39"/>
      <c r="D584" s="228" t="s">
        <v>250</v>
      </c>
      <c r="E584" s="39"/>
      <c r="F584" s="231" t="s">
        <v>802</v>
      </c>
      <c r="G584" s="39"/>
      <c r="H584" s="39"/>
      <c r="I584" s="143"/>
      <c r="J584" s="39"/>
      <c r="K584" s="39"/>
      <c r="L584" s="43"/>
      <c r="M584" s="230"/>
      <c r="N584" s="79"/>
      <c r="O584" s="79"/>
      <c r="P584" s="79"/>
      <c r="Q584" s="79"/>
      <c r="R584" s="79"/>
      <c r="S584" s="79"/>
      <c r="T584" s="80"/>
      <c r="AT584" s="17" t="s">
        <v>250</v>
      </c>
      <c r="AU584" s="17" t="s">
        <v>76</v>
      </c>
    </row>
    <row r="585" spans="2:51" s="12" customFormat="1" ht="12">
      <c r="B585" s="232"/>
      <c r="C585" s="233"/>
      <c r="D585" s="228" t="s">
        <v>223</v>
      </c>
      <c r="E585" s="234" t="s">
        <v>1</v>
      </c>
      <c r="F585" s="235" t="s">
        <v>779</v>
      </c>
      <c r="G585" s="233"/>
      <c r="H585" s="234" t="s">
        <v>1</v>
      </c>
      <c r="I585" s="236"/>
      <c r="J585" s="233"/>
      <c r="K585" s="233"/>
      <c r="L585" s="237"/>
      <c r="M585" s="238"/>
      <c r="N585" s="239"/>
      <c r="O585" s="239"/>
      <c r="P585" s="239"/>
      <c r="Q585" s="239"/>
      <c r="R585" s="239"/>
      <c r="S585" s="239"/>
      <c r="T585" s="240"/>
      <c r="AT585" s="241" t="s">
        <v>223</v>
      </c>
      <c r="AU585" s="241" t="s">
        <v>76</v>
      </c>
      <c r="AV585" s="12" t="s">
        <v>74</v>
      </c>
      <c r="AW585" s="12" t="s">
        <v>30</v>
      </c>
      <c r="AX585" s="12" t="s">
        <v>67</v>
      </c>
      <c r="AY585" s="241" t="s">
        <v>211</v>
      </c>
    </row>
    <row r="586" spans="2:51" s="13" customFormat="1" ht="12">
      <c r="B586" s="242"/>
      <c r="C586" s="243"/>
      <c r="D586" s="228" t="s">
        <v>223</v>
      </c>
      <c r="E586" s="244" t="s">
        <v>1</v>
      </c>
      <c r="F586" s="245" t="s">
        <v>2760</v>
      </c>
      <c r="G586" s="243"/>
      <c r="H586" s="246">
        <v>21.86</v>
      </c>
      <c r="I586" s="247"/>
      <c r="J586" s="243"/>
      <c r="K586" s="243"/>
      <c r="L586" s="248"/>
      <c r="M586" s="249"/>
      <c r="N586" s="250"/>
      <c r="O586" s="250"/>
      <c r="P586" s="250"/>
      <c r="Q586" s="250"/>
      <c r="R586" s="250"/>
      <c r="S586" s="250"/>
      <c r="T586" s="251"/>
      <c r="AT586" s="252" t="s">
        <v>223</v>
      </c>
      <c r="AU586" s="252" t="s">
        <v>76</v>
      </c>
      <c r="AV586" s="13" t="s">
        <v>76</v>
      </c>
      <c r="AW586" s="13" t="s">
        <v>30</v>
      </c>
      <c r="AX586" s="13" t="s">
        <v>67</v>
      </c>
      <c r="AY586" s="252" t="s">
        <v>211</v>
      </c>
    </row>
    <row r="587" spans="2:51" s="12" customFormat="1" ht="12">
      <c r="B587" s="232"/>
      <c r="C587" s="233"/>
      <c r="D587" s="228" t="s">
        <v>223</v>
      </c>
      <c r="E587" s="234" t="s">
        <v>1</v>
      </c>
      <c r="F587" s="235" t="s">
        <v>626</v>
      </c>
      <c r="G587" s="233"/>
      <c r="H587" s="234" t="s">
        <v>1</v>
      </c>
      <c r="I587" s="236"/>
      <c r="J587" s="233"/>
      <c r="K587" s="233"/>
      <c r="L587" s="237"/>
      <c r="M587" s="238"/>
      <c r="N587" s="239"/>
      <c r="O587" s="239"/>
      <c r="P587" s="239"/>
      <c r="Q587" s="239"/>
      <c r="R587" s="239"/>
      <c r="S587" s="239"/>
      <c r="T587" s="240"/>
      <c r="AT587" s="241" t="s">
        <v>223</v>
      </c>
      <c r="AU587" s="241" t="s">
        <v>76</v>
      </c>
      <c r="AV587" s="12" t="s">
        <v>74</v>
      </c>
      <c r="AW587" s="12" t="s">
        <v>30</v>
      </c>
      <c r="AX587" s="12" t="s">
        <v>67</v>
      </c>
      <c r="AY587" s="241" t="s">
        <v>211</v>
      </c>
    </row>
    <row r="588" spans="2:51" s="13" customFormat="1" ht="12">
      <c r="B588" s="242"/>
      <c r="C588" s="243"/>
      <c r="D588" s="228" t="s">
        <v>223</v>
      </c>
      <c r="E588" s="244" t="s">
        <v>1</v>
      </c>
      <c r="F588" s="245" t="s">
        <v>2757</v>
      </c>
      <c r="G588" s="243"/>
      <c r="H588" s="246">
        <v>57.579</v>
      </c>
      <c r="I588" s="247"/>
      <c r="J588" s="243"/>
      <c r="K588" s="243"/>
      <c r="L588" s="248"/>
      <c r="M588" s="249"/>
      <c r="N588" s="250"/>
      <c r="O588" s="250"/>
      <c r="P588" s="250"/>
      <c r="Q588" s="250"/>
      <c r="R588" s="250"/>
      <c r="S588" s="250"/>
      <c r="T588" s="251"/>
      <c r="AT588" s="252" t="s">
        <v>223</v>
      </c>
      <c r="AU588" s="252" t="s">
        <v>76</v>
      </c>
      <c r="AV588" s="13" t="s">
        <v>76</v>
      </c>
      <c r="AW588" s="13" t="s">
        <v>30</v>
      </c>
      <c r="AX588" s="13" t="s">
        <v>67</v>
      </c>
      <c r="AY588" s="252" t="s">
        <v>211</v>
      </c>
    </row>
    <row r="589" spans="2:51" s="12" customFormat="1" ht="12">
      <c r="B589" s="232"/>
      <c r="C589" s="233"/>
      <c r="D589" s="228" t="s">
        <v>223</v>
      </c>
      <c r="E589" s="234" t="s">
        <v>1</v>
      </c>
      <c r="F589" s="235" t="s">
        <v>2758</v>
      </c>
      <c r="G589" s="233"/>
      <c r="H589" s="234" t="s">
        <v>1</v>
      </c>
      <c r="I589" s="236"/>
      <c r="J589" s="233"/>
      <c r="K589" s="233"/>
      <c r="L589" s="237"/>
      <c r="M589" s="238"/>
      <c r="N589" s="239"/>
      <c r="O589" s="239"/>
      <c r="P589" s="239"/>
      <c r="Q589" s="239"/>
      <c r="R589" s="239"/>
      <c r="S589" s="239"/>
      <c r="T589" s="240"/>
      <c r="AT589" s="241" t="s">
        <v>223</v>
      </c>
      <c r="AU589" s="241" t="s">
        <v>76</v>
      </c>
      <c r="AV589" s="12" t="s">
        <v>74</v>
      </c>
      <c r="AW589" s="12" t="s">
        <v>30</v>
      </c>
      <c r="AX589" s="12" t="s">
        <v>67</v>
      </c>
      <c r="AY589" s="241" t="s">
        <v>211</v>
      </c>
    </row>
    <row r="590" spans="2:51" s="13" customFormat="1" ht="12">
      <c r="B590" s="242"/>
      <c r="C590" s="243"/>
      <c r="D590" s="228" t="s">
        <v>223</v>
      </c>
      <c r="E590" s="244" t="s">
        <v>1</v>
      </c>
      <c r="F590" s="245" t="s">
        <v>2759</v>
      </c>
      <c r="G590" s="243"/>
      <c r="H590" s="246">
        <v>11.2</v>
      </c>
      <c r="I590" s="247"/>
      <c r="J590" s="243"/>
      <c r="K590" s="243"/>
      <c r="L590" s="248"/>
      <c r="M590" s="249"/>
      <c r="N590" s="250"/>
      <c r="O590" s="250"/>
      <c r="P590" s="250"/>
      <c r="Q590" s="250"/>
      <c r="R590" s="250"/>
      <c r="S590" s="250"/>
      <c r="T590" s="251"/>
      <c r="AT590" s="252" t="s">
        <v>223</v>
      </c>
      <c r="AU590" s="252" t="s">
        <v>76</v>
      </c>
      <c r="AV590" s="13" t="s">
        <v>76</v>
      </c>
      <c r="AW590" s="13" t="s">
        <v>30</v>
      </c>
      <c r="AX590" s="13" t="s">
        <v>67</v>
      </c>
      <c r="AY590" s="252" t="s">
        <v>211</v>
      </c>
    </row>
    <row r="591" spans="2:51" s="15" customFormat="1" ht="12">
      <c r="B591" s="274"/>
      <c r="C591" s="275"/>
      <c r="D591" s="228" t="s">
        <v>223</v>
      </c>
      <c r="E591" s="276" t="s">
        <v>1</v>
      </c>
      <c r="F591" s="277" t="s">
        <v>630</v>
      </c>
      <c r="G591" s="275"/>
      <c r="H591" s="278">
        <v>90.639</v>
      </c>
      <c r="I591" s="279"/>
      <c r="J591" s="275"/>
      <c r="K591" s="275"/>
      <c r="L591" s="280"/>
      <c r="M591" s="281"/>
      <c r="N591" s="282"/>
      <c r="O591" s="282"/>
      <c r="P591" s="282"/>
      <c r="Q591" s="282"/>
      <c r="R591" s="282"/>
      <c r="S591" s="282"/>
      <c r="T591" s="283"/>
      <c r="AT591" s="284" t="s">
        <v>223</v>
      </c>
      <c r="AU591" s="284" t="s">
        <v>76</v>
      </c>
      <c r="AV591" s="15" t="s">
        <v>236</v>
      </c>
      <c r="AW591" s="15" t="s">
        <v>30</v>
      </c>
      <c r="AX591" s="15" t="s">
        <v>67</v>
      </c>
      <c r="AY591" s="284" t="s">
        <v>211</v>
      </c>
    </row>
    <row r="592" spans="2:51" s="12" customFormat="1" ht="12">
      <c r="B592" s="232"/>
      <c r="C592" s="233"/>
      <c r="D592" s="228" t="s">
        <v>223</v>
      </c>
      <c r="E592" s="234" t="s">
        <v>1</v>
      </c>
      <c r="F592" s="235" t="s">
        <v>803</v>
      </c>
      <c r="G592" s="233"/>
      <c r="H592" s="234" t="s">
        <v>1</v>
      </c>
      <c r="I592" s="236"/>
      <c r="J592" s="233"/>
      <c r="K592" s="233"/>
      <c r="L592" s="237"/>
      <c r="M592" s="238"/>
      <c r="N592" s="239"/>
      <c r="O592" s="239"/>
      <c r="P592" s="239"/>
      <c r="Q592" s="239"/>
      <c r="R592" s="239"/>
      <c r="S592" s="239"/>
      <c r="T592" s="240"/>
      <c r="AT592" s="241" t="s">
        <v>223</v>
      </c>
      <c r="AU592" s="241" t="s">
        <v>76</v>
      </c>
      <c r="AV592" s="12" t="s">
        <v>74</v>
      </c>
      <c r="AW592" s="12" t="s">
        <v>30</v>
      </c>
      <c r="AX592" s="12" t="s">
        <v>67</v>
      </c>
      <c r="AY592" s="241" t="s">
        <v>211</v>
      </c>
    </row>
    <row r="593" spans="2:51" s="13" customFormat="1" ht="12">
      <c r="B593" s="242"/>
      <c r="C593" s="243"/>
      <c r="D593" s="228" t="s">
        <v>223</v>
      </c>
      <c r="E593" s="244" t="s">
        <v>1</v>
      </c>
      <c r="F593" s="245" t="s">
        <v>2786</v>
      </c>
      <c r="G593" s="243"/>
      <c r="H593" s="246">
        <v>90.639</v>
      </c>
      <c r="I593" s="247"/>
      <c r="J593" s="243"/>
      <c r="K593" s="243"/>
      <c r="L593" s="248"/>
      <c r="M593" s="249"/>
      <c r="N593" s="250"/>
      <c r="O593" s="250"/>
      <c r="P593" s="250"/>
      <c r="Q593" s="250"/>
      <c r="R593" s="250"/>
      <c r="S593" s="250"/>
      <c r="T593" s="251"/>
      <c r="AT593" s="252" t="s">
        <v>223</v>
      </c>
      <c r="AU593" s="252" t="s">
        <v>76</v>
      </c>
      <c r="AV593" s="13" t="s">
        <v>76</v>
      </c>
      <c r="AW593" s="13" t="s">
        <v>30</v>
      </c>
      <c r="AX593" s="13" t="s">
        <v>67</v>
      </c>
      <c r="AY593" s="252" t="s">
        <v>211</v>
      </c>
    </row>
    <row r="594" spans="2:51" s="14" customFormat="1" ht="12">
      <c r="B594" s="253"/>
      <c r="C594" s="254"/>
      <c r="D594" s="228" t="s">
        <v>223</v>
      </c>
      <c r="E594" s="255" t="s">
        <v>1</v>
      </c>
      <c r="F594" s="256" t="s">
        <v>227</v>
      </c>
      <c r="G594" s="254"/>
      <c r="H594" s="257">
        <v>181.278</v>
      </c>
      <c r="I594" s="258"/>
      <c r="J594" s="254"/>
      <c r="K594" s="254"/>
      <c r="L594" s="259"/>
      <c r="M594" s="286"/>
      <c r="N594" s="287"/>
      <c r="O594" s="287"/>
      <c r="P594" s="287"/>
      <c r="Q594" s="287"/>
      <c r="R594" s="287"/>
      <c r="S594" s="287"/>
      <c r="T594" s="288"/>
      <c r="AT594" s="263" t="s">
        <v>223</v>
      </c>
      <c r="AU594" s="263" t="s">
        <v>76</v>
      </c>
      <c r="AV594" s="14" t="s">
        <v>218</v>
      </c>
      <c r="AW594" s="14" t="s">
        <v>30</v>
      </c>
      <c r="AX594" s="14" t="s">
        <v>74</v>
      </c>
      <c r="AY594" s="263" t="s">
        <v>211</v>
      </c>
    </row>
    <row r="595" spans="2:12" s="1" customFormat="1" ht="6.95" customHeight="1">
      <c r="B595" s="57"/>
      <c r="C595" s="58"/>
      <c r="D595" s="58"/>
      <c r="E595" s="58"/>
      <c r="F595" s="58"/>
      <c r="G595" s="58"/>
      <c r="H595" s="58"/>
      <c r="I595" s="167"/>
      <c r="J595" s="58"/>
      <c r="K595" s="58"/>
      <c r="L595" s="43"/>
    </row>
  </sheetData>
  <sheetProtection password="CC35" sheet="1" objects="1" scenarios="1" formatColumns="0" formatRows="0" autoFilter="0"/>
  <autoFilter ref="C95:K594"/>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159</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2690</v>
      </c>
      <c r="F9" s="1"/>
      <c r="G9" s="1"/>
      <c r="H9" s="1"/>
      <c r="I9" s="143"/>
      <c r="L9" s="43"/>
    </row>
    <row r="10" spans="2:12" s="1" customFormat="1" ht="12" customHeight="1">
      <c r="B10" s="43"/>
      <c r="D10" s="141" t="s">
        <v>177</v>
      </c>
      <c r="I10" s="143"/>
      <c r="L10" s="43"/>
    </row>
    <row r="11" spans="2:12" s="1" customFormat="1" ht="36.95" customHeight="1">
      <c r="B11" s="43"/>
      <c r="E11" s="144" t="s">
        <v>2787</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ROUND((SUM(BE89:BE102)),2)</f>
        <v>0</v>
      </c>
      <c r="I35" s="156">
        <v>0.21</v>
      </c>
      <c r="J35" s="155">
        <f>ROUND(((SUM(BE89:BE102))*I35),2)</f>
        <v>0</v>
      </c>
      <c r="L35" s="43"/>
    </row>
    <row r="36" spans="2:12" s="1" customFormat="1" ht="14.4" customHeight="1">
      <c r="B36" s="43"/>
      <c r="E36" s="141" t="s">
        <v>39</v>
      </c>
      <c r="F36" s="155">
        <f>ROUND((SUM(BF89:BF102)),2)</f>
        <v>0</v>
      </c>
      <c r="I36" s="156">
        <v>0.15</v>
      </c>
      <c r="J36" s="155">
        <f>ROUND(((SUM(BF89:BF102))*I36),2)</f>
        <v>0</v>
      </c>
      <c r="L36" s="43"/>
    </row>
    <row r="37" spans="2:12" s="1" customFormat="1" ht="14.4" customHeight="1" hidden="1">
      <c r="B37" s="43"/>
      <c r="E37" s="141" t="s">
        <v>40</v>
      </c>
      <c r="F37" s="155">
        <f>ROUND((SUM(BG89:BG102)),2)</f>
        <v>0</v>
      </c>
      <c r="I37" s="156">
        <v>0.21</v>
      </c>
      <c r="J37" s="155">
        <f>0</f>
        <v>0</v>
      </c>
      <c r="L37" s="43"/>
    </row>
    <row r="38" spans="2:12" s="1" customFormat="1" ht="14.4" customHeight="1" hidden="1">
      <c r="B38" s="43"/>
      <c r="E38" s="141" t="s">
        <v>41</v>
      </c>
      <c r="F38" s="155">
        <f>ROUND((SUM(BH89:BH102)),2)</f>
        <v>0</v>
      </c>
      <c r="I38" s="156">
        <v>0.15</v>
      </c>
      <c r="J38" s="155">
        <f>0</f>
        <v>0</v>
      </c>
      <c r="L38" s="43"/>
    </row>
    <row r="39" spans="2:12" s="1" customFormat="1" ht="14.4" customHeight="1" hidden="1">
      <c r="B39" s="43"/>
      <c r="E39" s="141" t="s">
        <v>42</v>
      </c>
      <c r="F39" s="155">
        <f>ROUND((SUM(BI89:BI102)),2)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2690</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33,085</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J95</f>
        <v>0</v>
      </c>
      <c r="K66" s="122"/>
      <c r="L66" s="189"/>
    </row>
    <row r="67" spans="2:12" s="9" customFormat="1" ht="19.9" customHeight="1">
      <c r="B67" s="184"/>
      <c r="C67" s="122"/>
      <c r="D67" s="185" t="s">
        <v>810</v>
      </c>
      <c r="E67" s="186"/>
      <c r="F67" s="186"/>
      <c r="G67" s="186"/>
      <c r="H67" s="186"/>
      <c r="I67" s="187"/>
      <c r="J67" s="188">
        <f>J99</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2690</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33,085</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P91+P95+P99</f>
        <v>0</v>
      </c>
      <c r="Q90" s="208"/>
      <c r="R90" s="209">
        <f>R91+R95+R99</f>
        <v>0</v>
      </c>
      <c r="S90" s="208"/>
      <c r="T90" s="210">
        <f>T91+T95+T99</f>
        <v>0</v>
      </c>
      <c r="AR90" s="211" t="s">
        <v>254</v>
      </c>
      <c r="AT90" s="212" t="s">
        <v>66</v>
      </c>
      <c r="AU90" s="212" t="s">
        <v>67</v>
      </c>
      <c r="AY90" s="211" t="s">
        <v>211</v>
      </c>
      <c r="BK90" s="213">
        <f>BK91+BK95+BK99</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SUM(P92:P94)</f>
        <v>0</v>
      </c>
      <c r="Q91" s="208"/>
      <c r="R91" s="209">
        <f>SUM(R92:R94)</f>
        <v>0</v>
      </c>
      <c r="S91" s="208"/>
      <c r="T91" s="210">
        <f>SUM(T92:T94)</f>
        <v>0</v>
      </c>
      <c r="AR91" s="211" t="s">
        <v>254</v>
      </c>
      <c r="AT91" s="212" t="s">
        <v>66</v>
      </c>
      <c r="AU91" s="212" t="s">
        <v>74</v>
      </c>
      <c r="AY91" s="211" t="s">
        <v>211</v>
      </c>
      <c r="BK91" s="213">
        <f>SUM(BK92:BK94)</f>
        <v>0</v>
      </c>
    </row>
    <row r="92" spans="2:65" s="1" customFormat="1" ht="16.5" customHeight="1">
      <c r="B92" s="38"/>
      <c r="C92" s="216" t="s">
        <v>74</v>
      </c>
      <c r="D92" s="216" t="s">
        <v>213</v>
      </c>
      <c r="E92" s="217" t="s">
        <v>821</v>
      </c>
      <c r="F92" s="218" t="s">
        <v>822</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2788</v>
      </c>
    </row>
    <row r="93" spans="2:47" s="1" customFormat="1" ht="12">
      <c r="B93" s="38"/>
      <c r="C93" s="39"/>
      <c r="D93" s="228" t="s">
        <v>219</v>
      </c>
      <c r="E93" s="39"/>
      <c r="F93" s="229" t="s">
        <v>822</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824</v>
      </c>
      <c r="G94" s="39"/>
      <c r="H94" s="39"/>
      <c r="I94" s="143"/>
      <c r="J94" s="39"/>
      <c r="K94" s="39"/>
      <c r="L94" s="43"/>
      <c r="M94" s="230"/>
      <c r="N94" s="79"/>
      <c r="O94" s="79"/>
      <c r="P94" s="79"/>
      <c r="Q94" s="79"/>
      <c r="R94" s="79"/>
      <c r="S94" s="79"/>
      <c r="T94" s="80"/>
      <c r="AT94" s="17" t="s">
        <v>250</v>
      </c>
      <c r="AU94" s="17" t="s">
        <v>76</v>
      </c>
    </row>
    <row r="95" spans="2:63" s="11" customFormat="1" ht="22.8" customHeight="1">
      <c r="B95" s="200"/>
      <c r="C95" s="201"/>
      <c r="D95" s="202" t="s">
        <v>66</v>
      </c>
      <c r="E95" s="214" t="s">
        <v>825</v>
      </c>
      <c r="F95" s="214" t="s">
        <v>826</v>
      </c>
      <c r="G95" s="201"/>
      <c r="H95" s="201"/>
      <c r="I95" s="204"/>
      <c r="J95" s="215">
        <f>BK95</f>
        <v>0</v>
      </c>
      <c r="K95" s="201"/>
      <c r="L95" s="206"/>
      <c r="M95" s="207"/>
      <c r="N95" s="208"/>
      <c r="O95" s="208"/>
      <c r="P95" s="209">
        <f>SUM(P96:P98)</f>
        <v>0</v>
      </c>
      <c r="Q95" s="208"/>
      <c r="R95" s="209">
        <f>SUM(R96:R98)</f>
        <v>0</v>
      </c>
      <c r="S95" s="208"/>
      <c r="T95" s="210">
        <f>SUM(T96:T98)</f>
        <v>0</v>
      </c>
      <c r="AR95" s="211" t="s">
        <v>254</v>
      </c>
      <c r="AT95" s="212" t="s">
        <v>66</v>
      </c>
      <c r="AU95" s="212" t="s">
        <v>74</v>
      </c>
      <c r="AY95" s="211" t="s">
        <v>211</v>
      </c>
      <c r="BK95" s="213">
        <f>SUM(BK96:BK98)</f>
        <v>0</v>
      </c>
    </row>
    <row r="96" spans="2:65" s="1" customFormat="1" ht="16.5" customHeight="1">
      <c r="B96" s="38"/>
      <c r="C96" s="216" t="s">
        <v>76</v>
      </c>
      <c r="D96" s="216" t="s">
        <v>213</v>
      </c>
      <c r="E96" s="217" t="s">
        <v>827</v>
      </c>
      <c r="F96" s="218" t="s">
        <v>826</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2789</v>
      </c>
    </row>
    <row r="97" spans="2:47" s="1" customFormat="1" ht="12">
      <c r="B97" s="38"/>
      <c r="C97" s="39"/>
      <c r="D97" s="228" t="s">
        <v>219</v>
      </c>
      <c r="E97" s="39"/>
      <c r="F97" s="229" t="s">
        <v>826</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2152</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835</v>
      </c>
      <c r="F99" s="214" t="s">
        <v>836</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837</v>
      </c>
      <c r="F100" s="218" t="s">
        <v>836</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818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818</v>
      </c>
      <c r="BM100" s="17" t="s">
        <v>2790</v>
      </c>
    </row>
    <row r="101" spans="2:47" s="1" customFormat="1" ht="12">
      <c r="B101" s="38"/>
      <c r="C101" s="39"/>
      <c r="D101" s="228" t="s">
        <v>219</v>
      </c>
      <c r="E101" s="39"/>
      <c r="F101" s="229" t="s">
        <v>836</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2777</v>
      </c>
      <c r="G102" s="39"/>
      <c r="H102" s="39"/>
      <c r="I102" s="143"/>
      <c r="J102" s="39"/>
      <c r="K102" s="39"/>
      <c r="L102" s="43"/>
      <c r="M102" s="289"/>
      <c r="N102" s="290"/>
      <c r="O102" s="290"/>
      <c r="P102" s="290"/>
      <c r="Q102" s="290"/>
      <c r="R102" s="290"/>
      <c r="S102" s="290"/>
      <c r="T102" s="291"/>
      <c r="AT102" s="17" t="s">
        <v>250</v>
      </c>
      <c r="AU102" s="17" t="s">
        <v>76</v>
      </c>
    </row>
    <row r="103" spans="2:12" s="1" customFormat="1" ht="6.95" customHeight="1">
      <c r="B103" s="57"/>
      <c r="C103" s="58"/>
      <c r="D103" s="58"/>
      <c r="E103" s="58"/>
      <c r="F103" s="58"/>
      <c r="G103" s="58"/>
      <c r="H103" s="58"/>
      <c r="I103" s="167"/>
      <c r="J103" s="58"/>
      <c r="K103" s="58"/>
      <c r="L103" s="43"/>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BM2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164</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2791</v>
      </c>
      <c r="F9" s="1"/>
      <c r="G9" s="1"/>
      <c r="H9" s="1"/>
      <c r="I9" s="143"/>
      <c r="L9" s="43"/>
    </row>
    <row r="10" spans="2:12" s="1" customFormat="1" ht="12" customHeight="1">
      <c r="B10" s="43"/>
      <c r="D10" s="141" t="s">
        <v>177</v>
      </c>
      <c r="I10" s="143"/>
      <c r="L10" s="43"/>
    </row>
    <row r="11" spans="2:12" s="1" customFormat="1" ht="36.95" customHeight="1">
      <c r="B11" s="43"/>
      <c r="E11" s="144" t="s">
        <v>2792</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ROUND((SUM(BE90:BE236)),2)</f>
        <v>0</v>
      </c>
      <c r="I35" s="156">
        <v>0.21</v>
      </c>
      <c r="J35" s="155">
        <f>ROUND(((SUM(BE90:BE236))*I35),2)</f>
        <v>0</v>
      </c>
      <c r="L35" s="43"/>
    </row>
    <row r="36" spans="2:12" s="1" customFormat="1" ht="14.4" customHeight="1">
      <c r="B36" s="43"/>
      <c r="E36" s="141" t="s">
        <v>39</v>
      </c>
      <c r="F36" s="155">
        <f>ROUND((SUM(BF90:BF236)),2)</f>
        <v>0</v>
      </c>
      <c r="I36" s="156">
        <v>0.15</v>
      </c>
      <c r="J36" s="155">
        <f>ROUND(((SUM(BF90:BF236))*I36),2)</f>
        <v>0</v>
      </c>
      <c r="L36" s="43"/>
    </row>
    <row r="37" spans="2:12" s="1" customFormat="1" ht="14.4" customHeight="1" hidden="1">
      <c r="B37" s="43"/>
      <c r="E37" s="141" t="s">
        <v>40</v>
      </c>
      <c r="F37" s="155">
        <f>ROUND((SUM(BG90:BG236)),2)</f>
        <v>0</v>
      </c>
      <c r="I37" s="156">
        <v>0.21</v>
      </c>
      <c r="J37" s="155">
        <f>0</f>
        <v>0</v>
      </c>
      <c r="L37" s="43"/>
    </row>
    <row r="38" spans="2:12" s="1" customFormat="1" ht="14.4" customHeight="1" hidden="1">
      <c r="B38" s="43"/>
      <c r="E38" s="141" t="s">
        <v>41</v>
      </c>
      <c r="F38" s="155">
        <f>ROUND((SUM(BH90:BH236)),2)</f>
        <v>0</v>
      </c>
      <c r="I38" s="156">
        <v>0.15</v>
      </c>
      <c r="J38" s="155">
        <f>0</f>
        <v>0</v>
      </c>
      <c r="L38" s="43"/>
    </row>
    <row r="39" spans="2:12" s="1" customFormat="1" ht="14.4" customHeight="1" hidden="1">
      <c r="B39" s="43"/>
      <c r="E39" s="141" t="s">
        <v>42</v>
      </c>
      <c r="F39" s="155">
        <f>ROUND((SUM(BI90:BI236)),2)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2791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propustek v km 35,379</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184</v>
      </c>
      <c r="E64" s="180"/>
      <c r="F64" s="180"/>
      <c r="G64" s="180"/>
      <c r="H64" s="180"/>
      <c r="I64" s="181"/>
      <c r="J64" s="182">
        <f>J91</f>
        <v>0</v>
      </c>
      <c r="K64" s="178"/>
      <c r="L64" s="183"/>
    </row>
    <row r="65" spans="2:12" s="9" customFormat="1" ht="19.9" customHeight="1">
      <c r="B65" s="184"/>
      <c r="C65" s="122"/>
      <c r="D65" s="185" t="s">
        <v>185</v>
      </c>
      <c r="E65" s="186"/>
      <c r="F65" s="186"/>
      <c r="G65" s="186"/>
      <c r="H65" s="186"/>
      <c r="I65" s="187"/>
      <c r="J65" s="188">
        <f>J92</f>
        <v>0</v>
      </c>
      <c r="K65" s="122"/>
      <c r="L65" s="189"/>
    </row>
    <row r="66" spans="2:12" s="9" customFormat="1" ht="19.9" customHeight="1">
      <c r="B66" s="184"/>
      <c r="C66" s="122"/>
      <c r="D66" s="185" t="s">
        <v>190</v>
      </c>
      <c r="E66" s="186"/>
      <c r="F66" s="186"/>
      <c r="G66" s="186"/>
      <c r="H66" s="186"/>
      <c r="I66" s="187"/>
      <c r="J66" s="188">
        <f>J204</f>
        <v>0</v>
      </c>
      <c r="K66" s="122"/>
      <c r="L66" s="189"/>
    </row>
    <row r="67" spans="2:12" s="9" customFormat="1" ht="19.9" customHeight="1">
      <c r="B67" s="184"/>
      <c r="C67" s="122"/>
      <c r="D67" s="185" t="s">
        <v>191</v>
      </c>
      <c r="E67" s="186"/>
      <c r="F67" s="186"/>
      <c r="G67" s="186"/>
      <c r="H67" s="186"/>
      <c r="I67" s="187"/>
      <c r="J67" s="188">
        <f>J211</f>
        <v>0</v>
      </c>
      <c r="K67" s="122"/>
      <c r="L67" s="189"/>
    </row>
    <row r="68" spans="2:12" s="9" customFormat="1" ht="19.9" customHeight="1">
      <c r="B68" s="184"/>
      <c r="C68" s="122"/>
      <c r="D68" s="185" t="s">
        <v>192</v>
      </c>
      <c r="E68" s="186"/>
      <c r="F68" s="186"/>
      <c r="G68" s="186"/>
      <c r="H68" s="186"/>
      <c r="I68" s="187"/>
      <c r="J68" s="188">
        <f>J229</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2791</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001 - ZRN - propustek v km 35,379</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46.158583</v>
      </c>
      <c r="S90" s="92"/>
      <c r="T90" s="198">
        <f>T91</f>
        <v>6.4876</v>
      </c>
      <c r="AT90" s="17" t="s">
        <v>66</v>
      </c>
      <c r="AU90" s="17" t="s">
        <v>183</v>
      </c>
      <c r="BK90" s="199">
        <f>BK91</f>
        <v>0</v>
      </c>
    </row>
    <row r="91" spans="2:63" s="11" customFormat="1" ht="25.9" customHeight="1">
      <c r="B91" s="200"/>
      <c r="C91" s="201"/>
      <c r="D91" s="202" t="s">
        <v>66</v>
      </c>
      <c r="E91" s="203" t="s">
        <v>209</v>
      </c>
      <c r="F91" s="203" t="s">
        <v>210</v>
      </c>
      <c r="G91" s="201"/>
      <c r="H91" s="201"/>
      <c r="I91" s="204"/>
      <c r="J91" s="205">
        <f>BK91</f>
        <v>0</v>
      </c>
      <c r="K91" s="201"/>
      <c r="L91" s="206"/>
      <c r="M91" s="207"/>
      <c r="N91" s="208"/>
      <c r="O91" s="208"/>
      <c r="P91" s="209">
        <f>P92+P204+P211+P229</f>
        <v>0</v>
      </c>
      <c r="Q91" s="208"/>
      <c r="R91" s="209">
        <f>R92+R204+R211+R229</f>
        <v>46.158583</v>
      </c>
      <c r="S91" s="208"/>
      <c r="T91" s="210">
        <f>T92+T204+T211+T229</f>
        <v>6.4876</v>
      </c>
      <c r="AR91" s="211" t="s">
        <v>74</v>
      </c>
      <c r="AT91" s="212" t="s">
        <v>66</v>
      </c>
      <c r="AU91" s="212" t="s">
        <v>67</v>
      </c>
      <c r="AY91" s="211" t="s">
        <v>211</v>
      </c>
      <c r="BK91" s="213">
        <f>BK92+BK204+BK211+BK229</f>
        <v>0</v>
      </c>
    </row>
    <row r="92" spans="2:63" s="11" customFormat="1" ht="22.8" customHeight="1">
      <c r="B92" s="200"/>
      <c r="C92" s="201"/>
      <c r="D92" s="202" t="s">
        <v>66</v>
      </c>
      <c r="E92" s="214" t="s">
        <v>74</v>
      </c>
      <c r="F92" s="214" t="s">
        <v>212</v>
      </c>
      <c r="G92" s="201"/>
      <c r="H92" s="201"/>
      <c r="I92" s="204"/>
      <c r="J92" s="215">
        <f>BK92</f>
        <v>0</v>
      </c>
      <c r="K92" s="201"/>
      <c r="L92" s="206"/>
      <c r="M92" s="207"/>
      <c r="N92" s="208"/>
      <c r="O92" s="208"/>
      <c r="P92" s="209">
        <f>SUM(P93:P203)</f>
        <v>0</v>
      </c>
      <c r="Q92" s="208"/>
      <c r="R92" s="209">
        <f>SUM(R93:R203)</f>
        <v>46.158583</v>
      </c>
      <c r="S92" s="208"/>
      <c r="T92" s="210">
        <f>SUM(T93:T203)</f>
        <v>0</v>
      </c>
      <c r="AR92" s="211" t="s">
        <v>74</v>
      </c>
      <c r="AT92" s="212" t="s">
        <v>66</v>
      </c>
      <c r="AU92" s="212" t="s">
        <v>74</v>
      </c>
      <c r="AY92" s="211" t="s">
        <v>211</v>
      </c>
      <c r="BK92" s="213">
        <f>SUM(BK93:BK203)</f>
        <v>0</v>
      </c>
    </row>
    <row r="93" spans="2:65" s="1" customFormat="1" ht="16.5" customHeight="1">
      <c r="B93" s="38"/>
      <c r="C93" s="216" t="s">
        <v>74</v>
      </c>
      <c r="D93" s="216" t="s">
        <v>213</v>
      </c>
      <c r="E93" s="217" t="s">
        <v>214</v>
      </c>
      <c r="F93" s="218" t="s">
        <v>215</v>
      </c>
      <c r="G93" s="219" t="s">
        <v>216</v>
      </c>
      <c r="H93" s="220">
        <v>30</v>
      </c>
      <c r="I93" s="221"/>
      <c r="J93" s="222">
        <f>ROUND(I93*H93,2)</f>
        <v>0</v>
      </c>
      <c r="K93" s="218" t="s">
        <v>217</v>
      </c>
      <c r="L93" s="43"/>
      <c r="M93" s="223" t="s">
        <v>1</v>
      </c>
      <c r="N93" s="224" t="s">
        <v>38</v>
      </c>
      <c r="O93" s="79"/>
      <c r="P93" s="225">
        <f>O93*H93</f>
        <v>0</v>
      </c>
      <c r="Q93" s="225">
        <v>0</v>
      </c>
      <c r="R93" s="225">
        <f>Q93*H93</f>
        <v>0</v>
      </c>
      <c r="S93" s="225">
        <v>0</v>
      </c>
      <c r="T93" s="226">
        <f>S93*H93</f>
        <v>0</v>
      </c>
      <c r="AR93" s="17" t="s">
        <v>218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218</v>
      </c>
      <c r="BM93" s="17" t="s">
        <v>76</v>
      </c>
    </row>
    <row r="94" spans="2:47" s="1" customFormat="1" ht="12">
      <c r="B94" s="38"/>
      <c r="C94" s="39"/>
      <c r="D94" s="228" t="s">
        <v>219</v>
      </c>
      <c r="E94" s="39"/>
      <c r="F94" s="229" t="s">
        <v>220</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221</v>
      </c>
      <c r="E95" s="39"/>
      <c r="F95" s="231" t="s">
        <v>222</v>
      </c>
      <c r="G95" s="39"/>
      <c r="H95" s="39"/>
      <c r="I95" s="143"/>
      <c r="J95" s="39"/>
      <c r="K95" s="39"/>
      <c r="L95" s="43"/>
      <c r="M95" s="230"/>
      <c r="N95" s="79"/>
      <c r="O95" s="79"/>
      <c r="P95" s="79"/>
      <c r="Q95" s="79"/>
      <c r="R95" s="79"/>
      <c r="S95" s="79"/>
      <c r="T95" s="80"/>
      <c r="AT95" s="17" t="s">
        <v>221</v>
      </c>
      <c r="AU95" s="17" t="s">
        <v>76</v>
      </c>
    </row>
    <row r="96" spans="2:51" s="12" customFormat="1" ht="12">
      <c r="B96" s="232"/>
      <c r="C96" s="233"/>
      <c r="D96" s="228" t="s">
        <v>223</v>
      </c>
      <c r="E96" s="234" t="s">
        <v>1</v>
      </c>
      <c r="F96" s="235" t="s">
        <v>2386</v>
      </c>
      <c r="G96" s="233"/>
      <c r="H96" s="234" t="s">
        <v>1</v>
      </c>
      <c r="I96" s="236"/>
      <c r="J96" s="233"/>
      <c r="K96" s="233"/>
      <c r="L96" s="237"/>
      <c r="M96" s="238"/>
      <c r="N96" s="239"/>
      <c r="O96" s="239"/>
      <c r="P96" s="239"/>
      <c r="Q96" s="239"/>
      <c r="R96" s="239"/>
      <c r="S96" s="239"/>
      <c r="T96" s="240"/>
      <c r="AT96" s="241" t="s">
        <v>223</v>
      </c>
      <c r="AU96" s="241" t="s">
        <v>76</v>
      </c>
      <c r="AV96" s="12" t="s">
        <v>74</v>
      </c>
      <c r="AW96" s="12" t="s">
        <v>30</v>
      </c>
      <c r="AX96" s="12" t="s">
        <v>67</v>
      </c>
      <c r="AY96" s="241" t="s">
        <v>211</v>
      </c>
    </row>
    <row r="97" spans="2:51" s="13" customFormat="1" ht="12">
      <c r="B97" s="242"/>
      <c r="C97" s="243"/>
      <c r="D97" s="228" t="s">
        <v>223</v>
      </c>
      <c r="E97" s="244" t="s">
        <v>1</v>
      </c>
      <c r="F97" s="245" t="s">
        <v>2793</v>
      </c>
      <c r="G97" s="243"/>
      <c r="H97" s="246">
        <v>15</v>
      </c>
      <c r="I97" s="247"/>
      <c r="J97" s="243"/>
      <c r="K97" s="243"/>
      <c r="L97" s="248"/>
      <c r="M97" s="249"/>
      <c r="N97" s="250"/>
      <c r="O97" s="250"/>
      <c r="P97" s="250"/>
      <c r="Q97" s="250"/>
      <c r="R97" s="250"/>
      <c r="S97" s="250"/>
      <c r="T97" s="251"/>
      <c r="AT97" s="252" t="s">
        <v>223</v>
      </c>
      <c r="AU97" s="252" t="s">
        <v>76</v>
      </c>
      <c r="AV97" s="13" t="s">
        <v>76</v>
      </c>
      <c r="AW97" s="13" t="s">
        <v>30</v>
      </c>
      <c r="AX97" s="13" t="s">
        <v>67</v>
      </c>
      <c r="AY97" s="252" t="s">
        <v>211</v>
      </c>
    </row>
    <row r="98" spans="2:51" s="12" customFormat="1" ht="12">
      <c r="B98" s="232"/>
      <c r="C98" s="233"/>
      <c r="D98" s="228" t="s">
        <v>223</v>
      </c>
      <c r="E98" s="234" t="s">
        <v>1</v>
      </c>
      <c r="F98" s="235" t="s">
        <v>1987</v>
      </c>
      <c r="G98" s="233"/>
      <c r="H98" s="234" t="s">
        <v>1</v>
      </c>
      <c r="I98" s="236"/>
      <c r="J98" s="233"/>
      <c r="K98" s="233"/>
      <c r="L98" s="237"/>
      <c r="M98" s="238"/>
      <c r="N98" s="239"/>
      <c r="O98" s="239"/>
      <c r="P98" s="239"/>
      <c r="Q98" s="239"/>
      <c r="R98" s="239"/>
      <c r="S98" s="239"/>
      <c r="T98" s="240"/>
      <c r="AT98" s="241" t="s">
        <v>223</v>
      </c>
      <c r="AU98" s="241" t="s">
        <v>76</v>
      </c>
      <c r="AV98" s="12" t="s">
        <v>74</v>
      </c>
      <c r="AW98" s="12" t="s">
        <v>30</v>
      </c>
      <c r="AX98" s="12" t="s">
        <v>67</v>
      </c>
      <c r="AY98" s="241" t="s">
        <v>211</v>
      </c>
    </row>
    <row r="99" spans="2:51" s="13" customFormat="1" ht="12">
      <c r="B99" s="242"/>
      <c r="C99" s="243"/>
      <c r="D99" s="228" t="s">
        <v>223</v>
      </c>
      <c r="E99" s="244" t="s">
        <v>1</v>
      </c>
      <c r="F99" s="245" t="s">
        <v>2793</v>
      </c>
      <c r="G99" s="243"/>
      <c r="H99" s="246">
        <v>15</v>
      </c>
      <c r="I99" s="247"/>
      <c r="J99" s="243"/>
      <c r="K99" s="243"/>
      <c r="L99" s="248"/>
      <c r="M99" s="249"/>
      <c r="N99" s="250"/>
      <c r="O99" s="250"/>
      <c r="P99" s="250"/>
      <c r="Q99" s="250"/>
      <c r="R99" s="250"/>
      <c r="S99" s="250"/>
      <c r="T99" s="251"/>
      <c r="AT99" s="252" t="s">
        <v>223</v>
      </c>
      <c r="AU99" s="252" t="s">
        <v>76</v>
      </c>
      <c r="AV99" s="13" t="s">
        <v>76</v>
      </c>
      <c r="AW99" s="13" t="s">
        <v>30</v>
      </c>
      <c r="AX99" s="13" t="s">
        <v>67</v>
      </c>
      <c r="AY99" s="252" t="s">
        <v>211</v>
      </c>
    </row>
    <row r="100" spans="2:51" s="14" customFormat="1" ht="12">
      <c r="B100" s="253"/>
      <c r="C100" s="254"/>
      <c r="D100" s="228" t="s">
        <v>223</v>
      </c>
      <c r="E100" s="255" t="s">
        <v>1</v>
      </c>
      <c r="F100" s="256" t="s">
        <v>227</v>
      </c>
      <c r="G100" s="254"/>
      <c r="H100" s="257">
        <v>30</v>
      </c>
      <c r="I100" s="258"/>
      <c r="J100" s="254"/>
      <c r="K100" s="254"/>
      <c r="L100" s="259"/>
      <c r="M100" s="260"/>
      <c r="N100" s="261"/>
      <c r="O100" s="261"/>
      <c r="P100" s="261"/>
      <c r="Q100" s="261"/>
      <c r="R100" s="261"/>
      <c r="S100" s="261"/>
      <c r="T100" s="262"/>
      <c r="AT100" s="263" t="s">
        <v>223</v>
      </c>
      <c r="AU100" s="263" t="s">
        <v>76</v>
      </c>
      <c r="AV100" s="14" t="s">
        <v>218</v>
      </c>
      <c r="AW100" s="14" t="s">
        <v>30</v>
      </c>
      <c r="AX100" s="14" t="s">
        <v>74</v>
      </c>
      <c r="AY100" s="263" t="s">
        <v>211</v>
      </c>
    </row>
    <row r="101" spans="2:65" s="1" customFormat="1" ht="16.5" customHeight="1">
      <c r="B101" s="38"/>
      <c r="C101" s="216" t="s">
        <v>76</v>
      </c>
      <c r="D101" s="216" t="s">
        <v>213</v>
      </c>
      <c r="E101" s="217" t="s">
        <v>228</v>
      </c>
      <c r="F101" s="218" t="s">
        <v>229</v>
      </c>
      <c r="G101" s="219" t="s">
        <v>230</v>
      </c>
      <c r="H101" s="220">
        <v>0.6</v>
      </c>
      <c r="I101" s="221"/>
      <c r="J101" s="222">
        <f>ROUND(I101*H101,2)</f>
        <v>0</v>
      </c>
      <c r="K101" s="218" t="s">
        <v>217</v>
      </c>
      <c r="L101" s="43"/>
      <c r="M101" s="223" t="s">
        <v>1</v>
      </c>
      <c r="N101" s="224" t="s">
        <v>38</v>
      </c>
      <c r="O101" s="79"/>
      <c r="P101" s="225">
        <f>O101*H101</f>
        <v>0</v>
      </c>
      <c r="Q101" s="225">
        <v>0</v>
      </c>
      <c r="R101" s="225">
        <f>Q101*H101</f>
        <v>0</v>
      </c>
      <c r="S101" s="225">
        <v>0</v>
      </c>
      <c r="T101" s="226">
        <f>S101*H101</f>
        <v>0</v>
      </c>
      <c r="AR101" s="17" t="s">
        <v>218</v>
      </c>
      <c r="AT101" s="17" t="s">
        <v>213</v>
      </c>
      <c r="AU101" s="17" t="s">
        <v>76</v>
      </c>
      <c r="AY101" s="17" t="s">
        <v>211</v>
      </c>
      <c r="BE101" s="227">
        <f>IF(N101="základní",J101,0)</f>
        <v>0</v>
      </c>
      <c r="BF101" s="227">
        <f>IF(N101="snížená",J101,0)</f>
        <v>0</v>
      </c>
      <c r="BG101" s="227">
        <f>IF(N101="zákl. přenesená",J101,0)</f>
        <v>0</v>
      </c>
      <c r="BH101" s="227">
        <f>IF(N101="sníž. přenesená",J101,0)</f>
        <v>0</v>
      </c>
      <c r="BI101" s="227">
        <f>IF(N101="nulová",J101,0)</f>
        <v>0</v>
      </c>
      <c r="BJ101" s="17" t="s">
        <v>74</v>
      </c>
      <c r="BK101" s="227">
        <f>ROUND(I101*H101,2)</f>
        <v>0</v>
      </c>
      <c r="BL101" s="17" t="s">
        <v>218</v>
      </c>
      <c r="BM101" s="17" t="s">
        <v>218</v>
      </c>
    </row>
    <row r="102" spans="2:47" s="1" customFormat="1" ht="12">
      <c r="B102" s="38"/>
      <c r="C102" s="39"/>
      <c r="D102" s="228" t="s">
        <v>219</v>
      </c>
      <c r="E102" s="39"/>
      <c r="F102" s="229" t="s">
        <v>231</v>
      </c>
      <c r="G102" s="39"/>
      <c r="H102" s="39"/>
      <c r="I102" s="143"/>
      <c r="J102" s="39"/>
      <c r="K102" s="39"/>
      <c r="L102" s="43"/>
      <c r="M102" s="230"/>
      <c r="N102" s="79"/>
      <c r="O102" s="79"/>
      <c r="P102" s="79"/>
      <c r="Q102" s="79"/>
      <c r="R102" s="79"/>
      <c r="S102" s="79"/>
      <c r="T102" s="80"/>
      <c r="AT102" s="17" t="s">
        <v>219</v>
      </c>
      <c r="AU102" s="17" t="s">
        <v>76</v>
      </c>
    </row>
    <row r="103" spans="2:47" s="1" customFormat="1" ht="12">
      <c r="B103" s="38"/>
      <c r="C103" s="39"/>
      <c r="D103" s="228" t="s">
        <v>221</v>
      </c>
      <c r="E103" s="39"/>
      <c r="F103" s="231" t="s">
        <v>232</v>
      </c>
      <c r="G103" s="39"/>
      <c r="H103" s="39"/>
      <c r="I103" s="143"/>
      <c r="J103" s="39"/>
      <c r="K103" s="39"/>
      <c r="L103" s="43"/>
      <c r="M103" s="230"/>
      <c r="N103" s="79"/>
      <c r="O103" s="79"/>
      <c r="P103" s="79"/>
      <c r="Q103" s="79"/>
      <c r="R103" s="79"/>
      <c r="S103" s="79"/>
      <c r="T103" s="80"/>
      <c r="AT103" s="17" t="s">
        <v>221</v>
      </c>
      <c r="AU103" s="17" t="s">
        <v>76</v>
      </c>
    </row>
    <row r="104" spans="2:51" s="13" customFormat="1" ht="12">
      <c r="B104" s="242"/>
      <c r="C104" s="243"/>
      <c r="D104" s="228" t="s">
        <v>223</v>
      </c>
      <c r="E104" s="244" t="s">
        <v>1</v>
      </c>
      <c r="F104" s="245" t="s">
        <v>2794</v>
      </c>
      <c r="G104" s="243"/>
      <c r="H104" s="246">
        <v>0.6</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0.6</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236</v>
      </c>
      <c r="D106" s="216" t="s">
        <v>213</v>
      </c>
      <c r="E106" s="217" t="s">
        <v>244</v>
      </c>
      <c r="F106" s="218" t="s">
        <v>245</v>
      </c>
      <c r="G106" s="219" t="s">
        <v>246</v>
      </c>
      <c r="H106" s="220">
        <v>10</v>
      </c>
      <c r="I106" s="221"/>
      <c r="J106" s="222">
        <f>ROUND(I106*H106,2)</f>
        <v>0</v>
      </c>
      <c r="K106" s="218" t="s">
        <v>217</v>
      </c>
      <c r="L106" s="43"/>
      <c r="M106" s="223" t="s">
        <v>1</v>
      </c>
      <c r="N106" s="224" t="s">
        <v>38</v>
      </c>
      <c r="O106" s="79"/>
      <c r="P106" s="225">
        <f>O106*H106</f>
        <v>0</v>
      </c>
      <c r="Q106" s="225">
        <v>0.0369043</v>
      </c>
      <c r="R106" s="225">
        <f>Q106*H106</f>
        <v>0.369043</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2795</v>
      </c>
    </row>
    <row r="107" spans="2:47" s="1" customFormat="1" ht="12">
      <c r="B107" s="38"/>
      <c r="C107" s="39"/>
      <c r="D107" s="228" t="s">
        <v>219</v>
      </c>
      <c r="E107" s="39"/>
      <c r="F107" s="229" t="s">
        <v>248</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249</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2796</v>
      </c>
      <c r="G109" s="243"/>
      <c r="H109" s="246">
        <v>10</v>
      </c>
      <c r="I109" s="247"/>
      <c r="J109" s="243"/>
      <c r="K109" s="243"/>
      <c r="L109" s="248"/>
      <c r="M109" s="249"/>
      <c r="N109" s="250"/>
      <c r="O109" s="250"/>
      <c r="P109" s="250"/>
      <c r="Q109" s="250"/>
      <c r="R109" s="250"/>
      <c r="S109" s="250"/>
      <c r="T109" s="251"/>
      <c r="AT109" s="252" t="s">
        <v>223</v>
      </c>
      <c r="AU109" s="252" t="s">
        <v>76</v>
      </c>
      <c r="AV109" s="13" t="s">
        <v>76</v>
      </c>
      <c r="AW109" s="13" t="s">
        <v>30</v>
      </c>
      <c r="AX109" s="13" t="s">
        <v>74</v>
      </c>
      <c r="AY109" s="252" t="s">
        <v>211</v>
      </c>
    </row>
    <row r="110" spans="2:65" s="1" customFormat="1" ht="16.5" customHeight="1">
      <c r="B110" s="38"/>
      <c r="C110" s="216" t="s">
        <v>218</v>
      </c>
      <c r="D110" s="216" t="s">
        <v>213</v>
      </c>
      <c r="E110" s="217" t="s">
        <v>846</v>
      </c>
      <c r="F110" s="218" t="s">
        <v>847</v>
      </c>
      <c r="G110" s="219" t="s">
        <v>230</v>
      </c>
      <c r="H110" s="220">
        <v>2.7</v>
      </c>
      <c r="I110" s="221"/>
      <c r="J110" s="222">
        <f>ROUND(I110*H110,2)</f>
        <v>0</v>
      </c>
      <c r="K110" s="218" t="s">
        <v>217</v>
      </c>
      <c r="L110" s="43"/>
      <c r="M110" s="223" t="s">
        <v>1</v>
      </c>
      <c r="N110" s="224" t="s">
        <v>38</v>
      </c>
      <c r="O110" s="79"/>
      <c r="P110" s="225">
        <f>O110*H110</f>
        <v>0</v>
      </c>
      <c r="Q110" s="225">
        <v>0</v>
      </c>
      <c r="R110" s="225">
        <f>Q110*H110</f>
        <v>0</v>
      </c>
      <c r="S110" s="225">
        <v>0</v>
      </c>
      <c r="T110" s="226">
        <f>S110*H110</f>
        <v>0</v>
      </c>
      <c r="AR110" s="17" t="s">
        <v>218</v>
      </c>
      <c r="AT110" s="17" t="s">
        <v>213</v>
      </c>
      <c r="AU110" s="17" t="s">
        <v>76</v>
      </c>
      <c r="AY110" s="17" t="s">
        <v>211</v>
      </c>
      <c r="BE110" s="227">
        <f>IF(N110="základní",J110,0)</f>
        <v>0</v>
      </c>
      <c r="BF110" s="227">
        <f>IF(N110="snížená",J110,0)</f>
        <v>0</v>
      </c>
      <c r="BG110" s="227">
        <f>IF(N110="zákl. přenesená",J110,0)</f>
        <v>0</v>
      </c>
      <c r="BH110" s="227">
        <f>IF(N110="sníž. přenesená",J110,0)</f>
        <v>0</v>
      </c>
      <c r="BI110" s="227">
        <f>IF(N110="nulová",J110,0)</f>
        <v>0</v>
      </c>
      <c r="BJ110" s="17" t="s">
        <v>74</v>
      </c>
      <c r="BK110" s="227">
        <f>ROUND(I110*H110,2)</f>
        <v>0</v>
      </c>
      <c r="BL110" s="17" t="s">
        <v>218</v>
      </c>
      <c r="BM110" s="17" t="s">
        <v>239</v>
      </c>
    </row>
    <row r="111" spans="2:47" s="1" customFormat="1" ht="12">
      <c r="B111" s="38"/>
      <c r="C111" s="39"/>
      <c r="D111" s="228" t="s">
        <v>219</v>
      </c>
      <c r="E111" s="39"/>
      <c r="F111" s="229" t="s">
        <v>849</v>
      </c>
      <c r="G111" s="39"/>
      <c r="H111" s="39"/>
      <c r="I111" s="143"/>
      <c r="J111" s="39"/>
      <c r="K111" s="39"/>
      <c r="L111" s="43"/>
      <c r="M111" s="230"/>
      <c r="N111" s="79"/>
      <c r="O111" s="79"/>
      <c r="P111" s="79"/>
      <c r="Q111" s="79"/>
      <c r="R111" s="79"/>
      <c r="S111" s="79"/>
      <c r="T111" s="80"/>
      <c r="AT111" s="17" t="s">
        <v>219</v>
      </c>
      <c r="AU111" s="17" t="s">
        <v>76</v>
      </c>
    </row>
    <row r="112" spans="2:47" s="1" customFormat="1" ht="12">
      <c r="B112" s="38"/>
      <c r="C112" s="39"/>
      <c r="D112" s="228" t="s">
        <v>221</v>
      </c>
      <c r="E112" s="39"/>
      <c r="F112" s="231" t="s">
        <v>850</v>
      </c>
      <c r="G112" s="39"/>
      <c r="H112" s="39"/>
      <c r="I112" s="143"/>
      <c r="J112" s="39"/>
      <c r="K112" s="39"/>
      <c r="L112" s="43"/>
      <c r="M112" s="230"/>
      <c r="N112" s="79"/>
      <c r="O112" s="79"/>
      <c r="P112" s="79"/>
      <c r="Q112" s="79"/>
      <c r="R112" s="79"/>
      <c r="S112" s="79"/>
      <c r="T112" s="80"/>
      <c r="AT112" s="17" t="s">
        <v>221</v>
      </c>
      <c r="AU112" s="17" t="s">
        <v>76</v>
      </c>
    </row>
    <row r="113" spans="2:51" s="12" customFormat="1" ht="12">
      <c r="B113" s="232"/>
      <c r="C113" s="233"/>
      <c r="D113" s="228" t="s">
        <v>223</v>
      </c>
      <c r="E113" s="234" t="s">
        <v>1</v>
      </c>
      <c r="F113" s="235" t="s">
        <v>2386</v>
      </c>
      <c r="G113" s="233"/>
      <c r="H113" s="234" t="s">
        <v>1</v>
      </c>
      <c r="I113" s="236"/>
      <c r="J113" s="233"/>
      <c r="K113" s="233"/>
      <c r="L113" s="237"/>
      <c r="M113" s="238"/>
      <c r="N113" s="239"/>
      <c r="O113" s="239"/>
      <c r="P113" s="239"/>
      <c r="Q113" s="239"/>
      <c r="R113" s="239"/>
      <c r="S113" s="239"/>
      <c r="T113" s="240"/>
      <c r="AT113" s="241" t="s">
        <v>223</v>
      </c>
      <c r="AU113" s="241" t="s">
        <v>76</v>
      </c>
      <c r="AV113" s="12" t="s">
        <v>74</v>
      </c>
      <c r="AW113" s="12" t="s">
        <v>30</v>
      </c>
      <c r="AX113" s="12" t="s">
        <v>67</v>
      </c>
      <c r="AY113" s="241" t="s">
        <v>211</v>
      </c>
    </row>
    <row r="114" spans="2:51" s="13" customFormat="1" ht="12">
      <c r="B114" s="242"/>
      <c r="C114" s="243"/>
      <c r="D114" s="228" t="s">
        <v>223</v>
      </c>
      <c r="E114" s="244" t="s">
        <v>1</v>
      </c>
      <c r="F114" s="245" t="s">
        <v>2797</v>
      </c>
      <c r="G114" s="243"/>
      <c r="H114" s="246">
        <v>1.35</v>
      </c>
      <c r="I114" s="247"/>
      <c r="J114" s="243"/>
      <c r="K114" s="243"/>
      <c r="L114" s="248"/>
      <c r="M114" s="249"/>
      <c r="N114" s="250"/>
      <c r="O114" s="250"/>
      <c r="P114" s="250"/>
      <c r="Q114" s="250"/>
      <c r="R114" s="250"/>
      <c r="S114" s="250"/>
      <c r="T114" s="251"/>
      <c r="AT114" s="252" t="s">
        <v>223</v>
      </c>
      <c r="AU114" s="252" t="s">
        <v>76</v>
      </c>
      <c r="AV114" s="13" t="s">
        <v>76</v>
      </c>
      <c r="AW114" s="13" t="s">
        <v>30</v>
      </c>
      <c r="AX114" s="13" t="s">
        <v>67</v>
      </c>
      <c r="AY114" s="252" t="s">
        <v>211</v>
      </c>
    </row>
    <row r="115" spans="2:51" s="12" customFormat="1" ht="12">
      <c r="B115" s="232"/>
      <c r="C115" s="233"/>
      <c r="D115" s="228" t="s">
        <v>223</v>
      </c>
      <c r="E115" s="234" t="s">
        <v>1</v>
      </c>
      <c r="F115" s="235" t="s">
        <v>1987</v>
      </c>
      <c r="G115" s="233"/>
      <c r="H115" s="234" t="s">
        <v>1</v>
      </c>
      <c r="I115" s="236"/>
      <c r="J115" s="233"/>
      <c r="K115" s="233"/>
      <c r="L115" s="237"/>
      <c r="M115" s="238"/>
      <c r="N115" s="239"/>
      <c r="O115" s="239"/>
      <c r="P115" s="239"/>
      <c r="Q115" s="239"/>
      <c r="R115" s="239"/>
      <c r="S115" s="239"/>
      <c r="T115" s="240"/>
      <c r="AT115" s="241" t="s">
        <v>223</v>
      </c>
      <c r="AU115" s="241" t="s">
        <v>76</v>
      </c>
      <c r="AV115" s="12" t="s">
        <v>74</v>
      </c>
      <c r="AW115" s="12" t="s">
        <v>30</v>
      </c>
      <c r="AX115" s="12" t="s">
        <v>67</v>
      </c>
      <c r="AY115" s="241" t="s">
        <v>211</v>
      </c>
    </row>
    <row r="116" spans="2:51" s="13" customFormat="1" ht="12">
      <c r="B116" s="242"/>
      <c r="C116" s="243"/>
      <c r="D116" s="228" t="s">
        <v>223</v>
      </c>
      <c r="E116" s="244" t="s">
        <v>1</v>
      </c>
      <c r="F116" s="245" t="s">
        <v>2797</v>
      </c>
      <c r="G116" s="243"/>
      <c r="H116" s="246">
        <v>1.35</v>
      </c>
      <c r="I116" s="247"/>
      <c r="J116" s="243"/>
      <c r="K116" s="243"/>
      <c r="L116" s="248"/>
      <c r="M116" s="249"/>
      <c r="N116" s="250"/>
      <c r="O116" s="250"/>
      <c r="P116" s="250"/>
      <c r="Q116" s="250"/>
      <c r="R116" s="250"/>
      <c r="S116" s="250"/>
      <c r="T116" s="251"/>
      <c r="AT116" s="252" t="s">
        <v>223</v>
      </c>
      <c r="AU116" s="252" t="s">
        <v>76</v>
      </c>
      <c r="AV116" s="13" t="s">
        <v>76</v>
      </c>
      <c r="AW116" s="13" t="s">
        <v>30</v>
      </c>
      <c r="AX116" s="13" t="s">
        <v>67</v>
      </c>
      <c r="AY116" s="252" t="s">
        <v>211</v>
      </c>
    </row>
    <row r="117" spans="2:51" s="14" customFormat="1" ht="12">
      <c r="B117" s="253"/>
      <c r="C117" s="254"/>
      <c r="D117" s="228" t="s">
        <v>223</v>
      </c>
      <c r="E117" s="255" t="s">
        <v>1</v>
      </c>
      <c r="F117" s="256" t="s">
        <v>227</v>
      </c>
      <c r="G117" s="254"/>
      <c r="H117" s="257">
        <v>2.7</v>
      </c>
      <c r="I117" s="258"/>
      <c r="J117" s="254"/>
      <c r="K117" s="254"/>
      <c r="L117" s="259"/>
      <c r="M117" s="260"/>
      <c r="N117" s="261"/>
      <c r="O117" s="261"/>
      <c r="P117" s="261"/>
      <c r="Q117" s="261"/>
      <c r="R117" s="261"/>
      <c r="S117" s="261"/>
      <c r="T117" s="262"/>
      <c r="AT117" s="263" t="s">
        <v>223</v>
      </c>
      <c r="AU117" s="263" t="s">
        <v>76</v>
      </c>
      <c r="AV117" s="14" t="s">
        <v>218</v>
      </c>
      <c r="AW117" s="14" t="s">
        <v>30</v>
      </c>
      <c r="AX117" s="14" t="s">
        <v>74</v>
      </c>
      <c r="AY117" s="263" t="s">
        <v>211</v>
      </c>
    </row>
    <row r="118" spans="2:65" s="1" customFormat="1" ht="16.5" customHeight="1">
      <c r="B118" s="38"/>
      <c r="C118" s="216" t="s">
        <v>254</v>
      </c>
      <c r="D118" s="216" t="s">
        <v>213</v>
      </c>
      <c r="E118" s="217" t="s">
        <v>2408</v>
      </c>
      <c r="F118" s="218" t="s">
        <v>2409</v>
      </c>
      <c r="G118" s="219" t="s">
        <v>230</v>
      </c>
      <c r="H118" s="220">
        <v>27.786</v>
      </c>
      <c r="I118" s="221"/>
      <c r="J118" s="222">
        <f>ROUND(I118*H118,2)</f>
        <v>0</v>
      </c>
      <c r="K118" s="218" t="s">
        <v>217</v>
      </c>
      <c r="L118" s="43"/>
      <c r="M118" s="223" t="s">
        <v>1</v>
      </c>
      <c r="N118" s="224" t="s">
        <v>38</v>
      </c>
      <c r="O118" s="79"/>
      <c r="P118" s="225">
        <f>O118*H118</f>
        <v>0</v>
      </c>
      <c r="Q118" s="225">
        <v>0</v>
      </c>
      <c r="R118" s="225">
        <f>Q118*H118</f>
        <v>0</v>
      </c>
      <c r="S118" s="225">
        <v>0</v>
      </c>
      <c r="T118" s="226">
        <f>S118*H118</f>
        <v>0</v>
      </c>
      <c r="AR118" s="17" t="s">
        <v>218</v>
      </c>
      <c r="AT118" s="17" t="s">
        <v>213</v>
      </c>
      <c r="AU118" s="17" t="s">
        <v>76</v>
      </c>
      <c r="AY118" s="17" t="s">
        <v>211</v>
      </c>
      <c r="BE118" s="227">
        <f>IF(N118="základní",J118,0)</f>
        <v>0</v>
      </c>
      <c r="BF118" s="227">
        <f>IF(N118="snížená",J118,0)</f>
        <v>0</v>
      </c>
      <c r="BG118" s="227">
        <f>IF(N118="zákl. přenesená",J118,0)</f>
        <v>0</v>
      </c>
      <c r="BH118" s="227">
        <f>IF(N118="sníž. přenesená",J118,0)</f>
        <v>0</v>
      </c>
      <c r="BI118" s="227">
        <f>IF(N118="nulová",J118,0)</f>
        <v>0</v>
      </c>
      <c r="BJ118" s="17" t="s">
        <v>74</v>
      </c>
      <c r="BK118" s="227">
        <f>ROUND(I118*H118,2)</f>
        <v>0</v>
      </c>
      <c r="BL118" s="17" t="s">
        <v>218</v>
      </c>
      <c r="BM118" s="17" t="s">
        <v>247</v>
      </c>
    </row>
    <row r="119" spans="2:47" s="1" customFormat="1" ht="12">
      <c r="B119" s="38"/>
      <c r="C119" s="39"/>
      <c r="D119" s="228" t="s">
        <v>219</v>
      </c>
      <c r="E119" s="39"/>
      <c r="F119" s="229" t="s">
        <v>2410</v>
      </c>
      <c r="G119" s="39"/>
      <c r="H119" s="39"/>
      <c r="I119" s="143"/>
      <c r="J119" s="39"/>
      <c r="K119" s="39"/>
      <c r="L119" s="43"/>
      <c r="M119" s="230"/>
      <c r="N119" s="79"/>
      <c r="O119" s="79"/>
      <c r="P119" s="79"/>
      <c r="Q119" s="79"/>
      <c r="R119" s="79"/>
      <c r="S119" s="79"/>
      <c r="T119" s="80"/>
      <c r="AT119" s="17" t="s">
        <v>219</v>
      </c>
      <c r="AU119" s="17" t="s">
        <v>76</v>
      </c>
    </row>
    <row r="120" spans="2:47" s="1" customFormat="1" ht="12">
      <c r="B120" s="38"/>
      <c r="C120" s="39"/>
      <c r="D120" s="228" t="s">
        <v>221</v>
      </c>
      <c r="E120" s="39"/>
      <c r="F120" s="231" t="s">
        <v>267</v>
      </c>
      <c r="G120" s="39"/>
      <c r="H120" s="39"/>
      <c r="I120" s="143"/>
      <c r="J120" s="39"/>
      <c r="K120" s="39"/>
      <c r="L120" s="43"/>
      <c r="M120" s="230"/>
      <c r="N120" s="79"/>
      <c r="O120" s="79"/>
      <c r="P120" s="79"/>
      <c r="Q120" s="79"/>
      <c r="R120" s="79"/>
      <c r="S120" s="79"/>
      <c r="T120" s="80"/>
      <c r="AT120" s="17" t="s">
        <v>221</v>
      </c>
      <c r="AU120" s="17" t="s">
        <v>76</v>
      </c>
    </row>
    <row r="121" spans="2:51" s="12" customFormat="1" ht="12">
      <c r="B121" s="232"/>
      <c r="C121" s="233"/>
      <c r="D121" s="228" t="s">
        <v>223</v>
      </c>
      <c r="E121" s="234" t="s">
        <v>1</v>
      </c>
      <c r="F121" s="235" t="s">
        <v>2798</v>
      </c>
      <c r="G121" s="233"/>
      <c r="H121" s="234" t="s">
        <v>1</v>
      </c>
      <c r="I121" s="236"/>
      <c r="J121" s="233"/>
      <c r="K121" s="233"/>
      <c r="L121" s="237"/>
      <c r="M121" s="238"/>
      <c r="N121" s="239"/>
      <c r="O121" s="239"/>
      <c r="P121" s="239"/>
      <c r="Q121" s="239"/>
      <c r="R121" s="239"/>
      <c r="S121" s="239"/>
      <c r="T121" s="240"/>
      <c r="AT121" s="241" t="s">
        <v>223</v>
      </c>
      <c r="AU121" s="241" t="s">
        <v>76</v>
      </c>
      <c r="AV121" s="12" t="s">
        <v>74</v>
      </c>
      <c r="AW121" s="12" t="s">
        <v>30</v>
      </c>
      <c r="AX121" s="12" t="s">
        <v>67</v>
      </c>
      <c r="AY121" s="241" t="s">
        <v>211</v>
      </c>
    </row>
    <row r="122" spans="2:51" s="13" customFormat="1" ht="12">
      <c r="B122" s="242"/>
      <c r="C122" s="243"/>
      <c r="D122" s="228" t="s">
        <v>223</v>
      </c>
      <c r="E122" s="244" t="s">
        <v>1</v>
      </c>
      <c r="F122" s="245" t="s">
        <v>2799</v>
      </c>
      <c r="G122" s="243"/>
      <c r="H122" s="246">
        <v>27.786</v>
      </c>
      <c r="I122" s="247"/>
      <c r="J122" s="243"/>
      <c r="K122" s="243"/>
      <c r="L122" s="248"/>
      <c r="M122" s="249"/>
      <c r="N122" s="250"/>
      <c r="O122" s="250"/>
      <c r="P122" s="250"/>
      <c r="Q122" s="250"/>
      <c r="R122" s="250"/>
      <c r="S122" s="250"/>
      <c r="T122" s="251"/>
      <c r="AT122" s="252" t="s">
        <v>223</v>
      </c>
      <c r="AU122" s="252" t="s">
        <v>76</v>
      </c>
      <c r="AV122" s="13" t="s">
        <v>76</v>
      </c>
      <c r="AW122" s="13" t="s">
        <v>30</v>
      </c>
      <c r="AX122" s="13" t="s">
        <v>67</v>
      </c>
      <c r="AY122" s="252" t="s">
        <v>211</v>
      </c>
    </row>
    <row r="123" spans="2:51" s="14" customFormat="1" ht="12">
      <c r="B123" s="253"/>
      <c r="C123" s="254"/>
      <c r="D123" s="228" t="s">
        <v>223</v>
      </c>
      <c r="E123" s="255" t="s">
        <v>1</v>
      </c>
      <c r="F123" s="256" t="s">
        <v>227</v>
      </c>
      <c r="G123" s="254"/>
      <c r="H123" s="257">
        <v>27.786</v>
      </c>
      <c r="I123" s="258"/>
      <c r="J123" s="254"/>
      <c r="K123" s="254"/>
      <c r="L123" s="259"/>
      <c r="M123" s="260"/>
      <c r="N123" s="261"/>
      <c r="O123" s="261"/>
      <c r="P123" s="261"/>
      <c r="Q123" s="261"/>
      <c r="R123" s="261"/>
      <c r="S123" s="261"/>
      <c r="T123" s="262"/>
      <c r="AT123" s="263" t="s">
        <v>223</v>
      </c>
      <c r="AU123" s="263" t="s">
        <v>76</v>
      </c>
      <c r="AV123" s="14" t="s">
        <v>218</v>
      </c>
      <c r="AW123" s="14" t="s">
        <v>30</v>
      </c>
      <c r="AX123" s="14" t="s">
        <v>74</v>
      </c>
      <c r="AY123" s="263" t="s">
        <v>211</v>
      </c>
    </row>
    <row r="124" spans="2:65" s="1" customFormat="1" ht="16.5" customHeight="1">
      <c r="B124" s="38"/>
      <c r="C124" s="216" t="s">
        <v>239</v>
      </c>
      <c r="D124" s="216" t="s">
        <v>213</v>
      </c>
      <c r="E124" s="217" t="s">
        <v>1921</v>
      </c>
      <c r="F124" s="218" t="s">
        <v>1922</v>
      </c>
      <c r="G124" s="219" t="s">
        <v>230</v>
      </c>
      <c r="H124" s="220">
        <v>27.786</v>
      </c>
      <c r="I124" s="221"/>
      <c r="J124" s="222">
        <f>ROUND(I124*H124,2)</f>
        <v>0</v>
      </c>
      <c r="K124" s="218" t="s">
        <v>217</v>
      </c>
      <c r="L124" s="43"/>
      <c r="M124" s="223" t="s">
        <v>1</v>
      </c>
      <c r="N124" s="224" t="s">
        <v>38</v>
      </c>
      <c r="O124" s="79"/>
      <c r="P124" s="225">
        <f>O124*H124</f>
        <v>0</v>
      </c>
      <c r="Q124" s="225">
        <v>0</v>
      </c>
      <c r="R124" s="225">
        <f>Q124*H124</f>
        <v>0</v>
      </c>
      <c r="S124" s="225">
        <v>0</v>
      </c>
      <c r="T124" s="226">
        <f>S124*H124</f>
        <v>0</v>
      </c>
      <c r="AR124" s="17" t="s">
        <v>218</v>
      </c>
      <c r="AT124" s="17" t="s">
        <v>213</v>
      </c>
      <c r="AU124" s="17" t="s">
        <v>76</v>
      </c>
      <c r="AY124" s="17" t="s">
        <v>211</v>
      </c>
      <c r="BE124" s="227">
        <f>IF(N124="základní",J124,0)</f>
        <v>0</v>
      </c>
      <c r="BF124" s="227">
        <f>IF(N124="snížená",J124,0)</f>
        <v>0</v>
      </c>
      <c r="BG124" s="227">
        <f>IF(N124="zákl. přenesená",J124,0)</f>
        <v>0</v>
      </c>
      <c r="BH124" s="227">
        <f>IF(N124="sníž. přenesená",J124,0)</f>
        <v>0</v>
      </c>
      <c r="BI124" s="227">
        <f>IF(N124="nulová",J124,0)</f>
        <v>0</v>
      </c>
      <c r="BJ124" s="17" t="s">
        <v>74</v>
      </c>
      <c r="BK124" s="227">
        <f>ROUND(I124*H124,2)</f>
        <v>0</v>
      </c>
      <c r="BL124" s="17" t="s">
        <v>218</v>
      </c>
      <c r="BM124" s="17" t="s">
        <v>257</v>
      </c>
    </row>
    <row r="125" spans="2:47" s="1" customFormat="1" ht="12">
      <c r="B125" s="38"/>
      <c r="C125" s="39"/>
      <c r="D125" s="228" t="s">
        <v>219</v>
      </c>
      <c r="E125" s="39"/>
      <c r="F125" s="229" t="s">
        <v>1923</v>
      </c>
      <c r="G125" s="39"/>
      <c r="H125" s="39"/>
      <c r="I125" s="143"/>
      <c r="J125" s="39"/>
      <c r="K125" s="39"/>
      <c r="L125" s="43"/>
      <c r="M125" s="230"/>
      <c r="N125" s="79"/>
      <c r="O125" s="79"/>
      <c r="P125" s="79"/>
      <c r="Q125" s="79"/>
      <c r="R125" s="79"/>
      <c r="S125" s="79"/>
      <c r="T125" s="80"/>
      <c r="AT125" s="17" t="s">
        <v>219</v>
      </c>
      <c r="AU125" s="17" t="s">
        <v>76</v>
      </c>
    </row>
    <row r="126" spans="2:47" s="1" customFormat="1" ht="12">
      <c r="B126" s="38"/>
      <c r="C126" s="39"/>
      <c r="D126" s="228" t="s">
        <v>221</v>
      </c>
      <c r="E126" s="39"/>
      <c r="F126" s="231" t="s">
        <v>267</v>
      </c>
      <c r="G126" s="39"/>
      <c r="H126" s="39"/>
      <c r="I126" s="143"/>
      <c r="J126" s="39"/>
      <c r="K126" s="39"/>
      <c r="L126" s="43"/>
      <c r="M126" s="230"/>
      <c r="N126" s="79"/>
      <c r="O126" s="79"/>
      <c r="P126" s="79"/>
      <c r="Q126" s="79"/>
      <c r="R126" s="79"/>
      <c r="S126" s="79"/>
      <c r="T126" s="80"/>
      <c r="AT126" s="17" t="s">
        <v>221</v>
      </c>
      <c r="AU126" s="17" t="s">
        <v>76</v>
      </c>
    </row>
    <row r="127" spans="2:65" s="1" customFormat="1" ht="16.5" customHeight="1">
      <c r="B127" s="38"/>
      <c r="C127" s="216" t="s">
        <v>270</v>
      </c>
      <c r="D127" s="216" t="s">
        <v>213</v>
      </c>
      <c r="E127" s="217" t="s">
        <v>271</v>
      </c>
      <c r="F127" s="218" t="s">
        <v>272</v>
      </c>
      <c r="G127" s="219" t="s">
        <v>230</v>
      </c>
      <c r="H127" s="220">
        <v>13.893</v>
      </c>
      <c r="I127" s="221"/>
      <c r="J127" s="222">
        <f>ROUND(I127*H127,2)</f>
        <v>0</v>
      </c>
      <c r="K127" s="218" t="s">
        <v>217</v>
      </c>
      <c r="L127" s="43"/>
      <c r="M127" s="223" t="s">
        <v>1</v>
      </c>
      <c r="N127" s="224" t="s">
        <v>38</v>
      </c>
      <c r="O127" s="79"/>
      <c r="P127" s="225">
        <f>O127*H127</f>
        <v>0</v>
      </c>
      <c r="Q127" s="225">
        <v>0</v>
      </c>
      <c r="R127" s="225">
        <f>Q127*H127</f>
        <v>0</v>
      </c>
      <c r="S127" s="225">
        <v>0</v>
      </c>
      <c r="T127" s="226">
        <f>S127*H127</f>
        <v>0</v>
      </c>
      <c r="AR127" s="17" t="s">
        <v>218</v>
      </c>
      <c r="AT127" s="17" t="s">
        <v>213</v>
      </c>
      <c r="AU127" s="17" t="s">
        <v>76</v>
      </c>
      <c r="AY127" s="17" t="s">
        <v>211</v>
      </c>
      <c r="BE127" s="227">
        <f>IF(N127="základní",J127,0)</f>
        <v>0</v>
      </c>
      <c r="BF127" s="227">
        <f>IF(N127="snížená",J127,0)</f>
        <v>0</v>
      </c>
      <c r="BG127" s="227">
        <f>IF(N127="zákl. přenesená",J127,0)</f>
        <v>0</v>
      </c>
      <c r="BH127" s="227">
        <f>IF(N127="sníž. přenesená",J127,0)</f>
        <v>0</v>
      </c>
      <c r="BI127" s="227">
        <f>IF(N127="nulová",J127,0)</f>
        <v>0</v>
      </c>
      <c r="BJ127" s="17" t="s">
        <v>74</v>
      </c>
      <c r="BK127" s="227">
        <f>ROUND(I127*H127,2)</f>
        <v>0</v>
      </c>
      <c r="BL127" s="17" t="s">
        <v>218</v>
      </c>
      <c r="BM127" s="17" t="s">
        <v>265</v>
      </c>
    </row>
    <row r="128" spans="2:47" s="1" customFormat="1" ht="12">
      <c r="B128" s="38"/>
      <c r="C128" s="39"/>
      <c r="D128" s="228" t="s">
        <v>219</v>
      </c>
      <c r="E128" s="39"/>
      <c r="F128" s="229" t="s">
        <v>274</v>
      </c>
      <c r="G128" s="39"/>
      <c r="H128" s="39"/>
      <c r="I128" s="143"/>
      <c r="J128" s="39"/>
      <c r="K128" s="39"/>
      <c r="L128" s="43"/>
      <c r="M128" s="230"/>
      <c r="N128" s="79"/>
      <c r="O128" s="79"/>
      <c r="P128" s="79"/>
      <c r="Q128" s="79"/>
      <c r="R128" s="79"/>
      <c r="S128" s="79"/>
      <c r="T128" s="80"/>
      <c r="AT128" s="17" t="s">
        <v>219</v>
      </c>
      <c r="AU128" s="17" t="s">
        <v>76</v>
      </c>
    </row>
    <row r="129" spans="2:47" s="1" customFormat="1" ht="12">
      <c r="B129" s="38"/>
      <c r="C129" s="39"/>
      <c r="D129" s="228" t="s">
        <v>221</v>
      </c>
      <c r="E129" s="39"/>
      <c r="F129" s="231" t="s">
        <v>267</v>
      </c>
      <c r="G129" s="39"/>
      <c r="H129" s="39"/>
      <c r="I129" s="143"/>
      <c r="J129" s="39"/>
      <c r="K129" s="39"/>
      <c r="L129" s="43"/>
      <c r="M129" s="230"/>
      <c r="N129" s="79"/>
      <c r="O129" s="79"/>
      <c r="P129" s="79"/>
      <c r="Q129" s="79"/>
      <c r="R129" s="79"/>
      <c r="S129" s="79"/>
      <c r="T129" s="80"/>
      <c r="AT129" s="17" t="s">
        <v>221</v>
      </c>
      <c r="AU129" s="17" t="s">
        <v>76</v>
      </c>
    </row>
    <row r="130" spans="2:51" s="13" customFormat="1" ht="12">
      <c r="B130" s="242"/>
      <c r="C130" s="243"/>
      <c r="D130" s="228" t="s">
        <v>223</v>
      </c>
      <c r="E130" s="244" t="s">
        <v>1</v>
      </c>
      <c r="F130" s="245" t="s">
        <v>2800</v>
      </c>
      <c r="G130" s="243"/>
      <c r="H130" s="246">
        <v>13.893</v>
      </c>
      <c r="I130" s="247"/>
      <c r="J130" s="243"/>
      <c r="K130" s="243"/>
      <c r="L130" s="248"/>
      <c r="M130" s="249"/>
      <c r="N130" s="250"/>
      <c r="O130" s="250"/>
      <c r="P130" s="250"/>
      <c r="Q130" s="250"/>
      <c r="R130" s="250"/>
      <c r="S130" s="250"/>
      <c r="T130" s="251"/>
      <c r="AT130" s="252" t="s">
        <v>223</v>
      </c>
      <c r="AU130" s="252" t="s">
        <v>76</v>
      </c>
      <c r="AV130" s="13" t="s">
        <v>76</v>
      </c>
      <c r="AW130" s="13" t="s">
        <v>30</v>
      </c>
      <c r="AX130" s="13" t="s">
        <v>67</v>
      </c>
      <c r="AY130" s="252" t="s">
        <v>211</v>
      </c>
    </row>
    <row r="131" spans="2:51" s="14" customFormat="1" ht="12">
      <c r="B131" s="253"/>
      <c r="C131" s="254"/>
      <c r="D131" s="228" t="s">
        <v>223</v>
      </c>
      <c r="E131" s="255" t="s">
        <v>1</v>
      </c>
      <c r="F131" s="256" t="s">
        <v>227</v>
      </c>
      <c r="G131" s="254"/>
      <c r="H131" s="257">
        <v>13.893</v>
      </c>
      <c r="I131" s="258"/>
      <c r="J131" s="254"/>
      <c r="K131" s="254"/>
      <c r="L131" s="259"/>
      <c r="M131" s="260"/>
      <c r="N131" s="261"/>
      <c r="O131" s="261"/>
      <c r="P131" s="261"/>
      <c r="Q131" s="261"/>
      <c r="R131" s="261"/>
      <c r="S131" s="261"/>
      <c r="T131" s="262"/>
      <c r="AT131" s="263" t="s">
        <v>223</v>
      </c>
      <c r="AU131" s="263" t="s">
        <v>76</v>
      </c>
      <c r="AV131" s="14" t="s">
        <v>218</v>
      </c>
      <c r="AW131" s="14" t="s">
        <v>30</v>
      </c>
      <c r="AX131" s="14" t="s">
        <v>74</v>
      </c>
      <c r="AY131" s="263" t="s">
        <v>211</v>
      </c>
    </row>
    <row r="132" spans="2:65" s="1" customFormat="1" ht="16.5" customHeight="1">
      <c r="B132" s="38"/>
      <c r="C132" s="216" t="s">
        <v>247</v>
      </c>
      <c r="D132" s="216" t="s">
        <v>213</v>
      </c>
      <c r="E132" s="217" t="s">
        <v>276</v>
      </c>
      <c r="F132" s="218" t="s">
        <v>277</v>
      </c>
      <c r="G132" s="219" t="s">
        <v>230</v>
      </c>
      <c r="H132" s="220">
        <v>10</v>
      </c>
      <c r="I132" s="221"/>
      <c r="J132" s="222">
        <f>ROUND(I132*H132,2)</f>
        <v>0</v>
      </c>
      <c r="K132" s="218" t="s">
        <v>217</v>
      </c>
      <c r="L132" s="43"/>
      <c r="M132" s="223" t="s">
        <v>1</v>
      </c>
      <c r="N132" s="224" t="s">
        <v>38</v>
      </c>
      <c r="O132" s="79"/>
      <c r="P132" s="225">
        <f>O132*H132</f>
        <v>0</v>
      </c>
      <c r="Q132" s="225">
        <v>0</v>
      </c>
      <c r="R132" s="225">
        <f>Q132*H132</f>
        <v>0</v>
      </c>
      <c r="S132" s="225">
        <v>0</v>
      </c>
      <c r="T132" s="226">
        <f>S132*H132</f>
        <v>0</v>
      </c>
      <c r="AR132" s="17" t="s">
        <v>218</v>
      </c>
      <c r="AT132" s="17" t="s">
        <v>213</v>
      </c>
      <c r="AU132" s="17" t="s">
        <v>76</v>
      </c>
      <c r="AY132" s="17" t="s">
        <v>211</v>
      </c>
      <c r="BE132" s="227">
        <f>IF(N132="základní",J132,0)</f>
        <v>0</v>
      </c>
      <c r="BF132" s="227">
        <f>IF(N132="snížená",J132,0)</f>
        <v>0</v>
      </c>
      <c r="BG132" s="227">
        <f>IF(N132="zákl. přenesená",J132,0)</f>
        <v>0</v>
      </c>
      <c r="BH132" s="227">
        <f>IF(N132="sníž. přenesená",J132,0)</f>
        <v>0</v>
      </c>
      <c r="BI132" s="227">
        <f>IF(N132="nulová",J132,0)</f>
        <v>0</v>
      </c>
      <c r="BJ132" s="17" t="s">
        <v>74</v>
      </c>
      <c r="BK132" s="227">
        <f>ROUND(I132*H132,2)</f>
        <v>0</v>
      </c>
      <c r="BL132" s="17" t="s">
        <v>218</v>
      </c>
      <c r="BM132" s="17" t="s">
        <v>2801</v>
      </c>
    </row>
    <row r="133" spans="2:47" s="1" customFormat="1" ht="12">
      <c r="B133" s="38"/>
      <c r="C133" s="39"/>
      <c r="D133" s="228" t="s">
        <v>219</v>
      </c>
      <c r="E133" s="39"/>
      <c r="F133" s="229" t="s">
        <v>279</v>
      </c>
      <c r="G133" s="39"/>
      <c r="H133" s="39"/>
      <c r="I133" s="143"/>
      <c r="J133" s="39"/>
      <c r="K133" s="39"/>
      <c r="L133" s="43"/>
      <c r="M133" s="230"/>
      <c r="N133" s="79"/>
      <c r="O133" s="79"/>
      <c r="P133" s="79"/>
      <c r="Q133" s="79"/>
      <c r="R133" s="79"/>
      <c r="S133" s="79"/>
      <c r="T133" s="80"/>
      <c r="AT133" s="17" t="s">
        <v>219</v>
      </c>
      <c r="AU133" s="17" t="s">
        <v>76</v>
      </c>
    </row>
    <row r="134" spans="2:47" s="1" customFormat="1" ht="12">
      <c r="B134" s="38"/>
      <c r="C134" s="39"/>
      <c r="D134" s="228" t="s">
        <v>221</v>
      </c>
      <c r="E134" s="39"/>
      <c r="F134" s="231" t="s">
        <v>280</v>
      </c>
      <c r="G134" s="39"/>
      <c r="H134" s="39"/>
      <c r="I134" s="143"/>
      <c r="J134" s="39"/>
      <c r="K134" s="39"/>
      <c r="L134" s="43"/>
      <c r="M134" s="230"/>
      <c r="N134" s="79"/>
      <c r="O134" s="79"/>
      <c r="P134" s="79"/>
      <c r="Q134" s="79"/>
      <c r="R134" s="79"/>
      <c r="S134" s="79"/>
      <c r="T134" s="80"/>
      <c r="AT134" s="17" t="s">
        <v>221</v>
      </c>
      <c r="AU134" s="17" t="s">
        <v>76</v>
      </c>
    </row>
    <row r="135" spans="2:51" s="13" customFormat="1" ht="12">
      <c r="B135" s="242"/>
      <c r="C135" s="243"/>
      <c r="D135" s="228" t="s">
        <v>223</v>
      </c>
      <c r="E135" s="244" t="s">
        <v>1</v>
      </c>
      <c r="F135" s="245" t="s">
        <v>2802</v>
      </c>
      <c r="G135" s="243"/>
      <c r="H135" s="246">
        <v>10</v>
      </c>
      <c r="I135" s="247"/>
      <c r="J135" s="243"/>
      <c r="K135" s="243"/>
      <c r="L135" s="248"/>
      <c r="M135" s="249"/>
      <c r="N135" s="250"/>
      <c r="O135" s="250"/>
      <c r="P135" s="250"/>
      <c r="Q135" s="250"/>
      <c r="R135" s="250"/>
      <c r="S135" s="250"/>
      <c r="T135" s="251"/>
      <c r="AT135" s="252" t="s">
        <v>223</v>
      </c>
      <c r="AU135" s="252" t="s">
        <v>76</v>
      </c>
      <c r="AV135" s="13" t="s">
        <v>76</v>
      </c>
      <c r="AW135" s="13" t="s">
        <v>30</v>
      </c>
      <c r="AX135" s="13" t="s">
        <v>74</v>
      </c>
      <c r="AY135" s="252" t="s">
        <v>211</v>
      </c>
    </row>
    <row r="136" spans="2:65" s="1" customFormat="1" ht="16.5" customHeight="1">
      <c r="B136" s="38"/>
      <c r="C136" s="216" t="s">
        <v>282</v>
      </c>
      <c r="D136" s="216" t="s">
        <v>213</v>
      </c>
      <c r="E136" s="217" t="s">
        <v>283</v>
      </c>
      <c r="F136" s="218" t="s">
        <v>284</v>
      </c>
      <c r="G136" s="219" t="s">
        <v>230</v>
      </c>
      <c r="H136" s="220">
        <v>2.7</v>
      </c>
      <c r="I136" s="221"/>
      <c r="J136" s="222">
        <f>ROUND(I136*H136,2)</f>
        <v>0</v>
      </c>
      <c r="K136" s="218" t="s">
        <v>217</v>
      </c>
      <c r="L136" s="43"/>
      <c r="M136" s="223" t="s">
        <v>1</v>
      </c>
      <c r="N136" s="224" t="s">
        <v>38</v>
      </c>
      <c r="O136" s="79"/>
      <c r="P136" s="225">
        <f>O136*H136</f>
        <v>0</v>
      </c>
      <c r="Q136" s="225">
        <v>0</v>
      </c>
      <c r="R136" s="225">
        <f>Q136*H136</f>
        <v>0</v>
      </c>
      <c r="S136" s="225">
        <v>0</v>
      </c>
      <c r="T136" s="226">
        <f>S136*H136</f>
        <v>0</v>
      </c>
      <c r="AR136" s="17" t="s">
        <v>218</v>
      </c>
      <c r="AT136" s="17" t="s">
        <v>213</v>
      </c>
      <c r="AU136" s="17" t="s">
        <v>76</v>
      </c>
      <c r="AY136" s="17" t="s">
        <v>211</v>
      </c>
      <c r="BE136" s="227">
        <f>IF(N136="základní",J136,0)</f>
        <v>0</v>
      </c>
      <c r="BF136" s="227">
        <f>IF(N136="snížená",J136,0)</f>
        <v>0</v>
      </c>
      <c r="BG136" s="227">
        <f>IF(N136="zákl. přenesená",J136,0)</f>
        <v>0</v>
      </c>
      <c r="BH136" s="227">
        <f>IF(N136="sníž. přenesená",J136,0)</f>
        <v>0</v>
      </c>
      <c r="BI136" s="227">
        <f>IF(N136="nulová",J136,0)</f>
        <v>0</v>
      </c>
      <c r="BJ136" s="17" t="s">
        <v>74</v>
      </c>
      <c r="BK136" s="227">
        <f>ROUND(I136*H136,2)</f>
        <v>0</v>
      </c>
      <c r="BL136" s="17" t="s">
        <v>218</v>
      </c>
      <c r="BM136" s="17" t="s">
        <v>314</v>
      </c>
    </row>
    <row r="137" spans="2:47" s="1" customFormat="1" ht="12">
      <c r="B137" s="38"/>
      <c r="C137" s="39"/>
      <c r="D137" s="228" t="s">
        <v>219</v>
      </c>
      <c r="E137" s="39"/>
      <c r="F137" s="229" t="s">
        <v>286</v>
      </c>
      <c r="G137" s="39"/>
      <c r="H137" s="39"/>
      <c r="I137" s="143"/>
      <c r="J137" s="39"/>
      <c r="K137" s="39"/>
      <c r="L137" s="43"/>
      <c r="M137" s="230"/>
      <c r="N137" s="79"/>
      <c r="O137" s="79"/>
      <c r="P137" s="79"/>
      <c r="Q137" s="79"/>
      <c r="R137" s="79"/>
      <c r="S137" s="79"/>
      <c r="T137" s="80"/>
      <c r="AT137" s="17" t="s">
        <v>219</v>
      </c>
      <c r="AU137" s="17" t="s">
        <v>76</v>
      </c>
    </row>
    <row r="138" spans="2:47" s="1" customFormat="1" ht="12">
      <c r="B138" s="38"/>
      <c r="C138" s="39"/>
      <c r="D138" s="228" t="s">
        <v>221</v>
      </c>
      <c r="E138" s="39"/>
      <c r="F138" s="231" t="s">
        <v>287</v>
      </c>
      <c r="G138" s="39"/>
      <c r="H138" s="39"/>
      <c r="I138" s="143"/>
      <c r="J138" s="39"/>
      <c r="K138" s="39"/>
      <c r="L138" s="43"/>
      <c r="M138" s="230"/>
      <c r="N138" s="79"/>
      <c r="O138" s="79"/>
      <c r="P138" s="79"/>
      <c r="Q138" s="79"/>
      <c r="R138" s="79"/>
      <c r="S138" s="79"/>
      <c r="T138" s="80"/>
      <c r="AT138" s="17" t="s">
        <v>221</v>
      </c>
      <c r="AU138" s="17" t="s">
        <v>76</v>
      </c>
    </row>
    <row r="139" spans="2:51" s="13" customFormat="1" ht="12">
      <c r="B139" s="242"/>
      <c r="C139" s="243"/>
      <c r="D139" s="228" t="s">
        <v>223</v>
      </c>
      <c r="E139" s="244" t="s">
        <v>1</v>
      </c>
      <c r="F139" s="245" t="s">
        <v>2803</v>
      </c>
      <c r="G139" s="243"/>
      <c r="H139" s="246">
        <v>2.7</v>
      </c>
      <c r="I139" s="247"/>
      <c r="J139" s="243"/>
      <c r="K139" s="243"/>
      <c r="L139" s="248"/>
      <c r="M139" s="249"/>
      <c r="N139" s="250"/>
      <c r="O139" s="250"/>
      <c r="P139" s="250"/>
      <c r="Q139" s="250"/>
      <c r="R139" s="250"/>
      <c r="S139" s="250"/>
      <c r="T139" s="251"/>
      <c r="AT139" s="252" t="s">
        <v>223</v>
      </c>
      <c r="AU139" s="252" t="s">
        <v>76</v>
      </c>
      <c r="AV139" s="13" t="s">
        <v>76</v>
      </c>
      <c r="AW139" s="13" t="s">
        <v>30</v>
      </c>
      <c r="AX139" s="13" t="s">
        <v>67</v>
      </c>
      <c r="AY139" s="252" t="s">
        <v>211</v>
      </c>
    </row>
    <row r="140" spans="2:51" s="14" customFormat="1" ht="12">
      <c r="B140" s="253"/>
      <c r="C140" s="254"/>
      <c r="D140" s="228" t="s">
        <v>223</v>
      </c>
      <c r="E140" s="255" t="s">
        <v>1</v>
      </c>
      <c r="F140" s="256" t="s">
        <v>227</v>
      </c>
      <c r="G140" s="254"/>
      <c r="H140" s="257">
        <v>2.7</v>
      </c>
      <c r="I140" s="258"/>
      <c r="J140" s="254"/>
      <c r="K140" s="254"/>
      <c r="L140" s="259"/>
      <c r="M140" s="260"/>
      <c r="N140" s="261"/>
      <c r="O140" s="261"/>
      <c r="P140" s="261"/>
      <c r="Q140" s="261"/>
      <c r="R140" s="261"/>
      <c r="S140" s="261"/>
      <c r="T140" s="262"/>
      <c r="AT140" s="263" t="s">
        <v>223</v>
      </c>
      <c r="AU140" s="263" t="s">
        <v>76</v>
      </c>
      <c r="AV140" s="14" t="s">
        <v>218</v>
      </c>
      <c r="AW140" s="14" t="s">
        <v>30</v>
      </c>
      <c r="AX140" s="14" t="s">
        <v>74</v>
      </c>
      <c r="AY140" s="263" t="s">
        <v>211</v>
      </c>
    </row>
    <row r="141" spans="2:65" s="1" customFormat="1" ht="16.5" customHeight="1">
      <c r="B141" s="38"/>
      <c r="C141" s="216" t="s">
        <v>257</v>
      </c>
      <c r="D141" s="216" t="s">
        <v>213</v>
      </c>
      <c r="E141" s="217" t="s">
        <v>1964</v>
      </c>
      <c r="F141" s="218" t="s">
        <v>1965</v>
      </c>
      <c r="G141" s="219" t="s">
        <v>323</v>
      </c>
      <c r="H141" s="220">
        <v>62.06</v>
      </c>
      <c r="I141" s="221"/>
      <c r="J141" s="222">
        <f>ROUND(I141*H141,2)</f>
        <v>0</v>
      </c>
      <c r="K141" s="218" t="s">
        <v>217</v>
      </c>
      <c r="L141" s="43"/>
      <c r="M141" s="223" t="s">
        <v>1</v>
      </c>
      <c r="N141" s="224" t="s">
        <v>38</v>
      </c>
      <c r="O141" s="79"/>
      <c r="P141" s="225">
        <f>O141*H141</f>
        <v>0</v>
      </c>
      <c r="Q141" s="225">
        <v>0</v>
      </c>
      <c r="R141" s="225">
        <f>Q141*H141</f>
        <v>0</v>
      </c>
      <c r="S141" s="225">
        <v>0</v>
      </c>
      <c r="T141" s="226">
        <f>S141*H141</f>
        <v>0</v>
      </c>
      <c r="AR141" s="17" t="s">
        <v>218</v>
      </c>
      <c r="AT141" s="17" t="s">
        <v>213</v>
      </c>
      <c r="AU141" s="17" t="s">
        <v>76</v>
      </c>
      <c r="AY141" s="17" t="s">
        <v>211</v>
      </c>
      <c r="BE141" s="227">
        <f>IF(N141="základní",J141,0)</f>
        <v>0</v>
      </c>
      <c r="BF141" s="227">
        <f>IF(N141="snížená",J141,0)</f>
        <v>0</v>
      </c>
      <c r="BG141" s="227">
        <f>IF(N141="zákl. přenesená",J141,0)</f>
        <v>0</v>
      </c>
      <c r="BH141" s="227">
        <f>IF(N141="sníž. přenesená",J141,0)</f>
        <v>0</v>
      </c>
      <c r="BI141" s="227">
        <f>IF(N141="nulová",J141,0)</f>
        <v>0</v>
      </c>
      <c r="BJ141" s="17" t="s">
        <v>74</v>
      </c>
      <c r="BK141" s="227">
        <f>ROUND(I141*H141,2)</f>
        <v>0</v>
      </c>
      <c r="BL141" s="17" t="s">
        <v>218</v>
      </c>
      <c r="BM141" s="17" t="s">
        <v>273</v>
      </c>
    </row>
    <row r="142" spans="2:47" s="1" customFormat="1" ht="12">
      <c r="B142" s="38"/>
      <c r="C142" s="39"/>
      <c r="D142" s="228" t="s">
        <v>219</v>
      </c>
      <c r="E142" s="39"/>
      <c r="F142" s="229" t="s">
        <v>1966</v>
      </c>
      <c r="G142" s="39"/>
      <c r="H142" s="39"/>
      <c r="I142" s="143"/>
      <c r="J142" s="39"/>
      <c r="K142" s="39"/>
      <c r="L142" s="43"/>
      <c r="M142" s="230"/>
      <c r="N142" s="79"/>
      <c r="O142" s="79"/>
      <c r="P142" s="79"/>
      <c r="Q142" s="79"/>
      <c r="R142" s="79"/>
      <c r="S142" s="79"/>
      <c r="T142" s="80"/>
      <c r="AT142" s="17" t="s">
        <v>219</v>
      </c>
      <c r="AU142" s="17" t="s">
        <v>76</v>
      </c>
    </row>
    <row r="143" spans="2:47" s="1" customFormat="1" ht="12">
      <c r="B143" s="38"/>
      <c r="C143" s="39"/>
      <c r="D143" s="228" t="s">
        <v>250</v>
      </c>
      <c r="E143" s="39"/>
      <c r="F143" s="231" t="s">
        <v>2804</v>
      </c>
      <c r="G143" s="39"/>
      <c r="H143" s="39"/>
      <c r="I143" s="143"/>
      <c r="J143" s="39"/>
      <c r="K143" s="39"/>
      <c r="L143" s="43"/>
      <c r="M143" s="230"/>
      <c r="N143" s="79"/>
      <c r="O143" s="79"/>
      <c r="P143" s="79"/>
      <c r="Q143" s="79"/>
      <c r="R143" s="79"/>
      <c r="S143" s="79"/>
      <c r="T143" s="80"/>
      <c r="AT143" s="17" t="s">
        <v>250</v>
      </c>
      <c r="AU143" s="17" t="s">
        <v>76</v>
      </c>
    </row>
    <row r="144" spans="2:51" s="12" customFormat="1" ht="12">
      <c r="B144" s="232"/>
      <c r="C144" s="233"/>
      <c r="D144" s="228" t="s">
        <v>223</v>
      </c>
      <c r="E144" s="234" t="s">
        <v>1</v>
      </c>
      <c r="F144" s="235" t="s">
        <v>2805</v>
      </c>
      <c r="G144" s="233"/>
      <c r="H144" s="234" t="s">
        <v>1</v>
      </c>
      <c r="I144" s="236"/>
      <c r="J144" s="233"/>
      <c r="K144" s="233"/>
      <c r="L144" s="237"/>
      <c r="M144" s="238"/>
      <c r="N144" s="239"/>
      <c r="O144" s="239"/>
      <c r="P144" s="239"/>
      <c r="Q144" s="239"/>
      <c r="R144" s="239"/>
      <c r="S144" s="239"/>
      <c r="T144" s="240"/>
      <c r="AT144" s="241" t="s">
        <v>223</v>
      </c>
      <c r="AU144" s="241" t="s">
        <v>76</v>
      </c>
      <c r="AV144" s="12" t="s">
        <v>74</v>
      </c>
      <c r="AW144" s="12" t="s">
        <v>30</v>
      </c>
      <c r="AX144" s="12" t="s">
        <v>67</v>
      </c>
      <c r="AY144" s="241" t="s">
        <v>211</v>
      </c>
    </row>
    <row r="145" spans="2:51" s="13" customFormat="1" ht="12">
      <c r="B145" s="242"/>
      <c r="C145" s="243"/>
      <c r="D145" s="228" t="s">
        <v>223</v>
      </c>
      <c r="E145" s="244" t="s">
        <v>1</v>
      </c>
      <c r="F145" s="245" t="s">
        <v>2806</v>
      </c>
      <c r="G145" s="243"/>
      <c r="H145" s="246">
        <v>55.572</v>
      </c>
      <c r="I145" s="247"/>
      <c r="J145" s="243"/>
      <c r="K145" s="243"/>
      <c r="L145" s="248"/>
      <c r="M145" s="249"/>
      <c r="N145" s="250"/>
      <c r="O145" s="250"/>
      <c r="P145" s="250"/>
      <c r="Q145" s="250"/>
      <c r="R145" s="250"/>
      <c r="S145" s="250"/>
      <c r="T145" s="251"/>
      <c r="AT145" s="252" t="s">
        <v>223</v>
      </c>
      <c r="AU145" s="252" t="s">
        <v>76</v>
      </c>
      <c r="AV145" s="13" t="s">
        <v>76</v>
      </c>
      <c r="AW145" s="13" t="s">
        <v>30</v>
      </c>
      <c r="AX145" s="13" t="s">
        <v>67</v>
      </c>
      <c r="AY145" s="252" t="s">
        <v>211</v>
      </c>
    </row>
    <row r="146" spans="2:51" s="12" customFormat="1" ht="12">
      <c r="B146" s="232"/>
      <c r="C146" s="233"/>
      <c r="D146" s="228" t="s">
        <v>223</v>
      </c>
      <c r="E146" s="234" t="s">
        <v>1</v>
      </c>
      <c r="F146" s="235" t="s">
        <v>1970</v>
      </c>
      <c r="G146" s="233"/>
      <c r="H146" s="234" t="s">
        <v>1</v>
      </c>
      <c r="I146" s="236"/>
      <c r="J146" s="233"/>
      <c r="K146" s="233"/>
      <c r="L146" s="237"/>
      <c r="M146" s="238"/>
      <c r="N146" s="239"/>
      <c r="O146" s="239"/>
      <c r="P146" s="239"/>
      <c r="Q146" s="239"/>
      <c r="R146" s="239"/>
      <c r="S146" s="239"/>
      <c r="T146" s="240"/>
      <c r="AT146" s="241" t="s">
        <v>223</v>
      </c>
      <c r="AU146" s="241" t="s">
        <v>76</v>
      </c>
      <c r="AV146" s="12" t="s">
        <v>74</v>
      </c>
      <c r="AW146" s="12" t="s">
        <v>30</v>
      </c>
      <c r="AX146" s="12" t="s">
        <v>67</v>
      </c>
      <c r="AY146" s="241" t="s">
        <v>211</v>
      </c>
    </row>
    <row r="147" spans="2:51" s="13" customFormat="1" ht="12">
      <c r="B147" s="242"/>
      <c r="C147" s="243"/>
      <c r="D147" s="228" t="s">
        <v>223</v>
      </c>
      <c r="E147" s="244" t="s">
        <v>1</v>
      </c>
      <c r="F147" s="245" t="s">
        <v>2807</v>
      </c>
      <c r="G147" s="243"/>
      <c r="H147" s="246">
        <v>6.488</v>
      </c>
      <c r="I147" s="247"/>
      <c r="J147" s="243"/>
      <c r="K147" s="243"/>
      <c r="L147" s="248"/>
      <c r="M147" s="249"/>
      <c r="N147" s="250"/>
      <c r="O147" s="250"/>
      <c r="P147" s="250"/>
      <c r="Q147" s="250"/>
      <c r="R147" s="250"/>
      <c r="S147" s="250"/>
      <c r="T147" s="251"/>
      <c r="AT147" s="252" t="s">
        <v>223</v>
      </c>
      <c r="AU147" s="252" t="s">
        <v>76</v>
      </c>
      <c r="AV147" s="13" t="s">
        <v>76</v>
      </c>
      <c r="AW147" s="13" t="s">
        <v>30</v>
      </c>
      <c r="AX147" s="13" t="s">
        <v>67</v>
      </c>
      <c r="AY147" s="252" t="s">
        <v>211</v>
      </c>
    </row>
    <row r="148" spans="2:51" s="14" customFormat="1" ht="12">
      <c r="B148" s="253"/>
      <c r="C148" s="254"/>
      <c r="D148" s="228" t="s">
        <v>223</v>
      </c>
      <c r="E148" s="255" t="s">
        <v>1</v>
      </c>
      <c r="F148" s="256" t="s">
        <v>227</v>
      </c>
      <c r="G148" s="254"/>
      <c r="H148" s="257">
        <v>62.06</v>
      </c>
      <c r="I148" s="258"/>
      <c r="J148" s="254"/>
      <c r="K148" s="254"/>
      <c r="L148" s="259"/>
      <c r="M148" s="260"/>
      <c r="N148" s="261"/>
      <c r="O148" s="261"/>
      <c r="P148" s="261"/>
      <c r="Q148" s="261"/>
      <c r="R148" s="261"/>
      <c r="S148" s="261"/>
      <c r="T148" s="262"/>
      <c r="AT148" s="263" t="s">
        <v>223</v>
      </c>
      <c r="AU148" s="263" t="s">
        <v>76</v>
      </c>
      <c r="AV148" s="14" t="s">
        <v>218</v>
      </c>
      <c r="AW148" s="14" t="s">
        <v>30</v>
      </c>
      <c r="AX148" s="14" t="s">
        <v>74</v>
      </c>
      <c r="AY148" s="263" t="s">
        <v>211</v>
      </c>
    </row>
    <row r="149" spans="2:65" s="1" customFormat="1" ht="16.5" customHeight="1">
      <c r="B149" s="38"/>
      <c r="C149" s="216" t="s">
        <v>295</v>
      </c>
      <c r="D149" s="216" t="s">
        <v>213</v>
      </c>
      <c r="E149" s="217" t="s">
        <v>290</v>
      </c>
      <c r="F149" s="218" t="s">
        <v>291</v>
      </c>
      <c r="G149" s="219" t="s">
        <v>230</v>
      </c>
      <c r="H149" s="220">
        <v>27.786</v>
      </c>
      <c r="I149" s="221"/>
      <c r="J149" s="222">
        <f>ROUND(I149*H149,2)</f>
        <v>0</v>
      </c>
      <c r="K149" s="218" t="s">
        <v>217</v>
      </c>
      <c r="L149" s="43"/>
      <c r="M149" s="223" t="s">
        <v>1</v>
      </c>
      <c r="N149" s="224" t="s">
        <v>38</v>
      </c>
      <c r="O149" s="79"/>
      <c r="P149" s="225">
        <f>O149*H149</f>
        <v>0</v>
      </c>
      <c r="Q149" s="225">
        <v>0</v>
      </c>
      <c r="R149" s="225">
        <f>Q149*H149</f>
        <v>0</v>
      </c>
      <c r="S149" s="225">
        <v>0</v>
      </c>
      <c r="T149" s="226">
        <f>S149*H149</f>
        <v>0</v>
      </c>
      <c r="AR149" s="17" t="s">
        <v>218</v>
      </c>
      <c r="AT149" s="17" t="s">
        <v>213</v>
      </c>
      <c r="AU149" s="17" t="s">
        <v>76</v>
      </c>
      <c r="AY149" s="17" t="s">
        <v>211</v>
      </c>
      <c r="BE149" s="227">
        <f>IF(N149="základní",J149,0)</f>
        <v>0</v>
      </c>
      <c r="BF149" s="227">
        <f>IF(N149="snížená",J149,0)</f>
        <v>0</v>
      </c>
      <c r="BG149" s="227">
        <f>IF(N149="zákl. přenesená",J149,0)</f>
        <v>0</v>
      </c>
      <c r="BH149" s="227">
        <f>IF(N149="sníž. přenesená",J149,0)</f>
        <v>0</v>
      </c>
      <c r="BI149" s="227">
        <f>IF(N149="nulová",J149,0)</f>
        <v>0</v>
      </c>
      <c r="BJ149" s="17" t="s">
        <v>74</v>
      </c>
      <c r="BK149" s="227">
        <f>ROUND(I149*H149,2)</f>
        <v>0</v>
      </c>
      <c r="BL149" s="17" t="s">
        <v>218</v>
      </c>
      <c r="BM149" s="17" t="s">
        <v>278</v>
      </c>
    </row>
    <row r="150" spans="2:47" s="1" customFormat="1" ht="12">
      <c r="B150" s="38"/>
      <c r="C150" s="39"/>
      <c r="D150" s="228" t="s">
        <v>219</v>
      </c>
      <c r="E150" s="39"/>
      <c r="F150" s="229" t="s">
        <v>293</v>
      </c>
      <c r="G150" s="39"/>
      <c r="H150" s="39"/>
      <c r="I150" s="143"/>
      <c r="J150" s="39"/>
      <c r="K150" s="39"/>
      <c r="L150" s="43"/>
      <c r="M150" s="230"/>
      <c r="N150" s="79"/>
      <c r="O150" s="79"/>
      <c r="P150" s="79"/>
      <c r="Q150" s="79"/>
      <c r="R150" s="79"/>
      <c r="S150" s="79"/>
      <c r="T150" s="80"/>
      <c r="AT150" s="17" t="s">
        <v>219</v>
      </c>
      <c r="AU150" s="17" t="s">
        <v>76</v>
      </c>
    </row>
    <row r="151" spans="2:47" s="1" customFormat="1" ht="12">
      <c r="B151" s="38"/>
      <c r="C151" s="39"/>
      <c r="D151" s="228" t="s">
        <v>221</v>
      </c>
      <c r="E151" s="39"/>
      <c r="F151" s="231" t="s">
        <v>287</v>
      </c>
      <c r="G151" s="39"/>
      <c r="H151" s="39"/>
      <c r="I151" s="143"/>
      <c r="J151" s="39"/>
      <c r="K151" s="39"/>
      <c r="L151" s="43"/>
      <c r="M151" s="230"/>
      <c r="N151" s="79"/>
      <c r="O151" s="79"/>
      <c r="P151" s="79"/>
      <c r="Q151" s="79"/>
      <c r="R151" s="79"/>
      <c r="S151" s="79"/>
      <c r="T151" s="80"/>
      <c r="AT151" s="17" t="s">
        <v>221</v>
      </c>
      <c r="AU151" s="17" t="s">
        <v>76</v>
      </c>
    </row>
    <row r="152" spans="2:51" s="13" customFormat="1" ht="12">
      <c r="B152" s="242"/>
      <c r="C152" s="243"/>
      <c r="D152" s="228" t="s">
        <v>223</v>
      </c>
      <c r="E152" s="244" t="s">
        <v>1</v>
      </c>
      <c r="F152" s="245" t="s">
        <v>2808</v>
      </c>
      <c r="G152" s="243"/>
      <c r="H152" s="246">
        <v>27.786</v>
      </c>
      <c r="I152" s="247"/>
      <c r="J152" s="243"/>
      <c r="K152" s="243"/>
      <c r="L152" s="248"/>
      <c r="M152" s="249"/>
      <c r="N152" s="250"/>
      <c r="O152" s="250"/>
      <c r="P152" s="250"/>
      <c r="Q152" s="250"/>
      <c r="R152" s="250"/>
      <c r="S152" s="250"/>
      <c r="T152" s="251"/>
      <c r="AT152" s="252" t="s">
        <v>223</v>
      </c>
      <c r="AU152" s="252" t="s">
        <v>76</v>
      </c>
      <c r="AV152" s="13" t="s">
        <v>76</v>
      </c>
      <c r="AW152" s="13" t="s">
        <v>30</v>
      </c>
      <c r="AX152" s="13" t="s">
        <v>67</v>
      </c>
      <c r="AY152" s="252" t="s">
        <v>211</v>
      </c>
    </row>
    <row r="153" spans="2:51" s="14" customFormat="1" ht="12">
      <c r="B153" s="253"/>
      <c r="C153" s="254"/>
      <c r="D153" s="228" t="s">
        <v>223</v>
      </c>
      <c r="E153" s="255" t="s">
        <v>1</v>
      </c>
      <c r="F153" s="256" t="s">
        <v>227</v>
      </c>
      <c r="G153" s="254"/>
      <c r="H153" s="257">
        <v>27.786</v>
      </c>
      <c r="I153" s="258"/>
      <c r="J153" s="254"/>
      <c r="K153" s="254"/>
      <c r="L153" s="259"/>
      <c r="M153" s="260"/>
      <c r="N153" s="261"/>
      <c r="O153" s="261"/>
      <c r="P153" s="261"/>
      <c r="Q153" s="261"/>
      <c r="R153" s="261"/>
      <c r="S153" s="261"/>
      <c r="T153" s="262"/>
      <c r="AT153" s="263" t="s">
        <v>223</v>
      </c>
      <c r="AU153" s="263" t="s">
        <v>76</v>
      </c>
      <c r="AV153" s="14" t="s">
        <v>218</v>
      </c>
      <c r="AW153" s="14" t="s">
        <v>30</v>
      </c>
      <c r="AX153" s="14" t="s">
        <v>74</v>
      </c>
      <c r="AY153" s="263" t="s">
        <v>211</v>
      </c>
    </row>
    <row r="154" spans="2:65" s="1" customFormat="1" ht="16.5" customHeight="1">
      <c r="B154" s="38"/>
      <c r="C154" s="216" t="s">
        <v>265</v>
      </c>
      <c r="D154" s="216" t="s">
        <v>213</v>
      </c>
      <c r="E154" s="217" t="s">
        <v>296</v>
      </c>
      <c r="F154" s="218" t="s">
        <v>297</v>
      </c>
      <c r="G154" s="219" t="s">
        <v>230</v>
      </c>
      <c r="H154" s="220">
        <v>250.074</v>
      </c>
      <c r="I154" s="221"/>
      <c r="J154" s="222">
        <f>ROUND(I154*H154,2)</f>
        <v>0</v>
      </c>
      <c r="K154" s="218" t="s">
        <v>217</v>
      </c>
      <c r="L154" s="43"/>
      <c r="M154" s="223" t="s">
        <v>1</v>
      </c>
      <c r="N154" s="224" t="s">
        <v>38</v>
      </c>
      <c r="O154" s="79"/>
      <c r="P154" s="225">
        <f>O154*H154</f>
        <v>0</v>
      </c>
      <c r="Q154" s="225">
        <v>0</v>
      </c>
      <c r="R154" s="225">
        <f>Q154*H154</f>
        <v>0</v>
      </c>
      <c r="S154" s="225">
        <v>0</v>
      </c>
      <c r="T154" s="226">
        <f>S154*H154</f>
        <v>0</v>
      </c>
      <c r="AR154" s="17" t="s">
        <v>218</v>
      </c>
      <c r="AT154" s="17" t="s">
        <v>213</v>
      </c>
      <c r="AU154" s="17" t="s">
        <v>76</v>
      </c>
      <c r="AY154" s="17" t="s">
        <v>211</v>
      </c>
      <c r="BE154" s="227">
        <f>IF(N154="základní",J154,0)</f>
        <v>0</v>
      </c>
      <c r="BF154" s="227">
        <f>IF(N154="snížená",J154,0)</f>
        <v>0</v>
      </c>
      <c r="BG154" s="227">
        <f>IF(N154="zákl. přenesená",J154,0)</f>
        <v>0</v>
      </c>
      <c r="BH154" s="227">
        <f>IF(N154="sníž. přenesená",J154,0)</f>
        <v>0</v>
      </c>
      <c r="BI154" s="227">
        <f>IF(N154="nulová",J154,0)</f>
        <v>0</v>
      </c>
      <c r="BJ154" s="17" t="s">
        <v>74</v>
      </c>
      <c r="BK154" s="227">
        <f>ROUND(I154*H154,2)</f>
        <v>0</v>
      </c>
      <c r="BL154" s="17" t="s">
        <v>218</v>
      </c>
      <c r="BM154" s="17" t="s">
        <v>353</v>
      </c>
    </row>
    <row r="155" spans="2:47" s="1" customFormat="1" ht="12">
      <c r="B155" s="38"/>
      <c r="C155" s="39"/>
      <c r="D155" s="228" t="s">
        <v>219</v>
      </c>
      <c r="E155" s="39"/>
      <c r="F155" s="229" t="s">
        <v>299</v>
      </c>
      <c r="G155" s="39"/>
      <c r="H155" s="39"/>
      <c r="I155" s="143"/>
      <c r="J155" s="39"/>
      <c r="K155" s="39"/>
      <c r="L155" s="43"/>
      <c r="M155" s="230"/>
      <c r="N155" s="79"/>
      <c r="O155" s="79"/>
      <c r="P155" s="79"/>
      <c r="Q155" s="79"/>
      <c r="R155" s="79"/>
      <c r="S155" s="79"/>
      <c r="T155" s="80"/>
      <c r="AT155" s="17" t="s">
        <v>219</v>
      </c>
      <c r="AU155" s="17" t="s">
        <v>76</v>
      </c>
    </row>
    <row r="156" spans="2:47" s="1" customFormat="1" ht="12">
      <c r="B156" s="38"/>
      <c r="C156" s="39"/>
      <c r="D156" s="228" t="s">
        <v>221</v>
      </c>
      <c r="E156" s="39"/>
      <c r="F156" s="231" t="s">
        <v>287</v>
      </c>
      <c r="G156" s="39"/>
      <c r="H156" s="39"/>
      <c r="I156" s="143"/>
      <c r="J156" s="39"/>
      <c r="K156" s="39"/>
      <c r="L156" s="43"/>
      <c r="M156" s="230"/>
      <c r="N156" s="79"/>
      <c r="O156" s="79"/>
      <c r="P156" s="79"/>
      <c r="Q156" s="79"/>
      <c r="R156" s="79"/>
      <c r="S156" s="79"/>
      <c r="T156" s="80"/>
      <c r="AT156" s="17" t="s">
        <v>221</v>
      </c>
      <c r="AU156" s="17" t="s">
        <v>76</v>
      </c>
    </row>
    <row r="157" spans="2:47" s="1" customFormat="1" ht="12">
      <c r="B157" s="38"/>
      <c r="C157" s="39"/>
      <c r="D157" s="228" t="s">
        <v>250</v>
      </c>
      <c r="E157" s="39"/>
      <c r="F157" s="231" t="s">
        <v>1159</v>
      </c>
      <c r="G157" s="39"/>
      <c r="H157" s="39"/>
      <c r="I157" s="143"/>
      <c r="J157" s="39"/>
      <c r="K157" s="39"/>
      <c r="L157" s="43"/>
      <c r="M157" s="230"/>
      <c r="N157" s="79"/>
      <c r="O157" s="79"/>
      <c r="P157" s="79"/>
      <c r="Q157" s="79"/>
      <c r="R157" s="79"/>
      <c r="S157" s="79"/>
      <c r="T157" s="80"/>
      <c r="AT157" s="17" t="s">
        <v>250</v>
      </c>
      <c r="AU157" s="17" t="s">
        <v>76</v>
      </c>
    </row>
    <row r="158" spans="2:51" s="13" customFormat="1" ht="12">
      <c r="B158" s="242"/>
      <c r="C158" s="243"/>
      <c r="D158" s="228" t="s">
        <v>223</v>
      </c>
      <c r="E158" s="244" t="s">
        <v>1</v>
      </c>
      <c r="F158" s="245" t="s">
        <v>2809</v>
      </c>
      <c r="G158" s="243"/>
      <c r="H158" s="246">
        <v>250.074</v>
      </c>
      <c r="I158" s="247"/>
      <c r="J158" s="243"/>
      <c r="K158" s="243"/>
      <c r="L158" s="248"/>
      <c r="M158" s="249"/>
      <c r="N158" s="250"/>
      <c r="O158" s="250"/>
      <c r="P158" s="250"/>
      <c r="Q158" s="250"/>
      <c r="R158" s="250"/>
      <c r="S158" s="250"/>
      <c r="T158" s="251"/>
      <c r="AT158" s="252" t="s">
        <v>223</v>
      </c>
      <c r="AU158" s="252" t="s">
        <v>76</v>
      </c>
      <c r="AV158" s="13" t="s">
        <v>76</v>
      </c>
      <c r="AW158" s="13" t="s">
        <v>30</v>
      </c>
      <c r="AX158" s="13" t="s">
        <v>67</v>
      </c>
      <c r="AY158" s="252" t="s">
        <v>211</v>
      </c>
    </row>
    <row r="159" spans="2:51" s="14" customFormat="1" ht="12">
      <c r="B159" s="253"/>
      <c r="C159" s="254"/>
      <c r="D159" s="228" t="s">
        <v>223</v>
      </c>
      <c r="E159" s="255" t="s">
        <v>1</v>
      </c>
      <c r="F159" s="256" t="s">
        <v>227</v>
      </c>
      <c r="G159" s="254"/>
      <c r="H159" s="257">
        <v>250.074</v>
      </c>
      <c r="I159" s="258"/>
      <c r="J159" s="254"/>
      <c r="K159" s="254"/>
      <c r="L159" s="259"/>
      <c r="M159" s="260"/>
      <c r="N159" s="261"/>
      <c r="O159" s="261"/>
      <c r="P159" s="261"/>
      <c r="Q159" s="261"/>
      <c r="R159" s="261"/>
      <c r="S159" s="261"/>
      <c r="T159" s="262"/>
      <c r="AT159" s="263" t="s">
        <v>223</v>
      </c>
      <c r="AU159" s="263" t="s">
        <v>76</v>
      </c>
      <c r="AV159" s="14" t="s">
        <v>218</v>
      </c>
      <c r="AW159" s="14" t="s">
        <v>30</v>
      </c>
      <c r="AX159" s="14" t="s">
        <v>74</v>
      </c>
      <c r="AY159" s="263" t="s">
        <v>211</v>
      </c>
    </row>
    <row r="160" spans="2:65" s="1" customFormat="1" ht="16.5" customHeight="1">
      <c r="B160" s="38"/>
      <c r="C160" s="216" t="s">
        <v>308</v>
      </c>
      <c r="D160" s="216" t="s">
        <v>213</v>
      </c>
      <c r="E160" s="217" t="s">
        <v>876</v>
      </c>
      <c r="F160" s="218" t="s">
        <v>877</v>
      </c>
      <c r="G160" s="219" t="s">
        <v>230</v>
      </c>
      <c r="H160" s="220">
        <v>30.486</v>
      </c>
      <c r="I160" s="221"/>
      <c r="J160" s="222">
        <f>ROUND(I160*H160,2)</f>
        <v>0</v>
      </c>
      <c r="K160" s="218" t="s">
        <v>217</v>
      </c>
      <c r="L160" s="43"/>
      <c r="M160" s="223" t="s">
        <v>1</v>
      </c>
      <c r="N160" s="224" t="s">
        <v>38</v>
      </c>
      <c r="O160" s="79"/>
      <c r="P160" s="225">
        <f>O160*H160</f>
        <v>0</v>
      </c>
      <c r="Q160" s="225">
        <v>0</v>
      </c>
      <c r="R160" s="225">
        <f>Q160*H160</f>
        <v>0</v>
      </c>
      <c r="S160" s="225">
        <v>0</v>
      </c>
      <c r="T160" s="226">
        <f>S160*H160</f>
        <v>0</v>
      </c>
      <c r="AR160" s="17" t="s">
        <v>218</v>
      </c>
      <c r="AT160" s="17" t="s">
        <v>213</v>
      </c>
      <c r="AU160" s="17" t="s">
        <v>76</v>
      </c>
      <c r="AY160" s="17" t="s">
        <v>211</v>
      </c>
      <c r="BE160" s="227">
        <f>IF(N160="základní",J160,0)</f>
        <v>0</v>
      </c>
      <c r="BF160" s="227">
        <f>IF(N160="snížená",J160,0)</f>
        <v>0</v>
      </c>
      <c r="BG160" s="227">
        <f>IF(N160="zákl. přenesená",J160,0)</f>
        <v>0</v>
      </c>
      <c r="BH160" s="227">
        <f>IF(N160="sníž. přenesená",J160,0)</f>
        <v>0</v>
      </c>
      <c r="BI160" s="227">
        <f>IF(N160="nulová",J160,0)</f>
        <v>0</v>
      </c>
      <c r="BJ160" s="17" t="s">
        <v>74</v>
      </c>
      <c r="BK160" s="227">
        <f>ROUND(I160*H160,2)</f>
        <v>0</v>
      </c>
      <c r="BL160" s="17" t="s">
        <v>218</v>
      </c>
      <c r="BM160" s="17" t="s">
        <v>285</v>
      </c>
    </row>
    <row r="161" spans="2:47" s="1" customFormat="1" ht="12">
      <c r="B161" s="38"/>
      <c r="C161" s="39"/>
      <c r="D161" s="228" t="s">
        <v>219</v>
      </c>
      <c r="E161" s="39"/>
      <c r="F161" s="229" t="s">
        <v>879</v>
      </c>
      <c r="G161" s="39"/>
      <c r="H161" s="39"/>
      <c r="I161" s="143"/>
      <c r="J161" s="39"/>
      <c r="K161" s="39"/>
      <c r="L161" s="43"/>
      <c r="M161" s="230"/>
      <c r="N161" s="79"/>
      <c r="O161" s="79"/>
      <c r="P161" s="79"/>
      <c r="Q161" s="79"/>
      <c r="R161" s="79"/>
      <c r="S161" s="79"/>
      <c r="T161" s="80"/>
      <c r="AT161" s="17" t="s">
        <v>219</v>
      </c>
      <c r="AU161" s="17" t="s">
        <v>76</v>
      </c>
    </row>
    <row r="162" spans="2:47" s="1" customFormat="1" ht="12">
      <c r="B162" s="38"/>
      <c r="C162" s="39"/>
      <c r="D162" s="228" t="s">
        <v>221</v>
      </c>
      <c r="E162" s="39"/>
      <c r="F162" s="231" t="s">
        <v>306</v>
      </c>
      <c r="G162" s="39"/>
      <c r="H162" s="39"/>
      <c r="I162" s="143"/>
      <c r="J162" s="39"/>
      <c r="K162" s="39"/>
      <c r="L162" s="43"/>
      <c r="M162" s="230"/>
      <c r="N162" s="79"/>
      <c r="O162" s="79"/>
      <c r="P162" s="79"/>
      <c r="Q162" s="79"/>
      <c r="R162" s="79"/>
      <c r="S162" s="79"/>
      <c r="T162" s="80"/>
      <c r="AT162" s="17" t="s">
        <v>221</v>
      </c>
      <c r="AU162" s="17" t="s">
        <v>76</v>
      </c>
    </row>
    <row r="163" spans="2:51" s="12" customFormat="1" ht="12">
      <c r="B163" s="232"/>
      <c r="C163" s="233"/>
      <c r="D163" s="228" t="s">
        <v>223</v>
      </c>
      <c r="E163" s="234" t="s">
        <v>1</v>
      </c>
      <c r="F163" s="235" t="s">
        <v>1496</v>
      </c>
      <c r="G163" s="233"/>
      <c r="H163" s="234" t="s">
        <v>1</v>
      </c>
      <c r="I163" s="236"/>
      <c r="J163" s="233"/>
      <c r="K163" s="233"/>
      <c r="L163" s="237"/>
      <c r="M163" s="238"/>
      <c r="N163" s="239"/>
      <c r="O163" s="239"/>
      <c r="P163" s="239"/>
      <c r="Q163" s="239"/>
      <c r="R163" s="239"/>
      <c r="S163" s="239"/>
      <c r="T163" s="240"/>
      <c r="AT163" s="241" t="s">
        <v>223</v>
      </c>
      <c r="AU163" s="241" t="s">
        <v>76</v>
      </c>
      <c r="AV163" s="12" t="s">
        <v>74</v>
      </c>
      <c r="AW163" s="12" t="s">
        <v>30</v>
      </c>
      <c r="AX163" s="12" t="s">
        <v>67</v>
      </c>
      <c r="AY163" s="241" t="s">
        <v>211</v>
      </c>
    </row>
    <row r="164" spans="2:51" s="13" customFormat="1" ht="12">
      <c r="B164" s="242"/>
      <c r="C164" s="243"/>
      <c r="D164" s="228" t="s">
        <v>223</v>
      </c>
      <c r="E164" s="244" t="s">
        <v>1</v>
      </c>
      <c r="F164" s="245" t="s">
        <v>2803</v>
      </c>
      <c r="G164" s="243"/>
      <c r="H164" s="246">
        <v>2.7</v>
      </c>
      <c r="I164" s="247"/>
      <c r="J164" s="243"/>
      <c r="K164" s="243"/>
      <c r="L164" s="248"/>
      <c r="M164" s="249"/>
      <c r="N164" s="250"/>
      <c r="O164" s="250"/>
      <c r="P164" s="250"/>
      <c r="Q164" s="250"/>
      <c r="R164" s="250"/>
      <c r="S164" s="250"/>
      <c r="T164" s="251"/>
      <c r="AT164" s="252" t="s">
        <v>223</v>
      </c>
      <c r="AU164" s="252" t="s">
        <v>76</v>
      </c>
      <c r="AV164" s="13" t="s">
        <v>76</v>
      </c>
      <c r="AW164" s="13" t="s">
        <v>30</v>
      </c>
      <c r="AX164" s="13" t="s">
        <v>67</v>
      </c>
      <c r="AY164" s="252" t="s">
        <v>211</v>
      </c>
    </row>
    <row r="165" spans="2:51" s="12" customFormat="1" ht="12">
      <c r="B165" s="232"/>
      <c r="C165" s="233"/>
      <c r="D165" s="228" t="s">
        <v>223</v>
      </c>
      <c r="E165" s="234" t="s">
        <v>1</v>
      </c>
      <c r="F165" s="235" t="s">
        <v>2810</v>
      </c>
      <c r="G165" s="233"/>
      <c r="H165" s="234" t="s">
        <v>1</v>
      </c>
      <c r="I165" s="236"/>
      <c r="J165" s="233"/>
      <c r="K165" s="233"/>
      <c r="L165" s="237"/>
      <c r="M165" s="238"/>
      <c r="N165" s="239"/>
      <c r="O165" s="239"/>
      <c r="P165" s="239"/>
      <c r="Q165" s="239"/>
      <c r="R165" s="239"/>
      <c r="S165" s="239"/>
      <c r="T165" s="240"/>
      <c r="AT165" s="241" t="s">
        <v>223</v>
      </c>
      <c r="AU165" s="241" t="s">
        <v>76</v>
      </c>
      <c r="AV165" s="12" t="s">
        <v>74</v>
      </c>
      <c r="AW165" s="12" t="s">
        <v>30</v>
      </c>
      <c r="AX165" s="12" t="s">
        <v>67</v>
      </c>
      <c r="AY165" s="241" t="s">
        <v>211</v>
      </c>
    </row>
    <row r="166" spans="2:51" s="13" customFormat="1" ht="12">
      <c r="B166" s="242"/>
      <c r="C166" s="243"/>
      <c r="D166" s="228" t="s">
        <v>223</v>
      </c>
      <c r="E166" s="244" t="s">
        <v>1</v>
      </c>
      <c r="F166" s="245" t="s">
        <v>2808</v>
      </c>
      <c r="G166" s="243"/>
      <c r="H166" s="246">
        <v>27.786</v>
      </c>
      <c r="I166" s="247"/>
      <c r="J166" s="243"/>
      <c r="K166" s="243"/>
      <c r="L166" s="248"/>
      <c r="M166" s="249"/>
      <c r="N166" s="250"/>
      <c r="O166" s="250"/>
      <c r="P166" s="250"/>
      <c r="Q166" s="250"/>
      <c r="R166" s="250"/>
      <c r="S166" s="250"/>
      <c r="T166" s="251"/>
      <c r="AT166" s="252" t="s">
        <v>223</v>
      </c>
      <c r="AU166" s="252" t="s">
        <v>76</v>
      </c>
      <c r="AV166" s="13" t="s">
        <v>76</v>
      </c>
      <c r="AW166" s="13" t="s">
        <v>30</v>
      </c>
      <c r="AX166" s="13" t="s">
        <v>67</v>
      </c>
      <c r="AY166" s="252" t="s">
        <v>211</v>
      </c>
    </row>
    <row r="167" spans="2:51" s="14" customFormat="1" ht="12">
      <c r="B167" s="253"/>
      <c r="C167" s="254"/>
      <c r="D167" s="228" t="s">
        <v>223</v>
      </c>
      <c r="E167" s="255" t="s">
        <v>1</v>
      </c>
      <c r="F167" s="256" t="s">
        <v>227</v>
      </c>
      <c r="G167" s="254"/>
      <c r="H167" s="257">
        <v>30.486</v>
      </c>
      <c r="I167" s="258"/>
      <c r="J167" s="254"/>
      <c r="K167" s="254"/>
      <c r="L167" s="259"/>
      <c r="M167" s="260"/>
      <c r="N167" s="261"/>
      <c r="O167" s="261"/>
      <c r="P167" s="261"/>
      <c r="Q167" s="261"/>
      <c r="R167" s="261"/>
      <c r="S167" s="261"/>
      <c r="T167" s="262"/>
      <c r="AT167" s="263" t="s">
        <v>223</v>
      </c>
      <c r="AU167" s="263" t="s">
        <v>76</v>
      </c>
      <c r="AV167" s="14" t="s">
        <v>218</v>
      </c>
      <c r="AW167" s="14" t="s">
        <v>30</v>
      </c>
      <c r="AX167" s="14" t="s">
        <v>74</v>
      </c>
      <c r="AY167" s="263" t="s">
        <v>211</v>
      </c>
    </row>
    <row r="168" spans="2:65" s="1" customFormat="1" ht="16.5" customHeight="1">
      <c r="B168" s="38"/>
      <c r="C168" s="216" t="s">
        <v>314</v>
      </c>
      <c r="D168" s="216" t="s">
        <v>213</v>
      </c>
      <c r="E168" s="217" t="s">
        <v>321</v>
      </c>
      <c r="F168" s="218" t="s">
        <v>322</v>
      </c>
      <c r="G168" s="219" t="s">
        <v>323</v>
      </c>
      <c r="H168" s="220">
        <v>55.572</v>
      </c>
      <c r="I168" s="221"/>
      <c r="J168" s="222">
        <f>ROUND(I168*H168,2)</f>
        <v>0</v>
      </c>
      <c r="K168" s="218" t="s">
        <v>217</v>
      </c>
      <c r="L168" s="43"/>
      <c r="M168" s="223" t="s">
        <v>1</v>
      </c>
      <c r="N168" s="224" t="s">
        <v>38</v>
      </c>
      <c r="O168" s="79"/>
      <c r="P168" s="225">
        <f>O168*H168</f>
        <v>0</v>
      </c>
      <c r="Q168" s="225">
        <v>0</v>
      </c>
      <c r="R168" s="225">
        <f>Q168*H168</f>
        <v>0</v>
      </c>
      <c r="S168" s="225">
        <v>0</v>
      </c>
      <c r="T168" s="226">
        <f>S168*H168</f>
        <v>0</v>
      </c>
      <c r="AR168" s="17" t="s">
        <v>218</v>
      </c>
      <c r="AT168" s="17" t="s">
        <v>213</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292</v>
      </c>
    </row>
    <row r="169" spans="2:47" s="1" customFormat="1" ht="12">
      <c r="B169" s="38"/>
      <c r="C169" s="39"/>
      <c r="D169" s="228" t="s">
        <v>219</v>
      </c>
      <c r="E169" s="39"/>
      <c r="F169" s="229" t="s">
        <v>325</v>
      </c>
      <c r="G169" s="39"/>
      <c r="H169" s="39"/>
      <c r="I169" s="143"/>
      <c r="J169" s="39"/>
      <c r="K169" s="39"/>
      <c r="L169" s="43"/>
      <c r="M169" s="230"/>
      <c r="N169" s="79"/>
      <c r="O169" s="79"/>
      <c r="P169" s="79"/>
      <c r="Q169" s="79"/>
      <c r="R169" s="79"/>
      <c r="S169" s="79"/>
      <c r="T169" s="80"/>
      <c r="AT169" s="17" t="s">
        <v>219</v>
      </c>
      <c r="AU169" s="17" t="s">
        <v>76</v>
      </c>
    </row>
    <row r="170" spans="2:47" s="1" customFormat="1" ht="12">
      <c r="B170" s="38"/>
      <c r="C170" s="39"/>
      <c r="D170" s="228" t="s">
        <v>221</v>
      </c>
      <c r="E170" s="39"/>
      <c r="F170" s="231" t="s">
        <v>326</v>
      </c>
      <c r="G170" s="39"/>
      <c r="H170" s="39"/>
      <c r="I170" s="143"/>
      <c r="J170" s="39"/>
      <c r="K170" s="39"/>
      <c r="L170" s="43"/>
      <c r="M170" s="230"/>
      <c r="N170" s="79"/>
      <c r="O170" s="79"/>
      <c r="P170" s="79"/>
      <c r="Q170" s="79"/>
      <c r="R170" s="79"/>
      <c r="S170" s="79"/>
      <c r="T170" s="80"/>
      <c r="AT170" s="17" t="s">
        <v>221</v>
      </c>
      <c r="AU170" s="17" t="s">
        <v>76</v>
      </c>
    </row>
    <row r="171" spans="2:47" s="1" customFormat="1" ht="12">
      <c r="B171" s="38"/>
      <c r="C171" s="39"/>
      <c r="D171" s="228" t="s">
        <v>250</v>
      </c>
      <c r="E171" s="39"/>
      <c r="F171" s="231" t="s">
        <v>327</v>
      </c>
      <c r="G171" s="39"/>
      <c r="H171" s="39"/>
      <c r="I171" s="143"/>
      <c r="J171" s="39"/>
      <c r="K171" s="39"/>
      <c r="L171" s="43"/>
      <c r="M171" s="230"/>
      <c r="N171" s="79"/>
      <c r="O171" s="79"/>
      <c r="P171" s="79"/>
      <c r="Q171" s="79"/>
      <c r="R171" s="79"/>
      <c r="S171" s="79"/>
      <c r="T171" s="80"/>
      <c r="AT171" s="17" t="s">
        <v>250</v>
      </c>
      <c r="AU171" s="17" t="s">
        <v>76</v>
      </c>
    </row>
    <row r="172" spans="2:51" s="13" customFormat="1" ht="12">
      <c r="B172" s="242"/>
      <c r="C172" s="243"/>
      <c r="D172" s="228" t="s">
        <v>223</v>
      </c>
      <c r="E172" s="244" t="s">
        <v>1</v>
      </c>
      <c r="F172" s="245" t="s">
        <v>2806</v>
      </c>
      <c r="G172" s="243"/>
      <c r="H172" s="246">
        <v>55.572</v>
      </c>
      <c r="I172" s="247"/>
      <c r="J172" s="243"/>
      <c r="K172" s="243"/>
      <c r="L172" s="248"/>
      <c r="M172" s="249"/>
      <c r="N172" s="250"/>
      <c r="O172" s="250"/>
      <c r="P172" s="250"/>
      <c r="Q172" s="250"/>
      <c r="R172" s="250"/>
      <c r="S172" s="250"/>
      <c r="T172" s="251"/>
      <c r="AT172" s="252" t="s">
        <v>223</v>
      </c>
      <c r="AU172" s="252" t="s">
        <v>76</v>
      </c>
      <c r="AV172" s="13" t="s">
        <v>76</v>
      </c>
      <c r="AW172" s="13" t="s">
        <v>30</v>
      </c>
      <c r="AX172" s="13" t="s">
        <v>67</v>
      </c>
      <c r="AY172" s="252" t="s">
        <v>211</v>
      </c>
    </row>
    <row r="173" spans="2:51" s="14" customFormat="1" ht="12">
      <c r="B173" s="253"/>
      <c r="C173" s="254"/>
      <c r="D173" s="228" t="s">
        <v>223</v>
      </c>
      <c r="E173" s="255" t="s">
        <v>1</v>
      </c>
      <c r="F173" s="256" t="s">
        <v>227</v>
      </c>
      <c r="G173" s="254"/>
      <c r="H173" s="257">
        <v>55.572</v>
      </c>
      <c r="I173" s="258"/>
      <c r="J173" s="254"/>
      <c r="K173" s="254"/>
      <c r="L173" s="259"/>
      <c r="M173" s="260"/>
      <c r="N173" s="261"/>
      <c r="O173" s="261"/>
      <c r="P173" s="261"/>
      <c r="Q173" s="261"/>
      <c r="R173" s="261"/>
      <c r="S173" s="261"/>
      <c r="T173" s="262"/>
      <c r="AT173" s="263" t="s">
        <v>223</v>
      </c>
      <c r="AU173" s="263" t="s">
        <v>76</v>
      </c>
      <c r="AV173" s="14" t="s">
        <v>218</v>
      </c>
      <c r="AW173" s="14" t="s">
        <v>30</v>
      </c>
      <c r="AX173" s="14" t="s">
        <v>74</v>
      </c>
      <c r="AY173" s="263" t="s">
        <v>211</v>
      </c>
    </row>
    <row r="174" spans="2:65" s="1" customFormat="1" ht="16.5" customHeight="1">
      <c r="B174" s="38"/>
      <c r="C174" s="216" t="s">
        <v>8</v>
      </c>
      <c r="D174" s="216" t="s">
        <v>213</v>
      </c>
      <c r="E174" s="217" t="s">
        <v>329</v>
      </c>
      <c r="F174" s="218" t="s">
        <v>330</v>
      </c>
      <c r="G174" s="219" t="s">
        <v>230</v>
      </c>
      <c r="H174" s="220">
        <v>28.618</v>
      </c>
      <c r="I174" s="221"/>
      <c r="J174" s="222">
        <f>ROUND(I174*H174,2)</f>
        <v>0</v>
      </c>
      <c r="K174" s="218" t="s">
        <v>217</v>
      </c>
      <c r="L174" s="43"/>
      <c r="M174" s="223" t="s">
        <v>1</v>
      </c>
      <c r="N174" s="224" t="s">
        <v>38</v>
      </c>
      <c r="O174" s="79"/>
      <c r="P174" s="225">
        <f>O174*H174</f>
        <v>0</v>
      </c>
      <c r="Q174" s="225">
        <v>0</v>
      </c>
      <c r="R174" s="225">
        <f>Q174*H174</f>
        <v>0</v>
      </c>
      <c r="S174" s="225">
        <v>0</v>
      </c>
      <c r="T174" s="226">
        <f>S174*H174</f>
        <v>0</v>
      </c>
      <c r="AR174" s="17" t="s">
        <v>218</v>
      </c>
      <c r="AT174" s="17" t="s">
        <v>213</v>
      </c>
      <c r="AU174" s="17" t="s">
        <v>76</v>
      </c>
      <c r="AY174" s="17" t="s">
        <v>211</v>
      </c>
      <c r="BE174" s="227">
        <f>IF(N174="základní",J174,0)</f>
        <v>0</v>
      </c>
      <c r="BF174" s="227">
        <f>IF(N174="snížená",J174,0)</f>
        <v>0</v>
      </c>
      <c r="BG174" s="227">
        <f>IF(N174="zákl. přenesená",J174,0)</f>
        <v>0</v>
      </c>
      <c r="BH174" s="227">
        <f>IF(N174="sníž. přenesená",J174,0)</f>
        <v>0</v>
      </c>
      <c r="BI174" s="227">
        <f>IF(N174="nulová",J174,0)</f>
        <v>0</v>
      </c>
      <c r="BJ174" s="17" t="s">
        <v>74</v>
      </c>
      <c r="BK174" s="227">
        <f>ROUND(I174*H174,2)</f>
        <v>0</v>
      </c>
      <c r="BL174" s="17" t="s">
        <v>218</v>
      </c>
      <c r="BM174" s="17" t="s">
        <v>298</v>
      </c>
    </row>
    <row r="175" spans="2:47" s="1" customFormat="1" ht="12">
      <c r="B175" s="38"/>
      <c r="C175" s="39"/>
      <c r="D175" s="228" t="s">
        <v>219</v>
      </c>
      <c r="E175" s="39"/>
      <c r="F175" s="229" t="s">
        <v>332</v>
      </c>
      <c r="G175" s="39"/>
      <c r="H175" s="39"/>
      <c r="I175" s="143"/>
      <c r="J175" s="39"/>
      <c r="K175" s="39"/>
      <c r="L175" s="43"/>
      <c r="M175" s="230"/>
      <c r="N175" s="79"/>
      <c r="O175" s="79"/>
      <c r="P175" s="79"/>
      <c r="Q175" s="79"/>
      <c r="R175" s="79"/>
      <c r="S175" s="79"/>
      <c r="T175" s="80"/>
      <c r="AT175" s="17" t="s">
        <v>219</v>
      </c>
      <c r="AU175" s="17" t="s">
        <v>76</v>
      </c>
    </row>
    <row r="176" spans="2:47" s="1" customFormat="1" ht="12">
      <c r="B176" s="38"/>
      <c r="C176" s="39"/>
      <c r="D176" s="228" t="s">
        <v>221</v>
      </c>
      <c r="E176" s="39"/>
      <c r="F176" s="231" t="s">
        <v>333</v>
      </c>
      <c r="G176" s="39"/>
      <c r="H176" s="39"/>
      <c r="I176" s="143"/>
      <c r="J176" s="39"/>
      <c r="K176" s="39"/>
      <c r="L176" s="43"/>
      <c r="M176" s="230"/>
      <c r="N176" s="79"/>
      <c r="O176" s="79"/>
      <c r="P176" s="79"/>
      <c r="Q176" s="79"/>
      <c r="R176" s="79"/>
      <c r="S176" s="79"/>
      <c r="T176" s="80"/>
      <c r="AT176" s="17" t="s">
        <v>221</v>
      </c>
      <c r="AU176" s="17" t="s">
        <v>76</v>
      </c>
    </row>
    <row r="177" spans="2:51" s="12" customFormat="1" ht="12">
      <c r="B177" s="232"/>
      <c r="C177" s="233"/>
      <c r="D177" s="228" t="s">
        <v>223</v>
      </c>
      <c r="E177" s="234" t="s">
        <v>1</v>
      </c>
      <c r="F177" s="235" t="s">
        <v>2798</v>
      </c>
      <c r="G177" s="233"/>
      <c r="H177" s="234" t="s">
        <v>1</v>
      </c>
      <c r="I177" s="236"/>
      <c r="J177" s="233"/>
      <c r="K177" s="233"/>
      <c r="L177" s="237"/>
      <c r="M177" s="238"/>
      <c r="N177" s="239"/>
      <c r="O177" s="239"/>
      <c r="P177" s="239"/>
      <c r="Q177" s="239"/>
      <c r="R177" s="239"/>
      <c r="S177" s="239"/>
      <c r="T177" s="240"/>
      <c r="AT177" s="241" t="s">
        <v>223</v>
      </c>
      <c r="AU177" s="241" t="s">
        <v>76</v>
      </c>
      <c r="AV177" s="12" t="s">
        <v>74</v>
      </c>
      <c r="AW177" s="12" t="s">
        <v>30</v>
      </c>
      <c r="AX177" s="12" t="s">
        <v>67</v>
      </c>
      <c r="AY177" s="241" t="s">
        <v>211</v>
      </c>
    </row>
    <row r="178" spans="2:51" s="13" customFormat="1" ht="12">
      <c r="B178" s="242"/>
      <c r="C178" s="243"/>
      <c r="D178" s="228" t="s">
        <v>223</v>
      </c>
      <c r="E178" s="244" t="s">
        <v>1</v>
      </c>
      <c r="F178" s="245" t="s">
        <v>2799</v>
      </c>
      <c r="G178" s="243"/>
      <c r="H178" s="246">
        <v>27.786</v>
      </c>
      <c r="I178" s="247"/>
      <c r="J178" s="243"/>
      <c r="K178" s="243"/>
      <c r="L178" s="248"/>
      <c r="M178" s="249"/>
      <c r="N178" s="250"/>
      <c r="O178" s="250"/>
      <c r="P178" s="250"/>
      <c r="Q178" s="250"/>
      <c r="R178" s="250"/>
      <c r="S178" s="250"/>
      <c r="T178" s="251"/>
      <c r="AT178" s="252" t="s">
        <v>223</v>
      </c>
      <c r="AU178" s="252" t="s">
        <v>76</v>
      </c>
      <c r="AV178" s="13" t="s">
        <v>76</v>
      </c>
      <c r="AW178" s="13" t="s">
        <v>30</v>
      </c>
      <c r="AX178" s="13" t="s">
        <v>67</v>
      </c>
      <c r="AY178" s="252" t="s">
        <v>211</v>
      </c>
    </row>
    <row r="179" spans="2:51" s="12" customFormat="1" ht="12">
      <c r="B179" s="232"/>
      <c r="C179" s="233"/>
      <c r="D179" s="228" t="s">
        <v>223</v>
      </c>
      <c r="E179" s="234" t="s">
        <v>1</v>
      </c>
      <c r="F179" s="235" t="s">
        <v>2811</v>
      </c>
      <c r="G179" s="233"/>
      <c r="H179" s="234" t="s">
        <v>1</v>
      </c>
      <c r="I179" s="236"/>
      <c r="J179" s="233"/>
      <c r="K179" s="233"/>
      <c r="L179" s="237"/>
      <c r="M179" s="238"/>
      <c r="N179" s="239"/>
      <c r="O179" s="239"/>
      <c r="P179" s="239"/>
      <c r="Q179" s="239"/>
      <c r="R179" s="239"/>
      <c r="S179" s="239"/>
      <c r="T179" s="240"/>
      <c r="AT179" s="241" t="s">
        <v>223</v>
      </c>
      <c r="AU179" s="241" t="s">
        <v>76</v>
      </c>
      <c r="AV179" s="12" t="s">
        <v>74</v>
      </c>
      <c r="AW179" s="12" t="s">
        <v>30</v>
      </c>
      <c r="AX179" s="12" t="s">
        <v>67</v>
      </c>
      <c r="AY179" s="241" t="s">
        <v>211</v>
      </c>
    </row>
    <row r="180" spans="2:51" s="13" customFormat="1" ht="12">
      <c r="B180" s="242"/>
      <c r="C180" s="243"/>
      <c r="D180" s="228" t="s">
        <v>223</v>
      </c>
      <c r="E180" s="244" t="s">
        <v>1</v>
      </c>
      <c r="F180" s="245" t="s">
        <v>2812</v>
      </c>
      <c r="G180" s="243"/>
      <c r="H180" s="246">
        <v>0.832</v>
      </c>
      <c r="I180" s="247"/>
      <c r="J180" s="243"/>
      <c r="K180" s="243"/>
      <c r="L180" s="248"/>
      <c r="M180" s="249"/>
      <c r="N180" s="250"/>
      <c r="O180" s="250"/>
      <c r="P180" s="250"/>
      <c r="Q180" s="250"/>
      <c r="R180" s="250"/>
      <c r="S180" s="250"/>
      <c r="T180" s="251"/>
      <c r="AT180" s="252" t="s">
        <v>223</v>
      </c>
      <c r="AU180" s="252" t="s">
        <v>76</v>
      </c>
      <c r="AV180" s="13" t="s">
        <v>76</v>
      </c>
      <c r="AW180" s="13" t="s">
        <v>30</v>
      </c>
      <c r="AX180" s="13" t="s">
        <v>67</v>
      </c>
      <c r="AY180" s="252" t="s">
        <v>211</v>
      </c>
    </row>
    <row r="181" spans="2:51" s="14" customFormat="1" ht="12">
      <c r="B181" s="253"/>
      <c r="C181" s="254"/>
      <c r="D181" s="228" t="s">
        <v>223</v>
      </c>
      <c r="E181" s="255" t="s">
        <v>1</v>
      </c>
      <c r="F181" s="256" t="s">
        <v>227</v>
      </c>
      <c r="G181" s="254"/>
      <c r="H181" s="257">
        <v>28.618</v>
      </c>
      <c r="I181" s="258"/>
      <c r="J181" s="254"/>
      <c r="K181" s="254"/>
      <c r="L181" s="259"/>
      <c r="M181" s="260"/>
      <c r="N181" s="261"/>
      <c r="O181" s="261"/>
      <c r="P181" s="261"/>
      <c r="Q181" s="261"/>
      <c r="R181" s="261"/>
      <c r="S181" s="261"/>
      <c r="T181" s="262"/>
      <c r="AT181" s="263" t="s">
        <v>223</v>
      </c>
      <c r="AU181" s="263" t="s">
        <v>76</v>
      </c>
      <c r="AV181" s="14" t="s">
        <v>218</v>
      </c>
      <c r="AW181" s="14" t="s">
        <v>30</v>
      </c>
      <c r="AX181" s="14" t="s">
        <v>74</v>
      </c>
      <c r="AY181" s="263" t="s">
        <v>211</v>
      </c>
    </row>
    <row r="182" spans="2:65" s="1" customFormat="1" ht="16.5" customHeight="1">
      <c r="B182" s="38"/>
      <c r="C182" s="264" t="s">
        <v>273</v>
      </c>
      <c r="D182" s="264" t="s">
        <v>337</v>
      </c>
      <c r="E182" s="265" t="s">
        <v>338</v>
      </c>
      <c r="F182" s="266" t="s">
        <v>339</v>
      </c>
      <c r="G182" s="267" t="s">
        <v>323</v>
      </c>
      <c r="H182" s="268">
        <v>45.789</v>
      </c>
      <c r="I182" s="269"/>
      <c r="J182" s="270">
        <f>ROUND(I182*H182,2)</f>
        <v>0</v>
      </c>
      <c r="K182" s="266" t="s">
        <v>217</v>
      </c>
      <c r="L182" s="271"/>
      <c r="M182" s="272" t="s">
        <v>1</v>
      </c>
      <c r="N182" s="273" t="s">
        <v>38</v>
      </c>
      <c r="O182" s="79"/>
      <c r="P182" s="225">
        <f>O182*H182</f>
        <v>0</v>
      </c>
      <c r="Q182" s="225">
        <v>1</v>
      </c>
      <c r="R182" s="225">
        <f>Q182*H182</f>
        <v>45.789</v>
      </c>
      <c r="S182" s="225">
        <v>0</v>
      </c>
      <c r="T182" s="226">
        <f>S182*H182</f>
        <v>0</v>
      </c>
      <c r="AR182" s="17" t="s">
        <v>247</v>
      </c>
      <c r="AT182" s="17" t="s">
        <v>337</v>
      </c>
      <c r="AU182" s="17" t="s">
        <v>76</v>
      </c>
      <c r="AY182" s="17" t="s">
        <v>211</v>
      </c>
      <c r="BE182" s="227">
        <f>IF(N182="základní",J182,0)</f>
        <v>0</v>
      </c>
      <c r="BF182" s="227">
        <f>IF(N182="snížená",J182,0)</f>
        <v>0</v>
      </c>
      <c r="BG182" s="227">
        <f>IF(N182="zákl. přenesená",J182,0)</f>
        <v>0</v>
      </c>
      <c r="BH182" s="227">
        <f>IF(N182="sníž. přenesená",J182,0)</f>
        <v>0</v>
      </c>
      <c r="BI182" s="227">
        <f>IF(N182="nulová",J182,0)</f>
        <v>0</v>
      </c>
      <c r="BJ182" s="17" t="s">
        <v>74</v>
      </c>
      <c r="BK182" s="227">
        <f>ROUND(I182*H182,2)</f>
        <v>0</v>
      </c>
      <c r="BL182" s="17" t="s">
        <v>218</v>
      </c>
      <c r="BM182" s="17" t="s">
        <v>304</v>
      </c>
    </row>
    <row r="183" spans="2:47" s="1" customFormat="1" ht="12">
      <c r="B183" s="38"/>
      <c r="C183" s="39"/>
      <c r="D183" s="228" t="s">
        <v>219</v>
      </c>
      <c r="E183" s="39"/>
      <c r="F183" s="229" t="s">
        <v>339</v>
      </c>
      <c r="G183" s="39"/>
      <c r="H183" s="39"/>
      <c r="I183" s="143"/>
      <c r="J183" s="39"/>
      <c r="K183" s="39"/>
      <c r="L183" s="43"/>
      <c r="M183" s="230"/>
      <c r="N183" s="79"/>
      <c r="O183" s="79"/>
      <c r="P183" s="79"/>
      <c r="Q183" s="79"/>
      <c r="R183" s="79"/>
      <c r="S183" s="79"/>
      <c r="T183" s="80"/>
      <c r="AT183" s="17" t="s">
        <v>219</v>
      </c>
      <c r="AU183" s="17" t="s">
        <v>76</v>
      </c>
    </row>
    <row r="184" spans="2:51" s="13" customFormat="1" ht="12">
      <c r="B184" s="242"/>
      <c r="C184" s="243"/>
      <c r="D184" s="228" t="s">
        <v>223</v>
      </c>
      <c r="E184" s="244" t="s">
        <v>1</v>
      </c>
      <c r="F184" s="245" t="s">
        <v>2813</v>
      </c>
      <c r="G184" s="243"/>
      <c r="H184" s="246">
        <v>45.789</v>
      </c>
      <c r="I184" s="247"/>
      <c r="J184" s="243"/>
      <c r="K184" s="243"/>
      <c r="L184" s="248"/>
      <c r="M184" s="249"/>
      <c r="N184" s="250"/>
      <c r="O184" s="250"/>
      <c r="P184" s="250"/>
      <c r="Q184" s="250"/>
      <c r="R184" s="250"/>
      <c r="S184" s="250"/>
      <c r="T184" s="251"/>
      <c r="AT184" s="252" t="s">
        <v>223</v>
      </c>
      <c r="AU184" s="252" t="s">
        <v>76</v>
      </c>
      <c r="AV184" s="13" t="s">
        <v>76</v>
      </c>
      <c r="AW184" s="13" t="s">
        <v>30</v>
      </c>
      <c r="AX184" s="13" t="s">
        <v>67</v>
      </c>
      <c r="AY184" s="252" t="s">
        <v>211</v>
      </c>
    </row>
    <row r="185" spans="2:51" s="14" customFormat="1" ht="12">
      <c r="B185" s="253"/>
      <c r="C185" s="254"/>
      <c r="D185" s="228" t="s">
        <v>223</v>
      </c>
      <c r="E185" s="255" t="s">
        <v>1</v>
      </c>
      <c r="F185" s="256" t="s">
        <v>227</v>
      </c>
      <c r="G185" s="254"/>
      <c r="H185" s="257">
        <v>45.789</v>
      </c>
      <c r="I185" s="258"/>
      <c r="J185" s="254"/>
      <c r="K185" s="254"/>
      <c r="L185" s="259"/>
      <c r="M185" s="260"/>
      <c r="N185" s="261"/>
      <c r="O185" s="261"/>
      <c r="P185" s="261"/>
      <c r="Q185" s="261"/>
      <c r="R185" s="261"/>
      <c r="S185" s="261"/>
      <c r="T185" s="262"/>
      <c r="AT185" s="263" t="s">
        <v>223</v>
      </c>
      <c r="AU185" s="263" t="s">
        <v>76</v>
      </c>
      <c r="AV185" s="14" t="s">
        <v>218</v>
      </c>
      <c r="AW185" s="14" t="s">
        <v>30</v>
      </c>
      <c r="AX185" s="14" t="s">
        <v>74</v>
      </c>
      <c r="AY185" s="263" t="s">
        <v>211</v>
      </c>
    </row>
    <row r="186" spans="2:65" s="1" customFormat="1" ht="16.5" customHeight="1">
      <c r="B186" s="38"/>
      <c r="C186" s="216" t="s">
        <v>336</v>
      </c>
      <c r="D186" s="216" t="s">
        <v>213</v>
      </c>
      <c r="E186" s="217" t="s">
        <v>2000</v>
      </c>
      <c r="F186" s="218" t="s">
        <v>2001</v>
      </c>
      <c r="G186" s="219" t="s">
        <v>216</v>
      </c>
      <c r="H186" s="220">
        <v>18</v>
      </c>
      <c r="I186" s="221"/>
      <c r="J186" s="222">
        <f>ROUND(I186*H186,2)</f>
        <v>0</v>
      </c>
      <c r="K186" s="218" t="s">
        <v>217</v>
      </c>
      <c r="L186" s="43"/>
      <c r="M186" s="223" t="s">
        <v>1</v>
      </c>
      <c r="N186" s="224" t="s">
        <v>38</v>
      </c>
      <c r="O186" s="79"/>
      <c r="P186" s="225">
        <f>O186*H186</f>
        <v>0</v>
      </c>
      <c r="Q186" s="225">
        <v>0</v>
      </c>
      <c r="R186" s="225">
        <f>Q186*H186</f>
        <v>0</v>
      </c>
      <c r="S186" s="225">
        <v>0</v>
      </c>
      <c r="T186" s="226">
        <f>S186*H186</f>
        <v>0</v>
      </c>
      <c r="AR186" s="17" t="s">
        <v>218</v>
      </c>
      <c r="AT186" s="17" t="s">
        <v>213</v>
      </c>
      <c r="AU186" s="17" t="s">
        <v>76</v>
      </c>
      <c r="AY186" s="17" t="s">
        <v>211</v>
      </c>
      <c r="BE186" s="227">
        <f>IF(N186="základní",J186,0)</f>
        <v>0</v>
      </c>
      <c r="BF186" s="227">
        <f>IF(N186="snížená",J186,0)</f>
        <v>0</v>
      </c>
      <c r="BG186" s="227">
        <f>IF(N186="zákl. přenesená",J186,0)</f>
        <v>0</v>
      </c>
      <c r="BH186" s="227">
        <f>IF(N186="sníž. přenesená",J186,0)</f>
        <v>0</v>
      </c>
      <c r="BI186" s="227">
        <f>IF(N186="nulová",J186,0)</f>
        <v>0</v>
      </c>
      <c r="BJ186" s="17" t="s">
        <v>74</v>
      </c>
      <c r="BK186" s="227">
        <f>ROUND(I186*H186,2)</f>
        <v>0</v>
      </c>
      <c r="BL186" s="17" t="s">
        <v>218</v>
      </c>
      <c r="BM186" s="17" t="s">
        <v>311</v>
      </c>
    </row>
    <row r="187" spans="2:47" s="1" customFormat="1" ht="12">
      <c r="B187" s="38"/>
      <c r="C187" s="39"/>
      <c r="D187" s="228" t="s">
        <v>219</v>
      </c>
      <c r="E187" s="39"/>
      <c r="F187" s="229" t="s">
        <v>2002</v>
      </c>
      <c r="G187" s="39"/>
      <c r="H187" s="39"/>
      <c r="I187" s="143"/>
      <c r="J187" s="39"/>
      <c r="K187" s="39"/>
      <c r="L187" s="43"/>
      <c r="M187" s="230"/>
      <c r="N187" s="79"/>
      <c r="O187" s="79"/>
      <c r="P187" s="79"/>
      <c r="Q187" s="79"/>
      <c r="R187" s="79"/>
      <c r="S187" s="79"/>
      <c r="T187" s="80"/>
      <c r="AT187" s="17" t="s">
        <v>219</v>
      </c>
      <c r="AU187" s="17" t="s">
        <v>76</v>
      </c>
    </row>
    <row r="188" spans="2:47" s="1" customFormat="1" ht="12">
      <c r="B188" s="38"/>
      <c r="C188" s="39"/>
      <c r="D188" s="228" t="s">
        <v>221</v>
      </c>
      <c r="E188" s="39"/>
      <c r="F188" s="231" t="s">
        <v>2003</v>
      </c>
      <c r="G188" s="39"/>
      <c r="H188" s="39"/>
      <c r="I188" s="143"/>
      <c r="J188" s="39"/>
      <c r="K188" s="39"/>
      <c r="L188" s="43"/>
      <c r="M188" s="230"/>
      <c r="N188" s="79"/>
      <c r="O188" s="79"/>
      <c r="P188" s="79"/>
      <c r="Q188" s="79"/>
      <c r="R188" s="79"/>
      <c r="S188" s="79"/>
      <c r="T188" s="80"/>
      <c r="AT188" s="17" t="s">
        <v>221</v>
      </c>
      <c r="AU188" s="17" t="s">
        <v>76</v>
      </c>
    </row>
    <row r="189" spans="2:51" s="12" customFormat="1" ht="12">
      <c r="B189" s="232"/>
      <c r="C189" s="233"/>
      <c r="D189" s="228" t="s">
        <v>223</v>
      </c>
      <c r="E189" s="234" t="s">
        <v>1</v>
      </c>
      <c r="F189" s="235" t="s">
        <v>2386</v>
      </c>
      <c r="G189" s="233"/>
      <c r="H189" s="234" t="s">
        <v>1</v>
      </c>
      <c r="I189" s="236"/>
      <c r="J189" s="233"/>
      <c r="K189" s="233"/>
      <c r="L189" s="237"/>
      <c r="M189" s="238"/>
      <c r="N189" s="239"/>
      <c r="O189" s="239"/>
      <c r="P189" s="239"/>
      <c r="Q189" s="239"/>
      <c r="R189" s="239"/>
      <c r="S189" s="239"/>
      <c r="T189" s="240"/>
      <c r="AT189" s="241" t="s">
        <v>223</v>
      </c>
      <c r="AU189" s="241" t="s">
        <v>76</v>
      </c>
      <c r="AV189" s="12" t="s">
        <v>74</v>
      </c>
      <c r="AW189" s="12" t="s">
        <v>30</v>
      </c>
      <c r="AX189" s="12" t="s">
        <v>67</v>
      </c>
      <c r="AY189" s="241" t="s">
        <v>211</v>
      </c>
    </row>
    <row r="190" spans="2:51" s="13" customFormat="1" ht="12">
      <c r="B190" s="242"/>
      <c r="C190" s="243"/>
      <c r="D190" s="228" t="s">
        <v>223</v>
      </c>
      <c r="E190" s="244" t="s">
        <v>1</v>
      </c>
      <c r="F190" s="245" t="s">
        <v>2814</v>
      </c>
      <c r="G190" s="243"/>
      <c r="H190" s="246">
        <v>9</v>
      </c>
      <c r="I190" s="247"/>
      <c r="J190" s="243"/>
      <c r="K190" s="243"/>
      <c r="L190" s="248"/>
      <c r="M190" s="249"/>
      <c r="N190" s="250"/>
      <c r="O190" s="250"/>
      <c r="P190" s="250"/>
      <c r="Q190" s="250"/>
      <c r="R190" s="250"/>
      <c r="S190" s="250"/>
      <c r="T190" s="251"/>
      <c r="AT190" s="252" t="s">
        <v>223</v>
      </c>
      <c r="AU190" s="252" t="s">
        <v>76</v>
      </c>
      <c r="AV190" s="13" t="s">
        <v>76</v>
      </c>
      <c r="AW190" s="13" t="s">
        <v>30</v>
      </c>
      <c r="AX190" s="13" t="s">
        <v>67</v>
      </c>
      <c r="AY190" s="252" t="s">
        <v>211</v>
      </c>
    </row>
    <row r="191" spans="2:51" s="12" customFormat="1" ht="12">
      <c r="B191" s="232"/>
      <c r="C191" s="233"/>
      <c r="D191" s="228" t="s">
        <v>223</v>
      </c>
      <c r="E191" s="234" t="s">
        <v>1</v>
      </c>
      <c r="F191" s="235" t="s">
        <v>1987</v>
      </c>
      <c r="G191" s="233"/>
      <c r="H191" s="234" t="s">
        <v>1</v>
      </c>
      <c r="I191" s="236"/>
      <c r="J191" s="233"/>
      <c r="K191" s="233"/>
      <c r="L191" s="237"/>
      <c r="M191" s="238"/>
      <c r="N191" s="239"/>
      <c r="O191" s="239"/>
      <c r="P191" s="239"/>
      <c r="Q191" s="239"/>
      <c r="R191" s="239"/>
      <c r="S191" s="239"/>
      <c r="T191" s="240"/>
      <c r="AT191" s="241" t="s">
        <v>223</v>
      </c>
      <c r="AU191" s="241" t="s">
        <v>76</v>
      </c>
      <c r="AV191" s="12" t="s">
        <v>74</v>
      </c>
      <c r="AW191" s="12" t="s">
        <v>30</v>
      </c>
      <c r="AX191" s="12" t="s">
        <v>67</v>
      </c>
      <c r="AY191" s="241" t="s">
        <v>211</v>
      </c>
    </row>
    <row r="192" spans="2:51" s="13" customFormat="1" ht="12">
      <c r="B192" s="242"/>
      <c r="C192" s="243"/>
      <c r="D192" s="228" t="s">
        <v>223</v>
      </c>
      <c r="E192" s="244" t="s">
        <v>1</v>
      </c>
      <c r="F192" s="245" t="s">
        <v>2814</v>
      </c>
      <c r="G192" s="243"/>
      <c r="H192" s="246">
        <v>9</v>
      </c>
      <c r="I192" s="247"/>
      <c r="J192" s="243"/>
      <c r="K192" s="243"/>
      <c r="L192" s="248"/>
      <c r="M192" s="249"/>
      <c r="N192" s="250"/>
      <c r="O192" s="250"/>
      <c r="P192" s="250"/>
      <c r="Q192" s="250"/>
      <c r="R192" s="250"/>
      <c r="S192" s="250"/>
      <c r="T192" s="251"/>
      <c r="AT192" s="252" t="s">
        <v>223</v>
      </c>
      <c r="AU192" s="252" t="s">
        <v>76</v>
      </c>
      <c r="AV192" s="13" t="s">
        <v>76</v>
      </c>
      <c r="AW192" s="13" t="s">
        <v>30</v>
      </c>
      <c r="AX192" s="13" t="s">
        <v>67</v>
      </c>
      <c r="AY192" s="252" t="s">
        <v>211</v>
      </c>
    </row>
    <row r="193" spans="2:51" s="14" customFormat="1" ht="12">
      <c r="B193" s="253"/>
      <c r="C193" s="254"/>
      <c r="D193" s="228" t="s">
        <v>223</v>
      </c>
      <c r="E193" s="255" t="s">
        <v>1</v>
      </c>
      <c r="F193" s="256" t="s">
        <v>227</v>
      </c>
      <c r="G193" s="254"/>
      <c r="H193" s="257">
        <v>18</v>
      </c>
      <c r="I193" s="258"/>
      <c r="J193" s="254"/>
      <c r="K193" s="254"/>
      <c r="L193" s="259"/>
      <c r="M193" s="260"/>
      <c r="N193" s="261"/>
      <c r="O193" s="261"/>
      <c r="P193" s="261"/>
      <c r="Q193" s="261"/>
      <c r="R193" s="261"/>
      <c r="S193" s="261"/>
      <c r="T193" s="262"/>
      <c r="AT193" s="263" t="s">
        <v>223</v>
      </c>
      <c r="AU193" s="263" t="s">
        <v>76</v>
      </c>
      <c r="AV193" s="14" t="s">
        <v>218</v>
      </c>
      <c r="AW193" s="14" t="s">
        <v>30</v>
      </c>
      <c r="AX193" s="14" t="s">
        <v>74</v>
      </c>
      <c r="AY193" s="263" t="s">
        <v>211</v>
      </c>
    </row>
    <row r="194" spans="2:65" s="1" customFormat="1" ht="16.5" customHeight="1">
      <c r="B194" s="38"/>
      <c r="C194" s="216" t="s">
        <v>278</v>
      </c>
      <c r="D194" s="216" t="s">
        <v>213</v>
      </c>
      <c r="E194" s="217" t="s">
        <v>342</v>
      </c>
      <c r="F194" s="218" t="s">
        <v>343</v>
      </c>
      <c r="G194" s="219" t="s">
        <v>216</v>
      </c>
      <c r="H194" s="220">
        <v>18</v>
      </c>
      <c r="I194" s="221"/>
      <c r="J194" s="222">
        <f>ROUND(I194*H194,2)</f>
        <v>0</v>
      </c>
      <c r="K194" s="218" t="s">
        <v>217</v>
      </c>
      <c r="L194" s="43"/>
      <c r="M194" s="223" t="s">
        <v>1</v>
      </c>
      <c r="N194" s="224" t="s">
        <v>38</v>
      </c>
      <c r="O194" s="79"/>
      <c r="P194" s="225">
        <f>O194*H194</f>
        <v>0</v>
      </c>
      <c r="Q194" s="225">
        <v>0</v>
      </c>
      <c r="R194" s="225">
        <f>Q194*H194</f>
        <v>0</v>
      </c>
      <c r="S194" s="225">
        <v>0</v>
      </c>
      <c r="T194" s="226">
        <f>S194*H194</f>
        <v>0</v>
      </c>
      <c r="AR194" s="17" t="s">
        <v>218</v>
      </c>
      <c r="AT194" s="17" t="s">
        <v>213</v>
      </c>
      <c r="AU194" s="17" t="s">
        <v>76</v>
      </c>
      <c r="AY194" s="17" t="s">
        <v>211</v>
      </c>
      <c r="BE194" s="227">
        <f>IF(N194="základní",J194,0)</f>
        <v>0</v>
      </c>
      <c r="BF194" s="227">
        <f>IF(N194="snížená",J194,0)</f>
        <v>0</v>
      </c>
      <c r="BG194" s="227">
        <f>IF(N194="zákl. přenesená",J194,0)</f>
        <v>0</v>
      </c>
      <c r="BH194" s="227">
        <f>IF(N194="sníž. přenesená",J194,0)</f>
        <v>0</v>
      </c>
      <c r="BI194" s="227">
        <f>IF(N194="nulová",J194,0)</f>
        <v>0</v>
      </c>
      <c r="BJ194" s="17" t="s">
        <v>74</v>
      </c>
      <c r="BK194" s="227">
        <f>ROUND(I194*H194,2)</f>
        <v>0</v>
      </c>
      <c r="BL194" s="17" t="s">
        <v>218</v>
      </c>
      <c r="BM194" s="17" t="s">
        <v>317</v>
      </c>
    </row>
    <row r="195" spans="2:47" s="1" customFormat="1" ht="12">
      <c r="B195" s="38"/>
      <c r="C195" s="39"/>
      <c r="D195" s="228" t="s">
        <v>219</v>
      </c>
      <c r="E195" s="39"/>
      <c r="F195" s="229" t="s">
        <v>345</v>
      </c>
      <c r="G195" s="39"/>
      <c r="H195" s="39"/>
      <c r="I195" s="143"/>
      <c r="J195" s="39"/>
      <c r="K195" s="39"/>
      <c r="L195" s="43"/>
      <c r="M195" s="230"/>
      <c r="N195" s="79"/>
      <c r="O195" s="79"/>
      <c r="P195" s="79"/>
      <c r="Q195" s="79"/>
      <c r="R195" s="79"/>
      <c r="S195" s="79"/>
      <c r="T195" s="80"/>
      <c r="AT195" s="17" t="s">
        <v>219</v>
      </c>
      <c r="AU195" s="17" t="s">
        <v>76</v>
      </c>
    </row>
    <row r="196" spans="2:47" s="1" customFormat="1" ht="12">
      <c r="B196" s="38"/>
      <c r="C196" s="39"/>
      <c r="D196" s="228" t="s">
        <v>221</v>
      </c>
      <c r="E196" s="39"/>
      <c r="F196" s="231" t="s">
        <v>346</v>
      </c>
      <c r="G196" s="39"/>
      <c r="H196" s="39"/>
      <c r="I196" s="143"/>
      <c r="J196" s="39"/>
      <c r="K196" s="39"/>
      <c r="L196" s="43"/>
      <c r="M196" s="230"/>
      <c r="N196" s="79"/>
      <c r="O196" s="79"/>
      <c r="P196" s="79"/>
      <c r="Q196" s="79"/>
      <c r="R196" s="79"/>
      <c r="S196" s="79"/>
      <c r="T196" s="80"/>
      <c r="AT196" s="17" t="s">
        <v>221</v>
      </c>
      <c r="AU196" s="17" t="s">
        <v>76</v>
      </c>
    </row>
    <row r="197" spans="2:65" s="1" customFormat="1" ht="16.5" customHeight="1">
      <c r="B197" s="38"/>
      <c r="C197" s="264" t="s">
        <v>253</v>
      </c>
      <c r="D197" s="264" t="s">
        <v>337</v>
      </c>
      <c r="E197" s="265" t="s">
        <v>348</v>
      </c>
      <c r="F197" s="266" t="s">
        <v>349</v>
      </c>
      <c r="G197" s="267" t="s">
        <v>350</v>
      </c>
      <c r="H197" s="268">
        <v>0.54</v>
      </c>
      <c r="I197" s="269"/>
      <c r="J197" s="270">
        <f>ROUND(I197*H197,2)</f>
        <v>0</v>
      </c>
      <c r="K197" s="266" t="s">
        <v>217</v>
      </c>
      <c r="L197" s="271"/>
      <c r="M197" s="272" t="s">
        <v>1</v>
      </c>
      <c r="N197" s="273" t="s">
        <v>38</v>
      </c>
      <c r="O197" s="79"/>
      <c r="P197" s="225">
        <f>O197*H197</f>
        <v>0</v>
      </c>
      <c r="Q197" s="225">
        <v>0.001</v>
      </c>
      <c r="R197" s="225">
        <f>Q197*H197</f>
        <v>0.00054</v>
      </c>
      <c r="S197" s="225">
        <v>0</v>
      </c>
      <c r="T197" s="226">
        <f>S197*H197</f>
        <v>0</v>
      </c>
      <c r="AR197" s="17" t="s">
        <v>247</v>
      </c>
      <c r="AT197" s="17" t="s">
        <v>337</v>
      </c>
      <c r="AU197" s="17" t="s">
        <v>76</v>
      </c>
      <c r="AY197" s="17" t="s">
        <v>211</v>
      </c>
      <c r="BE197" s="227">
        <f>IF(N197="základní",J197,0)</f>
        <v>0</v>
      </c>
      <c r="BF197" s="227">
        <f>IF(N197="snížená",J197,0)</f>
        <v>0</v>
      </c>
      <c r="BG197" s="227">
        <f>IF(N197="zákl. přenesená",J197,0)</f>
        <v>0</v>
      </c>
      <c r="BH197" s="227">
        <f>IF(N197="sníž. přenesená",J197,0)</f>
        <v>0</v>
      </c>
      <c r="BI197" s="227">
        <f>IF(N197="nulová",J197,0)</f>
        <v>0</v>
      </c>
      <c r="BJ197" s="17" t="s">
        <v>74</v>
      </c>
      <c r="BK197" s="227">
        <f>ROUND(I197*H197,2)</f>
        <v>0</v>
      </c>
      <c r="BL197" s="17" t="s">
        <v>218</v>
      </c>
      <c r="BM197" s="17" t="s">
        <v>324</v>
      </c>
    </row>
    <row r="198" spans="2:47" s="1" customFormat="1" ht="12">
      <c r="B198" s="38"/>
      <c r="C198" s="39"/>
      <c r="D198" s="228" t="s">
        <v>219</v>
      </c>
      <c r="E198" s="39"/>
      <c r="F198" s="229" t="s">
        <v>349</v>
      </c>
      <c r="G198" s="39"/>
      <c r="H198" s="39"/>
      <c r="I198" s="143"/>
      <c r="J198" s="39"/>
      <c r="K198" s="39"/>
      <c r="L198" s="43"/>
      <c r="M198" s="230"/>
      <c r="N198" s="79"/>
      <c r="O198" s="79"/>
      <c r="P198" s="79"/>
      <c r="Q198" s="79"/>
      <c r="R198" s="79"/>
      <c r="S198" s="79"/>
      <c r="T198" s="80"/>
      <c r="AT198" s="17" t="s">
        <v>219</v>
      </c>
      <c r="AU198" s="17" t="s">
        <v>76</v>
      </c>
    </row>
    <row r="199" spans="2:51" s="13" customFormat="1" ht="12">
      <c r="B199" s="242"/>
      <c r="C199" s="243"/>
      <c r="D199" s="228" t="s">
        <v>223</v>
      </c>
      <c r="E199" s="244" t="s">
        <v>1</v>
      </c>
      <c r="F199" s="245" t="s">
        <v>2815</v>
      </c>
      <c r="G199" s="243"/>
      <c r="H199" s="246">
        <v>0.54</v>
      </c>
      <c r="I199" s="247"/>
      <c r="J199" s="243"/>
      <c r="K199" s="243"/>
      <c r="L199" s="248"/>
      <c r="M199" s="249"/>
      <c r="N199" s="250"/>
      <c r="O199" s="250"/>
      <c r="P199" s="250"/>
      <c r="Q199" s="250"/>
      <c r="R199" s="250"/>
      <c r="S199" s="250"/>
      <c r="T199" s="251"/>
      <c r="AT199" s="252" t="s">
        <v>223</v>
      </c>
      <c r="AU199" s="252" t="s">
        <v>76</v>
      </c>
      <c r="AV199" s="13" t="s">
        <v>76</v>
      </c>
      <c r="AW199" s="13" t="s">
        <v>30</v>
      </c>
      <c r="AX199" s="13" t="s">
        <v>67</v>
      </c>
      <c r="AY199" s="252" t="s">
        <v>211</v>
      </c>
    </row>
    <row r="200" spans="2:51" s="14" customFormat="1" ht="12">
      <c r="B200" s="253"/>
      <c r="C200" s="254"/>
      <c r="D200" s="228" t="s">
        <v>223</v>
      </c>
      <c r="E200" s="255" t="s">
        <v>1</v>
      </c>
      <c r="F200" s="256" t="s">
        <v>227</v>
      </c>
      <c r="G200" s="254"/>
      <c r="H200" s="257">
        <v>0.54</v>
      </c>
      <c r="I200" s="258"/>
      <c r="J200" s="254"/>
      <c r="K200" s="254"/>
      <c r="L200" s="259"/>
      <c r="M200" s="260"/>
      <c r="N200" s="261"/>
      <c r="O200" s="261"/>
      <c r="P200" s="261"/>
      <c r="Q200" s="261"/>
      <c r="R200" s="261"/>
      <c r="S200" s="261"/>
      <c r="T200" s="262"/>
      <c r="AT200" s="263" t="s">
        <v>223</v>
      </c>
      <c r="AU200" s="263" t="s">
        <v>76</v>
      </c>
      <c r="AV200" s="14" t="s">
        <v>218</v>
      </c>
      <c r="AW200" s="14" t="s">
        <v>30</v>
      </c>
      <c r="AX200" s="14" t="s">
        <v>74</v>
      </c>
      <c r="AY200" s="263" t="s">
        <v>211</v>
      </c>
    </row>
    <row r="201" spans="2:65" s="1" customFormat="1" ht="16.5" customHeight="1">
      <c r="B201" s="38"/>
      <c r="C201" s="216" t="s">
        <v>353</v>
      </c>
      <c r="D201" s="216" t="s">
        <v>213</v>
      </c>
      <c r="E201" s="217" t="s">
        <v>896</v>
      </c>
      <c r="F201" s="218" t="s">
        <v>897</v>
      </c>
      <c r="G201" s="219" t="s">
        <v>216</v>
      </c>
      <c r="H201" s="220">
        <v>18</v>
      </c>
      <c r="I201" s="221"/>
      <c r="J201" s="222">
        <f>ROUND(I201*H201,2)</f>
        <v>0</v>
      </c>
      <c r="K201" s="218" t="s">
        <v>217</v>
      </c>
      <c r="L201" s="43"/>
      <c r="M201" s="223" t="s">
        <v>1</v>
      </c>
      <c r="N201" s="224" t="s">
        <v>38</v>
      </c>
      <c r="O201" s="79"/>
      <c r="P201" s="225">
        <f>O201*H201</f>
        <v>0</v>
      </c>
      <c r="Q201" s="225">
        <v>0</v>
      </c>
      <c r="R201" s="225">
        <f>Q201*H201</f>
        <v>0</v>
      </c>
      <c r="S201" s="225">
        <v>0</v>
      </c>
      <c r="T201" s="226">
        <f>S201*H201</f>
        <v>0</v>
      </c>
      <c r="AR201" s="17" t="s">
        <v>218</v>
      </c>
      <c r="AT201" s="17" t="s">
        <v>213</v>
      </c>
      <c r="AU201" s="17" t="s">
        <v>76</v>
      </c>
      <c r="AY201" s="17" t="s">
        <v>211</v>
      </c>
      <c r="BE201" s="227">
        <f>IF(N201="základní",J201,0)</f>
        <v>0</v>
      </c>
      <c r="BF201" s="227">
        <f>IF(N201="snížená",J201,0)</f>
        <v>0</v>
      </c>
      <c r="BG201" s="227">
        <f>IF(N201="zákl. přenesená",J201,0)</f>
        <v>0</v>
      </c>
      <c r="BH201" s="227">
        <f>IF(N201="sníž. přenesená",J201,0)</f>
        <v>0</v>
      </c>
      <c r="BI201" s="227">
        <f>IF(N201="nulová",J201,0)</f>
        <v>0</v>
      </c>
      <c r="BJ201" s="17" t="s">
        <v>74</v>
      </c>
      <c r="BK201" s="227">
        <f>ROUND(I201*H201,2)</f>
        <v>0</v>
      </c>
      <c r="BL201" s="17" t="s">
        <v>218</v>
      </c>
      <c r="BM201" s="17" t="s">
        <v>2816</v>
      </c>
    </row>
    <row r="202" spans="2:47" s="1" customFormat="1" ht="12">
      <c r="B202" s="38"/>
      <c r="C202" s="39"/>
      <c r="D202" s="228" t="s">
        <v>219</v>
      </c>
      <c r="E202" s="39"/>
      <c r="F202" s="229" t="s">
        <v>899</v>
      </c>
      <c r="G202" s="39"/>
      <c r="H202" s="39"/>
      <c r="I202" s="143"/>
      <c r="J202" s="39"/>
      <c r="K202" s="39"/>
      <c r="L202" s="43"/>
      <c r="M202" s="230"/>
      <c r="N202" s="79"/>
      <c r="O202" s="79"/>
      <c r="P202" s="79"/>
      <c r="Q202" s="79"/>
      <c r="R202" s="79"/>
      <c r="S202" s="79"/>
      <c r="T202" s="80"/>
      <c r="AT202" s="17" t="s">
        <v>219</v>
      </c>
      <c r="AU202" s="17" t="s">
        <v>76</v>
      </c>
    </row>
    <row r="203" spans="2:47" s="1" customFormat="1" ht="12">
      <c r="B203" s="38"/>
      <c r="C203" s="39"/>
      <c r="D203" s="228" t="s">
        <v>221</v>
      </c>
      <c r="E203" s="39"/>
      <c r="F203" s="231" t="s">
        <v>363</v>
      </c>
      <c r="G203" s="39"/>
      <c r="H203" s="39"/>
      <c r="I203" s="143"/>
      <c r="J203" s="39"/>
      <c r="K203" s="39"/>
      <c r="L203" s="43"/>
      <c r="M203" s="230"/>
      <c r="N203" s="79"/>
      <c r="O203" s="79"/>
      <c r="P203" s="79"/>
      <c r="Q203" s="79"/>
      <c r="R203" s="79"/>
      <c r="S203" s="79"/>
      <c r="T203" s="80"/>
      <c r="AT203" s="17" t="s">
        <v>221</v>
      </c>
      <c r="AU203" s="17" t="s">
        <v>76</v>
      </c>
    </row>
    <row r="204" spans="2:63" s="11" customFormat="1" ht="22.8" customHeight="1">
      <c r="B204" s="200"/>
      <c r="C204" s="201"/>
      <c r="D204" s="202" t="s">
        <v>66</v>
      </c>
      <c r="E204" s="214" t="s">
        <v>282</v>
      </c>
      <c r="F204" s="214" t="s">
        <v>505</v>
      </c>
      <c r="G204" s="201"/>
      <c r="H204" s="201"/>
      <c r="I204" s="204"/>
      <c r="J204" s="215">
        <f>BK204</f>
        <v>0</v>
      </c>
      <c r="K204" s="201"/>
      <c r="L204" s="206"/>
      <c r="M204" s="207"/>
      <c r="N204" s="208"/>
      <c r="O204" s="208"/>
      <c r="P204" s="209">
        <f>SUM(P205:P210)</f>
        <v>0</v>
      </c>
      <c r="Q204" s="208"/>
      <c r="R204" s="209">
        <f>SUM(R205:R210)</f>
        <v>0</v>
      </c>
      <c r="S204" s="208"/>
      <c r="T204" s="210">
        <f>SUM(T205:T210)</f>
        <v>6.4876</v>
      </c>
      <c r="AR204" s="211" t="s">
        <v>74</v>
      </c>
      <c r="AT204" s="212" t="s">
        <v>66</v>
      </c>
      <c r="AU204" s="212" t="s">
        <v>74</v>
      </c>
      <c r="AY204" s="211" t="s">
        <v>211</v>
      </c>
      <c r="BK204" s="213">
        <f>SUM(BK205:BK210)</f>
        <v>0</v>
      </c>
    </row>
    <row r="205" spans="2:65" s="1" customFormat="1" ht="16.5" customHeight="1">
      <c r="B205" s="38"/>
      <c r="C205" s="216" t="s">
        <v>7</v>
      </c>
      <c r="D205" s="216" t="s">
        <v>213</v>
      </c>
      <c r="E205" s="217" t="s">
        <v>2817</v>
      </c>
      <c r="F205" s="218" t="s">
        <v>2818</v>
      </c>
      <c r="G205" s="219" t="s">
        <v>246</v>
      </c>
      <c r="H205" s="220">
        <v>6.62</v>
      </c>
      <c r="I205" s="221"/>
      <c r="J205" s="222">
        <f>ROUND(I205*H205,2)</f>
        <v>0</v>
      </c>
      <c r="K205" s="218" t="s">
        <v>217</v>
      </c>
      <c r="L205" s="43"/>
      <c r="M205" s="223" t="s">
        <v>1</v>
      </c>
      <c r="N205" s="224" t="s">
        <v>38</v>
      </c>
      <c r="O205" s="79"/>
      <c r="P205" s="225">
        <f>O205*H205</f>
        <v>0</v>
      </c>
      <c r="Q205" s="225">
        <v>0</v>
      </c>
      <c r="R205" s="225">
        <f>Q205*H205</f>
        <v>0</v>
      </c>
      <c r="S205" s="225">
        <v>0.98</v>
      </c>
      <c r="T205" s="226">
        <f>S205*H205</f>
        <v>6.4876</v>
      </c>
      <c r="AR205" s="17" t="s">
        <v>218</v>
      </c>
      <c r="AT205" s="17" t="s">
        <v>213</v>
      </c>
      <c r="AU205" s="17" t="s">
        <v>76</v>
      </c>
      <c r="AY205" s="17" t="s">
        <v>211</v>
      </c>
      <c r="BE205" s="227">
        <f>IF(N205="základní",J205,0)</f>
        <v>0</v>
      </c>
      <c r="BF205" s="227">
        <f>IF(N205="snížená",J205,0)</f>
        <v>0</v>
      </c>
      <c r="BG205" s="227">
        <f>IF(N205="zákl. přenesená",J205,0)</f>
        <v>0</v>
      </c>
      <c r="BH205" s="227">
        <f>IF(N205="sníž. přenesená",J205,0)</f>
        <v>0</v>
      </c>
      <c r="BI205" s="227">
        <f>IF(N205="nulová",J205,0)</f>
        <v>0</v>
      </c>
      <c r="BJ205" s="17" t="s">
        <v>74</v>
      </c>
      <c r="BK205" s="227">
        <f>ROUND(I205*H205,2)</f>
        <v>0</v>
      </c>
      <c r="BL205" s="17" t="s">
        <v>218</v>
      </c>
      <c r="BM205" s="17" t="s">
        <v>340</v>
      </c>
    </row>
    <row r="206" spans="2:47" s="1" customFormat="1" ht="12">
      <c r="B206" s="38"/>
      <c r="C206" s="39"/>
      <c r="D206" s="228" t="s">
        <v>219</v>
      </c>
      <c r="E206" s="39"/>
      <c r="F206" s="229" t="s">
        <v>2819</v>
      </c>
      <c r="G206" s="39"/>
      <c r="H206" s="39"/>
      <c r="I206" s="143"/>
      <c r="J206" s="39"/>
      <c r="K206" s="39"/>
      <c r="L206" s="43"/>
      <c r="M206" s="230"/>
      <c r="N206" s="79"/>
      <c r="O206" s="79"/>
      <c r="P206" s="79"/>
      <c r="Q206" s="79"/>
      <c r="R206" s="79"/>
      <c r="S206" s="79"/>
      <c r="T206" s="80"/>
      <c r="AT206" s="17" t="s">
        <v>219</v>
      </c>
      <c r="AU206" s="17" t="s">
        <v>76</v>
      </c>
    </row>
    <row r="207" spans="2:47" s="1" customFormat="1" ht="12">
      <c r="B207" s="38"/>
      <c r="C207" s="39"/>
      <c r="D207" s="228" t="s">
        <v>221</v>
      </c>
      <c r="E207" s="39"/>
      <c r="F207" s="231" t="s">
        <v>2820</v>
      </c>
      <c r="G207" s="39"/>
      <c r="H207" s="39"/>
      <c r="I207" s="143"/>
      <c r="J207" s="39"/>
      <c r="K207" s="39"/>
      <c r="L207" s="43"/>
      <c r="M207" s="230"/>
      <c r="N207" s="79"/>
      <c r="O207" s="79"/>
      <c r="P207" s="79"/>
      <c r="Q207" s="79"/>
      <c r="R207" s="79"/>
      <c r="S207" s="79"/>
      <c r="T207" s="80"/>
      <c r="AT207" s="17" t="s">
        <v>221</v>
      </c>
      <c r="AU207" s="17" t="s">
        <v>76</v>
      </c>
    </row>
    <row r="208" spans="2:51" s="12" customFormat="1" ht="12">
      <c r="B208" s="232"/>
      <c r="C208" s="233"/>
      <c r="D208" s="228" t="s">
        <v>223</v>
      </c>
      <c r="E208" s="234" t="s">
        <v>1</v>
      </c>
      <c r="F208" s="235" t="s">
        <v>2821</v>
      </c>
      <c r="G208" s="233"/>
      <c r="H208" s="234" t="s">
        <v>1</v>
      </c>
      <c r="I208" s="236"/>
      <c r="J208" s="233"/>
      <c r="K208" s="233"/>
      <c r="L208" s="237"/>
      <c r="M208" s="238"/>
      <c r="N208" s="239"/>
      <c r="O208" s="239"/>
      <c r="P208" s="239"/>
      <c r="Q208" s="239"/>
      <c r="R208" s="239"/>
      <c r="S208" s="239"/>
      <c r="T208" s="240"/>
      <c r="AT208" s="241" t="s">
        <v>223</v>
      </c>
      <c r="AU208" s="241" t="s">
        <v>76</v>
      </c>
      <c r="AV208" s="12" t="s">
        <v>74</v>
      </c>
      <c r="AW208" s="12" t="s">
        <v>30</v>
      </c>
      <c r="AX208" s="12" t="s">
        <v>67</v>
      </c>
      <c r="AY208" s="241" t="s">
        <v>211</v>
      </c>
    </row>
    <row r="209" spans="2:51" s="13" customFormat="1" ht="12">
      <c r="B209" s="242"/>
      <c r="C209" s="243"/>
      <c r="D209" s="228" t="s">
        <v>223</v>
      </c>
      <c r="E209" s="244" t="s">
        <v>1</v>
      </c>
      <c r="F209" s="245" t="s">
        <v>2822</v>
      </c>
      <c r="G209" s="243"/>
      <c r="H209" s="246">
        <v>6.62</v>
      </c>
      <c r="I209" s="247"/>
      <c r="J209" s="243"/>
      <c r="K209" s="243"/>
      <c r="L209" s="248"/>
      <c r="M209" s="249"/>
      <c r="N209" s="250"/>
      <c r="O209" s="250"/>
      <c r="P209" s="250"/>
      <c r="Q209" s="250"/>
      <c r="R209" s="250"/>
      <c r="S209" s="250"/>
      <c r="T209" s="251"/>
      <c r="AT209" s="252" t="s">
        <v>223</v>
      </c>
      <c r="AU209" s="252" t="s">
        <v>76</v>
      </c>
      <c r="AV209" s="13" t="s">
        <v>76</v>
      </c>
      <c r="AW209" s="13" t="s">
        <v>30</v>
      </c>
      <c r="AX209" s="13" t="s">
        <v>67</v>
      </c>
      <c r="AY209" s="252" t="s">
        <v>211</v>
      </c>
    </row>
    <row r="210" spans="2:51" s="14" customFormat="1" ht="12">
      <c r="B210" s="253"/>
      <c r="C210" s="254"/>
      <c r="D210" s="228" t="s">
        <v>223</v>
      </c>
      <c r="E210" s="255" t="s">
        <v>1</v>
      </c>
      <c r="F210" s="256" t="s">
        <v>227</v>
      </c>
      <c r="G210" s="254"/>
      <c r="H210" s="257">
        <v>6.62</v>
      </c>
      <c r="I210" s="258"/>
      <c r="J210" s="254"/>
      <c r="K210" s="254"/>
      <c r="L210" s="259"/>
      <c r="M210" s="260"/>
      <c r="N210" s="261"/>
      <c r="O210" s="261"/>
      <c r="P210" s="261"/>
      <c r="Q210" s="261"/>
      <c r="R210" s="261"/>
      <c r="S210" s="261"/>
      <c r="T210" s="262"/>
      <c r="AT210" s="263" t="s">
        <v>223</v>
      </c>
      <c r="AU210" s="263" t="s">
        <v>76</v>
      </c>
      <c r="AV210" s="14" t="s">
        <v>218</v>
      </c>
      <c r="AW210" s="14" t="s">
        <v>30</v>
      </c>
      <c r="AX210" s="14" t="s">
        <v>74</v>
      </c>
      <c r="AY210" s="263" t="s">
        <v>211</v>
      </c>
    </row>
    <row r="211" spans="2:63" s="11" customFormat="1" ht="22.8" customHeight="1">
      <c r="B211" s="200"/>
      <c r="C211" s="201"/>
      <c r="D211" s="202" t="s">
        <v>66</v>
      </c>
      <c r="E211" s="214" t="s">
        <v>711</v>
      </c>
      <c r="F211" s="214" t="s">
        <v>712</v>
      </c>
      <c r="G211" s="201"/>
      <c r="H211" s="201"/>
      <c r="I211" s="204"/>
      <c r="J211" s="215">
        <f>BK211</f>
        <v>0</v>
      </c>
      <c r="K211" s="201"/>
      <c r="L211" s="206"/>
      <c r="M211" s="207"/>
      <c r="N211" s="208"/>
      <c r="O211" s="208"/>
      <c r="P211" s="209">
        <f>SUM(P212:P228)</f>
        <v>0</v>
      </c>
      <c r="Q211" s="208"/>
      <c r="R211" s="209">
        <f>SUM(R212:R228)</f>
        <v>0</v>
      </c>
      <c r="S211" s="208"/>
      <c r="T211" s="210">
        <f>SUM(T212:T228)</f>
        <v>0</v>
      </c>
      <c r="AR211" s="211" t="s">
        <v>74</v>
      </c>
      <c r="AT211" s="212" t="s">
        <v>66</v>
      </c>
      <c r="AU211" s="212" t="s">
        <v>74</v>
      </c>
      <c r="AY211" s="211" t="s">
        <v>211</v>
      </c>
      <c r="BK211" s="213">
        <f>SUM(BK212:BK228)</f>
        <v>0</v>
      </c>
    </row>
    <row r="212" spans="2:65" s="1" customFormat="1" ht="16.5" customHeight="1">
      <c r="B212" s="38"/>
      <c r="C212" s="216" t="s">
        <v>285</v>
      </c>
      <c r="D212" s="216" t="s">
        <v>213</v>
      </c>
      <c r="E212" s="217" t="s">
        <v>714</v>
      </c>
      <c r="F212" s="218" t="s">
        <v>715</v>
      </c>
      <c r="G212" s="219" t="s">
        <v>323</v>
      </c>
      <c r="H212" s="220">
        <v>6.488</v>
      </c>
      <c r="I212" s="221"/>
      <c r="J212" s="222">
        <f>ROUND(I212*H212,2)</f>
        <v>0</v>
      </c>
      <c r="K212" s="218" t="s">
        <v>217</v>
      </c>
      <c r="L212" s="43"/>
      <c r="M212" s="223" t="s">
        <v>1</v>
      </c>
      <c r="N212" s="224" t="s">
        <v>38</v>
      </c>
      <c r="O212" s="79"/>
      <c r="P212" s="225">
        <f>O212*H212</f>
        <v>0</v>
      </c>
      <c r="Q212" s="225">
        <v>0</v>
      </c>
      <c r="R212" s="225">
        <f>Q212*H212</f>
        <v>0</v>
      </c>
      <c r="S212" s="225">
        <v>0</v>
      </c>
      <c r="T212" s="226">
        <f>S212*H212</f>
        <v>0</v>
      </c>
      <c r="AR212" s="17" t="s">
        <v>218</v>
      </c>
      <c r="AT212" s="17" t="s">
        <v>213</v>
      </c>
      <c r="AU212" s="17" t="s">
        <v>76</v>
      </c>
      <c r="AY212" s="17" t="s">
        <v>211</v>
      </c>
      <c r="BE212" s="227">
        <f>IF(N212="základní",J212,0)</f>
        <v>0</v>
      </c>
      <c r="BF212" s="227">
        <f>IF(N212="snížená",J212,0)</f>
        <v>0</v>
      </c>
      <c r="BG212" s="227">
        <f>IF(N212="zákl. přenesená",J212,0)</f>
        <v>0</v>
      </c>
      <c r="BH212" s="227">
        <f>IF(N212="sníž. přenesená",J212,0)</f>
        <v>0</v>
      </c>
      <c r="BI212" s="227">
        <f>IF(N212="nulová",J212,0)</f>
        <v>0</v>
      </c>
      <c r="BJ212" s="17" t="s">
        <v>74</v>
      </c>
      <c r="BK212" s="227">
        <f>ROUND(I212*H212,2)</f>
        <v>0</v>
      </c>
      <c r="BL212" s="17" t="s">
        <v>218</v>
      </c>
      <c r="BM212" s="17" t="s">
        <v>344</v>
      </c>
    </row>
    <row r="213" spans="2:47" s="1" customFormat="1" ht="12">
      <c r="B213" s="38"/>
      <c r="C213" s="39"/>
      <c r="D213" s="228" t="s">
        <v>219</v>
      </c>
      <c r="E213" s="39"/>
      <c r="F213" s="229" t="s">
        <v>717</v>
      </c>
      <c r="G213" s="39"/>
      <c r="H213" s="39"/>
      <c r="I213" s="143"/>
      <c r="J213" s="39"/>
      <c r="K213" s="39"/>
      <c r="L213" s="43"/>
      <c r="M213" s="230"/>
      <c r="N213" s="79"/>
      <c r="O213" s="79"/>
      <c r="P213" s="79"/>
      <c r="Q213" s="79"/>
      <c r="R213" s="79"/>
      <c r="S213" s="79"/>
      <c r="T213" s="80"/>
      <c r="AT213" s="17" t="s">
        <v>219</v>
      </c>
      <c r="AU213" s="17" t="s">
        <v>76</v>
      </c>
    </row>
    <row r="214" spans="2:47" s="1" customFormat="1" ht="12">
      <c r="B214" s="38"/>
      <c r="C214" s="39"/>
      <c r="D214" s="228" t="s">
        <v>221</v>
      </c>
      <c r="E214" s="39"/>
      <c r="F214" s="231" t="s">
        <v>718</v>
      </c>
      <c r="G214" s="39"/>
      <c r="H214" s="39"/>
      <c r="I214" s="143"/>
      <c r="J214" s="39"/>
      <c r="K214" s="39"/>
      <c r="L214" s="43"/>
      <c r="M214" s="230"/>
      <c r="N214" s="79"/>
      <c r="O214" s="79"/>
      <c r="P214" s="79"/>
      <c r="Q214" s="79"/>
      <c r="R214" s="79"/>
      <c r="S214" s="79"/>
      <c r="T214" s="80"/>
      <c r="AT214" s="17" t="s">
        <v>221</v>
      </c>
      <c r="AU214" s="17" t="s">
        <v>76</v>
      </c>
    </row>
    <row r="215" spans="2:65" s="1" customFormat="1" ht="16.5" customHeight="1">
      <c r="B215" s="38"/>
      <c r="C215" s="216" t="s">
        <v>373</v>
      </c>
      <c r="D215" s="216" t="s">
        <v>213</v>
      </c>
      <c r="E215" s="217" t="s">
        <v>719</v>
      </c>
      <c r="F215" s="218" t="s">
        <v>720</v>
      </c>
      <c r="G215" s="219" t="s">
        <v>323</v>
      </c>
      <c r="H215" s="220">
        <v>116.784</v>
      </c>
      <c r="I215" s="221"/>
      <c r="J215" s="222">
        <f>ROUND(I215*H215,2)</f>
        <v>0</v>
      </c>
      <c r="K215" s="218" t="s">
        <v>217</v>
      </c>
      <c r="L215" s="43"/>
      <c r="M215" s="223" t="s">
        <v>1</v>
      </c>
      <c r="N215" s="224" t="s">
        <v>38</v>
      </c>
      <c r="O215" s="79"/>
      <c r="P215" s="225">
        <f>O215*H215</f>
        <v>0</v>
      </c>
      <c r="Q215" s="225">
        <v>0</v>
      </c>
      <c r="R215" s="225">
        <f>Q215*H215</f>
        <v>0</v>
      </c>
      <c r="S215" s="225">
        <v>0</v>
      </c>
      <c r="T215" s="226">
        <f>S215*H215</f>
        <v>0</v>
      </c>
      <c r="AR215" s="17" t="s">
        <v>218</v>
      </c>
      <c r="AT215" s="17" t="s">
        <v>213</v>
      </c>
      <c r="AU215" s="17" t="s">
        <v>76</v>
      </c>
      <c r="AY215" s="17" t="s">
        <v>211</v>
      </c>
      <c r="BE215" s="227">
        <f>IF(N215="základní",J215,0)</f>
        <v>0</v>
      </c>
      <c r="BF215" s="227">
        <f>IF(N215="snížená",J215,0)</f>
        <v>0</v>
      </c>
      <c r="BG215" s="227">
        <f>IF(N215="zákl. přenesená",J215,0)</f>
        <v>0</v>
      </c>
      <c r="BH215" s="227">
        <f>IF(N215="sníž. přenesená",J215,0)</f>
        <v>0</v>
      </c>
      <c r="BI215" s="227">
        <f>IF(N215="nulová",J215,0)</f>
        <v>0</v>
      </c>
      <c r="BJ215" s="17" t="s">
        <v>74</v>
      </c>
      <c r="BK215" s="227">
        <f>ROUND(I215*H215,2)</f>
        <v>0</v>
      </c>
      <c r="BL215" s="17" t="s">
        <v>218</v>
      </c>
      <c r="BM215" s="17" t="s">
        <v>351</v>
      </c>
    </row>
    <row r="216" spans="2:47" s="1" customFormat="1" ht="12">
      <c r="B216" s="38"/>
      <c r="C216" s="39"/>
      <c r="D216" s="228" t="s">
        <v>219</v>
      </c>
      <c r="E216" s="39"/>
      <c r="F216" s="229" t="s">
        <v>722</v>
      </c>
      <c r="G216" s="39"/>
      <c r="H216" s="39"/>
      <c r="I216" s="143"/>
      <c r="J216" s="39"/>
      <c r="K216" s="39"/>
      <c r="L216" s="43"/>
      <c r="M216" s="230"/>
      <c r="N216" s="79"/>
      <c r="O216" s="79"/>
      <c r="P216" s="79"/>
      <c r="Q216" s="79"/>
      <c r="R216" s="79"/>
      <c r="S216" s="79"/>
      <c r="T216" s="80"/>
      <c r="AT216" s="17" t="s">
        <v>219</v>
      </c>
      <c r="AU216" s="17" t="s">
        <v>76</v>
      </c>
    </row>
    <row r="217" spans="2:47" s="1" customFormat="1" ht="12">
      <c r="B217" s="38"/>
      <c r="C217" s="39"/>
      <c r="D217" s="228" t="s">
        <v>221</v>
      </c>
      <c r="E217" s="39"/>
      <c r="F217" s="231" t="s">
        <v>718</v>
      </c>
      <c r="G217" s="39"/>
      <c r="H217" s="39"/>
      <c r="I217" s="143"/>
      <c r="J217" s="39"/>
      <c r="K217" s="39"/>
      <c r="L217" s="43"/>
      <c r="M217" s="230"/>
      <c r="N217" s="79"/>
      <c r="O217" s="79"/>
      <c r="P217" s="79"/>
      <c r="Q217" s="79"/>
      <c r="R217" s="79"/>
      <c r="S217" s="79"/>
      <c r="T217" s="80"/>
      <c r="AT217" s="17" t="s">
        <v>221</v>
      </c>
      <c r="AU217" s="17" t="s">
        <v>76</v>
      </c>
    </row>
    <row r="218" spans="2:47" s="1" customFormat="1" ht="12">
      <c r="B218" s="38"/>
      <c r="C218" s="39"/>
      <c r="D218" s="228" t="s">
        <v>250</v>
      </c>
      <c r="E218" s="39"/>
      <c r="F218" s="231" t="s">
        <v>1159</v>
      </c>
      <c r="G218" s="39"/>
      <c r="H218" s="39"/>
      <c r="I218" s="143"/>
      <c r="J218" s="39"/>
      <c r="K218" s="39"/>
      <c r="L218" s="43"/>
      <c r="M218" s="230"/>
      <c r="N218" s="79"/>
      <c r="O218" s="79"/>
      <c r="P218" s="79"/>
      <c r="Q218" s="79"/>
      <c r="R218" s="79"/>
      <c r="S218" s="79"/>
      <c r="T218" s="80"/>
      <c r="AT218" s="17" t="s">
        <v>250</v>
      </c>
      <c r="AU218" s="17" t="s">
        <v>76</v>
      </c>
    </row>
    <row r="219" spans="2:51" s="13" customFormat="1" ht="12">
      <c r="B219" s="242"/>
      <c r="C219" s="243"/>
      <c r="D219" s="228" t="s">
        <v>223</v>
      </c>
      <c r="E219" s="244" t="s">
        <v>1</v>
      </c>
      <c r="F219" s="245" t="s">
        <v>2823</v>
      </c>
      <c r="G219" s="243"/>
      <c r="H219" s="246">
        <v>116.784</v>
      </c>
      <c r="I219" s="247"/>
      <c r="J219" s="243"/>
      <c r="K219" s="243"/>
      <c r="L219" s="248"/>
      <c r="M219" s="249"/>
      <c r="N219" s="250"/>
      <c r="O219" s="250"/>
      <c r="P219" s="250"/>
      <c r="Q219" s="250"/>
      <c r="R219" s="250"/>
      <c r="S219" s="250"/>
      <c r="T219" s="251"/>
      <c r="AT219" s="252" t="s">
        <v>223</v>
      </c>
      <c r="AU219" s="252" t="s">
        <v>76</v>
      </c>
      <c r="AV219" s="13" t="s">
        <v>76</v>
      </c>
      <c r="AW219" s="13" t="s">
        <v>30</v>
      </c>
      <c r="AX219" s="13" t="s">
        <v>67</v>
      </c>
      <c r="AY219" s="252" t="s">
        <v>211</v>
      </c>
    </row>
    <row r="220" spans="2:51" s="14" customFormat="1" ht="12">
      <c r="B220" s="253"/>
      <c r="C220" s="254"/>
      <c r="D220" s="228" t="s">
        <v>223</v>
      </c>
      <c r="E220" s="255" t="s">
        <v>1</v>
      </c>
      <c r="F220" s="256" t="s">
        <v>227</v>
      </c>
      <c r="G220" s="254"/>
      <c r="H220" s="257">
        <v>116.784</v>
      </c>
      <c r="I220" s="258"/>
      <c r="J220" s="254"/>
      <c r="K220" s="254"/>
      <c r="L220" s="259"/>
      <c r="M220" s="260"/>
      <c r="N220" s="261"/>
      <c r="O220" s="261"/>
      <c r="P220" s="261"/>
      <c r="Q220" s="261"/>
      <c r="R220" s="261"/>
      <c r="S220" s="261"/>
      <c r="T220" s="262"/>
      <c r="AT220" s="263" t="s">
        <v>223</v>
      </c>
      <c r="AU220" s="263" t="s">
        <v>76</v>
      </c>
      <c r="AV220" s="14" t="s">
        <v>218</v>
      </c>
      <c r="AW220" s="14" t="s">
        <v>30</v>
      </c>
      <c r="AX220" s="14" t="s">
        <v>74</v>
      </c>
      <c r="AY220" s="263" t="s">
        <v>211</v>
      </c>
    </row>
    <row r="221" spans="2:65" s="1" customFormat="1" ht="16.5" customHeight="1">
      <c r="B221" s="38"/>
      <c r="C221" s="216" t="s">
        <v>292</v>
      </c>
      <c r="D221" s="216" t="s">
        <v>213</v>
      </c>
      <c r="E221" s="217" t="s">
        <v>726</v>
      </c>
      <c r="F221" s="218" t="s">
        <v>727</v>
      </c>
      <c r="G221" s="219" t="s">
        <v>323</v>
      </c>
      <c r="H221" s="220">
        <v>12.976</v>
      </c>
      <c r="I221" s="221"/>
      <c r="J221" s="222">
        <f>ROUND(I221*H221,2)</f>
        <v>0</v>
      </c>
      <c r="K221" s="218" t="s">
        <v>217</v>
      </c>
      <c r="L221" s="43"/>
      <c r="M221" s="223" t="s">
        <v>1</v>
      </c>
      <c r="N221" s="224" t="s">
        <v>38</v>
      </c>
      <c r="O221" s="79"/>
      <c r="P221" s="225">
        <f>O221*H221</f>
        <v>0</v>
      </c>
      <c r="Q221" s="225">
        <v>0</v>
      </c>
      <c r="R221" s="225">
        <f>Q221*H221</f>
        <v>0</v>
      </c>
      <c r="S221" s="225">
        <v>0</v>
      </c>
      <c r="T221" s="226">
        <f>S221*H221</f>
        <v>0</v>
      </c>
      <c r="AR221" s="17" t="s">
        <v>218</v>
      </c>
      <c r="AT221" s="17" t="s">
        <v>213</v>
      </c>
      <c r="AU221" s="17" t="s">
        <v>76</v>
      </c>
      <c r="AY221" s="17" t="s">
        <v>211</v>
      </c>
      <c r="BE221" s="227">
        <f>IF(N221="základní",J221,0)</f>
        <v>0</v>
      </c>
      <c r="BF221" s="227">
        <f>IF(N221="snížená",J221,0)</f>
        <v>0</v>
      </c>
      <c r="BG221" s="227">
        <f>IF(N221="zákl. přenesená",J221,0)</f>
        <v>0</v>
      </c>
      <c r="BH221" s="227">
        <f>IF(N221="sníž. přenesená",J221,0)</f>
        <v>0</v>
      </c>
      <c r="BI221" s="227">
        <f>IF(N221="nulová",J221,0)</f>
        <v>0</v>
      </c>
      <c r="BJ221" s="17" t="s">
        <v>74</v>
      </c>
      <c r="BK221" s="227">
        <f>ROUND(I221*H221,2)</f>
        <v>0</v>
      </c>
      <c r="BL221" s="17" t="s">
        <v>218</v>
      </c>
      <c r="BM221" s="17" t="s">
        <v>356</v>
      </c>
    </row>
    <row r="222" spans="2:47" s="1" customFormat="1" ht="12">
      <c r="B222" s="38"/>
      <c r="C222" s="39"/>
      <c r="D222" s="228" t="s">
        <v>219</v>
      </c>
      <c r="E222" s="39"/>
      <c r="F222" s="229" t="s">
        <v>729</v>
      </c>
      <c r="G222" s="39"/>
      <c r="H222" s="39"/>
      <c r="I222" s="143"/>
      <c r="J222" s="39"/>
      <c r="K222" s="39"/>
      <c r="L222" s="43"/>
      <c r="M222" s="230"/>
      <c r="N222" s="79"/>
      <c r="O222" s="79"/>
      <c r="P222" s="79"/>
      <c r="Q222" s="79"/>
      <c r="R222" s="79"/>
      <c r="S222" s="79"/>
      <c r="T222" s="80"/>
      <c r="AT222" s="17" t="s">
        <v>219</v>
      </c>
      <c r="AU222" s="17" t="s">
        <v>76</v>
      </c>
    </row>
    <row r="223" spans="2:51" s="12" customFormat="1" ht="12">
      <c r="B223" s="232"/>
      <c r="C223" s="233"/>
      <c r="D223" s="228" t="s">
        <v>223</v>
      </c>
      <c r="E223" s="234" t="s">
        <v>1</v>
      </c>
      <c r="F223" s="235" t="s">
        <v>2124</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3" customFormat="1" ht="12">
      <c r="B224" s="242"/>
      <c r="C224" s="243"/>
      <c r="D224" s="228" t="s">
        <v>223</v>
      </c>
      <c r="E224" s="244" t="s">
        <v>1</v>
      </c>
      <c r="F224" s="245" t="s">
        <v>2824</v>
      </c>
      <c r="G224" s="243"/>
      <c r="H224" s="246">
        <v>12.976</v>
      </c>
      <c r="I224" s="247"/>
      <c r="J224" s="243"/>
      <c r="K224" s="243"/>
      <c r="L224" s="248"/>
      <c r="M224" s="249"/>
      <c r="N224" s="250"/>
      <c r="O224" s="250"/>
      <c r="P224" s="250"/>
      <c r="Q224" s="250"/>
      <c r="R224" s="250"/>
      <c r="S224" s="250"/>
      <c r="T224" s="251"/>
      <c r="AT224" s="252" t="s">
        <v>223</v>
      </c>
      <c r="AU224" s="252" t="s">
        <v>76</v>
      </c>
      <c r="AV224" s="13" t="s">
        <v>76</v>
      </c>
      <c r="AW224" s="13" t="s">
        <v>30</v>
      </c>
      <c r="AX224" s="13" t="s">
        <v>74</v>
      </c>
      <c r="AY224" s="252" t="s">
        <v>211</v>
      </c>
    </row>
    <row r="225" spans="2:65" s="1" customFormat="1" ht="16.5" customHeight="1">
      <c r="B225" s="38"/>
      <c r="C225" s="216" t="s">
        <v>389</v>
      </c>
      <c r="D225" s="216" t="s">
        <v>213</v>
      </c>
      <c r="E225" s="217" t="s">
        <v>2507</v>
      </c>
      <c r="F225" s="218" t="s">
        <v>2368</v>
      </c>
      <c r="G225" s="219" t="s">
        <v>323</v>
      </c>
      <c r="H225" s="220">
        <v>6.488</v>
      </c>
      <c r="I225" s="221"/>
      <c r="J225" s="222">
        <f>ROUND(I225*H225,2)</f>
        <v>0</v>
      </c>
      <c r="K225" s="218" t="s">
        <v>217</v>
      </c>
      <c r="L225" s="43"/>
      <c r="M225" s="223" t="s">
        <v>1</v>
      </c>
      <c r="N225" s="224" t="s">
        <v>38</v>
      </c>
      <c r="O225" s="79"/>
      <c r="P225" s="225">
        <f>O225*H225</f>
        <v>0</v>
      </c>
      <c r="Q225" s="225">
        <v>0</v>
      </c>
      <c r="R225" s="225">
        <f>Q225*H225</f>
        <v>0</v>
      </c>
      <c r="S225" s="225">
        <v>0</v>
      </c>
      <c r="T225" s="226">
        <f>S225*H225</f>
        <v>0</v>
      </c>
      <c r="AR225" s="17" t="s">
        <v>218</v>
      </c>
      <c r="AT225" s="17" t="s">
        <v>213</v>
      </c>
      <c r="AU225" s="17" t="s">
        <v>76</v>
      </c>
      <c r="AY225" s="17" t="s">
        <v>211</v>
      </c>
      <c r="BE225" s="227">
        <f>IF(N225="základní",J225,0)</f>
        <v>0</v>
      </c>
      <c r="BF225" s="227">
        <f>IF(N225="snížená",J225,0)</f>
        <v>0</v>
      </c>
      <c r="BG225" s="227">
        <f>IF(N225="zákl. přenesená",J225,0)</f>
        <v>0</v>
      </c>
      <c r="BH225" s="227">
        <f>IF(N225="sníž. přenesená",J225,0)</f>
        <v>0</v>
      </c>
      <c r="BI225" s="227">
        <f>IF(N225="nulová",J225,0)</f>
        <v>0</v>
      </c>
      <c r="BJ225" s="17" t="s">
        <v>74</v>
      </c>
      <c r="BK225" s="227">
        <f>ROUND(I225*H225,2)</f>
        <v>0</v>
      </c>
      <c r="BL225" s="17" t="s">
        <v>218</v>
      </c>
      <c r="BM225" s="17" t="s">
        <v>361</v>
      </c>
    </row>
    <row r="226" spans="2:47" s="1" customFormat="1" ht="12">
      <c r="B226" s="38"/>
      <c r="C226" s="39"/>
      <c r="D226" s="228" t="s">
        <v>219</v>
      </c>
      <c r="E226" s="39"/>
      <c r="F226" s="229" t="s">
        <v>2369</v>
      </c>
      <c r="G226" s="39"/>
      <c r="H226" s="39"/>
      <c r="I226" s="143"/>
      <c r="J226" s="39"/>
      <c r="K226" s="39"/>
      <c r="L226" s="43"/>
      <c r="M226" s="230"/>
      <c r="N226" s="79"/>
      <c r="O226" s="79"/>
      <c r="P226" s="79"/>
      <c r="Q226" s="79"/>
      <c r="R226" s="79"/>
      <c r="S226" s="79"/>
      <c r="T226" s="80"/>
      <c r="AT226" s="17" t="s">
        <v>219</v>
      </c>
      <c r="AU226" s="17" t="s">
        <v>76</v>
      </c>
    </row>
    <row r="227" spans="2:47" s="1" customFormat="1" ht="12">
      <c r="B227" s="38"/>
      <c r="C227" s="39"/>
      <c r="D227" s="228" t="s">
        <v>221</v>
      </c>
      <c r="E227" s="39"/>
      <c r="F227" s="231" t="s">
        <v>2128</v>
      </c>
      <c r="G227" s="39"/>
      <c r="H227" s="39"/>
      <c r="I227" s="143"/>
      <c r="J227" s="39"/>
      <c r="K227" s="39"/>
      <c r="L227" s="43"/>
      <c r="M227" s="230"/>
      <c r="N227" s="79"/>
      <c r="O227" s="79"/>
      <c r="P227" s="79"/>
      <c r="Q227" s="79"/>
      <c r="R227" s="79"/>
      <c r="S227" s="79"/>
      <c r="T227" s="80"/>
      <c r="AT227" s="17" t="s">
        <v>221</v>
      </c>
      <c r="AU227" s="17" t="s">
        <v>76</v>
      </c>
    </row>
    <row r="228" spans="2:47" s="1" customFormat="1" ht="12">
      <c r="B228" s="38"/>
      <c r="C228" s="39"/>
      <c r="D228" s="228" t="s">
        <v>250</v>
      </c>
      <c r="E228" s="39"/>
      <c r="F228" s="231" t="s">
        <v>327</v>
      </c>
      <c r="G228" s="39"/>
      <c r="H228" s="39"/>
      <c r="I228" s="143"/>
      <c r="J228" s="39"/>
      <c r="K228" s="39"/>
      <c r="L228" s="43"/>
      <c r="M228" s="230"/>
      <c r="N228" s="79"/>
      <c r="O228" s="79"/>
      <c r="P228" s="79"/>
      <c r="Q228" s="79"/>
      <c r="R228" s="79"/>
      <c r="S228" s="79"/>
      <c r="T228" s="80"/>
      <c r="AT228" s="17" t="s">
        <v>250</v>
      </c>
      <c r="AU228" s="17" t="s">
        <v>76</v>
      </c>
    </row>
    <row r="229" spans="2:63" s="11" customFormat="1" ht="22.8" customHeight="1">
      <c r="B229" s="200"/>
      <c r="C229" s="201"/>
      <c r="D229" s="202" t="s">
        <v>66</v>
      </c>
      <c r="E229" s="214" t="s">
        <v>735</v>
      </c>
      <c r="F229" s="214" t="s">
        <v>736</v>
      </c>
      <c r="G229" s="201"/>
      <c r="H229" s="201"/>
      <c r="I229" s="204"/>
      <c r="J229" s="215">
        <f>BK229</f>
        <v>0</v>
      </c>
      <c r="K229" s="201"/>
      <c r="L229" s="206"/>
      <c r="M229" s="207"/>
      <c r="N229" s="208"/>
      <c r="O229" s="208"/>
      <c r="P229" s="209">
        <f>SUM(P230:P236)</f>
        <v>0</v>
      </c>
      <c r="Q229" s="208"/>
      <c r="R229" s="209">
        <f>SUM(R230:R236)</f>
        <v>0</v>
      </c>
      <c r="S229" s="208"/>
      <c r="T229" s="210">
        <f>SUM(T230:T236)</f>
        <v>0</v>
      </c>
      <c r="AR229" s="211" t="s">
        <v>74</v>
      </c>
      <c r="AT229" s="212" t="s">
        <v>66</v>
      </c>
      <c r="AU229" s="212" t="s">
        <v>74</v>
      </c>
      <c r="AY229" s="211" t="s">
        <v>211</v>
      </c>
      <c r="BK229" s="213">
        <f>SUM(BK230:BK236)</f>
        <v>0</v>
      </c>
    </row>
    <row r="230" spans="2:65" s="1" customFormat="1" ht="16.5" customHeight="1">
      <c r="B230" s="38"/>
      <c r="C230" s="216" t="s">
        <v>298</v>
      </c>
      <c r="D230" s="216" t="s">
        <v>213</v>
      </c>
      <c r="E230" s="217" t="s">
        <v>738</v>
      </c>
      <c r="F230" s="218" t="s">
        <v>739</v>
      </c>
      <c r="G230" s="219" t="s">
        <v>323</v>
      </c>
      <c r="H230" s="220">
        <v>46.159</v>
      </c>
      <c r="I230" s="221"/>
      <c r="J230" s="222">
        <f>ROUND(I230*H230,2)</f>
        <v>0</v>
      </c>
      <c r="K230" s="218" t="s">
        <v>217</v>
      </c>
      <c r="L230" s="43"/>
      <c r="M230" s="223" t="s">
        <v>1</v>
      </c>
      <c r="N230" s="224" t="s">
        <v>38</v>
      </c>
      <c r="O230" s="79"/>
      <c r="P230" s="225">
        <f>O230*H230</f>
        <v>0</v>
      </c>
      <c r="Q230" s="225">
        <v>0</v>
      </c>
      <c r="R230" s="225">
        <f>Q230*H230</f>
        <v>0</v>
      </c>
      <c r="S230" s="225">
        <v>0</v>
      </c>
      <c r="T230" s="226">
        <f>S230*H230</f>
        <v>0</v>
      </c>
      <c r="AR230" s="17" t="s">
        <v>218</v>
      </c>
      <c r="AT230" s="17" t="s">
        <v>213</v>
      </c>
      <c r="AU230" s="17" t="s">
        <v>76</v>
      </c>
      <c r="AY230" s="17" t="s">
        <v>211</v>
      </c>
      <c r="BE230" s="227">
        <f>IF(N230="základní",J230,0)</f>
        <v>0</v>
      </c>
      <c r="BF230" s="227">
        <f>IF(N230="snížená",J230,0)</f>
        <v>0</v>
      </c>
      <c r="BG230" s="227">
        <f>IF(N230="zákl. přenesená",J230,0)</f>
        <v>0</v>
      </c>
      <c r="BH230" s="227">
        <f>IF(N230="sníž. přenesená",J230,0)</f>
        <v>0</v>
      </c>
      <c r="BI230" s="227">
        <f>IF(N230="nulová",J230,0)</f>
        <v>0</v>
      </c>
      <c r="BJ230" s="17" t="s">
        <v>74</v>
      </c>
      <c r="BK230" s="227">
        <f>ROUND(I230*H230,2)</f>
        <v>0</v>
      </c>
      <c r="BL230" s="17" t="s">
        <v>218</v>
      </c>
      <c r="BM230" s="17" t="s">
        <v>376</v>
      </c>
    </row>
    <row r="231" spans="2:47" s="1" customFormat="1" ht="12">
      <c r="B231" s="38"/>
      <c r="C231" s="39"/>
      <c r="D231" s="228" t="s">
        <v>219</v>
      </c>
      <c r="E231" s="39"/>
      <c r="F231" s="229" t="s">
        <v>741</v>
      </c>
      <c r="G231" s="39"/>
      <c r="H231" s="39"/>
      <c r="I231" s="143"/>
      <c r="J231" s="39"/>
      <c r="K231" s="39"/>
      <c r="L231" s="43"/>
      <c r="M231" s="230"/>
      <c r="N231" s="79"/>
      <c r="O231" s="79"/>
      <c r="P231" s="79"/>
      <c r="Q231" s="79"/>
      <c r="R231" s="79"/>
      <c r="S231" s="79"/>
      <c r="T231" s="80"/>
      <c r="AT231" s="17" t="s">
        <v>219</v>
      </c>
      <c r="AU231" s="17" t="s">
        <v>76</v>
      </c>
    </row>
    <row r="232" spans="2:47" s="1" customFormat="1" ht="12">
      <c r="B232" s="38"/>
      <c r="C232" s="39"/>
      <c r="D232" s="228" t="s">
        <v>221</v>
      </c>
      <c r="E232" s="39"/>
      <c r="F232" s="231" t="s">
        <v>742</v>
      </c>
      <c r="G232" s="39"/>
      <c r="H232" s="39"/>
      <c r="I232" s="143"/>
      <c r="J232" s="39"/>
      <c r="K232" s="39"/>
      <c r="L232" s="43"/>
      <c r="M232" s="230"/>
      <c r="N232" s="79"/>
      <c r="O232" s="79"/>
      <c r="P232" s="79"/>
      <c r="Q232" s="79"/>
      <c r="R232" s="79"/>
      <c r="S232" s="79"/>
      <c r="T232" s="80"/>
      <c r="AT232" s="17" t="s">
        <v>221</v>
      </c>
      <c r="AU232" s="17" t="s">
        <v>76</v>
      </c>
    </row>
    <row r="233" spans="2:65" s="1" customFormat="1" ht="16.5" customHeight="1">
      <c r="B233" s="38"/>
      <c r="C233" s="216" t="s">
        <v>402</v>
      </c>
      <c r="D233" s="216" t="s">
        <v>213</v>
      </c>
      <c r="E233" s="217" t="s">
        <v>2773</v>
      </c>
      <c r="F233" s="218" t="s">
        <v>2774</v>
      </c>
      <c r="G233" s="219" t="s">
        <v>323</v>
      </c>
      <c r="H233" s="220">
        <v>46.159</v>
      </c>
      <c r="I233" s="221"/>
      <c r="J233" s="222">
        <f>ROUND(I233*H233,2)</f>
        <v>0</v>
      </c>
      <c r="K233" s="218" t="s">
        <v>217</v>
      </c>
      <c r="L233" s="43"/>
      <c r="M233" s="223" t="s">
        <v>1</v>
      </c>
      <c r="N233" s="224" t="s">
        <v>38</v>
      </c>
      <c r="O233" s="79"/>
      <c r="P233" s="225">
        <f>O233*H233</f>
        <v>0</v>
      </c>
      <c r="Q233" s="225">
        <v>0</v>
      </c>
      <c r="R233" s="225">
        <f>Q233*H233</f>
        <v>0</v>
      </c>
      <c r="S233" s="225">
        <v>0</v>
      </c>
      <c r="T233" s="226">
        <f>S233*H233</f>
        <v>0</v>
      </c>
      <c r="AR233" s="17" t="s">
        <v>218</v>
      </c>
      <c r="AT233" s="17" t="s">
        <v>213</v>
      </c>
      <c r="AU233" s="17" t="s">
        <v>76</v>
      </c>
      <c r="AY233" s="17" t="s">
        <v>211</v>
      </c>
      <c r="BE233" s="227">
        <f>IF(N233="základní",J233,0)</f>
        <v>0</v>
      </c>
      <c r="BF233" s="227">
        <f>IF(N233="snížená",J233,0)</f>
        <v>0</v>
      </c>
      <c r="BG233" s="227">
        <f>IF(N233="zákl. přenesená",J233,0)</f>
        <v>0</v>
      </c>
      <c r="BH233" s="227">
        <f>IF(N233="sníž. přenesená",J233,0)</f>
        <v>0</v>
      </c>
      <c r="BI233" s="227">
        <f>IF(N233="nulová",J233,0)</f>
        <v>0</v>
      </c>
      <c r="BJ233" s="17" t="s">
        <v>74</v>
      </c>
      <c r="BK233" s="227">
        <f>ROUND(I233*H233,2)</f>
        <v>0</v>
      </c>
      <c r="BL233" s="17" t="s">
        <v>218</v>
      </c>
      <c r="BM233" s="17" t="s">
        <v>2825</v>
      </c>
    </row>
    <row r="234" spans="2:47" s="1" customFormat="1" ht="12">
      <c r="B234" s="38"/>
      <c r="C234" s="39"/>
      <c r="D234" s="228" t="s">
        <v>219</v>
      </c>
      <c r="E234" s="39"/>
      <c r="F234" s="229" t="s">
        <v>2776</v>
      </c>
      <c r="G234" s="39"/>
      <c r="H234" s="39"/>
      <c r="I234" s="143"/>
      <c r="J234" s="39"/>
      <c r="K234" s="39"/>
      <c r="L234" s="43"/>
      <c r="M234" s="230"/>
      <c r="N234" s="79"/>
      <c r="O234" s="79"/>
      <c r="P234" s="79"/>
      <c r="Q234" s="79"/>
      <c r="R234" s="79"/>
      <c r="S234" s="79"/>
      <c r="T234" s="80"/>
      <c r="AT234" s="17" t="s">
        <v>219</v>
      </c>
      <c r="AU234" s="17" t="s">
        <v>76</v>
      </c>
    </row>
    <row r="235" spans="2:47" s="1" customFormat="1" ht="12">
      <c r="B235" s="38"/>
      <c r="C235" s="39"/>
      <c r="D235" s="228" t="s">
        <v>221</v>
      </c>
      <c r="E235" s="39"/>
      <c r="F235" s="231" t="s">
        <v>742</v>
      </c>
      <c r="G235" s="39"/>
      <c r="H235" s="39"/>
      <c r="I235" s="143"/>
      <c r="J235" s="39"/>
      <c r="K235" s="39"/>
      <c r="L235" s="43"/>
      <c r="M235" s="230"/>
      <c r="N235" s="79"/>
      <c r="O235" s="79"/>
      <c r="P235" s="79"/>
      <c r="Q235" s="79"/>
      <c r="R235" s="79"/>
      <c r="S235" s="79"/>
      <c r="T235" s="80"/>
      <c r="AT235" s="17" t="s">
        <v>221</v>
      </c>
      <c r="AU235" s="17" t="s">
        <v>76</v>
      </c>
    </row>
    <row r="236" spans="2:47" s="1" customFormat="1" ht="12">
      <c r="B236" s="38"/>
      <c r="C236" s="39"/>
      <c r="D236" s="228" t="s">
        <v>250</v>
      </c>
      <c r="E236" s="39"/>
      <c r="F236" s="231" t="s">
        <v>2826</v>
      </c>
      <c r="G236" s="39"/>
      <c r="H236" s="39"/>
      <c r="I236" s="143"/>
      <c r="J236" s="39"/>
      <c r="K236" s="39"/>
      <c r="L236" s="43"/>
      <c r="M236" s="289"/>
      <c r="N236" s="290"/>
      <c r="O236" s="290"/>
      <c r="P236" s="290"/>
      <c r="Q236" s="290"/>
      <c r="R236" s="290"/>
      <c r="S236" s="290"/>
      <c r="T236" s="291"/>
      <c r="AT236" s="17" t="s">
        <v>250</v>
      </c>
      <c r="AU236" s="17" t="s">
        <v>76</v>
      </c>
    </row>
    <row r="237" spans="2:12" s="1" customFormat="1" ht="6.95" customHeight="1">
      <c r="B237" s="57"/>
      <c r="C237" s="58"/>
      <c r="D237" s="58"/>
      <c r="E237" s="58"/>
      <c r="F237" s="58"/>
      <c r="G237" s="58"/>
      <c r="H237" s="58"/>
      <c r="I237" s="167"/>
      <c r="J237" s="58"/>
      <c r="K237" s="58"/>
      <c r="L237" s="43"/>
    </row>
  </sheetData>
  <sheetProtection password="CC35" sheet="1" objects="1" scenarios="1" formatColumns="0" formatRows="0" autoFilter="0"/>
  <autoFilter ref="C89:K23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166</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2791</v>
      </c>
      <c r="F9" s="1"/>
      <c r="G9" s="1"/>
      <c r="H9" s="1"/>
      <c r="I9" s="143"/>
      <c r="L9" s="43"/>
    </row>
    <row r="10" spans="2:12" s="1" customFormat="1" ht="12" customHeight="1">
      <c r="B10" s="43"/>
      <c r="D10" s="141" t="s">
        <v>177</v>
      </c>
      <c r="I10" s="143"/>
      <c r="L10" s="43"/>
    </row>
    <row r="11" spans="2:12" s="1" customFormat="1" ht="36.95" customHeight="1">
      <c r="B11" s="43"/>
      <c r="E11" s="144" t="s">
        <v>2827</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ROUND((SUM(BE89:BE102)),2)</f>
        <v>0</v>
      </c>
      <c r="I35" s="156">
        <v>0.21</v>
      </c>
      <c r="J35" s="155">
        <f>ROUND(((SUM(BE89:BE102))*I35),2)</f>
        <v>0</v>
      </c>
      <c r="L35" s="43"/>
    </row>
    <row r="36" spans="2:12" s="1" customFormat="1" ht="14.4" customHeight="1">
      <c r="B36" s="43"/>
      <c r="E36" s="141" t="s">
        <v>39</v>
      </c>
      <c r="F36" s="155">
        <f>ROUND((SUM(BF89:BF102)),2)</f>
        <v>0</v>
      </c>
      <c r="I36" s="156">
        <v>0.15</v>
      </c>
      <c r="J36" s="155">
        <f>ROUND(((SUM(BF89:BF102))*I36),2)</f>
        <v>0</v>
      </c>
      <c r="L36" s="43"/>
    </row>
    <row r="37" spans="2:12" s="1" customFormat="1" ht="14.4" customHeight="1" hidden="1">
      <c r="B37" s="43"/>
      <c r="E37" s="141" t="s">
        <v>40</v>
      </c>
      <c r="F37" s="155">
        <f>ROUND((SUM(BG89:BG102)),2)</f>
        <v>0</v>
      </c>
      <c r="I37" s="156">
        <v>0.21</v>
      </c>
      <c r="J37" s="155">
        <f>0</f>
        <v>0</v>
      </c>
      <c r="L37" s="43"/>
    </row>
    <row r="38" spans="2:12" s="1" customFormat="1" ht="14.4" customHeight="1" hidden="1">
      <c r="B38" s="43"/>
      <c r="E38" s="141" t="s">
        <v>41</v>
      </c>
      <c r="F38" s="155">
        <f>ROUND((SUM(BH89:BH102)),2)</f>
        <v>0</v>
      </c>
      <c r="I38" s="156">
        <v>0.15</v>
      </c>
      <c r="J38" s="155">
        <f>0</f>
        <v>0</v>
      </c>
      <c r="L38" s="43"/>
    </row>
    <row r="39" spans="2:12" s="1" customFormat="1" ht="14.4" customHeight="1" hidden="1">
      <c r="B39" s="43"/>
      <c r="E39" s="141" t="s">
        <v>42</v>
      </c>
      <c r="F39" s="155">
        <f>ROUND((SUM(BI89:BI102)),2)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2791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propustek v km 35,379</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J95</f>
        <v>0</v>
      </c>
      <c r="K66" s="122"/>
      <c r="L66" s="189"/>
    </row>
    <row r="67" spans="2:12" s="9" customFormat="1" ht="19.9" customHeight="1">
      <c r="B67" s="184"/>
      <c r="C67" s="122"/>
      <c r="D67" s="185" t="s">
        <v>810</v>
      </c>
      <c r="E67" s="186"/>
      <c r="F67" s="186"/>
      <c r="G67" s="186"/>
      <c r="H67" s="186"/>
      <c r="I67" s="187"/>
      <c r="J67" s="188">
        <f>J99</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2791</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002 - VRN - propustek v km 35,379</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P91+P95+P99</f>
        <v>0</v>
      </c>
      <c r="Q90" s="208"/>
      <c r="R90" s="209">
        <f>R91+R95+R99</f>
        <v>0</v>
      </c>
      <c r="S90" s="208"/>
      <c r="T90" s="210">
        <f>T91+T95+T99</f>
        <v>0</v>
      </c>
      <c r="AR90" s="211" t="s">
        <v>254</v>
      </c>
      <c r="AT90" s="212" t="s">
        <v>66</v>
      </c>
      <c r="AU90" s="212" t="s">
        <v>67</v>
      </c>
      <c r="AY90" s="211" t="s">
        <v>211</v>
      </c>
      <c r="BK90" s="213">
        <f>BK91+BK95+BK99</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SUM(P92:P94)</f>
        <v>0</v>
      </c>
      <c r="Q91" s="208"/>
      <c r="R91" s="209">
        <f>SUM(R92:R94)</f>
        <v>0</v>
      </c>
      <c r="S91" s="208"/>
      <c r="T91" s="210">
        <f>SUM(T92:T94)</f>
        <v>0</v>
      </c>
      <c r="AR91" s="211" t="s">
        <v>254</v>
      </c>
      <c r="AT91" s="212" t="s">
        <v>66</v>
      </c>
      <c r="AU91" s="212" t="s">
        <v>74</v>
      </c>
      <c r="AY91" s="211" t="s">
        <v>211</v>
      </c>
      <c r="BK91" s="213">
        <f>SUM(BK92:BK94)</f>
        <v>0</v>
      </c>
    </row>
    <row r="92" spans="2:65" s="1" customFormat="1" ht="16.5" customHeight="1">
      <c r="B92" s="38"/>
      <c r="C92" s="216" t="s">
        <v>74</v>
      </c>
      <c r="D92" s="216" t="s">
        <v>213</v>
      </c>
      <c r="E92" s="217" t="s">
        <v>815</v>
      </c>
      <c r="F92" s="218" t="s">
        <v>816</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2828</v>
      </c>
    </row>
    <row r="93" spans="2:47" s="1" customFormat="1" ht="12">
      <c r="B93" s="38"/>
      <c r="C93" s="39"/>
      <c r="D93" s="228" t="s">
        <v>219</v>
      </c>
      <c r="E93" s="39"/>
      <c r="F93" s="229" t="s">
        <v>816</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820</v>
      </c>
      <c r="G94" s="39"/>
      <c r="H94" s="39"/>
      <c r="I94" s="143"/>
      <c r="J94" s="39"/>
      <c r="K94" s="39"/>
      <c r="L94" s="43"/>
      <c r="M94" s="230"/>
      <c r="N94" s="79"/>
      <c r="O94" s="79"/>
      <c r="P94" s="79"/>
      <c r="Q94" s="79"/>
      <c r="R94" s="79"/>
      <c r="S94" s="79"/>
      <c r="T94" s="80"/>
      <c r="AT94" s="17" t="s">
        <v>250</v>
      </c>
      <c r="AU94" s="17" t="s">
        <v>76</v>
      </c>
    </row>
    <row r="95" spans="2:63" s="11" customFormat="1" ht="22.8" customHeight="1">
      <c r="B95" s="200"/>
      <c r="C95" s="201"/>
      <c r="D95" s="202" t="s">
        <v>66</v>
      </c>
      <c r="E95" s="214" t="s">
        <v>825</v>
      </c>
      <c r="F95" s="214" t="s">
        <v>826</v>
      </c>
      <c r="G95" s="201"/>
      <c r="H95" s="201"/>
      <c r="I95" s="204"/>
      <c r="J95" s="215">
        <f>BK95</f>
        <v>0</v>
      </c>
      <c r="K95" s="201"/>
      <c r="L95" s="206"/>
      <c r="M95" s="207"/>
      <c r="N95" s="208"/>
      <c r="O95" s="208"/>
      <c r="P95" s="209">
        <f>SUM(P96:P98)</f>
        <v>0</v>
      </c>
      <c r="Q95" s="208"/>
      <c r="R95" s="209">
        <f>SUM(R96:R98)</f>
        <v>0</v>
      </c>
      <c r="S95" s="208"/>
      <c r="T95" s="210">
        <f>SUM(T96:T98)</f>
        <v>0</v>
      </c>
      <c r="AR95" s="211" t="s">
        <v>254</v>
      </c>
      <c r="AT95" s="212" t="s">
        <v>66</v>
      </c>
      <c r="AU95" s="212" t="s">
        <v>74</v>
      </c>
      <c r="AY95" s="211" t="s">
        <v>211</v>
      </c>
      <c r="BK95" s="213">
        <f>SUM(BK96:BK98)</f>
        <v>0</v>
      </c>
    </row>
    <row r="96" spans="2:65" s="1" customFormat="1" ht="16.5" customHeight="1">
      <c r="B96" s="38"/>
      <c r="C96" s="216" t="s">
        <v>76</v>
      </c>
      <c r="D96" s="216" t="s">
        <v>213</v>
      </c>
      <c r="E96" s="217" t="s">
        <v>827</v>
      </c>
      <c r="F96" s="218" t="s">
        <v>826</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2829</v>
      </c>
    </row>
    <row r="97" spans="2:47" s="1" customFormat="1" ht="12">
      <c r="B97" s="38"/>
      <c r="C97" s="39"/>
      <c r="D97" s="228" t="s">
        <v>219</v>
      </c>
      <c r="E97" s="39"/>
      <c r="F97" s="229" t="s">
        <v>826</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2152</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835</v>
      </c>
      <c r="F99" s="214" t="s">
        <v>836</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837</v>
      </c>
      <c r="F100" s="218" t="s">
        <v>836</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818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818</v>
      </c>
      <c r="BM100" s="17" t="s">
        <v>2830</v>
      </c>
    </row>
    <row r="101" spans="2:47" s="1" customFormat="1" ht="12">
      <c r="B101" s="38"/>
      <c r="C101" s="39"/>
      <c r="D101" s="228" t="s">
        <v>219</v>
      </c>
      <c r="E101" s="39"/>
      <c r="F101" s="229" t="s">
        <v>836</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2826</v>
      </c>
      <c r="G102" s="39"/>
      <c r="H102" s="39"/>
      <c r="I102" s="143"/>
      <c r="J102" s="39"/>
      <c r="K102" s="39"/>
      <c r="L102" s="43"/>
      <c r="M102" s="289"/>
      <c r="N102" s="290"/>
      <c r="O102" s="290"/>
      <c r="P102" s="290"/>
      <c r="Q102" s="290"/>
      <c r="R102" s="290"/>
      <c r="S102" s="290"/>
      <c r="T102" s="291"/>
      <c r="AT102" s="17" t="s">
        <v>250</v>
      </c>
      <c r="AU102" s="17" t="s">
        <v>76</v>
      </c>
    </row>
    <row r="103" spans="2:12" s="1" customFormat="1" ht="6.95" customHeight="1">
      <c r="B103" s="57"/>
      <c r="C103" s="58"/>
      <c r="D103" s="58"/>
      <c r="E103" s="58"/>
      <c r="F103" s="58"/>
      <c r="G103" s="58"/>
      <c r="H103" s="58"/>
      <c r="I103" s="167"/>
      <c r="J103" s="58"/>
      <c r="K103" s="58"/>
      <c r="L103" s="43"/>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2:BM2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171</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2831</v>
      </c>
      <c r="F9" s="1"/>
      <c r="G9" s="1"/>
      <c r="H9" s="1"/>
      <c r="I9" s="143"/>
      <c r="L9" s="43"/>
    </row>
    <row r="10" spans="2:12" s="1" customFormat="1" ht="12" customHeight="1">
      <c r="B10" s="43"/>
      <c r="D10" s="141" t="s">
        <v>177</v>
      </c>
      <c r="I10" s="143"/>
      <c r="L10" s="43"/>
    </row>
    <row r="11" spans="2:12" s="1" customFormat="1" ht="36.95" customHeight="1">
      <c r="B11" s="43"/>
      <c r="E11" s="144" t="s">
        <v>2832</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ROUND(J92,2)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ROUND((SUM(BE92:BE274)),2)</f>
        <v>0</v>
      </c>
      <c r="I35" s="156">
        <v>0.21</v>
      </c>
      <c r="J35" s="155">
        <f>ROUND(((SUM(BE92:BE274))*I35),2)</f>
        <v>0</v>
      </c>
      <c r="L35" s="43"/>
    </row>
    <row r="36" spans="2:12" s="1" customFormat="1" ht="14.4" customHeight="1">
      <c r="B36" s="43"/>
      <c r="E36" s="141" t="s">
        <v>39</v>
      </c>
      <c r="F36" s="155">
        <f>ROUND((SUM(BF92:BF274)),2)</f>
        <v>0</v>
      </c>
      <c r="I36" s="156">
        <v>0.15</v>
      </c>
      <c r="J36" s="155">
        <f>ROUND(((SUM(BF92:BF274))*I36),2)</f>
        <v>0</v>
      </c>
      <c r="L36" s="43"/>
    </row>
    <row r="37" spans="2:12" s="1" customFormat="1" ht="14.4" customHeight="1" hidden="1">
      <c r="B37" s="43"/>
      <c r="E37" s="141" t="s">
        <v>40</v>
      </c>
      <c r="F37" s="155">
        <f>ROUND((SUM(BG92:BG274)),2)</f>
        <v>0</v>
      </c>
      <c r="I37" s="156">
        <v>0.21</v>
      </c>
      <c r="J37" s="155">
        <f>0</f>
        <v>0</v>
      </c>
      <c r="L37" s="43"/>
    </row>
    <row r="38" spans="2:12" s="1" customFormat="1" ht="14.4" customHeight="1" hidden="1">
      <c r="B38" s="43"/>
      <c r="E38" s="141" t="s">
        <v>41</v>
      </c>
      <c r="F38" s="155">
        <f>ROUND((SUM(BH92:BH274)),2)</f>
        <v>0</v>
      </c>
      <c r="I38" s="156">
        <v>0.15</v>
      </c>
      <c r="J38" s="155">
        <f>0</f>
        <v>0</v>
      </c>
      <c r="L38" s="43"/>
    </row>
    <row r="39" spans="2:12" s="1" customFormat="1" ht="14.4" customHeight="1" hidden="1">
      <c r="B39" s="43"/>
      <c r="E39" s="141" t="s">
        <v>42</v>
      </c>
      <c r="F39" s="155">
        <f>ROUND((SUM(BI92:BI274)),2)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2831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001 - ZRN - most km 34,277 </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J92</f>
        <v>0</v>
      </c>
      <c r="K63" s="39"/>
      <c r="L63" s="43"/>
      <c r="AU63" s="17" t="s">
        <v>183</v>
      </c>
    </row>
    <row r="64" spans="2:12" s="8" customFormat="1" ht="24.95" customHeight="1">
      <c r="B64" s="177"/>
      <c r="C64" s="178"/>
      <c r="D64" s="179" t="s">
        <v>184</v>
      </c>
      <c r="E64" s="180"/>
      <c r="F64" s="180"/>
      <c r="G64" s="180"/>
      <c r="H64" s="180"/>
      <c r="I64" s="181"/>
      <c r="J64" s="182">
        <f>J93</f>
        <v>0</v>
      </c>
      <c r="K64" s="178"/>
      <c r="L64" s="183"/>
    </row>
    <row r="65" spans="2:12" s="9" customFormat="1" ht="19.9" customHeight="1">
      <c r="B65" s="184"/>
      <c r="C65" s="122"/>
      <c r="D65" s="185" t="s">
        <v>185</v>
      </c>
      <c r="E65" s="186"/>
      <c r="F65" s="186"/>
      <c r="G65" s="186"/>
      <c r="H65" s="186"/>
      <c r="I65" s="187"/>
      <c r="J65" s="188">
        <f>J94</f>
        <v>0</v>
      </c>
      <c r="K65" s="122"/>
      <c r="L65" s="189"/>
    </row>
    <row r="66" spans="2:12" s="9" customFormat="1" ht="19.9" customHeight="1">
      <c r="B66" s="184"/>
      <c r="C66" s="122"/>
      <c r="D66" s="185" t="s">
        <v>188</v>
      </c>
      <c r="E66" s="186"/>
      <c r="F66" s="186"/>
      <c r="G66" s="186"/>
      <c r="H66" s="186"/>
      <c r="I66" s="187"/>
      <c r="J66" s="188">
        <f>J108</f>
        <v>0</v>
      </c>
      <c r="K66" s="122"/>
      <c r="L66" s="189"/>
    </row>
    <row r="67" spans="2:12" s="9" customFormat="1" ht="19.9" customHeight="1">
      <c r="B67" s="184"/>
      <c r="C67" s="122"/>
      <c r="D67" s="185" t="s">
        <v>189</v>
      </c>
      <c r="E67" s="186"/>
      <c r="F67" s="186"/>
      <c r="G67" s="186"/>
      <c r="H67" s="186"/>
      <c r="I67" s="187"/>
      <c r="J67" s="188">
        <f>J120</f>
        <v>0</v>
      </c>
      <c r="K67" s="122"/>
      <c r="L67" s="189"/>
    </row>
    <row r="68" spans="2:12" s="9" customFormat="1" ht="19.9" customHeight="1">
      <c r="B68" s="184"/>
      <c r="C68" s="122"/>
      <c r="D68" s="185" t="s">
        <v>190</v>
      </c>
      <c r="E68" s="186"/>
      <c r="F68" s="186"/>
      <c r="G68" s="186"/>
      <c r="H68" s="186"/>
      <c r="I68" s="187"/>
      <c r="J68" s="188">
        <f>J153</f>
        <v>0</v>
      </c>
      <c r="K68" s="122"/>
      <c r="L68" s="189"/>
    </row>
    <row r="69" spans="2:12" s="9" customFormat="1" ht="19.9" customHeight="1">
      <c r="B69" s="184"/>
      <c r="C69" s="122"/>
      <c r="D69" s="185" t="s">
        <v>191</v>
      </c>
      <c r="E69" s="186"/>
      <c r="F69" s="186"/>
      <c r="G69" s="186"/>
      <c r="H69" s="186"/>
      <c r="I69" s="187"/>
      <c r="J69" s="188">
        <f>J253</f>
        <v>0</v>
      </c>
      <c r="K69" s="122"/>
      <c r="L69" s="189"/>
    </row>
    <row r="70" spans="2:12" s="9" customFormat="1" ht="19.9" customHeight="1">
      <c r="B70" s="184"/>
      <c r="C70" s="122"/>
      <c r="D70" s="185" t="s">
        <v>192</v>
      </c>
      <c r="E70" s="186"/>
      <c r="F70" s="186"/>
      <c r="G70" s="186"/>
      <c r="H70" s="186"/>
      <c r="I70" s="187"/>
      <c r="J70" s="188">
        <f>J270</f>
        <v>0</v>
      </c>
      <c r="K70" s="122"/>
      <c r="L70" s="189"/>
    </row>
    <row r="71" spans="2:12" s="1" customFormat="1" ht="21.8" customHeight="1">
      <c r="B71" s="38"/>
      <c r="C71" s="39"/>
      <c r="D71" s="39"/>
      <c r="E71" s="39"/>
      <c r="F71" s="39"/>
      <c r="G71" s="39"/>
      <c r="H71" s="39"/>
      <c r="I71" s="143"/>
      <c r="J71" s="39"/>
      <c r="K71" s="39"/>
      <c r="L71" s="43"/>
    </row>
    <row r="72" spans="2:12" s="1" customFormat="1" ht="6.95" customHeight="1">
      <c r="B72" s="57"/>
      <c r="C72" s="58"/>
      <c r="D72" s="58"/>
      <c r="E72" s="58"/>
      <c r="F72" s="58"/>
      <c r="G72" s="58"/>
      <c r="H72" s="58"/>
      <c r="I72" s="167"/>
      <c r="J72" s="58"/>
      <c r="K72" s="58"/>
      <c r="L72" s="43"/>
    </row>
    <row r="76" spans="2:12" s="1" customFormat="1" ht="6.95" customHeight="1">
      <c r="B76" s="59"/>
      <c r="C76" s="60"/>
      <c r="D76" s="60"/>
      <c r="E76" s="60"/>
      <c r="F76" s="60"/>
      <c r="G76" s="60"/>
      <c r="H76" s="60"/>
      <c r="I76" s="170"/>
      <c r="J76" s="60"/>
      <c r="K76" s="60"/>
      <c r="L76" s="43"/>
    </row>
    <row r="77" spans="2:12" s="1" customFormat="1" ht="24.95" customHeight="1">
      <c r="B77" s="38"/>
      <c r="C77" s="23" t="s">
        <v>196</v>
      </c>
      <c r="D77" s="39"/>
      <c r="E77" s="39"/>
      <c r="F77" s="39"/>
      <c r="G77" s="39"/>
      <c r="H77" s="39"/>
      <c r="I77" s="143"/>
      <c r="J77" s="39"/>
      <c r="K77" s="39"/>
      <c r="L77" s="43"/>
    </row>
    <row r="78" spans="2:12" s="1" customFormat="1" ht="6.95" customHeight="1">
      <c r="B78" s="38"/>
      <c r="C78" s="39"/>
      <c r="D78" s="39"/>
      <c r="E78" s="39"/>
      <c r="F78" s="39"/>
      <c r="G78" s="39"/>
      <c r="H78" s="39"/>
      <c r="I78" s="143"/>
      <c r="J78" s="39"/>
      <c r="K78" s="39"/>
      <c r="L78" s="43"/>
    </row>
    <row r="79" spans="2:12" s="1" customFormat="1" ht="12" customHeight="1">
      <c r="B79" s="38"/>
      <c r="C79" s="32" t="s">
        <v>16</v>
      </c>
      <c r="D79" s="39"/>
      <c r="E79" s="39"/>
      <c r="F79" s="39"/>
      <c r="G79" s="39"/>
      <c r="H79" s="39"/>
      <c r="I79" s="143"/>
      <c r="J79" s="39"/>
      <c r="K79" s="39"/>
      <c r="L79" s="43"/>
    </row>
    <row r="80" spans="2:12" s="1" customFormat="1" ht="16.5" customHeight="1">
      <c r="B80" s="38"/>
      <c r="C80" s="39"/>
      <c r="D80" s="39"/>
      <c r="E80" s="171" t="str">
        <f>E7</f>
        <v>Oprava mostních objektů v úseku Domoušice - Hřivice</v>
      </c>
      <c r="F80" s="32"/>
      <c r="G80" s="32"/>
      <c r="H80" s="32"/>
      <c r="I80" s="143"/>
      <c r="J80" s="39"/>
      <c r="K80" s="39"/>
      <c r="L80" s="43"/>
    </row>
    <row r="81" spans="2:12" ht="12" customHeight="1">
      <c r="B81" s="21"/>
      <c r="C81" s="32" t="s">
        <v>175</v>
      </c>
      <c r="D81" s="22"/>
      <c r="E81" s="22"/>
      <c r="F81" s="22"/>
      <c r="G81" s="22"/>
      <c r="H81" s="22"/>
      <c r="I81" s="136"/>
      <c r="J81" s="22"/>
      <c r="K81" s="22"/>
      <c r="L81" s="20"/>
    </row>
    <row r="82" spans="2:12" s="1" customFormat="1" ht="16.5" customHeight="1">
      <c r="B82" s="38"/>
      <c r="C82" s="39"/>
      <c r="D82" s="39"/>
      <c r="E82" s="171" t="s">
        <v>2831</v>
      </c>
      <c r="F82" s="39"/>
      <c r="G82" s="39"/>
      <c r="H82" s="39"/>
      <c r="I82" s="143"/>
      <c r="J82" s="39"/>
      <c r="K82" s="39"/>
      <c r="L82" s="43"/>
    </row>
    <row r="83" spans="2:12" s="1" customFormat="1" ht="12" customHeight="1">
      <c r="B83" s="38"/>
      <c r="C83" s="32" t="s">
        <v>177</v>
      </c>
      <c r="D83" s="39"/>
      <c r="E83" s="39"/>
      <c r="F83" s="39"/>
      <c r="G83" s="39"/>
      <c r="H83" s="39"/>
      <c r="I83" s="143"/>
      <c r="J83" s="39"/>
      <c r="K83" s="39"/>
      <c r="L83" s="43"/>
    </row>
    <row r="84" spans="2:12" s="1" customFormat="1" ht="16.5" customHeight="1">
      <c r="B84" s="38"/>
      <c r="C84" s="39"/>
      <c r="D84" s="39"/>
      <c r="E84" s="64" t="str">
        <f>E11</f>
        <v xml:space="preserve">001 - ZRN - most km 34,277 </v>
      </c>
      <c r="F84" s="39"/>
      <c r="G84" s="39"/>
      <c r="H84" s="39"/>
      <c r="I84" s="143"/>
      <c r="J84" s="39"/>
      <c r="K84" s="39"/>
      <c r="L84" s="43"/>
    </row>
    <row r="85" spans="2:12" s="1" customFormat="1" ht="6.95" customHeight="1">
      <c r="B85" s="38"/>
      <c r="C85" s="39"/>
      <c r="D85" s="39"/>
      <c r="E85" s="39"/>
      <c r="F85" s="39"/>
      <c r="G85" s="39"/>
      <c r="H85" s="39"/>
      <c r="I85" s="143"/>
      <c r="J85" s="39"/>
      <c r="K85" s="39"/>
      <c r="L85" s="43"/>
    </row>
    <row r="86" spans="2:12" s="1" customFormat="1" ht="12" customHeight="1">
      <c r="B86" s="38"/>
      <c r="C86" s="32" t="s">
        <v>20</v>
      </c>
      <c r="D86" s="39"/>
      <c r="E86" s="39"/>
      <c r="F86" s="27" t="str">
        <f>F14</f>
        <v xml:space="preserve"> </v>
      </c>
      <c r="G86" s="39"/>
      <c r="H86" s="39"/>
      <c r="I86" s="145" t="s">
        <v>22</v>
      </c>
      <c r="J86" s="67" t="str">
        <f>IF(J14="","",J14)</f>
        <v>3. 6. 2019</v>
      </c>
      <c r="K86" s="39"/>
      <c r="L86" s="43"/>
    </row>
    <row r="87" spans="2:12" s="1" customFormat="1" ht="6.95" customHeight="1">
      <c r="B87" s="38"/>
      <c r="C87" s="39"/>
      <c r="D87" s="39"/>
      <c r="E87" s="39"/>
      <c r="F87" s="39"/>
      <c r="G87" s="39"/>
      <c r="H87" s="39"/>
      <c r="I87" s="143"/>
      <c r="J87" s="39"/>
      <c r="K87" s="39"/>
      <c r="L87" s="43"/>
    </row>
    <row r="88" spans="2:12" s="1" customFormat="1" ht="13.65" customHeight="1">
      <c r="B88" s="38"/>
      <c r="C88" s="32" t="s">
        <v>24</v>
      </c>
      <c r="D88" s="39"/>
      <c r="E88" s="39"/>
      <c r="F88" s="27" t="str">
        <f>E17</f>
        <v xml:space="preserve"> </v>
      </c>
      <c r="G88" s="39"/>
      <c r="H88" s="39"/>
      <c r="I88" s="145" t="s">
        <v>29</v>
      </c>
      <c r="J88" s="36" t="str">
        <f>E23</f>
        <v xml:space="preserve"> </v>
      </c>
      <c r="K88" s="39"/>
      <c r="L88" s="43"/>
    </row>
    <row r="89" spans="2:12" s="1" customFormat="1" ht="13.65" customHeight="1">
      <c r="B89" s="38"/>
      <c r="C89" s="32" t="s">
        <v>27</v>
      </c>
      <c r="D89" s="39"/>
      <c r="E89" s="39"/>
      <c r="F89" s="27" t="str">
        <f>IF(E20="","",E20)</f>
        <v>Vyplň údaj</v>
      </c>
      <c r="G89" s="39"/>
      <c r="H89" s="39"/>
      <c r="I89" s="145" t="s">
        <v>31</v>
      </c>
      <c r="J89" s="36" t="str">
        <f>E26</f>
        <v xml:space="preserve"> </v>
      </c>
      <c r="K89" s="39"/>
      <c r="L89" s="43"/>
    </row>
    <row r="90" spans="2:12" s="1" customFormat="1" ht="10.3" customHeight="1">
      <c r="B90" s="38"/>
      <c r="C90" s="39"/>
      <c r="D90" s="39"/>
      <c r="E90" s="39"/>
      <c r="F90" s="39"/>
      <c r="G90" s="39"/>
      <c r="H90" s="39"/>
      <c r="I90" s="143"/>
      <c r="J90" s="39"/>
      <c r="K90" s="39"/>
      <c r="L90" s="43"/>
    </row>
    <row r="91" spans="2:20" s="10" customFormat="1" ht="29.25" customHeight="1">
      <c r="B91" s="190"/>
      <c r="C91" s="191" t="s">
        <v>197</v>
      </c>
      <c r="D91" s="192" t="s">
        <v>52</v>
      </c>
      <c r="E91" s="192" t="s">
        <v>48</v>
      </c>
      <c r="F91" s="192" t="s">
        <v>49</v>
      </c>
      <c r="G91" s="192" t="s">
        <v>198</v>
      </c>
      <c r="H91" s="192" t="s">
        <v>199</v>
      </c>
      <c r="I91" s="193" t="s">
        <v>200</v>
      </c>
      <c r="J91" s="192" t="s">
        <v>181</v>
      </c>
      <c r="K91" s="194" t="s">
        <v>201</v>
      </c>
      <c r="L91" s="195"/>
      <c r="M91" s="88" t="s">
        <v>1</v>
      </c>
      <c r="N91" s="89" t="s">
        <v>37</v>
      </c>
      <c r="O91" s="89" t="s">
        <v>202</v>
      </c>
      <c r="P91" s="89" t="s">
        <v>203</v>
      </c>
      <c r="Q91" s="89" t="s">
        <v>204</v>
      </c>
      <c r="R91" s="89" t="s">
        <v>205</v>
      </c>
      <c r="S91" s="89" t="s">
        <v>206</v>
      </c>
      <c r="T91" s="90" t="s">
        <v>207</v>
      </c>
    </row>
    <row r="92" spans="2:63" s="1" customFormat="1" ht="22.8" customHeight="1">
      <c r="B92" s="38"/>
      <c r="C92" s="95" t="s">
        <v>208</v>
      </c>
      <c r="D92" s="39"/>
      <c r="E92" s="39"/>
      <c r="F92" s="39"/>
      <c r="G92" s="39"/>
      <c r="H92" s="39"/>
      <c r="I92" s="143"/>
      <c r="J92" s="196">
        <f>BK92</f>
        <v>0</v>
      </c>
      <c r="K92" s="39"/>
      <c r="L92" s="43"/>
      <c r="M92" s="91"/>
      <c r="N92" s="92"/>
      <c r="O92" s="92"/>
      <c r="P92" s="197">
        <f>P93</f>
        <v>0</v>
      </c>
      <c r="Q92" s="92"/>
      <c r="R92" s="197">
        <f>R93</f>
        <v>10.733454405280002</v>
      </c>
      <c r="S92" s="92"/>
      <c r="T92" s="198">
        <f>T93</f>
        <v>8.2049435</v>
      </c>
      <c r="AT92" s="17" t="s">
        <v>66</v>
      </c>
      <c r="AU92" s="17" t="s">
        <v>183</v>
      </c>
      <c r="BK92" s="199">
        <f>BK93</f>
        <v>0</v>
      </c>
    </row>
    <row r="93" spans="2:63" s="11" customFormat="1" ht="25.9" customHeight="1">
      <c r="B93" s="200"/>
      <c r="C93" s="201"/>
      <c r="D93" s="202" t="s">
        <v>66</v>
      </c>
      <c r="E93" s="203" t="s">
        <v>209</v>
      </c>
      <c r="F93" s="203" t="s">
        <v>210</v>
      </c>
      <c r="G93" s="201"/>
      <c r="H93" s="201"/>
      <c r="I93" s="204"/>
      <c r="J93" s="205">
        <f>BK93</f>
        <v>0</v>
      </c>
      <c r="K93" s="201"/>
      <c r="L93" s="206"/>
      <c r="M93" s="207"/>
      <c r="N93" s="208"/>
      <c r="O93" s="208"/>
      <c r="P93" s="209">
        <f>P94+P108+P120+P153+P253+P270</f>
        <v>0</v>
      </c>
      <c r="Q93" s="208"/>
      <c r="R93" s="209">
        <f>R94+R108+R120+R153+R253+R270</f>
        <v>10.733454405280002</v>
      </c>
      <c r="S93" s="208"/>
      <c r="T93" s="210">
        <f>T94+T108+T120+T153+T253+T270</f>
        <v>8.2049435</v>
      </c>
      <c r="AR93" s="211" t="s">
        <v>74</v>
      </c>
      <c r="AT93" s="212" t="s">
        <v>66</v>
      </c>
      <c r="AU93" s="212" t="s">
        <v>67</v>
      </c>
      <c r="AY93" s="211" t="s">
        <v>211</v>
      </c>
      <c r="BK93" s="213">
        <f>BK94+BK108+BK120+BK153+BK253+BK270</f>
        <v>0</v>
      </c>
    </row>
    <row r="94" spans="2:63" s="11" customFormat="1" ht="22.8" customHeight="1">
      <c r="B94" s="200"/>
      <c r="C94" s="201"/>
      <c r="D94" s="202" t="s">
        <v>66</v>
      </c>
      <c r="E94" s="214" t="s">
        <v>74</v>
      </c>
      <c r="F94" s="214" t="s">
        <v>212</v>
      </c>
      <c r="G94" s="201"/>
      <c r="H94" s="201"/>
      <c r="I94" s="204"/>
      <c r="J94" s="215">
        <f>BK94</f>
        <v>0</v>
      </c>
      <c r="K94" s="201"/>
      <c r="L94" s="206"/>
      <c r="M94" s="207"/>
      <c r="N94" s="208"/>
      <c r="O94" s="208"/>
      <c r="P94" s="209">
        <f>SUM(P95:P107)</f>
        <v>0</v>
      </c>
      <c r="Q94" s="208"/>
      <c r="R94" s="209">
        <f>SUM(R95:R107)</f>
        <v>0</v>
      </c>
      <c r="S94" s="208"/>
      <c r="T94" s="210">
        <f>SUM(T95:T107)</f>
        <v>0</v>
      </c>
      <c r="AR94" s="211" t="s">
        <v>74</v>
      </c>
      <c r="AT94" s="212" t="s">
        <v>66</v>
      </c>
      <c r="AU94" s="212" t="s">
        <v>74</v>
      </c>
      <c r="AY94" s="211" t="s">
        <v>211</v>
      </c>
      <c r="BK94" s="213">
        <f>SUM(BK95:BK107)</f>
        <v>0</v>
      </c>
    </row>
    <row r="95" spans="2:65" s="1" customFormat="1" ht="16.5" customHeight="1">
      <c r="B95" s="38"/>
      <c r="C95" s="216" t="s">
        <v>74</v>
      </c>
      <c r="D95" s="216" t="s">
        <v>213</v>
      </c>
      <c r="E95" s="217" t="s">
        <v>214</v>
      </c>
      <c r="F95" s="218" t="s">
        <v>215</v>
      </c>
      <c r="G95" s="219" t="s">
        <v>216</v>
      </c>
      <c r="H95" s="220">
        <v>291.5</v>
      </c>
      <c r="I95" s="221"/>
      <c r="J95" s="222">
        <f>ROUND(I95*H95,2)</f>
        <v>0</v>
      </c>
      <c r="K95" s="218" t="s">
        <v>217</v>
      </c>
      <c r="L95" s="43"/>
      <c r="M95" s="223" t="s">
        <v>1</v>
      </c>
      <c r="N95" s="224" t="s">
        <v>38</v>
      </c>
      <c r="O95" s="79"/>
      <c r="P95" s="225">
        <f>O95*H95</f>
        <v>0</v>
      </c>
      <c r="Q95" s="225">
        <v>0</v>
      </c>
      <c r="R95" s="225">
        <f>Q95*H95</f>
        <v>0</v>
      </c>
      <c r="S95" s="225">
        <v>0</v>
      </c>
      <c r="T95" s="226">
        <f>S95*H95</f>
        <v>0</v>
      </c>
      <c r="AR95" s="17" t="s">
        <v>218</v>
      </c>
      <c r="AT95" s="17" t="s">
        <v>213</v>
      </c>
      <c r="AU95" s="17" t="s">
        <v>76</v>
      </c>
      <c r="AY95" s="17" t="s">
        <v>211</v>
      </c>
      <c r="BE95" s="227">
        <f>IF(N95="základní",J95,0)</f>
        <v>0</v>
      </c>
      <c r="BF95" s="227">
        <f>IF(N95="snížená",J95,0)</f>
        <v>0</v>
      </c>
      <c r="BG95" s="227">
        <f>IF(N95="zákl. přenesená",J95,0)</f>
        <v>0</v>
      </c>
      <c r="BH95" s="227">
        <f>IF(N95="sníž. přenesená",J95,0)</f>
        <v>0</v>
      </c>
      <c r="BI95" s="227">
        <f>IF(N95="nulová",J95,0)</f>
        <v>0</v>
      </c>
      <c r="BJ95" s="17" t="s">
        <v>74</v>
      </c>
      <c r="BK95" s="227">
        <f>ROUND(I95*H95,2)</f>
        <v>0</v>
      </c>
      <c r="BL95" s="17" t="s">
        <v>218</v>
      </c>
      <c r="BM95" s="17" t="s">
        <v>2833</v>
      </c>
    </row>
    <row r="96" spans="2:47" s="1" customFormat="1" ht="12">
      <c r="B96" s="38"/>
      <c r="C96" s="39"/>
      <c r="D96" s="228" t="s">
        <v>219</v>
      </c>
      <c r="E96" s="39"/>
      <c r="F96" s="229" t="s">
        <v>220</v>
      </c>
      <c r="G96" s="39"/>
      <c r="H96" s="39"/>
      <c r="I96" s="143"/>
      <c r="J96" s="39"/>
      <c r="K96" s="39"/>
      <c r="L96" s="43"/>
      <c r="M96" s="230"/>
      <c r="N96" s="79"/>
      <c r="O96" s="79"/>
      <c r="P96" s="79"/>
      <c r="Q96" s="79"/>
      <c r="R96" s="79"/>
      <c r="S96" s="79"/>
      <c r="T96" s="80"/>
      <c r="AT96" s="17" t="s">
        <v>219</v>
      </c>
      <c r="AU96" s="17" t="s">
        <v>76</v>
      </c>
    </row>
    <row r="97" spans="2:47" s="1" customFormat="1" ht="12">
      <c r="B97" s="38"/>
      <c r="C97" s="39"/>
      <c r="D97" s="228" t="s">
        <v>221</v>
      </c>
      <c r="E97" s="39"/>
      <c r="F97" s="231" t="s">
        <v>222</v>
      </c>
      <c r="G97" s="39"/>
      <c r="H97" s="39"/>
      <c r="I97" s="143"/>
      <c r="J97" s="39"/>
      <c r="K97" s="39"/>
      <c r="L97" s="43"/>
      <c r="M97" s="230"/>
      <c r="N97" s="79"/>
      <c r="O97" s="79"/>
      <c r="P97" s="79"/>
      <c r="Q97" s="79"/>
      <c r="R97" s="79"/>
      <c r="S97" s="79"/>
      <c r="T97" s="80"/>
      <c r="AT97" s="17" t="s">
        <v>221</v>
      </c>
      <c r="AU97" s="17" t="s">
        <v>76</v>
      </c>
    </row>
    <row r="98" spans="2:51" s="12" customFormat="1" ht="12">
      <c r="B98" s="232"/>
      <c r="C98" s="233"/>
      <c r="D98" s="228" t="s">
        <v>223</v>
      </c>
      <c r="E98" s="234" t="s">
        <v>1</v>
      </c>
      <c r="F98" s="235" t="s">
        <v>224</v>
      </c>
      <c r="G98" s="233"/>
      <c r="H98" s="234" t="s">
        <v>1</v>
      </c>
      <c r="I98" s="236"/>
      <c r="J98" s="233"/>
      <c r="K98" s="233"/>
      <c r="L98" s="237"/>
      <c r="M98" s="238"/>
      <c r="N98" s="239"/>
      <c r="O98" s="239"/>
      <c r="P98" s="239"/>
      <c r="Q98" s="239"/>
      <c r="R98" s="239"/>
      <c r="S98" s="239"/>
      <c r="T98" s="240"/>
      <c r="AT98" s="241" t="s">
        <v>223</v>
      </c>
      <c r="AU98" s="241" t="s">
        <v>76</v>
      </c>
      <c r="AV98" s="12" t="s">
        <v>74</v>
      </c>
      <c r="AW98" s="12" t="s">
        <v>30</v>
      </c>
      <c r="AX98" s="12" t="s">
        <v>67</v>
      </c>
      <c r="AY98" s="241" t="s">
        <v>211</v>
      </c>
    </row>
    <row r="99" spans="2:51" s="12" customFormat="1" ht="12">
      <c r="B99" s="232"/>
      <c r="C99" s="233"/>
      <c r="D99" s="228" t="s">
        <v>223</v>
      </c>
      <c r="E99" s="234" t="s">
        <v>1</v>
      </c>
      <c r="F99" s="235" t="s">
        <v>883</v>
      </c>
      <c r="G99" s="233"/>
      <c r="H99" s="234" t="s">
        <v>1</v>
      </c>
      <c r="I99" s="236"/>
      <c r="J99" s="233"/>
      <c r="K99" s="233"/>
      <c r="L99" s="237"/>
      <c r="M99" s="238"/>
      <c r="N99" s="239"/>
      <c r="O99" s="239"/>
      <c r="P99" s="239"/>
      <c r="Q99" s="239"/>
      <c r="R99" s="239"/>
      <c r="S99" s="239"/>
      <c r="T99" s="240"/>
      <c r="AT99" s="241" t="s">
        <v>223</v>
      </c>
      <c r="AU99" s="241" t="s">
        <v>76</v>
      </c>
      <c r="AV99" s="12" t="s">
        <v>74</v>
      </c>
      <c r="AW99" s="12" t="s">
        <v>30</v>
      </c>
      <c r="AX99" s="12" t="s">
        <v>67</v>
      </c>
      <c r="AY99" s="241" t="s">
        <v>211</v>
      </c>
    </row>
    <row r="100" spans="2:51" s="13" customFormat="1" ht="12">
      <c r="B100" s="242"/>
      <c r="C100" s="243"/>
      <c r="D100" s="228" t="s">
        <v>223</v>
      </c>
      <c r="E100" s="244" t="s">
        <v>1</v>
      </c>
      <c r="F100" s="245" t="s">
        <v>2834</v>
      </c>
      <c r="G100" s="243"/>
      <c r="H100" s="246">
        <v>137.5</v>
      </c>
      <c r="I100" s="247"/>
      <c r="J100" s="243"/>
      <c r="K100" s="243"/>
      <c r="L100" s="248"/>
      <c r="M100" s="249"/>
      <c r="N100" s="250"/>
      <c r="O100" s="250"/>
      <c r="P100" s="250"/>
      <c r="Q100" s="250"/>
      <c r="R100" s="250"/>
      <c r="S100" s="250"/>
      <c r="T100" s="251"/>
      <c r="AT100" s="252" t="s">
        <v>223</v>
      </c>
      <c r="AU100" s="252" t="s">
        <v>76</v>
      </c>
      <c r="AV100" s="13" t="s">
        <v>76</v>
      </c>
      <c r="AW100" s="13" t="s">
        <v>30</v>
      </c>
      <c r="AX100" s="13" t="s">
        <v>67</v>
      </c>
      <c r="AY100" s="252" t="s">
        <v>211</v>
      </c>
    </row>
    <row r="101" spans="2:51" s="12" customFormat="1" ht="12">
      <c r="B101" s="232"/>
      <c r="C101" s="233"/>
      <c r="D101" s="228" t="s">
        <v>223</v>
      </c>
      <c r="E101" s="234" t="s">
        <v>1</v>
      </c>
      <c r="F101" s="235" t="s">
        <v>881</v>
      </c>
      <c r="G101" s="233"/>
      <c r="H101" s="234" t="s">
        <v>1</v>
      </c>
      <c r="I101" s="236"/>
      <c r="J101" s="233"/>
      <c r="K101" s="233"/>
      <c r="L101" s="237"/>
      <c r="M101" s="238"/>
      <c r="N101" s="239"/>
      <c r="O101" s="239"/>
      <c r="P101" s="239"/>
      <c r="Q101" s="239"/>
      <c r="R101" s="239"/>
      <c r="S101" s="239"/>
      <c r="T101" s="240"/>
      <c r="AT101" s="241" t="s">
        <v>223</v>
      </c>
      <c r="AU101" s="241" t="s">
        <v>76</v>
      </c>
      <c r="AV101" s="12" t="s">
        <v>74</v>
      </c>
      <c r="AW101" s="12" t="s">
        <v>30</v>
      </c>
      <c r="AX101" s="12" t="s">
        <v>67</v>
      </c>
      <c r="AY101" s="241" t="s">
        <v>211</v>
      </c>
    </row>
    <row r="102" spans="2:51" s="13" customFormat="1" ht="12">
      <c r="B102" s="242"/>
      <c r="C102" s="243"/>
      <c r="D102" s="228" t="s">
        <v>223</v>
      </c>
      <c r="E102" s="244" t="s">
        <v>1</v>
      </c>
      <c r="F102" s="245" t="s">
        <v>2835</v>
      </c>
      <c r="G102" s="243"/>
      <c r="H102" s="246">
        <v>154</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4" customFormat="1" ht="12">
      <c r="B103" s="253"/>
      <c r="C103" s="254"/>
      <c r="D103" s="228" t="s">
        <v>223</v>
      </c>
      <c r="E103" s="255" t="s">
        <v>1</v>
      </c>
      <c r="F103" s="256" t="s">
        <v>227</v>
      </c>
      <c r="G103" s="254"/>
      <c r="H103" s="257">
        <v>291.5</v>
      </c>
      <c r="I103" s="258"/>
      <c r="J103" s="254"/>
      <c r="K103" s="254"/>
      <c r="L103" s="259"/>
      <c r="M103" s="260"/>
      <c r="N103" s="261"/>
      <c r="O103" s="261"/>
      <c r="P103" s="261"/>
      <c r="Q103" s="261"/>
      <c r="R103" s="261"/>
      <c r="S103" s="261"/>
      <c r="T103" s="262"/>
      <c r="AT103" s="263" t="s">
        <v>223</v>
      </c>
      <c r="AU103" s="263" t="s">
        <v>76</v>
      </c>
      <c r="AV103" s="14" t="s">
        <v>218</v>
      </c>
      <c r="AW103" s="14" t="s">
        <v>30</v>
      </c>
      <c r="AX103" s="14" t="s">
        <v>74</v>
      </c>
      <c r="AY103" s="263" t="s">
        <v>211</v>
      </c>
    </row>
    <row r="104" spans="2:65" s="1" customFormat="1" ht="16.5" customHeight="1">
      <c r="B104" s="38"/>
      <c r="C104" s="216" t="s">
        <v>76</v>
      </c>
      <c r="D104" s="216" t="s">
        <v>213</v>
      </c>
      <c r="E104" s="217" t="s">
        <v>228</v>
      </c>
      <c r="F104" s="218" t="s">
        <v>229</v>
      </c>
      <c r="G104" s="219" t="s">
        <v>230</v>
      </c>
      <c r="H104" s="220">
        <v>5.83</v>
      </c>
      <c r="I104" s="221"/>
      <c r="J104" s="222">
        <f>ROUND(I104*H104,2)</f>
        <v>0</v>
      </c>
      <c r="K104" s="218" t="s">
        <v>217</v>
      </c>
      <c r="L104" s="43"/>
      <c r="M104" s="223" t="s">
        <v>1</v>
      </c>
      <c r="N104" s="224" t="s">
        <v>38</v>
      </c>
      <c r="O104" s="79"/>
      <c r="P104" s="225">
        <f>O104*H104</f>
        <v>0</v>
      </c>
      <c r="Q104" s="225">
        <v>0</v>
      </c>
      <c r="R104" s="225">
        <f>Q104*H104</f>
        <v>0</v>
      </c>
      <c r="S104" s="225">
        <v>0</v>
      </c>
      <c r="T104" s="226">
        <f>S104*H104</f>
        <v>0</v>
      </c>
      <c r="AR104" s="17" t="s">
        <v>218</v>
      </c>
      <c r="AT104" s="17" t="s">
        <v>213</v>
      </c>
      <c r="AU104" s="17" t="s">
        <v>76</v>
      </c>
      <c r="AY104" s="17" t="s">
        <v>211</v>
      </c>
      <c r="BE104" s="227">
        <f>IF(N104="základní",J104,0)</f>
        <v>0</v>
      </c>
      <c r="BF104" s="227">
        <f>IF(N104="snížená",J104,0)</f>
        <v>0</v>
      </c>
      <c r="BG104" s="227">
        <f>IF(N104="zákl. přenesená",J104,0)</f>
        <v>0</v>
      </c>
      <c r="BH104" s="227">
        <f>IF(N104="sníž. přenesená",J104,0)</f>
        <v>0</v>
      </c>
      <c r="BI104" s="227">
        <f>IF(N104="nulová",J104,0)</f>
        <v>0</v>
      </c>
      <c r="BJ104" s="17" t="s">
        <v>74</v>
      </c>
      <c r="BK104" s="227">
        <f>ROUND(I104*H104,2)</f>
        <v>0</v>
      </c>
      <c r="BL104" s="17" t="s">
        <v>218</v>
      </c>
      <c r="BM104" s="17" t="s">
        <v>2836</v>
      </c>
    </row>
    <row r="105" spans="2:47" s="1" customFormat="1" ht="12">
      <c r="B105" s="38"/>
      <c r="C105" s="39"/>
      <c r="D105" s="228" t="s">
        <v>219</v>
      </c>
      <c r="E105" s="39"/>
      <c r="F105" s="229" t="s">
        <v>231</v>
      </c>
      <c r="G105" s="39"/>
      <c r="H105" s="39"/>
      <c r="I105" s="143"/>
      <c r="J105" s="39"/>
      <c r="K105" s="39"/>
      <c r="L105" s="43"/>
      <c r="M105" s="230"/>
      <c r="N105" s="79"/>
      <c r="O105" s="79"/>
      <c r="P105" s="79"/>
      <c r="Q105" s="79"/>
      <c r="R105" s="79"/>
      <c r="S105" s="79"/>
      <c r="T105" s="80"/>
      <c r="AT105" s="17" t="s">
        <v>219</v>
      </c>
      <c r="AU105" s="17" t="s">
        <v>76</v>
      </c>
    </row>
    <row r="106" spans="2:47" s="1" customFormat="1" ht="12">
      <c r="B106" s="38"/>
      <c r="C106" s="39"/>
      <c r="D106" s="228" t="s">
        <v>221</v>
      </c>
      <c r="E106" s="39"/>
      <c r="F106" s="231" t="s">
        <v>232</v>
      </c>
      <c r="G106" s="39"/>
      <c r="H106" s="39"/>
      <c r="I106" s="143"/>
      <c r="J106" s="39"/>
      <c r="K106" s="39"/>
      <c r="L106" s="43"/>
      <c r="M106" s="230"/>
      <c r="N106" s="79"/>
      <c r="O106" s="79"/>
      <c r="P106" s="79"/>
      <c r="Q106" s="79"/>
      <c r="R106" s="79"/>
      <c r="S106" s="79"/>
      <c r="T106" s="80"/>
      <c r="AT106" s="17" t="s">
        <v>221</v>
      </c>
      <c r="AU106" s="17" t="s">
        <v>76</v>
      </c>
    </row>
    <row r="107" spans="2:51" s="13" customFormat="1" ht="12">
      <c r="B107" s="242"/>
      <c r="C107" s="243"/>
      <c r="D107" s="228" t="s">
        <v>223</v>
      </c>
      <c r="E107" s="244" t="s">
        <v>1</v>
      </c>
      <c r="F107" s="245" t="s">
        <v>2837</v>
      </c>
      <c r="G107" s="243"/>
      <c r="H107" s="246">
        <v>5.83</v>
      </c>
      <c r="I107" s="247"/>
      <c r="J107" s="243"/>
      <c r="K107" s="243"/>
      <c r="L107" s="248"/>
      <c r="M107" s="249"/>
      <c r="N107" s="250"/>
      <c r="O107" s="250"/>
      <c r="P107" s="250"/>
      <c r="Q107" s="250"/>
      <c r="R107" s="250"/>
      <c r="S107" s="250"/>
      <c r="T107" s="251"/>
      <c r="AT107" s="252" t="s">
        <v>223</v>
      </c>
      <c r="AU107" s="252" t="s">
        <v>76</v>
      </c>
      <c r="AV107" s="13" t="s">
        <v>76</v>
      </c>
      <c r="AW107" s="13" t="s">
        <v>30</v>
      </c>
      <c r="AX107" s="13" t="s">
        <v>74</v>
      </c>
      <c r="AY107" s="252" t="s">
        <v>211</v>
      </c>
    </row>
    <row r="108" spans="2:63" s="11" customFormat="1" ht="22.8" customHeight="1">
      <c r="B108" s="200"/>
      <c r="C108" s="201"/>
      <c r="D108" s="202" t="s">
        <v>66</v>
      </c>
      <c r="E108" s="214" t="s">
        <v>218</v>
      </c>
      <c r="F108" s="214" t="s">
        <v>427</v>
      </c>
      <c r="G108" s="201"/>
      <c r="H108" s="201"/>
      <c r="I108" s="204"/>
      <c r="J108" s="215">
        <f>BK108</f>
        <v>0</v>
      </c>
      <c r="K108" s="201"/>
      <c r="L108" s="206"/>
      <c r="M108" s="207"/>
      <c r="N108" s="208"/>
      <c r="O108" s="208"/>
      <c r="P108" s="209">
        <f>SUM(P109:P119)</f>
        <v>0</v>
      </c>
      <c r="Q108" s="208"/>
      <c r="R108" s="209">
        <f>SUM(R109:R119)</f>
        <v>0.11300352000000001</v>
      </c>
      <c r="S108" s="208"/>
      <c r="T108" s="210">
        <f>SUM(T109:T119)</f>
        <v>0</v>
      </c>
      <c r="AR108" s="211" t="s">
        <v>74</v>
      </c>
      <c r="AT108" s="212" t="s">
        <v>66</v>
      </c>
      <c r="AU108" s="212" t="s">
        <v>74</v>
      </c>
      <c r="AY108" s="211" t="s">
        <v>211</v>
      </c>
      <c r="BK108" s="213">
        <f>SUM(BK109:BK119)</f>
        <v>0</v>
      </c>
    </row>
    <row r="109" spans="2:65" s="1" customFormat="1" ht="16.5" customHeight="1">
      <c r="B109" s="38"/>
      <c r="C109" s="216" t="s">
        <v>236</v>
      </c>
      <c r="D109" s="216" t="s">
        <v>213</v>
      </c>
      <c r="E109" s="217" t="s">
        <v>436</v>
      </c>
      <c r="F109" s="218" t="s">
        <v>437</v>
      </c>
      <c r="G109" s="219" t="s">
        <v>216</v>
      </c>
      <c r="H109" s="220">
        <v>2.688</v>
      </c>
      <c r="I109" s="221"/>
      <c r="J109" s="222">
        <f>ROUND(I109*H109,2)</f>
        <v>0</v>
      </c>
      <c r="K109" s="218" t="s">
        <v>217</v>
      </c>
      <c r="L109" s="43"/>
      <c r="M109" s="223" t="s">
        <v>1</v>
      </c>
      <c r="N109" s="224" t="s">
        <v>38</v>
      </c>
      <c r="O109" s="79"/>
      <c r="P109" s="225">
        <f>O109*H109</f>
        <v>0</v>
      </c>
      <c r="Q109" s="225">
        <v>0.02102</v>
      </c>
      <c r="R109" s="225">
        <f>Q109*H109</f>
        <v>0.056501760000000005</v>
      </c>
      <c r="S109" s="225">
        <v>0</v>
      </c>
      <c r="T109" s="226">
        <f>S109*H109</f>
        <v>0</v>
      </c>
      <c r="AR109" s="17" t="s">
        <v>218</v>
      </c>
      <c r="AT109" s="17" t="s">
        <v>213</v>
      </c>
      <c r="AU109" s="17" t="s">
        <v>76</v>
      </c>
      <c r="AY109" s="17" t="s">
        <v>211</v>
      </c>
      <c r="BE109" s="227">
        <f>IF(N109="základní",J109,0)</f>
        <v>0</v>
      </c>
      <c r="BF109" s="227">
        <f>IF(N109="snížená",J109,0)</f>
        <v>0</v>
      </c>
      <c r="BG109" s="227">
        <f>IF(N109="zákl. přenesená",J109,0)</f>
        <v>0</v>
      </c>
      <c r="BH109" s="227">
        <f>IF(N109="sníž. přenesená",J109,0)</f>
        <v>0</v>
      </c>
      <c r="BI109" s="227">
        <f>IF(N109="nulová",J109,0)</f>
        <v>0</v>
      </c>
      <c r="BJ109" s="17" t="s">
        <v>74</v>
      </c>
      <c r="BK109" s="227">
        <f>ROUND(I109*H109,2)</f>
        <v>0</v>
      </c>
      <c r="BL109" s="17" t="s">
        <v>218</v>
      </c>
      <c r="BM109" s="17" t="s">
        <v>2838</v>
      </c>
    </row>
    <row r="110" spans="2:47" s="1" customFormat="1" ht="12">
      <c r="B110" s="38"/>
      <c r="C110" s="39"/>
      <c r="D110" s="228" t="s">
        <v>219</v>
      </c>
      <c r="E110" s="39"/>
      <c r="F110" s="229" t="s">
        <v>439</v>
      </c>
      <c r="G110" s="39"/>
      <c r="H110" s="39"/>
      <c r="I110" s="143"/>
      <c r="J110" s="39"/>
      <c r="K110" s="39"/>
      <c r="L110" s="43"/>
      <c r="M110" s="230"/>
      <c r="N110" s="79"/>
      <c r="O110" s="79"/>
      <c r="P110" s="79"/>
      <c r="Q110" s="79"/>
      <c r="R110" s="79"/>
      <c r="S110" s="79"/>
      <c r="T110" s="80"/>
      <c r="AT110" s="17" t="s">
        <v>219</v>
      </c>
      <c r="AU110" s="17" t="s">
        <v>76</v>
      </c>
    </row>
    <row r="111" spans="2:47" s="1" customFormat="1" ht="12">
      <c r="B111" s="38"/>
      <c r="C111" s="39"/>
      <c r="D111" s="228" t="s">
        <v>221</v>
      </c>
      <c r="E111" s="39"/>
      <c r="F111" s="231" t="s">
        <v>440</v>
      </c>
      <c r="G111" s="39"/>
      <c r="H111" s="39"/>
      <c r="I111" s="143"/>
      <c r="J111" s="39"/>
      <c r="K111" s="39"/>
      <c r="L111" s="43"/>
      <c r="M111" s="230"/>
      <c r="N111" s="79"/>
      <c r="O111" s="79"/>
      <c r="P111" s="79"/>
      <c r="Q111" s="79"/>
      <c r="R111" s="79"/>
      <c r="S111" s="79"/>
      <c r="T111" s="80"/>
      <c r="AT111" s="17" t="s">
        <v>221</v>
      </c>
      <c r="AU111" s="17" t="s">
        <v>76</v>
      </c>
    </row>
    <row r="112" spans="2:51" s="12" customFormat="1" ht="12">
      <c r="B112" s="232"/>
      <c r="C112" s="233"/>
      <c r="D112" s="228" t="s">
        <v>223</v>
      </c>
      <c r="E112" s="234" t="s">
        <v>1</v>
      </c>
      <c r="F112" s="235" t="s">
        <v>1750</v>
      </c>
      <c r="G112" s="233"/>
      <c r="H112" s="234" t="s">
        <v>1</v>
      </c>
      <c r="I112" s="236"/>
      <c r="J112" s="233"/>
      <c r="K112" s="233"/>
      <c r="L112" s="237"/>
      <c r="M112" s="238"/>
      <c r="N112" s="239"/>
      <c r="O112" s="239"/>
      <c r="P112" s="239"/>
      <c r="Q112" s="239"/>
      <c r="R112" s="239"/>
      <c r="S112" s="239"/>
      <c r="T112" s="240"/>
      <c r="AT112" s="241" t="s">
        <v>223</v>
      </c>
      <c r="AU112" s="241" t="s">
        <v>76</v>
      </c>
      <c r="AV112" s="12" t="s">
        <v>74</v>
      </c>
      <c r="AW112" s="12" t="s">
        <v>30</v>
      </c>
      <c r="AX112" s="12" t="s">
        <v>67</v>
      </c>
      <c r="AY112" s="241" t="s">
        <v>211</v>
      </c>
    </row>
    <row r="113" spans="2:51" s="13" customFormat="1" ht="12">
      <c r="B113" s="242"/>
      <c r="C113" s="243"/>
      <c r="D113" s="228" t="s">
        <v>223</v>
      </c>
      <c r="E113" s="244" t="s">
        <v>1</v>
      </c>
      <c r="F113" s="245" t="s">
        <v>2839</v>
      </c>
      <c r="G113" s="243"/>
      <c r="H113" s="246">
        <v>0.96</v>
      </c>
      <c r="I113" s="247"/>
      <c r="J113" s="243"/>
      <c r="K113" s="243"/>
      <c r="L113" s="248"/>
      <c r="M113" s="249"/>
      <c r="N113" s="250"/>
      <c r="O113" s="250"/>
      <c r="P113" s="250"/>
      <c r="Q113" s="250"/>
      <c r="R113" s="250"/>
      <c r="S113" s="250"/>
      <c r="T113" s="251"/>
      <c r="AT113" s="252" t="s">
        <v>223</v>
      </c>
      <c r="AU113" s="252" t="s">
        <v>76</v>
      </c>
      <c r="AV113" s="13" t="s">
        <v>76</v>
      </c>
      <c r="AW113" s="13" t="s">
        <v>30</v>
      </c>
      <c r="AX113" s="13" t="s">
        <v>67</v>
      </c>
      <c r="AY113" s="252" t="s">
        <v>211</v>
      </c>
    </row>
    <row r="114" spans="2:51" s="12" customFormat="1" ht="12">
      <c r="B114" s="232"/>
      <c r="C114" s="233"/>
      <c r="D114" s="228" t="s">
        <v>223</v>
      </c>
      <c r="E114" s="234" t="s">
        <v>1</v>
      </c>
      <c r="F114" s="235" t="s">
        <v>1752</v>
      </c>
      <c r="G114" s="233"/>
      <c r="H114" s="234" t="s">
        <v>1</v>
      </c>
      <c r="I114" s="236"/>
      <c r="J114" s="233"/>
      <c r="K114" s="233"/>
      <c r="L114" s="237"/>
      <c r="M114" s="238"/>
      <c r="N114" s="239"/>
      <c r="O114" s="239"/>
      <c r="P114" s="239"/>
      <c r="Q114" s="239"/>
      <c r="R114" s="239"/>
      <c r="S114" s="239"/>
      <c r="T114" s="240"/>
      <c r="AT114" s="241" t="s">
        <v>223</v>
      </c>
      <c r="AU114" s="241" t="s">
        <v>76</v>
      </c>
      <c r="AV114" s="12" t="s">
        <v>74</v>
      </c>
      <c r="AW114" s="12" t="s">
        <v>30</v>
      </c>
      <c r="AX114" s="12" t="s">
        <v>67</v>
      </c>
      <c r="AY114" s="241" t="s">
        <v>211</v>
      </c>
    </row>
    <row r="115" spans="2:51" s="13" customFormat="1" ht="12">
      <c r="B115" s="242"/>
      <c r="C115" s="243"/>
      <c r="D115" s="228" t="s">
        <v>223</v>
      </c>
      <c r="E115" s="244" t="s">
        <v>1</v>
      </c>
      <c r="F115" s="245" t="s">
        <v>2840</v>
      </c>
      <c r="G115" s="243"/>
      <c r="H115" s="246">
        <v>1.728</v>
      </c>
      <c r="I115" s="247"/>
      <c r="J115" s="243"/>
      <c r="K115" s="243"/>
      <c r="L115" s="248"/>
      <c r="M115" s="249"/>
      <c r="N115" s="250"/>
      <c r="O115" s="250"/>
      <c r="P115" s="250"/>
      <c r="Q115" s="250"/>
      <c r="R115" s="250"/>
      <c r="S115" s="250"/>
      <c r="T115" s="251"/>
      <c r="AT115" s="252" t="s">
        <v>223</v>
      </c>
      <c r="AU115" s="252" t="s">
        <v>76</v>
      </c>
      <c r="AV115" s="13" t="s">
        <v>76</v>
      </c>
      <c r="AW115" s="13" t="s">
        <v>30</v>
      </c>
      <c r="AX115" s="13" t="s">
        <v>67</v>
      </c>
      <c r="AY115" s="252" t="s">
        <v>211</v>
      </c>
    </row>
    <row r="116" spans="2:51" s="14" customFormat="1" ht="12">
      <c r="B116" s="253"/>
      <c r="C116" s="254"/>
      <c r="D116" s="228" t="s">
        <v>223</v>
      </c>
      <c r="E116" s="255" t="s">
        <v>1</v>
      </c>
      <c r="F116" s="256" t="s">
        <v>227</v>
      </c>
      <c r="G116" s="254"/>
      <c r="H116" s="257">
        <v>2.688</v>
      </c>
      <c r="I116" s="258"/>
      <c r="J116" s="254"/>
      <c r="K116" s="254"/>
      <c r="L116" s="259"/>
      <c r="M116" s="260"/>
      <c r="N116" s="261"/>
      <c r="O116" s="261"/>
      <c r="P116" s="261"/>
      <c r="Q116" s="261"/>
      <c r="R116" s="261"/>
      <c r="S116" s="261"/>
      <c r="T116" s="262"/>
      <c r="AT116" s="263" t="s">
        <v>223</v>
      </c>
      <c r="AU116" s="263" t="s">
        <v>76</v>
      </c>
      <c r="AV116" s="14" t="s">
        <v>218</v>
      </c>
      <c r="AW116" s="14" t="s">
        <v>30</v>
      </c>
      <c r="AX116" s="14" t="s">
        <v>74</v>
      </c>
      <c r="AY116" s="263" t="s">
        <v>211</v>
      </c>
    </row>
    <row r="117" spans="2:65" s="1" customFormat="1" ht="16.5" customHeight="1">
      <c r="B117" s="38"/>
      <c r="C117" s="216" t="s">
        <v>218</v>
      </c>
      <c r="D117" s="216" t="s">
        <v>213</v>
      </c>
      <c r="E117" s="217" t="s">
        <v>443</v>
      </c>
      <c r="F117" s="218" t="s">
        <v>444</v>
      </c>
      <c r="G117" s="219" t="s">
        <v>216</v>
      </c>
      <c r="H117" s="220">
        <v>2.688</v>
      </c>
      <c r="I117" s="221"/>
      <c r="J117" s="222">
        <f>ROUND(I117*H117,2)</f>
        <v>0</v>
      </c>
      <c r="K117" s="218" t="s">
        <v>217</v>
      </c>
      <c r="L117" s="43"/>
      <c r="M117" s="223" t="s">
        <v>1</v>
      </c>
      <c r="N117" s="224" t="s">
        <v>38</v>
      </c>
      <c r="O117" s="79"/>
      <c r="P117" s="225">
        <f>O117*H117</f>
        <v>0</v>
      </c>
      <c r="Q117" s="225">
        <v>0.02102</v>
      </c>
      <c r="R117" s="225">
        <f>Q117*H117</f>
        <v>0.056501760000000005</v>
      </c>
      <c r="S117" s="225">
        <v>0</v>
      </c>
      <c r="T117" s="226">
        <f>S117*H117</f>
        <v>0</v>
      </c>
      <c r="AR117" s="17" t="s">
        <v>218</v>
      </c>
      <c r="AT117" s="17" t="s">
        <v>213</v>
      </c>
      <c r="AU117" s="17" t="s">
        <v>76</v>
      </c>
      <c r="AY117" s="17" t="s">
        <v>211</v>
      </c>
      <c r="BE117" s="227">
        <f>IF(N117="základní",J117,0)</f>
        <v>0</v>
      </c>
      <c r="BF117" s="227">
        <f>IF(N117="snížená",J117,0)</f>
        <v>0</v>
      </c>
      <c r="BG117" s="227">
        <f>IF(N117="zákl. přenesená",J117,0)</f>
        <v>0</v>
      </c>
      <c r="BH117" s="227">
        <f>IF(N117="sníž. přenesená",J117,0)</f>
        <v>0</v>
      </c>
      <c r="BI117" s="227">
        <f>IF(N117="nulová",J117,0)</f>
        <v>0</v>
      </c>
      <c r="BJ117" s="17" t="s">
        <v>74</v>
      </c>
      <c r="BK117" s="227">
        <f>ROUND(I117*H117,2)</f>
        <v>0</v>
      </c>
      <c r="BL117" s="17" t="s">
        <v>218</v>
      </c>
      <c r="BM117" s="17" t="s">
        <v>2841</v>
      </c>
    </row>
    <row r="118" spans="2:47" s="1" customFormat="1" ht="12">
      <c r="B118" s="38"/>
      <c r="C118" s="39"/>
      <c r="D118" s="228" t="s">
        <v>219</v>
      </c>
      <c r="E118" s="39"/>
      <c r="F118" s="229" t="s">
        <v>446</v>
      </c>
      <c r="G118" s="39"/>
      <c r="H118" s="39"/>
      <c r="I118" s="143"/>
      <c r="J118" s="39"/>
      <c r="K118" s="39"/>
      <c r="L118" s="43"/>
      <c r="M118" s="230"/>
      <c r="N118" s="79"/>
      <c r="O118" s="79"/>
      <c r="P118" s="79"/>
      <c r="Q118" s="79"/>
      <c r="R118" s="79"/>
      <c r="S118" s="79"/>
      <c r="T118" s="80"/>
      <c r="AT118" s="17" t="s">
        <v>219</v>
      </c>
      <c r="AU118" s="17" t="s">
        <v>76</v>
      </c>
    </row>
    <row r="119" spans="2:47" s="1" customFormat="1" ht="12">
      <c r="B119" s="38"/>
      <c r="C119" s="39"/>
      <c r="D119" s="228" t="s">
        <v>221</v>
      </c>
      <c r="E119" s="39"/>
      <c r="F119" s="231" t="s">
        <v>440</v>
      </c>
      <c r="G119" s="39"/>
      <c r="H119" s="39"/>
      <c r="I119" s="143"/>
      <c r="J119" s="39"/>
      <c r="K119" s="39"/>
      <c r="L119" s="43"/>
      <c r="M119" s="230"/>
      <c r="N119" s="79"/>
      <c r="O119" s="79"/>
      <c r="P119" s="79"/>
      <c r="Q119" s="79"/>
      <c r="R119" s="79"/>
      <c r="S119" s="79"/>
      <c r="T119" s="80"/>
      <c r="AT119" s="17" t="s">
        <v>221</v>
      </c>
      <c r="AU119" s="17" t="s">
        <v>76</v>
      </c>
    </row>
    <row r="120" spans="2:63" s="11" customFormat="1" ht="22.8" customHeight="1">
      <c r="B120" s="200"/>
      <c r="C120" s="201"/>
      <c r="D120" s="202" t="s">
        <v>66</v>
      </c>
      <c r="E120" s="214" t="s">
        <v>239</v>
      </c>
      <c r="F120" s="214" t="s">
        <v>480</v>
      </c>
      <c r="G120" s="201"/>
      <c r="H120" s="201"/>
      <c r="I120" s="204"/>
      <c r="J120" s="215">
        <f>BK120</f>
        <v>0</v>
      </c>
      <c r="K120" s="201"/>
      <c r="L120" s="206"/>
      <c r="M120" s="207"/>
      <c r="N120" s="208"/>
      <c r="O120" s="208"/>
      <c r="P120" s="209">
        <f>SUM(P121:P152)</f>
        <v>0</v>
      </c>
      <c r="Q120" s="208"/>
      <c r="R120" s="209">
        <f>SUM(R121:R152)</f>
        <v>6.316444645280001</v>
      </c>
      <c r="S120" s="208"/>
      <c r="T120" s="210">
        <f>SUM(T121:T152)</f>
        <v>6.9105</v>
      </c>
      <c r="AR120" s="211" t="s">
        <v>74</v>
      </c>
      <c r="AT120" s="212" t="s">
        <v>66</v>
      </c>
      <c r="AU120" s="212" t="s">
        <v>74</v>
      </c>
      <c r="AY120" s="211" t="s">
        <v>211</v>
      </c>
      <c r="BK120" s="213">
        <f>SUM(BK121:BK152)</f>
        <v>0</v>
      </c>
    </row>
    <row r="121" spans="2:65" s="1" customFormat="1" ht="16.5" customHeight="1">
      <c r="B121" s="38"/>
      <c r="C121" s="216" t="s">
        <v>254</v>
      </c>
      <c r="D121" s="216" t="s">
        <v>213</v>
      </c>
      <c r="E121" s="217" t="s">
        <v>482</v>
      </c>
      <c r="F121" s="218" t="s">
        <v>483</v>
      </c>
      <c r="G121" s="219" t="s">
        <v>216</v>
      </c>
      <c r="H121" s="220">
        <v>92.14</v>
      </c>
      <c r="I121" s="221"/>
      <c r="J121" s="222">
        <f>ROUND(I121*H121,2)</f>
        <v>0</v>
      </c>
      <c r="K121" s="218" t="s">
        <v>217</v>
      </c>
      <c r="L121" s="43"/>
      <c r="M121" s="223" t="s">
        <v>1</v>
      </c>
      <c r="N121" s="224" t="s">
        <v>38</v>
      </c>
      <c r="O121" s="79"/>
      <c r="P121" s="225">
        <f>O121*H121</f>
        <v>0</v>
      </c>
      <c r="Q121" s="225">
        <v>0.0669617</v>
      </c>
      <c r="R121" s="225">
        <f>Q121*H121</f>
        <v>6.169851038</v>
      </c>
      <c r="S121" s="225">
        <v>0.075</v>
      </c>
      <c r="T121" s="226">
        <f>S121*H121</f>
        <v>6.9105</v>
      </c>
      <c r="AR121" s="17" t="s">
        <v>218</v>
      </c>
      <c r="AT121" s="17" t="s">
        <v>213</v>
      </c>
      <c r="AU121" s="17" t="s">
        <v>76</v>
      </c>
      <c r="AY121" s="17" t="s">
        <v>211</v>
      </c>
      <c r="BE121" s="227">
        <f>IF(N121="základní",J121,0)</f>
        <v>0</v>
      </c>
      <c r="BF121" s="227">
        <f>IF(N121="snížená",J121,0)</f>
        <v>0</v>
      </c>
      <c r="BG121" s="227">
        <f>IF(N121="zákl. přenesená",J121,0)</f>
        <v>0</v>
      </c>
      <c r="BH121" s="227">
        <f>IF(N121="sníž. přenesená",J121,0)</f>
        <v>0</v>
      </c>
      <c r="BI121" s="227">
        <f>IF(N121="nulová",J121,0)</f>
        <v>0</v>
      </c>
      <c r="BJ121" s="17" t="s">
        <v>74</v>
      </c>
      <c r="BK121" s="227">
        <f>ROUND(I121*H121,2)</f>
        <v>0</v>
      </c>
      <c r="BL121" s="17" t="s">
        <v>218</v>
      </c>
      <c r="BM121" s="17" t="s">
        <v>2842</v>
      </c>
    </row>
    <row r="122" spans="2:47" s="1" customFormat="1" ht="12">
      <c r="B122" s="38"/>
      <c r="C122" s="39"/>
      <c r="D122" s="228" t="s">
        <v>219</v>
      </c>
      <c r="E122" s="39"/>
      <c r="F122" s="229" t="s">
        <v>485</v>
      </c>
      <c r="G122" s="39"/>
      <c r="H122" s="39"/>
      <c r="I122" s="143"/>
      <c r="J122" s="39"/>
      <c r="K122" s="39"/>
      <c r="L122" s="43"/>
      <c r="M122" s="230"/>
      <c r="N122" s="79"/>
      <c r="O122" s="79"/>
      <c r="P122" s="79"/>
      <c r="Q122" s="79"/>
      <c r="R122" s="79"/>
      <c r="S122" s="79"/>
      <c r="T122" s="80"/>
      <c r="AT122" s="17" t="s">
        <v>219</v>
      </c>
      <c r="AU122" s="17" t="s">
        <v>76</v>
      </c>
    </row>
    <row r="123" spans="2:47" s="1" customFormat="1" ht="12">
      <c r="B123" s="38"/>
      <c r="C123" s="39"/>
      <c r="D123" s="228" t="s">
        <v>221</v>
      </c>
      <c r="E123" s="39"/>
      <c r="F123" s="231" t="s">
        <v>486</v>
      </c>
      <c r="G123" s="39"/>
      <c r="H123" s="39"/>
      <c r="I123" s="143"/>
      <c r="J123" s="39"/>
      <c r="K123" s="39"/>
      <c r="L123" s="43"/>
      <c r="M123" s="230"/>
      <c r="N123" s="79"/>
      <c r="O123" s="79"/>
      <c r="P123" s="79"/>
      <c r="Q123" s="79"/>
      <c r="R123" s="79"/>
      <c r="S123" s="79"/>
      <c r="T123" s="80"/>
      <c r="AT123" s="17" t="s">
        <v>221</v>
      </c>
      <c r="AU123" s="17" t="s">
        <v>76</v>
      </c>
    </row>
    <row r="124" spans="2:47" s="1" customFormat="1" ht="12">
      <c r="B124" s="38"/>
      <c r="C124" s="39"/>
      <c r="D124" s="228" t="s">
        <v>250</v>
      </c>
      <c r="E124" s="39"/>
      <c r="F124" s="231" t="s">
        <v>983</v>
      </c>
      <c r="G124" s="39"/>
      <c r="H124" s="39"/>
      <c r="I124" s="143"/>
      <c r="J124" s="39"/>
      <c r="K124" s="39"/>
      <c r="L124" s="43"/>
      <c r="M124" s="230"/>
      <c r="N124" s="79"/>
      <c r="O124" s="79"/>
      <c r="P124" s="79"/>
      <c r="Q124" s="79"/>
      <c r="R124" s="79"/>
      <c r="S124" s="79"/>
      <c r="T124" s="80"/>
      <c r="AT124" s="17" t="s">
        <v>250</v>
      </c>
      <c r="AU124" s="17" t="s">
        <v>76</v>
      </c>
    </row>
    <row r="125" spans="2:51" s="12" customFormat="1" ht="12">
      <c r="B125" s="232"/>
      <c r="C125" s="233"/>
      <c r="D125" s="228" t="s">
        <v>223</v>
      </c>
      <c r="E125" s="234" t="s">
        <v>1</v>
      </c>
      <c r="F125" s="235" t="s">
        <v>495</v>
      </c>
      <c r="G125" s="233"/>
      <c r="H125" s="234" t="s">
        <v>1</v>
      </c>
      <c r="I125" s="236"/>
      <c r="J125" s="233"/>
      <c r="K125" s="233"/>
      <c r="L125" s="237"/>
      <c r="M125" s="238"/>
      <c r="N125" s="239"/>
      <c r="O125" s="239"/>
      <c r="P125" s="239"/>
      <c r="Q125" s="239"/>
      <c r="R125" s="239"/>
      <c r="S125" s="239"/>
      <c r="T125" s="240"/>
      <c r="AT125" s="241" t="s">
        <v>223</v>
      </c>
      <c r="AU125" s="241" t="s">
        <v>76</v>
      </c>
      <c r="AV125" s="12" t="s">
        <v>74</v>
      </c>
      <c r="AW125" s="12" t="s">
        <v>30</v>
      </c>
      <c r="AX125" s="12" t="s">
        <v>67</v>
      </c>
      <c r="AY125" s="241" t="s">
        <v>211</v>
      </c>
    </row>
    <row r="126" spans="2:51" s="12" customFormat="1" ht="12">
      <c r="B126" s="232"/>
      <c r="C126" s="233"/>
      <c r="D126" s="228" t="s">
        <v>223</v>
      </c>
      <c r="E126" s="234" t="s">
        <v>1</v>
      </c>
      <c r="F126" s="235" t="s">
        <v>489</v>
      </c>
      <c r="G126" s="233"/>
      <c r="H126" s="234" t="s">
        <v>1</v>
      </c>
      <c r="I126" s="236"/>
      <c r="J126" s="233"/>
      <c r="K126" s="233"/>
      <c r="L126" s="237"/>
      <c r="M126" s="238"/>
      <c r="N126" s="239"/>
      <c r="O126" s="239"/>
      <c r="P126" s="239"/>
      <c r="Q126" s="239"/>
      <c r="R126" s="239"/>
      <c r="S126" s="239"/>
      <c r="T126" s="240"/>
      <c r="AT126" s="241" t="s">
        <v>223</v>
      </c>
      <c r="AU126" s="241" t="s">
        <v>76</v>
      </c>
      <c r="AV126" s="12" t="s">
        <v>74</v>
      </c>
      <c r="AW126" s="12" t="s">
        <v>30</v>
      </c>
      <c r="AX126" s="12" t="s">
        <v>67</v>
      </c>
      <c r="AY126" s="241" t="s">
        <v>211</v>
      </c>
    </row>
    <row r="127" spans="2:51" s="13" customFormat="1" ht="12">
      <c r="B127" s="242"/>
      <c r="C127" s="243"/>
      <c r="D127" s="228" t="s">
        <v>223</v>
      </c>
      <c r="E127" s="244" t="s">
        <v>1</v>
      </c>
      <c r="F127" s="245" t="s">
        <v>2843</v>
      </c>
      <c r="G127" s="243"/>
      <c r="H127" s="246">
        <v>10.892</v>
      </c>
      <c r="I127" s="247"/>
      <c r="J127" s="243"/>
      <c r="K127" s="243"/>
      <c r="L127" s="248"/>
      <c r="M127" s="249"/>
      <c r="N127" s="250"/>
      <c r="O127" s="250"/>
      <c r="P127" s="250"/>
      <c r="Q127" s="250"/>
      <c r="R127" s="250"/>
      <c r="S127" s="250"/>
      <c r="T127" s="251"/>
      <c r="AT127" s="252" t="s">
        <v>223</v>
      </c>
      <c r="AU127" s="252" t="s">
        <v>76</v>
      </c>
      <c r="AV127" s="13" t="s">
        <v>76</v>
      </c>
      <c r="AW127" s="13" t="s">
        <v>30</v>
      </c>
      <c r="AX127" s="13" t="s">
        <v>67</v>
      </c>
      <c r="AY127" s="252" t="s">
        <v>211</v>
      </c>
    </row>
    <row r="128" spans="2:51" s="12" customFormat="1" ht="12">
      <c r="B128" s="232"/>
      <c r="C128" s="233"/>
      <c r="D128" s="228" t="s">
        <v>223</v>
      </c>
      <c r="E128" s="234" t="s">
        <v>1</v>
      </c>
      <c r="F128" s="235" t="s">
        <v>1768</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2844</v>
      </c>
      <c r="G129" s="243"/>
      <c r="H129" s="246">
        <v>3.313</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2" customFormat="1" ht="12">
      <c r="B130" s="232"/>
      <c r="C130" s="233"/>
      <c r="D130" s="228" t="s">
        <v>223</v>
      </c>
      <c r="E130" s="234" t="s">
        <v>1</v>
      </c>
      <c r="F130" s="235" t="s">
        <v>1770</v>
      </c>
      <c r="G130" s="233"/>
      <c r="H130" s="234" t="s">
        <v>1</v>
      </c>
      <c r="I130" s="236"/>
      <c r="J130" s="233"/>
      <c r="K130" s="233"/>
      <c r="L130" s="237"/>
      <c r="M130" s="238"/>
      <c r="N130" s="239"/>
      <c r="O130" s="239"/>
      <c r="P130" s="239"/>
      <c r="Q130" s="239"/>
      <c r="R130" s="239"/>
      <c r="S130" s="239"/>
      <c r="T130" s="240"/>
      <c r="AT130" s="241" t="s">
        <v>223</v>
      </c>
      <c r="AU130" s="241" t="s">
        <v>76</v>
      </c>
      <c r="AV130" s="12" t="s">
        <v>74</v>
      </c>
      <c r="AW130" s="12" t="s">
        <v>30</v>
      </c>
      <c r="AX130" s="12" t="s">
        <v>67</v>
      </c>
      <c r="AY130" s="241" t="s">
        <v>211</v>
      </c>
    </row>
    <row r="131" spans="2:51" s="13" customFormat="1" ht="12">
      <c r="B131" s="242"/>
      <c r="C131" s="243"/>
      <c r="D131" s="228" t="s">
        <v>223</v>
      </c>
      <c r="E131" s="244" t="s">
        <v>1</v>
      </c>
      <c r="F131" s="245" t="s">
        <v>2845</v>
      </c>
      <c r="G131" s="243"/>
      <c r="H131" s="246">
        <v>0.96</v>
      </c>
      <c r="I131" s="247"/>
      <c r="J131" s="243"/>
      <c r="K131" s="243"/>
      <c r="L131" s="248"/>
      <c r="M131" s="249"/>
      <c r="N131" s="250"/>
      <c r="O131" s="250"/>
      <c r="P131" s="250"/>
      <c r="Q131" s="250"/>
      <c r="R131" s="250"/>
      <c r="S131" s="250"/>
      <c r="T131" s="251"/>
      <c r="AT131" s="252" t="s">
        <v>223</v>
      </c>
      <c r="AU131" s="252" t="s">
        <v>76</v>
      </c>
      <c r="AV131" s="13" t="s">
        <v>76</v>
      </c>
      <c r="AW131" s="13" t="s">
        <v>30</v>
      </c>
      <c r="AX131" s="13" t="s">
        <v>67</v>
      </c>
      <c r="AY131" s="252" t="s">
        <v>211</v>
      </c>
    </row>
    <row r="132" spans="2:51" s="12" customFormat="1" ht="12">
      <c r="B132" s="232"/>
      <c r="C132" s="233"/>
      <c r="D132" s="228" t="s">
        <v>223</v>
      </c>
      <c r="E132" s="234" t="s">
        <v>1</v>
      </c>
      <c r="F132" s="235" t="s">
        <v>499</v>
      </c>
      <c r="G132" s="233"/>
      <c r="H132" s="234" t="s">
        <v>1</v>
      </c>
      <c r="I132" s="236"/>
      <c r="J132" s="233"/>
      <c r="K132" s="233"/>
      <c r="L132" s="237"/>
      <c r="M132" s="238"/>
      <c r="N132" s="239"/>
      <c r="O132" s="239"/>
      <c r="P132" s="239"/>
      <c r="Q132" s="239"/>
      <c r="R132" s="239"/>
      <c r="S132" s="239"/>
      <c r="T132" s="240"/>
      <c r="AT132" s="241" t="s">
        <v>223</v>
      </c>
      <c r="AU132" s="241" t="s">
        <v>76</v>
      </c>
      <c r="AV132" s="12" t="s">
        <v>74</v>
      </c>
      <c r="AW132" s="12" t="s">
        <v>30</v>
      </c>
      <c r="AX132" s="12" t="s">
        <v>67</v>
      </c>
      <c r="AY132" s="241" t="s">
        <v>211</v>
      </c>
    </row>
    <row r="133" spans="2:51" s="12" customFormat="1" ht="12">
      <c r="B133" s="232"/>
      <c r="C133" s="233"/>
      <c r="D133" s="228" t="s">
        <v>223</v>
      </c>
      <c r="E133" s="234" t="s">
        <v>1</v>
      </c>
      <c r="F133" s="235" t="s">
        <v>489</v>
      </c>
      <c r="G133" s="233"/>
      <c r="H133" s="234" t="s">
        <v>1</v>
      </c>
      <c r="I133" s="236"/>
      <c r="J133" s="233"/>
      <c r="K133" s="233"/>
      <c r="L133" s="237"/>
      <c r="M133" s="238"/>
      <c r="N133" s="239"/>
      <c r="O133" s="239"/>
      <c r="P133" s="239"/>
      <c r="Q133" s="239"/>
      <c r="R133" s="239"/>
      <c r="S133" s="239"/>
      <c r="T133" s="240"/>
      <c r="AT133" s="241" t="s">
        <v>223</v>
      </c>
      <c r="AU133" s="241" t="s">
        <v>76</v>
      </c>
      <c r="AV133" s="12" t="s">
        <v>74</v>
      </c>
      <c r="AW133" s="12" t="s">
        <v>30</v>
      </c>
      <c r="AX133" s="12" t="s">
        <v>67</v>
      </c>
      <c r="AY133" s="241" t="s">
        <v>211</v>
      </c>
    </row>
    <row r="134" spans="2:51" s="13" customFormat="1" ht="12">
      <c r="B134" s="242"/>
      <c r="C134" s="243"/>
      <c r="D134" s="228" t="s">
        <v>223</v>
      </c>
      <c r="E134" s="244" t="s">
        <v>1</v>
      </c>
      <c r="F134" s="245" t="s">
        <v>2843</v>
      </c>
      <c r="G134" s="243"/>
      <c r="H134" s="246">
        <v>10.892</v>
      </c>
      <c r="I134" s="247"/>
      <c r="J134" s="243"/>
      <c r="K134" s="243"/>
      <c r="L134" s="248"/>
      <c r="M134" s="249"/>
      <c r="N134" s="250"/>
      <c r="O134" s="250"/>
      <c r="P134" s="250"/>
      <c r="Q134" s="250"/>
      <c r="R134" s="250"/>
      <c r="S134" s="250"/>
      <c r="T134" s="251"/>
      <c r="AT134" s="252" t="s">
        <v>223</v>
      </c>
      <c r="AU134" s="252" t="s">
        <v>76</v>
      </c>
      <c r="AV134" s="13" t="s">
        <v>76</v>
      </c>
      <c r="AW134" s="13" t="s">
        <v>30</v>
      </c>
      <c r="AX134" s="13" t="s">
        <v>67</v>
      </c>
      <c r="AY134" s="252" t="s">
        <v>211</v>
      </c>
    </row>
    <row r="135" spans="2:51" s="12" customFormat="1" ht="12">
      <c r="B135" s="232"/>
      <c r="C135" s="233"/>
      <c r="D135" s="228" t="s">
        <v>223</v>
      </c>
      <c r="E135" s="234" t="s">
        <v>1</v>
      </c>
      <c r="F135" s="235" t="s">
        <v>491</v>
      </c>
      <c r="G135" s="233"/>
      <c r="H135" s="234" t="s">
        <v>1</v>
      </c>
      <c r="I135" s="236"/>
      <c r="J135" s="233"/>
      <c r="K135" s="233"/>
      <c r="L135" s="237"/>
      <c r="M135" s="238"/>
      <c r="N135" s="239"/>
      <c r="O135" s="239"/>
      <c r="P135" s="239"/>
      <c r="Q135" s="239"/>
      <c r="R135" s="239"/>
      <c r="S135" s="239"/>
      <c r="T135" s="240"/>
      <c r="AT135" s="241" t="s">
        <v>223</v>
      </c>
      <c r="AU135" s="241" t="s">
        <v>76</v>
      </c>
      <c r="AV135" s="12" t="s">
        <v>74</v>
      </c>
      <c r="AW135" s="12" t="s">
        <v>30</v>
      </c>
      <c r="AX135" s="12" t="s">
        <v>67</v>
      </c>
      <c r="AY135" s="241" t="s">
        <v>211</v>
      </c>
    </row>
    <row r="136" spans="2:51" s="13" customFormat="1" ht="12">
      <c r="B136" s="242"/>
      <c r="C136" s="243"/>
      <c r="D136" s="228" t="s">
        <v>223</v>
      </c>
      <c r="E136" s="244" t="s">
        <v>1</v>
      </c>
      <c r="F136" s="245" t="s">
        <v>2844</v>
      </c>
      <c r="G136" s="243"/>
      <c r="H136" s="246">
        <v>3.313</v>
      </c>
      <c r="I136" s="247"/>
      <c r="J136" s="243"/>
      <c r="K136" s="243"/>
      <c r="L136" s="248"/>
      <c r="M136" s="249"/>
      <c r="N136" s="250"/>
      <c r="O136" s="250"/>
      <c r="P136" s="250"/>
      <c r="Q136" s="250"/>
      <c r="R136" s="250"/>
      <c r="S136" s="250"/>
      <c r="T136" s="251"/>
      <c r="AT136" s="252" t="s">
        <v>223</v>
      </c>
      <c r="AU136" s="252" t="s">
        <v>76</v>
      </c>
      <c r="AV136" s="13" t="s">
        <v>76</v>
      </c>
      <c r="AW136" s="13" t="s">
        <v>30</v>
      </c>
      <c r="AX136" s="13" t="s">
        <v>67</v>
      </c>
      <c r="AY136" s="252" t="s">
        <v>211</v>
      </c>
    </row>
    <row r="137" spans="2:51" s="12" customFormat="1" ht="12">
      <c r="B137" s="232"/>
      <c r="C137" s="233"/>
      <c r="D137" s="228" t="s">
        <v>223</v>
      </c>
      <c r="E137" s="234" t="s">
        <v>1</v>
      </c>
      <c r="F137" s="235" t="s">
        <v>1773</v>
      </c>
      <c r="G137" s="233"/>
      <c r="H137" s="234" t="s">
        <v>1</v>
      </c>
      <c r="I137" s="236"/>
      <c r="J137" s="233"/>
      <c r="K137" s="233"/>
      <c r="L137" s="237"/>
      <c r="M137" s="238"/>
      <c r="N137" s="239"/>
      <c r="O137" s="239"/>
      <c r="P137" s="239"/>
      <c r="Q137" s="239"/>
      <c r="R137" s="239"/>
      <c r="S137" s="239"/>
      <c r="T137" s="240"/>
      <c r="AT137" s="241" t="s">
        <v>223</v>
      </c>
      <c r="AU137" s="241" t="s">
        <v>76</v>
      </c>
      <c r="AV137" s="12" t="s">
        <v>74</v>
      </c>
      <c r="AW137" s="12" t="s">
        <v>30</v>
      </c>
      <c r="AX137" s="12" t="s">
        <v>67</v>
      </c>
      <c r="AY137" s="241" t="s">
        <v>211</v>
      </c>
    </row>
    <row r="138" spans="2:51" s="13" customFormat="1" ht="12">
      <c r="B138" s="242"/>
      <c r="C138" s="243"/>
      <c r="D138" s="228" t="s">
        <v>223</v>
      </c>
      <c r="E138" s="244" t="s">
        <v>1</v>
      </c>
      <c r="F138" s="245" t="s">
        <v>2845</v>
      </c>
      <c r="G138" s="243"/>
      <c r="H138" s="246">
        <v>0.96</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2" customFormat="1" ht="12">
      <c r="B139" s="232"/>
      <c r="C139" s="233"/>
      <c r="D139" s="228" t="s">
        <v>223</v>
      </c>
      <c r="E139" s="234" t="s">
        <v>1</v>
      </c>
      <c r="F139" s="235" t="s">
        <v>1774</v>
      </c>
      <c r="G139" s="233"/>
      <c r="H139" s="234" t="s">
        <v>1</v>
      </c>
      <c r="I139" s="236"/>
      <c r="J139" s="233"/>
      <c r="K139" s="233"/>
      <c r="L139" s="237"/>
      <c r="M139" s="238"/>
      <c r="N139" s="239"/>
      <c r="O139" s="239"/>
      <c r="P139" s="239"/>
      <c r="Q139" s="239"/>
      <c r="R139" s="239"/>
      <c r="S139" s="239"/>
      <c r="T139" s="240"/>
      <c r="AT139" s="241" t="s">
        <v>223</v>
      </c>
      <c r="AU139" s="241" t="s">
        <v>76</v>
      </c>
      <c r="AV139" s="12" t="s">
        <v>74</v>
      </c>
      <c r="AW139" s="12" t="s">
        <v>30</v>
      </c>
      <c r="AX139" s="12" t="s">
        <v>67</v>
      </c>
      <c r="AY139" s="241" t="s">
        <v>211</v>
      </c>
    </row>
    <row r="140" spans="2:51" s="13" customFormat="1" ht="12">
      <c r="B140" s="242"/>
      <c r="C140" s="243"/>
      <c r="D140" s="228" t="s">
        <v>223</v>
      </c>
      <c r="E140" s="244" t="s">
        <v>1</v>
      </c>
      <c r="F140" s="245" t="s">
        <v>2846</v>
      </c>
      <c r="G140" s="243"/>
      <c r="H140" s="246">
        <v>46.2</v>
      </c>
      <c r="I140" s="247"/>
      <c r="J140" s="243"/>
      <c r="K140" s="243"/>
      <c r="L140" s="248"/>
      <c r="M140" s="249"/>
      <c r="N140" s="250"/>
      <c r="O140" s="250"/>
      <c r="P140" s="250"/>
      <c r="Q140" s="250"/>
      <c r="R140" s="250"/>
      <c r="S140" s="250"/>
      <c r="T140" s="251"/>
      <c r="AT140" s="252" t="s">
        <v>223</v>
      </c>
      <c r="AU140" s="252" t="s">
        <v>76</v>
      </c>
      <c r="AV140" s="13" t="s">
        <v>76</v>
      </c>
      <c r="AW140" s="13" t="s">
        <v>30</v>
      </c>
      <c r="AX140" s="13" t="s">
        <v>67</v>
      </c>
      <c r="AY140" s="252" t="s">
        <v>211</v>
      </c>
    </row>
    <row r="141" spans="2:51" s="12" customFormat="1" ht="12">
      <c r="B141" s="232"/>
      <c r="C141" s="233"/>
      <c r="D141" s="228" t="s">
        <v>223</v>
      </c>
      <c r="E141" s="234" t="s">
        <v>1</v>
      </c>
      <c r="F141" s="235" t="s">
        <v>1776</v>
      </c>
      <c r="G141" s="233"/>
      <c r="H141" s="234" t="s">
        <v>1</v>
      </c>
      <c r="I141" s="236"/>
      <c r="J141" s="233"/>
      <c r="K141" s="233"/>
      <c r="L141" s="237"/>
      <c r="M141" s="238"/>
      <c r="N141" s="239"/>
      <c r="O141" s="239"/>
      <c r="P141" s="239"/>
      <c r="Q141" s="239"/>
      <c r="R141" s="239"/>
      <c r="S141" s="239"/>
      <c r="T141" s="240"/>
      <c r="AT141" s="241" t="s">
        <v>223</v>
      </c>
      <c r="AU141" s="241" t="s">
        <v>76</v>
      </c>
      <c r="AV141" s="12" t="s">
        <v>74</v>
      </c>
      <c r="AW141" s="12" t="s">
        <v>30</v>
      </c>
      <c r="AX141" s="12" t="s">
        <v>67</v>
      </c>
      <c r="AY141" s="241" t="s">
        <v>211</v>
      </c>
    </row>
    <row r="142" spans="2:51" s="13" customFormat="1" ht="12">
      <c r="B142" s="242"/>
      <c r="C142" s="243"/>
      <c r="D142" s="228" t="s">
        <v>223</v>
      </c>
      <c r="E142" s="244" t="s">
        <v>1</v>
      </c>
      <c r="F142" s="245" t="s">
        <v>2847</v>
      </c>
      <c r="G142" s="243"/>
      <c r="H142" s="246">
        <v>12.154</v>
      </c>
      <c r="I142" s="247"/>
      <c r="J142" s="243"/>
      <c r="K142" s="243"/>
      <c r="L142" s="248"/>
      <c r="M142" s="249"/>
      <c r="N142" s="250"/>
      <c r="O142" s="250"/>
      <c r="P142" s="250"/>
      <c r="Q142" s="250"/>
      <c r="R142" s="250"/>
      <c r="S142" s="250"/>
      <c r="T142" s="251"/>
      <c r="AT142" s="252" t="s">
        <v>223</v>
      </c>
      <c r="AU142" s="252" t="s">
        <v>76</v>
      </c>
      <c r="AV142" s="13" t="s">
        <v>76</v>
      </c>
      <c r="AW142" s="13" t="s">
        <v>30</v>
      </c>
      <c r="AX142" s="13" t="s">
        <v>67</v>
      </c>
      <c r="AY142" s="252" t="s">
        <v>211</v>
      </c>
    </row>
    <row r="143" spans="2:51" s="12" customFormat="1" ht="12">
      <c r="B143" s="232"/>
      <c r="C143" s="233"/>
      <c r="D143" s="228" t="s">
        <v>223</v>
      </c>
      <c r="E143" s="234" t="s">
        <v>1</v>
      </c>
      <c r="F143" s="235" t="s">
        <v>1778</v>
      </c>
      <c r="G143" s="233"/>
      <c r="H143" s="234" t="s">
        <v>1</v>
      </c>
      <c r="I143" s="236"/>
      <c r="J143" s="233"/>
      <c r="K143" s="233"/>
      <c r="L143" s="237"/>
      <c r="M143" s="238"/>
      <c r="N143" s="239"/>
      <c r="O143" s="239"/>
      <c r="P143" s="239"/>
      <c r="Q143" s="239"/>
      <c r="R143" s="239"/>
      <c r="S143" s="239"/>
      <c r="T143" s="240"/>
      <c r="AT143" s="241" t="s">
        <v>223</v>
      </c>
      <c r="AU143" s="241" t="s">
        <v>76</v>
      </c>
      <c r="AV143" s="12" t="s">
        <v>74</v>
      </c>
      <c r="AW143" s="12" t="s">
        <v>30</v>
      </c>
      <c r="AX143" s="12" t="s">
        <v>67</v>
      </c>
      <c r="AY143" s="241" t="s">
        <v>211</v>
      </c>
    </row>
    <row r="144" spans="2:51" s="13" customFormat="1" ht="12">
      <c r="B144" s="242"/>
      <c r="C144" s="243"/>
      <c r="D144" s="228" t="s">
        <v>223</v>
      </c>
      <c r="E144" s="244" t="s">
        <v>1</v>
      </c>
      <c r="F144" s="245" t="s">
        <v>2848</v>
      </c>
      <c r="G144" s="243"/>
      <c r="H144" s="246">
        <v>3.456</v>
      </c>
      <c r="I144" s="247"/>
      <c r="J144" s="243"/>
      <c r="K144" s="243"/>
      <c r="L144" s="248"/>
      <c r="M144" s="249"/>
      <c r="N144" s="250"/>
      <c r="O144" s="250"/>
      <c r="P144" s="250"/>
      <c r="Q144" s="250"/>
      <c r="R144" s="250"/>
      <c r="S144" s="250"/>
      <c r="T144" s="251"/>
      <c r="AT144" s="252" t="s">
        <v>223</v>
      </c>
      <c r="AU144" s="252" t="s">
        <v>76</v>
      </c>
      <c r="AV144" s="13" t="s">
        <v>76</v>
      </c>
      <c r="AW144" s="13" t="s">
        <v>30</v>
      </c>
      <c r="AX144" s="13" t="s">
        <v>67</v>
      </c>
      <c r="AY144" s="252" t="s">
        <v>211</v>
      </c>
    </row>
    <row r="145" spans="2:51" s="14" customFormat="1" ht="12">
      <c r="B145" s="253"/>
      <c r="C145" s="254"/>
      <c r="D145" s="228" t="s">
        <v>223</v>
      </c>
      <c r="E145" s="255" t="s">
        <v>1</v>
      </c>
      <c r="F145" s="256" t="s">
        <v>227</v>
      </c>
      <c r="G145" s="254"/>
      <c r="H145" s="257">
        <v>92.14</v>
      </c>
      <c r="I145" s="258"/>
      <c r="J145" s="254"/>
      <c r="K145" s="254"/>
      <c r="L145" s="259"/>
      <c r="M145" s="260"/>
      <c r="N145" s="261"/>
      <c r="O145" s="261"/>
      <c r="P145" s="261"/>
      <c r="Q145" s="261"/>
      <c r="R145" s="261"/>
      <c r="S145" s="261"/>
      <c r="T145" s="262"/>
      <c r="AT145" s="263" t="s">
        <v>223</v>
      </c>
      <c r="AU145" s="263" t="s">
        <v>76</v>
      </c>
      <c r="AV145" s="14" t="s">
        <v>218</v>
      </c>
      <c r="AW145" s="14" t="s">
        <v>30</v>
      </c>
      <c r="AX145" s="14" t="s">
        <v>74</v>
      </c>
      <c r="AY145" s="263" t="s">
        <v>211</v>
      </c>
    </row>
    <row r="146" spans="2:65" s="1" customFormat="1" ht="16.5" customHeight="1">
      <c r="B146" s="38"/>
      <c r="C146" s="264" t="s">
        <v>239</v>
      </c>
      <c r="D146" s="264" t="s">
        <v>337</v>
      </c>
      <c r="E146" s="265" t="s">
        <v>501</v>
      </c>
      <c r="F146" s="266" t="s">
        <v>502</v>
      </c>
      <c r="G146" s="267" t="s">
        <v>350</v>
      </c>
      <c r="H146" s="268">
        <v>139.776</v>
      </c>
      <c r="I146" s="269"/>
      <c r="J146" s="270">
        <f>ROUND(I146*H146,2)</f>
        <v>0</v>
      </c>
      <c r="K146" s="266" t="s">
        <v>217</v>
      </c>
      <c r="L146" s="271"/>
      <c r="M146" s="272" t="s">
        <v>1</v>
      </c>
      <c r="N146" s="273" t="s">
        <v>38</v>
      </c>
      <c r="O146" s="79"/>
      <c r="P146" s="225">
        <f>O146*H146</f>
        <v>0</v>
      </c>
      <c r="Q146" s="225">
        <v>0.001</v>
      </c>
      <c r="R146" s="225">
        <f>Q146*H146</f>
        <v>0.139776</v>
      </c>
      <c r="S146" s="225">
        <v>0</v>
      </c>
      <c r="T146" s="226">
        <f>S146*H146</f>
        <v>0</v>
      </c>
      <c r="AR146" s="17" t="s">
        <v>247</v>
      </c>
      <c r="AT146" s="17" t="s">
        <v>337</v>
      </c>
      <c r="AU146" s="17" t="s">
        <v>76</v>
      </c>
      <c r="AY146" s="17" t="s">
        <v>211</v>
      </c>
      <c r="BE146" s="227">
        <f>IF(N146="základní",J146,0)</f>
        <v>0</v>
      </c>
      <c r="BF146" s="227">
        <f>IF(N146="snížená",J146,0)</f>
        <v>0</v>
      </c>
      <c r="BG146" s="227">
        <f>IF(N146="zákl. přenesená",J146,0)</f>
        <v>0</v>
      </c>
      <c r="BH146" s="227">
        <f>IF(N146="sníž. přenesená",J146,0)</f>
        <v>0</v>
      </c>
      <c r="BI146" s="227">
        <f>IF(N146="nulová",J146,0)</f>
        <v>0</v>
      </c>
      <c r="BJ146" s="17" t="s">
        <v>74</v>
      </c>
      <c r="BK146" s="227">
        <f>ROUND(I146*H146,2)</f>
        <v>0</v>
      </c>
      <c r="BL146" s="17" t="s">
        <v>218</v>
      </c>
      <c r="BM146" s="17" t="s">
        <v>2849</v>
      </c>
    </row>
    <row r="147" spans="2:47" s="1" customFormat="1" ht="12">
      <c r="B147" s="38"/>
      <c r="C147" s="39"/>
      <c r="D147" s="228" t="s">
        <v>219</v>
      </c>
      <c r="E147" s="39"/>
      <c r="F147" s="229" t="s">
        <v>502</v>
      </c>
      <c r="G147" s="39"/>
      <c r="H147" s="39"/>
      <c r="I147" s="143"/>
      <c r="J147" s="39"/>
      <c r="K147" s="39"/>
      <c r="L147" s="43"/>
      <c r="M147" s="230"/>
      <c r="N147" s="79"/>
      <c r="O147" s="79"/>
      <c r="P147" s="79"/>
      <c r="Q147" s="79"/>
      <c r="R147" s="79"/>
      <c r="S147" s="79"/>
      <c r="T147" s="80"/>
      <c r="AT147" s="17" t="s">
        <v>219</v>
      </c>
      <c r="AU147" s="17" t="s">
        <v>76</v>
      </c>
    </row>
    <row r="148" spans="2:51" s="13" customFormat="1" ht="12">
      <c r="B148" s="242"/>
      <c r="C148" s="243"/>
      <c r="D148" s="228" t="s">
        <v>223</v>
      </c>
      <c r="E148" s="244" t="s">
        <v>1</v>
      </c>
      <c r="F148" s="245" t="s">
        <v>2850</v>
      </c>
      <c r="G148" s="243"/>
      <c r="H148" s="246">
        <v>139.776</v>
      </c>
      <c r="I148" s="247"/>
      <c r="J148" s="243"/>
      <c r="K148" s="243"/>
      <c r="L148" s="248"/>
      <c r="M148" s="249"/>
      <c r="N148" s="250"/>
      <c r="O148" s="250"/>
      <c r="P148" s="250"/>
      <c r="Q148" s="250"/>
      <c r="R148" s="250"/>
      <c r="S148" s="250"/>
      <c r="T148" s="251"/>
      <c r="AT148" s="252" t="s">
        <v>223</v>
      </c>
      <c r="AU148" s="252" t="s">
        <v>76</v>
      </c>
      <c r="AV148" s="13" t="s">
        <v>76</v>
      </c>
      <c r="AW148" s="13" t="s">
        <v>30</v>
      </c>
      <c r="AX148" s="13" t="s">
        <v>74</v>
      </c>
      <c r="AY148" s="252" t="s">
        <v>211</v>
      </c>
    </row>
    <row r="149" spans="2:65" s="1" customFormat="1" ht="16.5" customHeight="1">
      <c r="B149" s="38"/>
      <c r="C149" s="216" t="s">
        <v>270</v>
      </c>
      <c r="D149" s="216" t="s">
        <v>213</v>
      </c>
      <c r="E149" s="217" t="s">
        <v>2851</v>
      </c>
      <c r="F149" s="218" t="s">
        <v>2852</v>
      </c>
      <c r="G149" s="219" t="s">
        <v>246</v>
      </c>
      <c r="H149" s="220">
        <v>7.2</v>
      </c>
      <c r="I149" s="221"/>
      <c r="J149" s="222">
        <f>ROUND(I149*H149,2)</f>
        <v>0</v>
      </c>
      <c r="K149" s="218" t="s">
        <v>217</v>
      </c>
      <c r="L149" s="43"/>
      <c r="M149" s="223" t="s">
        <v>1</v>
      </c>
      <c r="N149" s="224" t="s">
        <v>38</v>
      </c>
      <c r="O149" s="79"/>
      <c r="P149" s="225">
        <f>O149*H149</f>
        <v>0</v>
      </c>
      <c r="Q149" s="225">
        <v>0.0009468899</v>
      </c>
      <c r="R149" s="225">
        <f>Q149*H149</f>
        <v>0.0068176072800000004</v>
      </c>
      <c r="S149" s="225">
        <v>0</v>
      </c>
      <c r="T149" s="226">
        <f>S149*H149</f>
        <v>0</v>
      </c>
      <c r="AR149" s="17" t="s">
        <v>218</v>
      </c>
      <c r="AT149" s="17" t="s">
        <v>213</v>
      </c>
      <c r="AU149" s="17" t="s">
        <v>76</v>
      </c>
      <c r="AY149" s="17" t="s">
        <v>211</v>
      </c>
      <c r="BE149" s="227">
        <f>IF(N149="základní",J149,0)</f>
        <v>0</v>
      </c>
      <c r="BF149" s="227">
        <f>IF(N149="snížená",J149,0)</f>
        <v>0</v>
      </c>
      <c r="BG149" s="227">
        <f>IF(N149="zákl. přenesená",J149,0)</f>
        <v>0</v>
      </c>
      <c r="BH149" s="227">
        <f>IF(N149="sníž. přenesená",J149,0)</f>
        <v>0</v>
      </c>
      <c r="BI149" s="227">
        <f>IF(N149="nulová",J149,0)</f>
        <v>0</v>
      </c>
      <c r="BJ149" s="17" t="s">
        <v>74</v>
      </c>
      <c r="BK149" s="227">
        <f>ROUND(I149*H149,2)</f>
        <v>0</v>
      </c>
      <c r="BL149" s="17" t="s">
        <v>218</v>
      </c>
      <c r="BM149" s="17" t="s">
        <v>2853</v>
      </c>
    </row>
    <row r="150" spans="2:47" s="1" customFormat="1" ht="12">
      <c r="B150" s="38"/>
      <c r="C150" s="39"/>
      <c r="D150" s="228" t="s">
        <v>219</v>
      </c>
      <c r="E150" s="39"/>
      <c r="F150" s="229" t="s">
        <v>2854</v>
      </c>
      <c r="G150" s="39"/>
      <c r="H150" s="39"/>
      <c r="I150" s="143"/>
      <c r="J150" s="39"/>
      <c r="K150" s="39"/>
      <c r="L150" s="43"/>
      <c r="M150" s="230"/>
      <c r="N150" s="79"/>
      <c r="O150" s="79"/>
      <c r="P150" s="79"/>
      <c r="Q150" s="79"/>
      <c r="R150" s="79"/>
      <c r="S150" s="79"/>
      <c r="T150" s="80"/>
      <c r="AT150" s="17" t="s">
        <v>219</v>
      </c>
      <c r="AU150" s="17" t="s">
        <v>76</v>
      </c>
    </row>
    <row r="151" spans="2:51" s="12" customFormat="1" ht="12">
      <c r="B151" s="232"/>
      <c r="C151" s="233"/>
      <c r="D151" s="228" t="s">
        <v>223</v>
      </c>
      <c r="E151" s="234" t="s">
        <v>1</v>
      </c>
      <c r="F151" s="235" t="s">
        <v>2855</v>
      </c>
      <c r="G151" s="233"/>
      <c r="H151" s="234" t="s">
        <v>1</v>
      </c>
      <c r="I151" s="236"/>
      <c r="J151" s="233"/>
      <c r="K151" s="233"/>
      <c r="L151" s="237"/>
      <c r="M151" s="238"/>
      <c r="N151" s="239"/>
      <c r="O151" s="239"/>
      <c r="P151" s="239"/>
      <c r="Q151" s="239"/>
      <c r="R151" s="239"/>
      <c r="S151" s="239"/>
      <c r="T151" s="240"/>
      <c r="AT151" s="241" t="s">
        <v>223</v>
      </c>
      <c r="AU151" s="241" t="s">
        <v>76</v>
      </c>
      <c r="AV151" s="12" t="s">
        <v>74</v>
      </c>
      <c r="AW151" s="12" t="s">
        <v>30</v>
      </c>
      <c r="AX151" s="12" t="s">
        <v>67</v>
      </c>
      <c r="AY151" s="241" t="s">
        <v>211</v>
      </c>
    </row>
    <row r="152" spans="2:51" s="13" customFormat="1" ht="12">
      <c r="B152" s="242"/>
      <c r="C152" s="243"/>
      <c r="D152" s="228" t="s">
        <v>223</v>
      </c>
      <c r="E152" s="244" t="s">
        <v>1</v>
      </c>
      <c r="F152" s="245" t="s">
        <v>2856</v>
      </c>
      <c r="G152" s="243"/>
      <c r="H152" s="246">
        <v>7.2</v>
      </c>
      <c r="I152" s="247"/>
      <c r="J152" s="243"/>
      <c r="K152" s="243"/>
      <c r="L152" s="248"/>
      <c r="M152" s="249"/>
      <c r="N152" s="250"/>
      <c r="O152" s="250"/>
      <c r="P152" s="250"/>
      <c r="Q152" s="250"/>
      <c r="R152" s="250"/>
      <c r="S152" s="250"/>
      <c r="T152" s="251"/>
      <c r="AT152" s="252" t="s">
        <v>223</v>
      </c>
      <c r="AU152" s="252" t="s">
        <v>76</v>
      </c>
      <c r="AV152" s="13" t="s">
        <v>76</v>
      </c>
      <c r="AW152" s="13" t="s">
        <v>30</v>
      </c>
      <c r="AX152" s="13" t="s">
        <v>74</v>
      </c>
      <c r="AY152" s="252" t="s">
        <v>211</v>
      </c>
    </row>
    <row r="153" spans="2:63" s="11" customFormat="1" ht="22.8" customHeight="1">
      <c r="B153" s="200"/>
      <c r="C153" s="201"/>
      <c r="D153" s="202" t="s">
        <v>66</v>
      </c>
      <c r="E153" s="214" t="s">
        <v>282</v>
      </c>
      <c r="F153" s="214" t="s">
        <v>505</v>
      </c>
      <c r="G153" s="201"/>
      <c r="H153" s="201"/>
      <c r="I153" s="204"/>
      <c r="J153" s="215">
        <f>BK153</f>
        <v>0</v>
      </c>
      <c r="K153" s="201"/>
      <c r="L153" s="206"/>
      <c r="M153" s="207"/>
      <c r="N153" s="208"/>
      <c r="O153" s="208"/>
      <c r="P153" s="209">
        <f>SUM(P154:P252)</f>
        <v>0</v>
      </c>
      <c r="Q153" s="208"/>
      <c r="R153" s="209">
        <f>SUM(R154:R252)</f>
        <v>4.3040062400000005</v>
      </c>
      <c r="S153" s="208"/>
      <c r="T153" s="210">
        <f>SUM(T154:T252)</f>
        <v>1.2944435</v>
      </c>
      <c r="AR153" s="211" t="s">
        <v>74</v>
      </c>
      <c r="AT153" s="212" t="s">
        <v>66</v>
      </c>
      <c r="AU153" s="212" t="s">
        <v>74</v>
      </c>
      <c r="AY153" s="211" t="s">
        <v>211</v>
      </c>
      <c r="BK153" s="213">
        <f>SUM(BK154:BK252)</f>
        <v>0</v>
      </c>
    </row>
    <row r="154" spans="2:65" s="1" customFormat="1" ht="16.5" customHeight="1">
      <c r="B154" s="38"/>
      <c r="C154" s="216" t="s">
        <v>247</v>
      </c>
      <c r="D154" s="216" t="s">
        <v>213</v>
      </c>
      <c r="E154" s="217" t="s">
        <v>515</v>
      </c>
      <c r="F154" s="218" t="s">
        <v>516</v>
      </c>
      <c r="G154" s="219" t="s">
        <v>246</v>
      </c>
      <c r="H154" s="220">
        <v>81.5</v>
      </c>
      <c r="I154" s="221"/>
      <c r="J154" s="222">
        <f>ROUND(I154*H154,2)</f>
        <v>0</v>
      </c>
      <c r="K154" s="218" t="s">
        <v>217</v>
      </c>
      <c r="L154" s="43"/>
      <c r="M154" s="223" t="s">
        <v>1</v>
      </c>
      <c r="N154" s="224" t="s">
        <v>38</v>
      </c>
      <c r="O154" s="79"/>
      <c r="P154" s="225">
        <f>O154*H154</f>
        <v>0</v>
      </c>
      <c r="Q154" s="225">
        <v>0.00117</v>
      </c>
      <c r="R154" s="225">
        <f>Q154*H154</f>
        <v>0.09535500000000001</v>
      </c>
      <c r="S154" s="225">
        <v>0</v>
      </c>
      <c r="T154" s="226">
        <f>S154*H154</f>
        <v>0</v>
      </c>
      <c r="AR154" s="17" t="s">
        <v>218</v>
      </c>
      <c r="AT154" s="17" t="s">
        <v>213</v>
      </c>
      <c r="AU154" s="17" t="s">
        <v>76</v>
      </c>
      <c r="AY154" s="17" t="s">
        <v>211</v>
      </c>
      <c r="BE154" s="227">
        <f>IF(N154="základní",J154,0)</f>
        <v>0</v>
      </c>
      <c r="BF154" s="227">
        <f>IF(N154="snížená",J154,0)</f>
        <v>0</v>
      </c>
      <c r="BG154" s="227">
        <f>IF(N154="zákl. přenesená",J154,0)</f>
        <v>0</v>
      </c>
      <c r="BH154" s="227">
        <f>IF(N154="sníž. přenesená",J154,0)</f>
        <v>0</v>
      </c>
      <c r="BI154" s="227">
        <f>IF(N154="nulová",J154,0)</f>
        <v>0</v>
      </c>
      <c r="BJ154" s="17" t="s">
        <v>74</v>
      </c>
      <c r="BK154" s="227">
        <f>ROUND(I154*H154,2)</f>
        <v>0</v>
      </c>
      <c r="BL154" s="17" t="s">
        <v>218</v>
      </c>
      <c r="BM154" s="17" t="s">
        <v>2857</v>
      </c>
    </row>
    <row r="155" spans="2:47" s="1" customFormat="1" ht="12">
      <c r="B155" s="38"/>
      <c r="C155" s="39"/>
      <c r="D155" s="228" t="s">
        <v>219</v>
      </c>
      <c r="E155" s="39"/>
      <c r="F155" s="229" t="s">
        <v>518</v>
      </c>
      <c r="G155" s="39"/>
      <c r="H155" s="39"/>
      <c r="I155" s="143"/>
      <c r="J155" s="39"/>
      <c r="K155" s="39"/>
      <c r="L155" s="43"/>
      <c r="M155" s="230"/>
      <c r="N155" s="79"/>
      <c r="O155" s="79"/>
      <c r="P155" s="79"/>
      <c r="Q155" s="79"/>
      <c r="R155" s="79"/>
      <c r="S155" s="79"/>
      <c r="T155" s="80"/>
      <c r="AT155" s="17" t="s">
        <v>219</v>
      </c>
      <c r="AU155" s="17" t="s">
        <v>76</v>
      </c>
    </row>
    <row r="156" spans="2:47" s="1" customFormat="1" ht="12">
      <c r="B156" s="38"/>
      <c r="C156" s="39"/>
      <c r="D156" s="228" t="s">
        <v>221</v>
      </c>
      <c r="E156" s="39"/>
      <c r="F156" s="231" t="s">
        <v>519</v>
      </c>
      <c r="G156" s="39"/>
      <c r="H156" s="39"/>
      <c r="I156" s="143"/>
      <c r="J156" s="39"/>
      <c r="K156" s="39"/>
      <c r="L156" s="43"/>
      <c r="M156" s="230"/>
      <c r="N156" s="79"/>
      <c r="O156" s="79"/>
      <c r="P156" s="79"/>
      <c r="Q156" s="79"/>
      <c r="R156" s="79"/>
      <c r="S156" s="79"/>
      <c r="T156" s="80"/>
      <c r="AT156" s="17" t="s">
        <v>221</v>
      </c>
      <c r="AU156" s="17" t="s">
        <v>76</v>
      </c>
    </row>
    <row r="157" spans="2:51" s="12" customFormat="1" ht="12">
      <c r="B157" s="232"/>
      <c r="C157" s="233"/>
      <c r="D157" s="228" t="s">
        <v>223</v>
      </c>
      <c r="E157" s="234" t="s">
        <v>1</v>
      </c>
      <c r="F157" s="235" t="s">
        <v>2858</v>
      </c>
      <c r="G157" s="233"/>
      <c r="H157" s="234" t="s">
        <v>1</v>
      </c>
      <c r="I157" s="236"/>
      <c r="J157" s="233"/>
      <c r="K157" s="233"/>
      <c r="L157" s="237"/>
      <c r="M157" s="238"/>
      <c r="N157" s="239"/>
      <c r="O157" s="239"/>
      <c r="P157" s="239"/>
      <c r="Q157" s="239"/>
      <c r="R157" s="239"/>
      <c r="S157" s="239"/>
      <c r="T157" s="240"/>
      <c r="AT157" s="241" t="s">
        <v>223</v>
      </c>
      <c r="AU157" s="241" t="s">
        <v>76</v>
      </c>
      <c r="AV157" s="12" t="s">
        <v>74</v>
      </c>
      <c r="AW157" s="12" t="s">
        <v>30</v>
      </c>
      <c r="AX157" s="12" t="s">
        <v>67</v>
      </c>
      <c r="AY157" s="241" t="s">
        <v>211</v>
      </c>
    </row>
    <row r="158" spans="2:51" s="12" customFormat="1" ht="12">
      <c r="B158" s="232"/>
      <c r="C158" s="233"/>
      <c r="D158" s="228" t="s">
        <v>223</v>
      </c>
      <c r="E158" s="234" t="s">
        <v>1</v>
      </c>
      <c r="F158" s="235" t="s">
        <v>1788</v>
      </c>
      <c r="G158" s="233"/>
      <c r="H158" s="234" t="s">
        <v>1</v>
      </c>
      <c r="I158" s="236"/>
      <c r="J158" s="233"/>
      <c r="K158" s="233"/>
      <c r="L158" s="237"/>
      <c r="M158" s="238"/>
      <c r="N158" s="239"/>
      <c r="O158" s="239"/>
      <c r="P158" s="239"/>
      <c r="Q158" s="239"/>
      <c r="R158" s="239"/>
      <c r="S158" s="239"/>
      <c r="T158" s="240"/>
      <c r="AT158" s="241" t="s">
        <v>223</v>
      </c>
      <c r="AU158" s="241" t="s">
        <v>76</v>
      </c>
      <c r="AV158" s="12" t="s">
        <v>74</v>
      </c>
      <c r="AW158" s="12" t="s">
        <v>30</v>
      </c>
      <c r="AX158" s="12" t="s">
        <v>67</v>
      </c>
      <c r="AY158" s="241" t="s">
        <v>211</v>
      </c>
    </row>
    <row r="159" spans="2:51" s="13" customFormat="1" ht="12">
      <c r="B159" s="242"/>
      <c r="C159" s="243"/>
      <c r="D159" s="228" t="s">
        <v>223</v>
      </c>
      <c r="E159" s="244" t="s">
        <v>1</v>
      </c>
      <c r="F159" s="245" t="s">
        <v>2859</v>
      </c>
      <c r="G159" s="243"/>
      <c r="H159" s="246">
        <v>13.25</v>
      </c>
      <c r="I159" s="247"/>
      <c r="J159" s="243"/>
      <c r="K159" s="243"/>
      <c r="L159" s="248"/>
      <c r="M159" s="249"/>
      <c r="N159" s="250"/>
      <c r="O159" s="250"/>
      <c r="P159" s="250"/>
      <c r="Q159" s="250"/>
      <c r="R159" s="250"/>
      <c r="S159" s="250"/>
      <c r="T159" s="251"/>
      <c r="AT159" s="252" t="s">
        <v>223</v>
      </c>
      <c r="AU159" s="252" t="s">
        <v>76</v>
      </c>
      <c r="AV159" s="13" t="s">
        <v>76</v>
      </c>
      <c r="AW159" s="13" t="s">
        <v>30</v>
      </c>
      <c r="AX159" s="13" t="s">
        <v>67</v>
      </c>
      <c r="AY159" s="252" t="s">
        <v>211</v>
      </c>
    </row>
    <row r="160" spans="2:51" s="12" customFormat="1" ht="12">
      <c r="B160" s="232"/>
      <c r="C160" s="233"/>
      <c r="D160" s="228" t="s">
        <v>223</v>
      </c>
      <c r="E160" s="234" t="s">
        <v>1</v>
      </c>
      <c r="F160" s="235" t="s">
        <v>1790</v>
      </c>
      <c r="G160" s="233"/>
      <c r="H160" s="234" t="s">
        <v>1</v>
      </c>
      <c r="I160" s="236"/>
      <c r="J160" s="233"/>
      <c r="K160" s="233"/>
      <c r="L160" s="237"/>
      <c r="M160" s="238"/>
      <c r="N160" s="239"/>
      <c r="O160" s="239"/>
      <c r="P160" s="239"/>
      <c r="Q160" s="239"/>
      <c r="R160" s="239"/>
      <c r="S160" s="239"/>
      <c r="T160" s="240"/>
      <c r="AT160" s="241" t="s">
        <v>223</v>
      </c>
      <c r="AU160" s="241" t="s">
        <v>76</v>
      </c>
      <c r="AV160" s="12" t="s">
        <v>74</v>
      </c>
      <c r="AW160" s="12" t="s">
        <v>30</v>
      </c>
      <c r="AX160" s="12" t="s">
        <v>67</v>
      </c>
      <c r="AY160" s="241" t="s">
        <v>211</v>
      </c>
    </row>
    <row r="161" spans="2:51" s="13" customFormat="1" ht="12">
      <c r="B161" s="242"/>
      <c r="C161" s="243"/>
      <c r="D161" s="228" t="s">
        <v>223</v>
      </c>
      <c r="E161" s="244" t="s">
        <v>1</v>
      </c>
      <c r="F161" s="245" t="s">
        <v>2859</v>
      </c>
      <c r="G161" s="243"/>
      <c r="H161" s="246">
        <v>13.25</v>
      </c>
      <c r="I161" s="247"/>
      <c r="J161" s="243"/>
      <c r="K161" s="243"/>
      <c r="L161" s="248"/>
      <c r="M161" s="249"/>
      <c r="N161" s="250"/>
      <c r="O161" s="250"/>
      <c r="P161" s="250"/>
      <c r="Q161" s="250"/>
      <c r="R161" s="250"/>
      <c r="S161" s="250"/>
      <c r="T161" s="251"/>
      <c r="AT161" s="252" t="s">
        <v>223</v>
      </c>
      <c r="AU161" s="252" t="s">
        <v>76</v>
      </c>
      <c r="AV161" s="13" t="s">
        <v>76</v>
      </c>
      <c r="AW161" s="13" t="s">
        <v>30</v>
      </c>
      <c r="AX161" s="13" t="s">
        <v>67</v>
      </c>
      <c r="AY161" s="252" t="s">
        <v>211</v>
      </c>
    </row>
    <row r="162" spans="2:51" s="12" customFormat="1" ht="12">
      <c r="B162" s="232"/>
      <c r="C162" s="233"/>
      <c r="D162" s="228" t="s">
        <v>223</v>
      </c>
      <c r="E162" s="234" t="s">
        <v>1</v>
      </c>
      <c r="F162" s="235" t="s">
        <v>2860</v>
      </c>
      <c r="G162" s="233"/>
      <c r="H162" s="234" t="s">
        <v>1</v>
      </c>
      <c r="I162" s="236"/>
      <c r="J162" s="233"/>
      <c r="K162" s="233"/>
      <c r="L162" s="237"/>
      <c r="M162" s="238"/>
      <c r="N162" s="239"/>
      <c r="O162" s="239"/>
      <c r="P162" s="239"/>
      <c r="Q162" s="239"/>
      <c r="R162" s="239"/>
      <c r="S162" s="239"/>
      <c r="T162" s="240"/>
      <c r="AT162" s="241" t="s">
        <v>223</v>
      </c>
      <c r="AU162" s="241" t="s">
        <v>76</v>
      </c>
      <c r="AV162" s="12" t="s">
        <v>74</v>
      </c>
      <c r="AW162" s="12" t="s">
        <v>30</v>
      </c>
      <c r="AX162" s="12" t="s">
        <v>67</v>
      </c>
      <c r="AY162" s="241" t="s">
        <v>211</v>
      </c>
    </row>
    <row r="163" spans="2:51" s="13" customFormat="1" ht="12">
      <c r="B163" s="242"/>
      <c r="C163" s="243"/>
      <c r="D163" s="228" t="s">
        <v>223</v>
      </c>
      <c r="E163" s="244" t="s">
        <v>1</v>
      </c>
      <c r="F163" s="245" t="s">
        <v>2861</v>
      </c>
      <c r="G163" s="243"/>
      <c r="H163" s="246">
        <v>55</v>
      </c>
      <c r="I163" s="247"/>
      <c r="J163" s="243"/>
      <c r="K163" s="243"/>
      <c r="L163" s="248"/>
      <c r="M163" s="249"/>
      <c r="N163" s="250"/>
      <c r="O163" s="250"/>
      <c r="P163" s="250"/>
      <c r="Q163" s="250"/>
      <c r="R163" s="250"/>
      <c r="S163" s="250"/>
      <c r="T163" s="251"/>
      <c r="AT163" s="252" t="s">
        <v>223</v>
      </c>
      <c r="AU163" s="252" t="s">
        <v>76</v>
      </c>
      <c r="AV163" s="13" t="s">
        <v>76</v>
      </c>
      <c r="AW163" s="13" t="s">
        <v>30</v>
      </c>
      <c r="AX163" s="13" t="s">
        <v>67</v>
      </c>
      <c r="AY163" s="252" t="s">
        <v>211</v>
      </c>
    </row>
    <row r="164" spans="2:51" s="14" customFormat="1" ht="12">
      <c r="B164" s="253"/>
      <c r="C164" s="254"/>
      <c r="D164" s="228" t="s">
        <v>223</v>
      </c>
      <c r="E164" s="255" t="s">
        <v>1</v>
      </c>
      <c r="F164" s="256" t="s">
        <v>227</v>
      </c>
      <c r="G164" s="254"/>
      <c r="H164" s="257">
        <v>81.5</v>
      </c>
      <c r="I164" s="258"/>
      <c r="J164" s="254"/>
      <c r="K164" s="254"/>
      <c r="L164" s="259"/>
      <c r="M164" s="260"/>
      <c r="N164" s="261"/>
      <c r="O164" s="261"/>
      <c r="P164" s="261"/>
      <c r="Q164" s="261"/>
      <c r="R164" s="261"/>
      <c r="S164" s="261"/>
      <c r="T164" s="262"/>
      <c r="AT164" s="263" t="s">
        <v>223</v>
      </c>
      <c r="AU164" s="263" t="s">
        <v>76</v>
      </c>
      <c r="AV164" s="14" t="s">
        <v>218</v>
      </c>
      <c r="AW164" s="14" t="s">
        <v>30</v>
      </c>
      <c r="AX164" s="14" t="s">
        <v>74</v>
      </c>
      <c r="AY164" s="263" t="s">
        <v>211</v>
      </c>
    </row>
    <row r="165" spans="2:65" s="1" customFormat="1" ht="16.5" customHeight="1">
      <c r="B165" s="38"/>
      <c r="C165" s="216" t="s">
        <v>282</v>
      </c>
      <c r="D165" s="216" t="s">
        <v>213</v>
      </c>
      <c r="E165" s="217" t="s">
        <v>525</v>
      </c>
      <c r="F165" s="218" t="s">
        <v>526</v>
      </c>
      <c r="G165" s="219" t="s">
        <v>246</v>
      </c>
      <c r="H165" s="220">
        <v>81.5</v>
      </c>
      <c r="I165" s="221"/>
      <c r="J165" s="222">
        <f>ROUND(I165*H165,2)</f>
        <v>0</v>
      </c>
      <c r="K165" s="218" t="s">
        <v>217</v>
      </c>
      <c r="L165" s="43"/>
      <c r="M165" s="223" t="s">
        <v>1</v>
      </c>
      <c r="N165" s="224" t="s">
        <v>38</v>
      </c>
      <c r="O165" s="79"/>
      <c r="P165" s="225">
        <f>O165*H165</f>
        <v>0</v>
      </c>
      <c r="Q165" s="225">
        <v>0.000664</v>
      </c>
      <c r="R165" s="225">
        <f>Q165*H165</f>
        <v>0.054116</v>
      </c>
      <c r="S165" s="225">
        <v>0</v>
      </c>
      <c r="T165" s="226">
        <f>S165*H165</f>
        <v>0</v>
      </c>
      <c r="AR165" s="17" t="s">
        <v>218</v>
      </c>
      <c r="AT165" s="17" t="s">
        <v>213</v>
      </c>
      <c r="AU165" s="17" t="s">
        <v>76</v>
      </c>
      <c r="AY165" s="17" t="s">
        <v>211</v>
      </c>
      <c r="BE165" s="227">
        <f>IF(N165="základní",J165,0)</f>
        <v>0</v>
      </c>
      <c r="BF165" s="227">
        <f>IF(N165="snížená",J165,0)</f>
        <v>0</v>
      </c>
      <c r="BG165" s="227">
        <f>IF(N165="zákl. přenesená",J165,0)</f>
        <v>0</v>
      </c>
      <c r="BH165" s="227">
        <f>IF(N165="sníž. přenesená",J165,0)</f>
        <v>0</v>
      </c>
      <c r="BI165" s="227">
        <f>IF(N165="nulová",J165,0)</f>
        <v>0</v>
      </c>
      <c r="BJ165" s="17" t="s">
        <v>74</v>
      </c>
      <c r="BK165" s="227">
        <f>ROUND(I165*H165,2)</f>
        <v>0</v>
      </c>
      <c r="BL165" s="17" t="s">
        <v>218</v>
      </c>
      <c r="BM165" s="17" t="s">
        <v>2862</v>
      </c>
    </row>
    <row r="166" spans="2:47" s="1" customFormat="1" ht="12">
      <c r="B166" s="38"/>
      <c r="C166" s="39"/>
      <c r="D166" s="228" t="s">
        <v>219</v>
      </c>
      <c r="E166" s="39"/>
      <c r="F166" s="229" t="s">
        <v>528</v>
      </c>
      <c r="G166" s="39"/>
      <c r="H166" s="39"/>
      <c r="I166" s="143"/>
      <c r="J166" s="39"/>
      <c r="K166" s="39"/>
      <c r="L166" s="43"/>
      <c r="M166" s="230"/>
      <c r="N166" s="79"/>
      <c r="O166" s="79"/>
      <c r="P166" s="79"/>
      <c r="Q166" s="79"/>
      <c r="R166" s="79"/>
      <c r="S166" s="79"/>
      <c r="T166" s="80"/>
      <c r="AT166" s="17" t="s">
        <v>219</v>
      </c>
      <c r="AU166" s="17" t="s">
        <v>76</v>
      </c>
    </row>
    <row r="167" spans="2:47" s="1" customFormat="1" ht="12">
      <c r="B167" s="38"/>
      <c r="C167" s="39"/>
      <c r="D167" s="228" t="s">
        <v>221</v>
      </c>
      <c r="E167" s="39"/>
      <c r="F167" s="231" t="s">
        <v>519</v>
      </c>
      <c r="G167" s="39"/>
      <c r="H167" s="39"/>
      <c r="I167" s="143"/>
      <c r="J167" s="39"/>
      <c r="K167" s="39"/>
      <c r="L167" s="43"/>
      <c r="M167" s="230"/>
      <c r="N167" s="79"/>
      <c r="O167" s="79"/>
      <c r="P167" s="79"/>
      <c r="Q167" s="79"/>
      <c r="R167" s="79"/>
      <c r="S167" s="79"/>
      <c r="T167" s="80"/>
      <c r="AT167" s="17" t="s">
        <v>221</v>
      </c>
      <c r="AU167" s="17" t="s">
        <v>76</v>
      </c>
    </row>
    <row r="168" spans="2:65" s="1" customFormat="1" ht="16.5" customHeight="1">
      <c r="B168" s="38"/>
      <c r="C168" s="264" t="s">
        <v>257</v>
      </c>
      <c r="D168" s="264" t="s">
        <v>337</v>
      </c>
      <c r="E168" s="265" t="s">
        <v>531</v>
      </c>
      <c r="F168" s="266" t="s">
        <v>532</v>
      </c>
      <c r="G168" s="267" t="s">
        <v>323</v>
      </c>
      <c r="H168" s="268">
        <v>2.054</v>
      </c>
      <c r="I168" s="269"/>
      <c r="J168" s="270">
        <f>ROUND(I168*H168,2)</f>
        <v>0</v>
      </c>
      <c r="K168" s="266" t="s">
        <v>217</v>
      </c>
      <c r="L168" s="271"/>
      <c r="M168" s="272" t="s">
        <v>1</v>
      </c>
      <c r="N168" s="273" t="s">
        <v>38</v>
      </c>
      <c r="O168" s="79"/>
      <c r="P168" s="225">
        <f>O168*H168</f>
        <v>0</v>
      </c>
      <c r="Q168" s="225">
        <v>1</v>
      </c>
      <c r="R168" s="225">
        <f>Q168*H168</f>
        <v>2.054</v>
      </c>
      <c r="S168" s="225">
        <v>0</v>
      </c>
      <c r="T168" s="226">
        <f>S168*H168</f>
        <v>0</v>
      </c>
      <c r="AR168" s="17" t="s">
        <v>247</v>
      </c>
      <c r="AT168" s="17" t="s">
        <v>337</v>
      </c>
      <c r="AU168" s="17" t="s">
        <v>76</v>
      </c>
      <c r="AY168" s="17" t="s">
        <v>211</v>
      </c>
      <c r="BE168" s="227">
        <f>IF(N168="základní",J168,0)</f>
        <v>0</v>
      </c>
      <c r="BF168" s="227">
        <f>IF(N168="snížená",J168,0)</f>
        <v>0</v>
      </c>
      <c r="BG168" s="227">
        <f>IF(N168="zákl. přenesená",J168,0)</f>
        <v>0</v>
      </c>
      <c r="BH168" s="227">
        <f>IF(N168="sníž. přenesená",J168,0)</f>
        <v>0</v>
      </c>
      <c r="BI168" s="227">
        <f>IF(N168="nulová",J168,0)</f>
        <v>0</v>
      </c>
      <c r="BJ168" s="17" t="s">
        <v>74</v>
      </c>
      <c r="BK168" s="227">
        <f>ROUND(I168*H168,2)</f>
        <v>0</v>
      </c>
      <c r="BL168" s="17" t="s">
        <v>218</v>
      </c>
      <c r="BM168" s="17" t="s">
        <v>2863</v>
      </c>
    </row>
    <row r="169" spans="2:47" s="1" customFormat="1" ht="12">
      <c r="B169" s="38"/>
      <c r="C169" s="39"/>
      <c r="D169" s="228" t="s">
        <v>219</v>
      </c>
      <c r="E169" s="39"/>
      <c r="F169" s="229" t="s">
        <v>532</v>
      </c>
      <c r="G169" s="39"/>
      <c r="H169" s="39"/>
      <c r="I169" s="143"/>
      <c r="J169" s="39"/>
      <c r="K169" s="39"/>
      <c r="L169" s="43"/>
      <c r="M169" s="230"/>
      <c r="N169" s="79"/>
      <c r="O169" s="79"/>
      <c r="P169" s="79"/>
      <c r="Q169" s="79"/>
      <c r="R169" s="79"/>
      <c r="S169" s="79"/>
      <c r="T169" s="80"/>
      <c r="AT169" s="17" t="s">
        <v>219</v>
      </c>
      <c r="AU169" s="17" t="s">
        <v>76</v>
      </c>
    </row>
    <row r="170" spans="2:51" s="13" customFormat="1" ht="12">
      <c r="B170" s="242"/>
      <c r="C170" s="243"/>
      <c r="D170" s="228" t="s">
        <v>223</v>
      </c>
      <c r="E170" s="244" t="s">
        <v>1</v>
      </c>
      <c r="F170" s="245" t="s">
        <v>2864</v>
      </c>
      <c r="G170" s="243"/>
      <c r="H170" s="246">
        <v>0.668</v>
      </c>
      <c r="I170" s="247"/>
      <c r="J170" s="243"/>
      <c r="K170" s="243"/>
      <c r="L170" s="248"/>
      <c r="M170" s="249"/>
      <c r="N170" s="250"/>
      <c r="O170" s="250"/>
      <c r="P170" s="250"/>
      <c r="Q170" s="250"/>
      <c r="R170" s="250"/>
      <c r="S170" s="250"/>
      <c r="T170" s="251"/>
      <c r="AT170" s="252" t="s">
        <v>223</v>
      </c>
      <c r="AU170" s="252" t="s">
        <v>76</v>
      </c>
      <c r="AV170" s="13" t="s">
        <v>76</v>
      </c>
      <c r="AW170" s="13" t="s">
        <v>30</v>
      </c>
      <c r="AX170" s="13" t="s">
        <v>67</v>
      </c>
      <c r="AY170" s="252" t="s">
        <v>211</v>
      </c>
    </row>
    <row r="171" spans="2:51" s="12" customFormat="1" ht="12">
      <c r="B171" s="232"/>
      <c r="C171" s="233"/>
      <c r="D171" s="228" t="s">
        <v>223</v>
      </c>
      <c r="E171" s="234" t="s">
        <v>1</v>
      </c>
      <c r="F171" s="235" t="s">
        <v>1798</v>
      </c>
      <c r="G171" s="233"/>
      <c r="H171" s="234" t="s">
        <v>1</v>
      </c>
      <c r="I171" s="236"/>
      <c r="J171" s="233"/>
      <c r="K171" s="233"/>
      <c r="L171" s="237"/>
      <c r="M171" s="238"/>
      <c r="N171" s="239"/>
      <c r="O171" s="239"/>
      <c r="P171" s="239"/>
      <c r="Q171" s="239"/>
      <c r="R171" s="239"/>
      <c r="S171" s="239"/>
      <c r="T171" s="240"/>
      <c r="AT171" s="241" t="s">
        <v>223</v>
      </c>
      <c r="AU171" s="241" t="s">
        <v>76</v>
      </c>
      <c r="AV171" s="12" t="s">
        <v>74</v>
      </c>
      <c r="AW171" s="12" t="s">
        <v>30</v>
      </c>
      <c r="AX171" s="12" t="s">
        <v>67</v>
      </c>
      <c r="AY171" s="241" t="s">
        <v>211</v>
      </c>
    </row>
    <row r="172" spans="2:51" s="13" customFormat="1" ht="12">
      <c r="B172" s="242"/>
      <c r="C172" s="243"/>
      <c r="D172" s="228" t="s">
        <v>223</v>
      </c>
      <c r="E172" s="244" t="s">
        <v>1</v>
      </c>
      <c r="F172" s="245" t="s">
        <v>2865</v>
      </c>
      <c r="G172" s="243"/>
      <c r="H172" s="246">
        <v>1.386</v>
      </c>
      <c r="I172" s="247"/>
      <c r="J172" s="243"/>
      <c r="K172" s="243"/>
      <c r="L172" s="248"/>
      <c r="M172" s="249"/>
      <c r="N172" s="250"/>
      <c r="O172" s="250"/>
      <c r="P172" s="250"/>
      <c r="Q172" s="250"/>
      <c r="R172" s="250"/>
      <c r="S172" s="250"/>
      <c r="T172" s="251"/>
      <c r="AT172" s="252" t="s">
        <v>223</v>
      </c>
      <c r="AU172" s="252" t="s">
        <v>76</v>
      </c>
      <c r="AV172" s="13" t="s">
        <v>76</v>
      </c>
      <c r="AW172" s="13" t="s">
        <v>30</v>
      </c>
      <c r="AX172" s="13" t="s">
        <v>67</v>
      </c>
      <c r="AY172" s="252" t="s">
        <v>211</v>
      </c>
    </row>
    <row r="173" spans="2:51" s="14" customFormat="1" ht="12">
      <c r="B173" s="253"/>
      <c r="C173" s="254"/>
      <c r="D173" s="228" t="s">
        <v>223</v>
      </c>
      <c r="E173" s="255" t="s">
        <v>1</v>
      </c>
      <c r="F173" s="256" t="s">
        <v>227</v>
      </c>
      <c r="G173" s="254"/>
      <c r="H173" s="257">
        <v>2.054</v>
      </c>
      <c r="I173" s="258"/>
      <c r="J173" s="254"/>
      <c r="K173" s="254"/>
      <c r="L173" s="259"/>
      <c r="M173" s="260"/>
      <c r="N173" s="261"/>
      <c r="O173" s="261"/>
      <c r="P173" s="261"/>
      <c r="Q173" s="261"/>
      <c r="R173" s="261"/>
      <c r="S173" s="261"/>
      <c r="T173" s="262"/>
      <c r="AT173" s="263" t="s">
        <v>223</v>
      </c>
      <c r="AU173" s="263" t="s">
        <v>76</v>
      </c>
      <c r="AV173" s="14" t="s">
        <v>218</v>
      </c>
      <c r="AW173" s="14" t="s">
        <v>30</v>
      </c>
      <c r="AX173" s="14" t="s">
        <v>74</v>
      </c>
      <c r="AY173" s="263" t="s">
        <v>211</v>
      </c>
    </row>
    <row r="174" spans="2:65" s="1" customFormat="1" ht="16.5" customHeight="1">
      <c r="B174" s="38"/>
      <c r="C174" s="264" t="s">
        <v>295</v>
      </c>
      <c r="D174" s="264" t="s">
        <v>337</v>
      </c>
      <c r="E174" s="265" t="s">
        <v>538</v>
      </c>
      <c r="F174" s="266" t="s">
        <v>539</v>
      </c>
      <c r="G174" s="267" t="s">
        <v>323</v>
      </c>
      <c r="H174" s="268">
        <v>0.571</v>
      </c>
      <c r="I174" s="269"/>
      <c r="J174" s="270">
        <f>ROUND(I174*H174,2)</f>
        <v>0</v>
      </c>
      <c r="K174" s="266" t="s">
        <v>217</v>
      </c>
      <c r="L174" s="271"/>
      <c r="M174" s="272" t="s">
        <v>1</v>
      </c>
      <c r="N174" s="273" t="s">
        <v>38</v>
      </c>
      <c r="O174" s="79"/>
      <c r="P174" s="225">
        <f>O174*H174</f>
        <v>0</v>
      </c>
      <c r="Q174" s="225">
        <v>1</v>
      </c>
      <c r="R174" s="225">
        <f>Q174*H174</f>
        <v>0.571</v>
      </c>
      <c r="S174" s="225">
        <v>0</v>
      </c>
      <c r="T174" s="226">
        <f>S174*H174</f>
        <v>0</v>
      </c>
      <c r="AR174" s="17" t="s">
        <v>247</v>
      </c>
      <c r="AT174" s="17" t="s">
        <v>337</v>
      </c>
      <c r="AU174" s="17" t="s">
        <v>76</v>
      </c>
      <c r="AY174" s="17" t="s">
        <v>211</v>
      </c>
      <c r="BE174" s="227">
        <f>IF(N174="základní",J174,0)</f>
        <v>0</v>
      </c>
      <c r="BF174" s="227">
        <f>IF(N174="snížená",J174,0)</f>
        <v>0</v>
      </c>
      <c r="BG174" s="227">
        <f>IF(N174="zákl. přenesená",J174,0)</f>
        <v>0</v>
      </c>
      <c r="BH174" s="227">
        <f>IF(N174="sníž. přenesená",J174,0)</f>
        <v>0</v>
      </c>
      <c r="BI174" s="227">
        <f>IF(N174="nulová",J174,0)</f>
        <v>0</v>
      </c>
      <c r="BJ174" s="17" t="s">
        <v>74</v>
      </c>
      <c r="BK174" s="227">
        <f>ROUND(I174*H174,2)</f>
        <v>0</v>
      </c>
      <c r="BL174" s="17" t="s">
        <v>218</v>
      </c>
      <c r="BM174" s="17" t="s">
        <v>2866</v>
      </c>
    </row>
    <row r="175" spans="2:47" s="1" customFormat="1" ht="12">
      <c r="B175" s="38"/>
      <c r="C175" s="39"/>
      <c r="D175" s="228" t="s">
        <v>219</v>
      </c>
      <c r="E175" s="39"/>
      <c r="F175" s="229" t="s">
        <v>539</v>
      </c>
      <c r="G175" s="39"/>
      <c r="H175" s="39"/>
      <c r="I175" s="143"/>
      <c r="J175" s="39"/>
      <c r="K175" s="39"/>
      <c r="L175" s="43"/>
      <c r="M175" s="230"/>
      <c r="N175" s="79"/>
      <c r="O175" s="79"/>
      <c r="P175" s="79"/>
      <c r="Q175" s="79"/>
      <c r="R175" s="79"/>
      <c r="S175" s="79"/>
      <c r="T175" s="80"/>
      <c r="AT175" s="17" t="s">
        <v>219</v>
      </c>
      <c r="AU175" s="17" t="s">
        <v>76</v>
      </c>
    </row>
    <row r="176" spans="2:51" s="12" customFormat="1" ht="12">
      <c r="B176" s="232"/>
      <c r="C176" s="233"/>
      <c r="D176" s="228" t="s">
        <v>223</v>
      </c>
      <c r="E176" s="234" t="s">
        <v>1</v>
      </c>
      <c r="F176" s="235" t="s">
        <v>495</v>
      </c>
      <c r="G176" s="233"/>
      <c r="H176" s="234" t="s">
        <v>1</v>
      </c>
      <c r="I176" s="236"/>
      <c r="J176" s="233"/>
      <c r="K176" s="233"/>
      <c r="L176" s="237"/>
      <c r="M176" s="238"/>
      <c r="N176" s="239"/>
      <c r="O176" s="239"/>
      <c r="P176" s="239"/>
      <c r="Q176" s="239"/>
      <c r="R176" s="239"/>
      <c r="S176" s="239"/>
      <c r="T176" s="240"/>
      <c r="AT176" s="241" t="s">
        <v>223</v>
      </c>
      <c r="AU176" s="241" t="s">
        <v>76</v>
      </c>
      <c r="AV176" s="12" t="s">
        <v>74</v>
      </c>
      <c r="AW176" s="12" t="s">
        <v>30</v>
      </c>
      <c r="AX176" s="12" t="s">
        <v>67</v>
      </c>
      <c r="AY176" s="241" t="s">
        <v>211</v>
      </c>
    </row>
    <row r="177" spans="2:51" s="13" customFormat="1" ht="12">
      <c r="B177" s="242"/>
      <c r="C177" s="243"/>
      <c r="D177" s="228" t="s">
        <v>223</v>
      </c>
      <c r="E177" s="244" t="s">
        <v>1</v>
      </c>
      <c r="F177" s="245" t="s">
        <v>2867</v>
      </c>
      <c r="G177" s="243"/>
      <c r="H177" s="246">
        <v>0.102</v>
      </c>
      <c r="I177" s="247"/>
      <c r="J177" s="243"/>
      <c r="K177" s="243"/>
      <c r="L177" s="248"/>
      <c r="M177" s="249"/>
      <c r="N177" s="250"/>
      <c r="O177" s="250"/>
      <c r="P177" s="250"/>
      <c r="Q177" s="250"/>
      <c r="R177" s="250"/>
      <c r="S177" s="250"/>
      <c r="T177" s="251"/>
      <c r="AT177" s="252" t="s">
        <v>223</v>
      </c>
      <c r="AU177" s="252" t="s">
        <v>76</v>
      </c>
      <c r="AV177" s="13" t="s">
        <v>76</v>
      </c>
      <c r="AW177" s="13" t="s">
        <v>30</v>
      </c>
      <c r="AX177" s="13" t="s">
        <v>67</v>
      </c>
      <c r="AY177" s="252" t="s">
        <v>211</v>
      </c>
    </row>
    <row r="178" spans="2:51" s="12" customFormat="1" ht="12">
      <c r="B178" s="232"/>
      <c r="C178" s="233"/>
      <c r="D178" s="228" t="s">
        <v>223</v>
      </c>
      <c r="E178" s="234" t="s">
        <v>1</v>
      </c>
      <c r="F178" s="235" t="s">
        <v>499</v>
      </c>
      <c r="G178" s="233"/>
      <c r="H178" s="234" t="s">
        <v>1</v>
      </c>
      <c r="I178" s="236"/>
      <c r="J178" s="233"/>
      <c r="K178" s="233"/>
      <c r="L178" s="237"/>
      <c r="M178" s="238"/>
      <c r="N178" s="239"/>
      <c r="O178" s="239"/>
      <c r="P178" s="239"/>
      <c r="Q178" s="239"/>
      <c r="R178" s="239"/>
      <c r="S178" s="239"/>
      <c r="T178" s="240"/>
      <c r="AT178" s="241" t="s">
        <v>223</v>
      </c>
      <c r="AU178" s="241" t="s">
        <v>76</v>
      </c>
      <c r="AV178" s="12" t="s">
        <v>74</v>
      </c>
      <c r="AW178" s="12" t="s">
        <v>30</v>
      </c>
      <c r="AX178" s="12" t="s">
        <v>67</v>
      </c>
      <c r="AY178" s="241" t="s">
        <v>211</v>
      </c>
    </row>
    <row r="179" spans="2:51" s="13" customFormat="1" ht="12">
      <c r="B179" s="242"/>
      <c r="C179" s="243"/>
      <c r="D179" s="228" t="s">
        <v>223</v>
      </c>
      <c r="E179" s="244" t="s">
        <v>1</v>
      </c>
      <c r="F179" s="245" t="s">
        <v>2867</v>
      </c>
      <c r="G179" s="243"/>
      <c r="H179" s="246">
        <v>0.102</v>
      </c>
      <c r="I179" s="247"/>
      <c r="J179" s="243"/>
      <c r="K179" s="243"/>
      <c r="L179" s="248"/>
      <c r="M179" s="249"/>
      <c r="N179" s="250"/>
      <c r="O179" s="250"/>
      <c r="P179" s="250"/>
      <c r="Q179" s="250"/>
      <c r="R179" s="250"/>
      <c r="S179" s="250"/>
      <c r="T179" s="251"/>
      <c r="AT179" s="252" t="s">
        <v>223</v>
      </c>
      <c r="AU179" s="252" t="s">
        <v>76</v>
      </c>
      <c r="AV179" s="13" t="s">
        <v>76</v>
      </c>
      <c r="AW179" s="13" t="s">
        <v>30</v>
      </c>
      <c r="AX179" s="13" t="s">
        <v>67</v>
      </c>
      <c r="AY179" s="252" t="s">
        <v>211</v>
      </c>
    </row>
    <row r="180" spans="2:51" s="12" customFormat="1" ht="12">
      <c r="B180" s="232"/>
      <c r="C180" s="233"/>
      <c r="D180" s="228" t="s">
        <v>223</v>
      </c>
      <c r="E180" s="234" t="s">
        <v>1</v>
      </c>
      <c r="F180" s="235" t="s">
        <v>2868</v>
      </c>
      <c r="G180" s="233"/>
      <c r="H180" s="234" t="s">
        <v>1</v>
      </c>
      <c r="I180" s="236"/>
      <c r="J180" s="233"/>
      <c r="K180" s="233"/>
      <c r="L180" s="237"/>
      <c r="M180" s="238"/>
      <c r="N180" s="239"/>
      <c r="O180" s="239"/>
      <c r="P180" s="239"/>
      <c r="Q180" s="239"/>
      <c r="R180" s="239"/>
      <c r="S180" s="239"/>
      <c r="T180" s="240"/>
      <c r="AT180" s="241" t="s">
        <v>223</v>
      </c>
      <c r="AU180" s="241" t="s">
        <v>76</v>
      </c>
      <c r="AV180" s="12" t="s">
        <v>74</v>
      </c>
      <c r="AW180" s="12" t="s">
        <v>30</v>
      </c>
      <c r="AX180" s="12" t="s">
        <v>67</v>
      </c>
      <c r="AY180" s="241" t="s">
        <v>211</v>
      </c>
    </row>
    <row r="181" spans="2:51" s="13" customFormat="1" ht="12">
      <c r="B181" s="242"/>
      <c r="C181" s="243"/>
      <c r="D181" s="228" t="s">
        <v>223</v>
      </c>
      <c r="E181" s="244" t="s">
        <v>1</v>
      </c>
      <c r="F181" s="245" t="s">
        <v>2869</v>
      </c>
      <c r="G181" s="243"/>
      <c r="H181" s="246">
        <v>0.367</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4" customFormat="1" ht="12">
      <c r="B182" s="253"/>
      <c r="C182" s="254"/>
      <c r="D182" s="228" t="s">
        <v>223</v>
      </c>
      <c r="E182" s="255" t="s">
        <v>1</v>
      </c>
      <c r="F182" s="256" t="s">
        <v>227</v>
      </c>
      <c r="G182" s="254"/>
      <c r="H182" s="257">
        <v>0.571</v>
      </c>
      <c r="I182" s="258"/>
      <c r="J182" s="254"/>
      <c r="K182" s="254"/>
      <c r="L182" s="259"/>
      <c r="M182" s="260"/>
      <c r="N182" s="261"/>
      <c r="O182" s="261"/>
      <c r="P182" s="261"/>
      <c r="Q182" s="261"/>
      <c r="R182" s="261"/>
      <c r="S182" s="261"/>
      <c r="T182" s="262"/>
      <c r="AT182" s="263" t="s">
        <v>223</v>
      </c>
      <c r="AU182" s="263" t="s">
        <v>76</v>
      </c>
      <c r="AV182" s="14" t="s">
        <v>218</v>
      </c>
      <c r="AW182" s="14" t="s">
        <v>30</v>
      </c>
      <c r="AX182" s="14" t="s">
        <v>74</v>
      </c>
      <c r="AY182" s="263" t="s">
        <v>211</v>
      </c>
    </row>
    <row r="183" spans="2:65" s="1" customFormat="1" ht="16.5" customHeight="1">
      <c r="B183" s="38"/>
      <c r="C183" s="264" t="s">
        <v>265</v>
      </c>
      <c r="D183" s="264" t="s">
        <v>337</v>
      </c>
      <c r="E183" s="265" t="s">
        <v>543</v>
      </c>
      <c r="F183" s="266" t="s">
        <v>544</v>
      </c>
      <c r="G183" s="267" t="s">
        <v>323</v>
      </c>
      <c r="H183" s="268">
        <v>0.337</v>
      </c>
      <c r="I183" s="269"/>
      <c r="J183" s="270">
        <f>ROUND(I183*H183,2)</f>
        <v>0</v>
      </c>
      <c r="K183" s="266" t="s">
        <v>1</v>
      </c>
      <c r="L183" s="271"/>
      <c r="M183" s="272" t="s">
        <v>1</v>
      </c>
      <c r="N183" s="273" t="s">
        <v>38</v>
      </c>
      <c r="O183" s="79"/>
      <c r="P183" s="225">
        <f>O183*H183</f>
        <v>0</v>
      </c>
      <c r="Q183" s="225">
        <v>1</v>
      </c>
      <c r="R183" s="225">
        <f>Q183*H183</f>
        <v>0.337</v>
      </c>
      <c r="S183" s="225">
        <v>0</v>
      </c>
      <c r="T183" s="226">
        <f>S183*H183</f>
        <v>0</v>
      </c>
      <c r="AR183" s="17" t="s">
        <v>247</v>
      </c>
      <c r="AT183" s="17" t="s">
        <v>337</v>
      </c>
      <c r="AU183" s="17" t="s">
        <v>76</v>
      </c>
      <c r="AY183" s="17" t="s">
        <v>211</v>
      </c>
      <c r="BE183" s="227">
        <f>IF(N183="základní",J183,0)</f>
        <v>0</v>
      </c>
      <c r="BF183" s="227">
        <f>IF(N183="snížená",J183,0)</f>
        <v>0</v>
      </c>
      <c r="BG183" s="227">
        <f>IF(N183="zákl. přenesená",J183,0)</f>
        <v>0</v>
      </c>
      <c r="BH183" s="227">
        <f>IF(N183="sníž. přenesená",J183,0)</f>
        <v>0</v>
      </c>
      <c r="BI183" s="227">
        <f>IF(N183="nulová",J183,0)</f>
        <v>0</v>
      </c>
      <c r="BJ183" s="17" t="s">
        <v>74</v>
      </c>
      <c r="BK183" s="227">
        <f>ROUND(I183*H183,2)</f>
        <v>0</v>
      </c>
      <c r="BL183" s="17" t="s">
        <v>218</v>
      </c>
      <c r="BM183" s="17" t="s">
        <v>2870</v>
      </c>
    </row>
    <row r="184" spans="2:47" s="1" customFormat="1" ht="12">
      <c r="B184" s="38"/>
      <c r="C184" s="39"/>
      <c r="D184" s="228" t="s">
        <v>219</v>
      </c>
      <c r="E184" s="39"/>
      <c r="F184" s="229" t="s">
        <v>546</v>
      </c>
      <c r="G184" s="39"/>
      <c r="H184" s="39"/>
      <c r="I184" s="143"/>
      <c r="J184" s="39"/>
      <c r="K184" s="39"/>
      <c r="L184" s="43"/>
      <c r="M184" s="230"/>
      <c r="N184" s="79"/>
      <c r="O184" s="79"/>
      <c r="P184" s="79"/>
      <c r="Q184" s="79"/>
      <c r="R184" s="79"/>
      <c r="S184" s="79"/>
      <c r="T184" s="80"/>
      <c r="AT184" s="17" t="s">
        <v>219</v>
      </c>
      <c r="AU184" s="17" t="s">
        <v>76</v>
      </c>
    </row>
    <row r="185" spans="2:51" s="12" customFormat="1" ht="12">
      <c r="B185" s="232"/>
      <c r="C185" s="233"/>
      <c r="D185" s="228" t="s">
        <v>223</v>
      </c>
      <c r="E185" s="234" t="s">
        <v>1</v>
      </c>
      <c r="F185" s="235" t="s">
        <v>495</v>
      </c>
      <c r="G185" s="233"/>
      <c r="H185" s="234" t="s">
        <v>1</v>
      </c>
      <c r="I185" s="236"/>
      <c r="J185" s="233"/>
      <c r="K185" s="233"/>
      <c r="L185" s="237"/>
      <c r="M185" s="238"/>
      <c r="N185" s="239"/>
      <c r="O185" s="239"/>
      <c r="P185" s="239"/>
      <c r="Q185" s="239"/>
      <c r="R185" s="239"/>
      <c r="S185" s="239"/>
      <c r="T185" s="240"/>
      <c r="AT185" s="241" t="s">
        <v>223</v>
      </c>
      <c r="AU185" s="241" t="s">
        <v>76</v>
      </c>
      <c r="AV185" s="12" t="s">
        <v>74</v>
      </c>
      <c r="AW185" s="12" t="s">
        <v>30</v>
      </c>
      <c r="AX185" s="12" t="s">
        <v>67</v>
      </c>
      <c r="AY185" s="241" t="s">
        <v>211</v>
      </c>
    </row>
    <row r="186" spans="2:51" s="13" customFormat="1" ht="12">
      <c r="B186" s="242"/>
      <c r="C186" s="243"/>
      <c r="D186" s="228" t="s">
        <v>223</v>
      </c>
      <c r="E186" s="244" t="s">
        <v>1</v>
      </c>
      <c r="F186" s="245" t="s">
        <v>2871</v>
      </c>
      <c r="G186" s="243"/>
      <c r="H186" s="246">
        <v>0.06</v>
      </c>
      <c r="I186" s="247"/>
      <c r="J186" s="243"/>
      <c r="K186" s="243"/>
      <c r="L186" s="248"/>
      <c r="M186" s="249"/>
      <c r="N186" s="250"/>
      <c r="O186" s="250"/>
      <c r="P186" s="250"/>
      <c r="Q186" s="250"/>
      <c r="R186" s="250"/>
      <c r="S186" s="250"/>
      <c r="T186" s="251"/>
      <c r="AT186" s="252" t="s">
        <v>223</v>
      </c>
      <c r="AU186" s="252" t="s">
        <v>76</v>
      </c>
      <c r="AV186" s="13" t="s">
        <v>76</v>
      </c>
      <c r="AW186" s="13" t="s">
        <v>30</v>
      </c>
      <c r="AX186" s="13" t="s">
        <v>67</v>
      </c>
      <c r="AY186" s="252" t="s">
        <v>211</v>
      </c>
    </row>
    <row r="187" spans="2:51" s="12" customFormat="1" ht="12">
      <c r="B187" s="232"/>
      <c r="C187" s="233"/>
      <c r="D187" s="228" t="s">
        <v>223</v>
      </c>
      <c r="E187" s="234" t="s">
        <v>1</v>
      </c>
      <c r="F187" s="235" t="s">
        <v>499</v>
      </c>
      <c r="G187" s="233"/>
      <c r="H187" s="234" t="s">
        <v>1</v>
      </c>
      <c r="I187" s="236"/>
      <c r="J187" s="233"/>
      <c r="K187" s="233"/>
      <c r="L187" s="237"/>
      <c r="M187" s="238"/>
      <c r="N187" s="239"/>
      <c r="O187" s="239"/>
      <c r="P187" s="239"/>
      <c r="Q187" s="239"/>
      <c r="R187" s="239"/>
      <c r="S187" s="239"/>
      <c r="T187" s="240"/>
      <c r="AT187" s="241" t="s">
        <v>223</v>
      </c>
      <c r="AU187" s="241" t="s">
        <v>76</v>
      </c>
      <c r="AV187" s="12" t="s">
        <v>74</v>
      </c>
      <c r="AW187" s="12" t="s">
        <v>30</v>
      </c>
      <c r="AX187" s="12" t="s">
        <v>67</v>
      </c>
      <c r="AY187" s="241" t="s">
        <v>211</v>
      </c>
    </row>
    <row r="188" spans="2:51" s="13" customFormat="1" ht="12">
      <c r="B188" s="242"/>
      <c r="C188" s="243"/>
      <c r="D188" s="228" t="s">
        <v>223</v>
      </c>
      <c r="E188" s="244" t="s">
        <v>1</v>
      </c>
      <c r="F188" s="245" t="s">
        <v>2871</v>
      </c>
      <c r="G188" s="243"/>
      <c r="H188" s="246">
        <v>0.06</v>
      </c>
      <c r="I188" s="247"/>
      <c r="J188" s="243"/>
      <c r="K188" s="243"/>
      <c r="L188" s="248"/>
      <c r="M188" s="249"/>
      <c r="N188" s="250"/>
      <c r="O188" s="250"/>
      <c r="P188" s="250"/>
      <c r="Q188" s="250"/>
      <c r="R188" s="250"/>
      <c r="S188" s="250"/>
      <c r="T188" s="251"/>
      <c r="AT188" s="252" t="s">
        <v>223</v>
      </c>
      <c r="AU188" s="252" t="s">
        <v>76</v>
      </c>
      <c r="AV188" s="13" t="s">
        <v>76</v>
      </c>
      <c r="AW188" s="13" t="s">
        <v>30</v>
      </c>
      <c r="AX188" s="13" t="s">
        <v>67</v>
      </c>
      <c r="AY188" s="252" t="s">
        <v>211</v>
      </c>
    </row>
    <row r="189" spans="2:51" s="12" customFormat="1" ht="12">
      <c r="B189" s="232"/>
      <c r="C189" s="233"/>
      <c r="D189" s="228" t="s">
        <v>223</v>
      </c>
      <c r="E189" s="234" t="s">
        <v>1</v>
      </c>
      <c r="F189" s="235" t="s">
        <v>1808</v>
      </c>
      <c r="G189" s="233"/>
      <c r="H189" s="234" t="s">
        <v>1</v>
      </c>
      <c r="I189" s="236"/>
      <c r="J189" s="233"/>
      <c r="K189" s="233"/>
      <c r="L189" s="237"/>
      <c r="M189" s="238"/>
      <c r="N189" s="239"/>
      <c r="O189" s="239"/>
      <c r="P189" s="239"/>
      <c r="Q189" s="239"/>
      <c r="R189" s="239"/>
      <c r="S189" s="239"/>
      <c r="T189" s="240"/>
      <c r="AT189" s="241" t="s">
        <v>223</v>
      </c>
      <c r="AU189" s="241" t="s">
        <v>76</v>
      </c>
      <c r="AV189" s="12" t="s">
        <v>74</v>
      </c>
      <c r="AW189" s="12" t="s">
        <v>30</v>
      </c>
      <c r="AX189" s="12" t="s">
        <v>67</v>
      </c>
      <c r="AY189" s="241" t="s">
        <v>211</v>
      </c>
    </row>
    <row r="190" spans="2:51" s="13" customFormat="1" ht="12">
      <c r="B190" s="242"/>
      <c r="C190" s="243"/>
      <c r="D190" s="228" t="s">
        <v>223</v>
      </c>
      <c r="E190" s="244" t="s">
        <v>1</v>
      </c>
      <c r="F190" s="245" t="s">
        <v>2872</v>
      </c>
      <c r="G190" s="243"/>
      <c r="H190" s="246">
        <v>0.217</v>
      </c>
      <c r="I190" s="247"/>
      <c r="J190" s="243"/>
      <c r="K190" s="243"/>
      <c r="L190" s="248"/>
      <c r="M190" s="249"/>
      <c r="N190" s="250"/>
      <c r="O190" s="250"/>
      <c r="P190" s="250"/>
      <c r="Q190" s="250"/>
      <c r="R190" s="250"/>
      <c r="S190" s="250"/>
      <c r="T190" s="251"/>
      <c r="AT190" s="252" t="s">
        <v>223</v>
      </c>
      <c r="AU190" s="252" t="s">
        <v>76</v>
      </c>
      <c r="AV190" s="13" t="s">
        <v>76</v>
      </c>
      <c r="AW190" s="13" t="s">
        <v>30</v>
      </c>
      <c r="AX190" s="13" t="s">
        <v>67</v>
      </c>
      <c r="AY190" s="252" t="s">
        <v>211</v>
      </c>
    </row>
    <row r="191" spans="2:51" s="14" customFormat="1" ht="12">
      <c r="B191" s="253"/>
      <c r="C191" s="254"/>
      <c r="D191" s="228" t="s">
        <v>223</v>
      </c>
      <c r="E191" s="255" t="s">
        <v>1</v>
      </c>
      <c r="F191" s="256" t="s">
        <v>227</v>
      </c>
      <c r="G191" s="254"/>
      <c r="H191" s="257">
        <v>0.337</v>
      </c>
      <c r="I191" s="258"/>
      <c r="J191" s="254"/>
      <c r="K191" s="254"/>
      <c r="L191" s="259"/>
      <c r="M191" s="260"/>
      <c r="N191" s="261"/>
      <c r="O191" s="261"/>
      <c r="P191" s="261"/>
      <c r="Q191" s="261"/>
      <c r="R191" s="261"/>
      <c r="S191" s="261"/>
      <c r="T191" s="262"/>
      <c r="AT191" s="263" t="s">
        <v>223</v>
      </c>
      <c r="AU191" s="263" t="s">
        <v>76</v>
      </c>
      <c r="AV191" s="14" t="s">
        <v>218</v>
      </c>
      <c r="AW191" s="14" t="s">
        <v>30</v>
      </c>
      <c r="AX191" s="14" t="s">
        <v>74</v>
      </c>
      <c r="AY191" s="263" t="s">
        <v>211</v>
      </c>
    </row>
    <row r="192" spans="2:65" s="1" customFormat="1" ht="16.5" customHeight="1">
      <c r="B192" s="38"/>
      <c r="C192" s="216" t="s">
        <v>308</v>
      </c>
      <c r="D192" s="216" t="s">
        <v>213</v>
      </c>
      <c r="E192" s="217" t="s">
        <v>564</v>
      </c>
      <c r="F192" s="218" t="s">
        <v>565</v>
      </c>
      <c r="G192" s="219" t="s">
        <v>216</v>
      </c>
      <c r="H192" s="220">
        <v>291.5</v>
      </c>
      <c r="I192" s="221"/>
      <c r="J192" s="222">
        <f>ROUND(I192*H192,2)</f>
        <v>0</v>
      </c>
      <c r="K192" s="218" t="s">
        <v>217</v>
      </c>
      <c r="L192" s="43"/>
      <c r="M192" s="223" t="s">
        <v>1</v>
      </c>
      <c r="N192" s="224" t="s">
        <v>38</v>
      </c>
      <c r="O192" s="79"/>
      <c r="P192" s="225">
        <f>O192*H192</f>
        <v>0</v>
      </c>
      <c r="Q192" s="225">
        <v>0</v>
      </c>
      <c r="R192" s="225">
        <f>Q192*H192</f>
        <v>0</v>
      </c>
      <c r="S192" s="225">
        <v>0.0005</v>
      </c>
      <c r="T192" s="226">
        <f>S192*H192</f>
        <v>0.14575</v>
      </c>
      <c r="AR192" s="17" t="s">
        <v>218</v>
      </c>
      <c r="AT192" s="17" t="s">
        <v>213</v>
      </c>
      <c r="AU192" s="17" t="s">
        <v>76</v>
      </c>
      <c r="AY192" s="17" t="s">
        <v>211</v>
      </c>
      <c r="BE192" s="227">
        <f>IF(N192="základní",J192,0)</f>
        <v>0</v>
      </c>
      <c r="BF192" s="227">
        <f>IF(N192="snížená",J192,0)</f>
        <v>0</v>
      </c>
      <c r="BG192" s="227">
        <f>IF(N192="zákl. přenesená",J192,0)</f>
        <v>0</v>
      </c>
      <c r="BH192" s="227">
        <f>IF(N192="sníž. přenesená",J192,0)</f>
        <v>0</v>
      </c>
      <c r="BI192" s="227">
        <f>IF(N192="nulová",J192,0)</f>
        <v>0</v>
      </c>
      <c r="BJ192" s="17" t="s">
        <v>74</v>
      </c>
      <c r="BK192" s="227">
        <f>ROUND(I192*H192,2)</f>
        <v>0</v>
      </c>
      <c r="BL192" s="17" t="s">
        <v>218</v>
      </c>
      <c r="BM192" s="17" t="s">
        <v>2873</v>
      </c>
    </row>
    <row r="193" spans="2:47" s="1" customFormat="1" ht="12">
      <c r="B193" s="38"/>
      <c r="C193" s="39"/>
      <c r="D193" s="228" t="s">
        <v>219</v>
      </c>
      <c r="E193" s="39"/>
      <c r="F193" s="229" t="s">
        <v>567</v>
      </c>
      <c r="G193" s="39"/>
      <c r="H193" s="39"/>
      <c r="I193" s="143"/>
      <c r="J193" s="39"/>
      <c r="K193" s="39"/>
      <c r="L193" s="43"/>
      <c r="M193" s="230"/>
      <c r="N193" s="79"/>
      <c r="O193" s="79"/>
      <c r="P193" s="79"/>
      <c r="Q193" s="79"/>
      <c r="R193" s="79"/>
      <c r="S193" s="79"/>
      <c r="T193" s="80"/>
      <c r="AT193" s="17" t="s">
        <v>219</v>
      </c>
      <c r="AU193" s="17" t="s">
        <v>76</v>
      </c>
    </row>
    <row r="194" spans="2:51" s="12" customFormat="1" ht="12">
      <c r="B194" s="232"/>
      <c r="C194" s="233"/>
      <c r="D194" s="228" t="s">
        <v>223</v>
      </c>
      <c r="E194" s="234" t="s">
        <v>1</v>
      </c>
      <c r="F194" s="235" t="s">
        <v>224</v>
      </c>
      <c r="G194" s="233"/>
      <c r="H194" s="234" t="s">
        <v>1</v>
      </c>
      <c r="I194" s="236"/>
      <c r="J194" s="233"/>
      <c r="K194" s="233"/>
      <c r="L194" s="237"/>
      <c r="M194" s="238"/>
      <c r="N194" s="239"/>
      <c r="O194" s="239"/>
      <c r="P194" s="239"/>
      <c r="Q194" s="239"/>
      <c r="R194" s="239"/>
      <c r="S194" s="239"/>
      <c r="T194" s="240"/>
      <c r="AT194" s="241" t="s">
        <v>223</v>
      </c>
      <c r="AU194" s="241" t="s">
        <v>76</v>
      </c>
      <c r="AV194" s="12" t="s">
        <v>74</v>
      </c>
      <c r="AW194" s="12" t="s">
        <v>30</v>
      </c>
      <c r="AX194" s="12" t="s">
        <v>67</v>
      </c>
      <c r="AY194" s="241" t="s">
        <v>211</v>
      </c>
    </row>
    <row r="195" spans="2:51" s="12" customFormat="1" ht="12">
      <c r="B195" s="232"/>
      <c r="C195" s="233"/>
      <c r="D195" s="228" t="s">
        <v>223</v>
      </c>
      <c r="E195" s="234" t="s">
        <v>1</v>
      </c>
      <c r="F195" s="235" t="s">
        <v>883</v>
      </c>
      <c r="G195" s="233"/>
      <c r="H195" s="234" t="s">
        <v>1</v>
      </c>
      <c r="I195" s="236"/>
      <c r="J195" s="233"/>
      <c r="K195" s="233"/>
      <c r="L195" s="237"/>
      <c r="M195" s="238"/>
      <c r="N195" s="239"/>
      <c r="O195" s="239"/>
      <c r="P195" s="239"/>
      <c r="Q195" s="239"/>
      <c r="R195" s="239"/>
      <c r="S195" s="239"/>
      <c r="T195" s="240"/>
      <c r="AT195" s="241" t="s">
        <v>223</v>
      </c>
      <c r="AU195" s="241" t="s">
        <v>76</v>
      </c>
      <c r="AV195" s="12" t="s">
        <v>74</v>
      </c>
      <c r="AW195" s="12" t="s">
        <v>30</v>
      </c>
      <c r="AX195" s="12" t="s">
        <v>67</v>
      </c>
      <c r="AY195" s="241" t="s">
        <v>211</v>
      </c>
    </row>
    <row r="196" spans="2:51" s="13" customFormat="1" ht="12">
      <c r="B196" s="242"/>
      <c r="C196" s="243"/>
      <c r="D196" s="228" t="s">
        <v>223</v>
      </c>
      <c r="E196" s="244" t="s">
        <v>1</v>
      </c>
      <c r="F196" s="245" t="s">
        <v>2834</v>
      </c>
      <c r="G196" s="243"/>
      <c r="H196" s="246">
        <v>137.5</v>
      </c>
      <c r="I196" s="247"/>
      <c r="J196" s="243"/>
      <c r="K196" s="243"/>
      <c r="L196" s="248"/>
      <c r="M196" s="249"/>
      <c r="N196" s="250"/>
      <c r="O196" s="250"/>
      <c r="P196" s="250"/>
      <c r="Q196" s="250"/>
      <c r="R196" s="250"/>
      <c r="S196" s="250"/>
      <c r="T196" s="251"/>
      <c r="AT196" s="252" t="s">
        <v>223</v>
      </c>
      <c r="AU196" s="252" t="s">
        <v>76</v>
      </c>
      <c r="AV196" s="13" t="s">
        <v>76</v>
      </c>
      <c r="AW196" s="13" t="s">
        <v>30</v>
      </c>
      <c r="AX196" s="13" t="s">
        <v>67</v>
      </c>
      <c r="AY196" s="252" t="s">
        <v>211</v>
      </c>
    </row>
    <row r="197" spans="2:51" s="12" customFormat="1" ht="12">
      <c r="B197" s="232"/>
      <c r="C197" s="233"/>
      <c r="D197" s="228" t="s">
        <v>223</v>
      </c>
      <c r="E197" s="234" t="s">
        <v>1</v>
      </c>
      <c r="F197" s="235" t="s">
        <v>881</v>
      </c>
      <c r="G197" s="233"/>
      <c r="H197" s="234" t="s">
        <v>1</v>
      </c>
      <c r="I197" s="236"/>
      <c r="J197" s="233"/>
      <c r="K197" s="233"/>
      <c r="L197" s="237"/>
      <c r="M197" s="238"/>
      <c r="N197" s="239"/>
      <c r="O197" s="239"/>
      <c r="P197" s="239"/>
      <c r="Q197" s="239"/>
      <c r="R197" s="239"/>
      <c r="S197" s="239"/>
      <c r="T197" s="240"/>
      <c r="AT197" s="241" t="s">
        <v>223</v>
      </c>
      <c r="AU197" s="241" t="s">
        <v>76</v>
      </c>
      <c r="AV197" s="12" t="s">
        <v>74</v>
      </c>
      <c r="AW197" s="12" t="s">
        <v>30</v>
      </c>
      <c r="AX197" s="12" t="s">
        <v>67</v>
      </c>
      <c r="AY197" s="241" t="s">
        <v>211</v>
      </c>
    </row>
    <row r="198" spans="2:51" s="13" customFormat="1" ht="12">
      <c r="B198" s="242"/>
      <c r="C198" s="243"/>
      <c r="D198" s="228" t="s">
        <v>223</v>
      </c>
      <c r="E198" s="244" t="s">
        <v>1</v>
      </c>
      <c r="F198" s="245" t="s">
        <v>2835</v>
      </c>
      <c r="G198" s="243"/>
      <c r="H198" s="246">
        <v>154</v>
      </c>
      <c r="I198" s="247"/>
      <c r="J198" s="243"/>
      <c r="K198" s="243"/>
      <c r="L198" s="248"/>
      <c r="M198" s="249"/>
      <c r="N198" s="250"/>
      <c r="O198" s="250"/>
      <c r="P198" s="250"/>
      <c r="Q198" s="250"/>
      <c r="R198" s="250"/>
      <c r="S198" s="250"/>
      <c r="T198" s="251"/>
      <c r="AT198" s="252" t="s">
        <v>223</v>
      </c>
      <c r="AU198" s="252" t="s">
        <v>76</v>
      </c>
      <c r="AV198" s="13" t="s">
        <v>76</v>
      </c>
      <c r="AW198" s="13" t="s">
        <v>30</v>
      </c>
      <c r="AX198" s="13" t="s">
        <v>67</v>
      </c>
      <c r="AY198" s="252" t="s">
        <v>211</v>
      </c>
    </row>
    <row r="199" spans="2:51" s="14" customFormat="1" ht="12">
      <c r="B199" s="253"/>
      <c r="C199" s="254"/>
      <c r="D199" s="228" t="s">
        <v>223</v>
      </c>
      <c r="E199" s="255" t="s">
        <v>1</v>
      </c>
      <c r="F199" s="256" t="s">
        <v>227</v>
      </c>
      <c r="G199" s="254"/>
      <c r="H199" s="257">
        <v>291.5</v>
      </c>
      <c r="I199" s="258"/>
      <c r="J199" s="254"/>
      <c r="K199" s="254"/>
      <c r="L199" s="259"/>
      <c r="M199" s="260"/>
      <c r="N199" s="261"/>
      <c r="O199" s="261"/>
      <c r="P199" s="261"/>
      <c r="Q199" s="261"/>
      <c r="R199" s="261"/>
      <c r="S199" s="261"/>
      <c r="T199" s="262"/>
      <c r="AT199" s="263" t="s">
        <v>223</v>
      </c>
      <c r="AU199" s="263" t="s">
        <v>76</v>
      </c>
      <c r="AV199" s="14" t="s">
        <v>218</v>
      </c>
      <c r="AW199" s="14" t="s">
        <v>30</v>
      </c>
      <c r="AX199" s="14" t="s">
        <v>74</v>
      </c>
      <c r="AY199" s="263" t="s">
        <v>211</v>
      </c>
    </row>
    <row r="200" spans="2:65" s="1" customFormat="1" ht="16.5" customHeight="1">
      <c r="B200" s="38"/>
      <c r="C200" s="216" t="s">
        <v>314</v>
      </c>
      <c r="D200" s="216" t="s">
        <v>213</v>
      </c>
      <c r="E200" s="217" t="s">
        <v>569</v>
      </c>
      <c r="F200" s="218" t="s">
        <v>570</v>
      </c>
      <c r="G200" s="219" t="s">
        <v>216</v>
      </c>
      <c r="H200" s="220">
        <v>336.854</v>
      </c>
      <c r="I200" s="221"/>
      <c r="J200" s="222">
        <f>ROUND(I200*H200,2)</f>
        <v>0</v>
      </c>
      <c r="K200" s="218" t="s">
        <v>217</v>
      </c>
      <c r="L200" s="43"/>
      <c r="M200" s="223" t="s">
        <v>1</v>
      </c>
      <c r="N200" s="224" t="s">
        <v>38</v>
      </c>
      <c r="O200" s="79"/>
      <c r="P200" s="225">
        <f>O200*H200</f>
        <v>0</v>
      </c>
      <c r="Q200" s="225">
        <v>0</v>
      </c>
      <c r="R200" s="225">
        <f>Q200*H200</f>
        <v>0</v>
      </c>
      <c r="S200" s="225">
        <v>0</v>
      </c>
      <c r="T200" s="226">
        <f>S200*H200</f>
        <v>0</v>
      </c>
      <c r="AR200" s="17" t="s">
        <v>218</v>
      </c>
      <c r="AT200" s="17" t="s">
        <v>213</v>
      </c>
      <c r="AU200" s="17" t="s">
        <v>76</v>
      </c>
      <c r="AY200" s="17" t="s">
        <v>211</v>
      </c>
      <c r="BE200" s="227">
        <f>IF(N200="základní",J200,0)</f>
        <v>0</v>
      </c>
      <c r="BF200" s="227">
        <f>IF(N200="snížená",J200,0)</f>
        <v>0</v>
      </c>
      <c r="BG200" s="227">
        <f>IF(N200="zákl. přenesená",J200,0)</f>
        <v>0</v>
      </c>
      <c r="BH200" s="227">
        <f>IF(N200="sníž. přenesená",J200,0)</f>
        <v>0</v>
      </c>
      <c r="BI200" s="227">
        <f>IF(N200="nulová",J200,0)</f>
        <v>0</v>
      </c>
      <c r="BJ200" s="17" t="s">
        <v>74</v>
      </c>
      <c r="BK200" s="227">
        <f>ROUND(I200*H200,2)</f>
        <v>0</v>
      </c>
      <c r="BL200" s="17" t="s">
        <v>218</v>
      </c>
      <c r="BM200" s="17" t="s">
        <v>2874</v>
      </c>
    </row>
    <row r="201" spans="2:47" s="1" customFormat="1" ht="12">
      <c r="B201" s="38"/>
      <c r="C201" s="39"/>
      <c r="D201" s="228" t="s">
        <v>219</v>
      </c>
      <c r="E201" s="39"/>
      <c r="F201" s="229" t="s">
        <v>572</v>
      </c>
      <c r="G201" s="39"/>
      <c r="H201" s="39"/>
      <c r="I201" s="143"/>
      <c r="J201" s="39"/>
      <c r="K201" s="39"/>
      <c r="L201" s="43"/>
      <c r="M201" s="230"/>
      <c r="N201" s="79"/>
      <c r="O201" s="79"/>
      <c r="P201" s="79"/>
      <c r="Q201" s="79"/>
      <c r="R201" s="79"/>
      <c r="S201" s="79"/>
      <c r="T201" s="80"/>
      <c r="AT201" s="17" t="s">
        <v>219</v>
      </c>
      <c r="AU201" s="17" t="s">
        <v>76</v>
      </c>
    </row>
    <row r="202" spans="2:47" s="1" customFormat="1" ht="12">
      <c r="B202" s="38"/>
      <c r="C202" s="39"/>
      <c r="D202" s="228" t="s">
        <v>221</v>
      </c>
      <c r="E202" s="39"/>
      <c r="F202" s="231" t="s">
        <v>573</v>
      </c>
      <c r="G202" s="39"/>
      <c r="H202" s="39"/>
      <c r="I202" s="143"/>
      <c r="J202" s="39"/>
      <c r="K202" s="39"/>
      <c r="L202" s="43"/>
      <c r="M202" s="230"/>
      <c r="N202" s="79"/>
      <c r="O202" s="79"/>
      <c r="P202" s="79"/>
      <c r="Q202" s="79"/>
      <c r="R202" s="79"/>
      <c r="S202" s="79"/>
      <c r="T202" s="80"/>
      <c r="AT202" s="17" t="s">
        <v>221</v>
      </c>
      <c r="AU202" s="17" t="s">
        <v>76</v>
      </c>
    </row>
    <row r="203" spans="2:47" s="1" customFormat="1" ht="12">
      <c r="B203" s="38"/>
      <c r="C203" s="39"/>
      <c r="D203" s="228" t="s">
        <v>250</v>
      </c>
      <c r="E203" s="39"/>
      <c r="F203" s="231" t="s">
        <v>2875</v>
      </c>
      <c r="G203" s="39"/>
      <c r="H203" s="39"/>
      <c r="I203" s="143"/>
      <c r="J203" s="39"/>
      <c r="K203" s="39"/>
      <c r="L203" s="43"/>
      <c r="M203" s="230"/>
      <c r="N203" s="79"/>
      <c r="O203" s="79"/>
      <c r="P203" s="79"/>
      <c r="Q203" s="79"/>
      <c r="R203" s="79"/>
      <c r="S203" s="79"/>
      <c r="T203" s="80"/>
      <c r="AT203" s="17" t="s">
        <v>250</v>
      </c>
      <c r="AU203" s="17" t="s">
        <v>76</v>
      </c>
    </row>
    <row r="204" spans="2:51" s="12" customFormat="1" ht="12">
      <c r="B204" s="232"/>
      <c r="C204" s="233"/>
      <c r="D204" s="228" t="s">
        <v>223</v>
      </c>
      <c r="E204" s="234" t="s">
        <v>1</v>
      </c>
      <c r="F204" s="235" t="s">
        <v>1268</v>
      </c>
      <c r="G204" s="233"/>
      <c r="H204" s="234" t="s">
        <v>1</v>
      </c>
      <c r="I204" s="236"/>
      <c r="J204" s="233"/>
      <c r="K204" s="233"/>
      <c r="L204" s="237"/>
      <c r="M204" s="238"/>
      <c r="N204" s="239"/>
      <c r="O204" s="239"/>
      <c r="P204" s="239"/>
      <c r="Q204" s="239"/>
      <c r="R204" s="239"/>
      <c r="S204" s="239"/>
      <c r="T204" s="240"/>
      <c r="AT204" s="241" t="s">
        <v>223</v>
      </c>
      <c r="AU204" s="241" t="s">
        <v>76</v>
      </c>
      <c r="AV204" s="12" t="s">
        <v>74</v>
      </c>
      <c r="AW204" s="12" t="s">
        <v>30</v>
      </c>
      <c r="AX204" s="12" t="s">
        <v>67</v>
      </c>
      <c r="AY204" s="241" t="s">
        <v>211</v>
      </c>
    </row>
    <row r="205" spans="2:51" s="13" customFormat="1" ht="12">
      <c r="B205" s="242"/>
      <c r="C205" s="243"/>
      <c r="D205" s="228" t="s">
        <v>223</v>
      </c>
      <c r="E205" s="244" t="s">
        <v>1</v>
      </c>
      <c r="F205" s="245" t="s">
        <v>2876</v>
      </c>
      <c r="G205" s="243"/>
      <c r="H205" s="246">
        <v>96</v>
      </c>
      <c r="I205" s="247"/>
      <c r="J205" s="243"/>
      <c r="K205" s="243"/>
      <c r="L205" s="248"/>
      <c r="M205" s="249"/>
      <c r="N205" s="250"/>
      <c r="O205" s="250"/>
      <c r="P205" s="250"/>
      <c r="Q205" s="250"/>
      <c r="R205" s="250"/>
      <c r="S205" s="250"/>
      <c r="T205" s="251"/>
      <c r="AT205" s="252" t="s">
        <v>223</v>
      </c>
      <c r="AU205" s="252" t="s">
        <v>76</v>
      </c>
      <c r="AV205" s="13" t="s">
        <v>76</v>
      </c>
      <c r="AW205" s="13" t="s">
        <v>30</v>
      </c>
      <c r="AX205" s="13" t="s">
        <v>67</v>
      </c>
      <c r="AY205" s="252" t="s">
        <v>211</v>
      </c>
    </row>
    <row r="206" spans="2:51" s="13" customFormat="1" ht="12">
      <c r="B206" s="242"/>
      <c r="C206" s="243"/>
      <c r="D206" s="228" t="s">
        <v>223</v>
      </c>
      <c r="E206" s="244" t="s">
        <v>1</v>
      </c>
      <c r="F206" s="245" t="s">
        <v>2876</v>
      </c>
      <c r="G206" s="243"/>
      <c r="H206" s="246">
        <v>96</v>
      </c>
      <c r="I206" s="247"/>
      <c r="J206" s="243"/>
      <c r="K206" s="243"/>
      <c r="L206" s="248"/>
      <c r="M206" s="249"/>
      <c r="N206" s="250"/>
      <c r="O206" s="250"/>
      <c r="P206" s="250"/>
      <c r="Q206" s="250"/>
      <c r="R206" s="250"/>
      <c r="S206" s="250"/>
      <c r="T206" s="251"/>
      <c r="AT206" s="252" t="s">
        <v>223</v>
      </c>
      <c r="AU206" s="252" t="s">
        <v>76</v>
      </c>
      <c r="AV206" s="13" t="s">
        <v>76</v>
      </c>
      <c r="AW206" s="13" t="s">
        <v>30</v>
      </c>
      <c r="AX206" s="13" t="s">
        <v>67</v>
      </c>
      <c r="AY206" s="252" t="s">
        <v>211</v>
      </c>
    </row>
    <row r="207" spans="2:51" s="12" customFormat="1" ht="12">
      <c r="B207" s="232"/>
      <c r="C207" s="233"/>
      <c r="D207" s="228" t="s">
        <v>223</v>
      </c>
      <c r="E207" s="234" t="s">
        <v>1</v>
      </c>
      <c r="F207" s="235" t="s">
        <v>907</v>
      </c>
      <c r="G207" s="233"/>
      <c r="H207" s="234" t="s">
        <v>1</v>
      </c>
      <c r="I207" s="236"/>
      <c r="J207" s="233"/>
      <c r="K207" s="233"/>
      <c r="L207" s="237"/>
      <c r="M207" s="238"/>
      <c r="N207" s="239"/>
      <c r="O207" s="239"/>
      <c r="P207" s="239"/>
      <c r="Q207" s="239"/>
      <c r="R207" s="239"/>
      <c r="S207" s="239"/>
      <c r="T207" s="240"/>
      <c r="AT207" s="241" t="s">
        <v>223</v>
      </c>
      <c r="AU207" s="241" t="s">
        <v>76</v>
      </c>
      <c r="AV207" s="12" t="s">
        <v>74</v>
      </c>
      <c r="AW207" s="12" t="s">
        <v>30</v>
      </c>
      <c r="AX207" s="12" t="s">
        <v>67</v>
      </c>
      <c r="AY207" s="241" t="s">
        <v>211</v>
      </c>
    </row>
    <row r="208" spans="2:51" s="13" customFormat="1" ht="12">
      <c r="B208" s="242"/>
      <c r="C208" s="243"/>
      <c r="D208" s="228" t="s">
        <v>223</v>
      </c>
      <c r="E208" s="244" t="s">
        <v>1</v>
      </c>
      <c r="F208" s="245" t="s">
        <v>2877</v>
      </c>
      <c r="G208" s="243"/>
      <c r="H208" s="246">
        <v>96.854</v>
      </c>
      <c r="I208" s="247"/>
      <c r="J208" s="243"/>
      <c r="K208" s="243"/>
      <c r="L208" s="248"/>
      <c r="M208" s="249"/>
      <c r="N208" s="250"/>
      <c r="O208" s="250"/>
      <c r="P208" s="250"/>
      <c r="Q208" s="250"/>
      <c r="R208" s="250"/>
      <c r="S208" s="250"/>
      <c r="T208" s="251"/>
      <c r="AT208" s="252" t="s">
        <v>223</v>
      </c>
      <c r="AU208" s="252" t="s">
        <v>76</v>
      </c>
      <c r="AV208" s="13" t="s">
        <v>76</v>
      </c>
      <c r="AW208" s="13" t="s">
        <v>30</v>
      </c>
      <c r="AX208" s="13" t="s">
        <v>67</v>
      </c>
      <c r="AY208" s="252" t="s">
        <v>211</v>
      </c>
    </row>
    <row r="209" spans="2:51" s="13" customFormat="1" ht="12">
      <c r="B209" s="242"/>
      <c r="C209" s="243"/>
      <c r="D209" s="228" t="s">
        <v>223</v>
      </c>
      <c r="E209" s="244" t="s">
        <v>1</v>
      </c>
      <c r="F209" s="245" t="s">
        <v>2878</v>
      </c>
      <c r="G209" s="243"/>
      <c r="H209" s="246">
        <v>48</v>
      </c>
      <c r="I209" s="247"/>
      <c r="J209" s="243"/>
      <c r="K209" s="243"/>
      <c r="L209" s="248"/>
      <c r="M209" s="249"/>
      <c r="N209" s="250"/>
      <c r="O209" s="250"/>
      <c r="P209" s="250"/>
      <c r="Q209" s="250"/>
      <c r="R209" s="250"/>
      <c r="S209" s="250"/>
      <c r="T209" s="251"/>
      <c r="AT209" s="252" t="s">
        <v>223</v>
      </c>
      <c r="AU209" s="252" t="s">
        <v>76</v>
      </c>
      <c r="AV209" s="13" t="s">
        <v>76</v>
      </c>
      <c r="AW209" s="13" t="s">
        <v>30</v>
      </c>
      <c r="AX209" s="13" t="s">
        <v>67</v>
      </c>
      <c r="AY209" s="252" t="s">
        <v>211</v>
      </c>
    </row>
    <row r="210" spans="2:51" s="14" customFormat="1" ht="12">
      <c r="B210" s="253"/>
      <c r="C210" s="254"/>
      <c r="D210" s="228" t="s">
        <v>223</v>
      </c>
      <c r="E210" s="255" t="s">
        <v>1</v>
      </c>
      <c r="F210" s="256" t="s">
        <v>227</v>
      </c>
      <c r="G210" s="254"/>
      <c r="H210" s="257">
        <v>336.854</v>
      </c>
      <c r="I210" s="258"/>
      <c r="J210" s="254"/>
      <c r="K210" s="254"/>
      <c r="L210" s="259"/>
      <c r="M210" s="260"/>
      <c r="N210" s="261"/>
      <c r="O210" s="261"/>
      <c r="P210" s="261"/>
      <c r="Q210" s="261"/>
      <c r="R210" s="261"/>
      <c r="S210" s="261"/>
      <c r="T210" s="262"/>
      <c r="AT210" s="263" t="s">
        <v>223</v>
      </c>
      <c r="AU210" s="263" t="s">
        <v>76</v>
      </c>
      <c r="AV210" s="14" t="s">
        <v>218</v>
      </c>
      <c r="AW210" s="14" t="s">
        <v>30</v>
      </c>
      <c r="AX210" s="14" t="s">
        <v>74</v>
      </c>
      <c r="AY210" s="263" t="s">
        <v>211</v>
      </c>
    </row>
    <row r="211" spans="2:65" s="1" customFormat="1" ht="16.5" customHeight="1">
      <c r="B211" s="38"/>
      <c r="C211" s="216" t="s">
        <v>8</v>
      </c>
      <c r="D211" s="216" t="s">
        <v>213</v>
      </c>
      <c r="E211" s="217" t="s">
        <v>577</v>
      </c>
      <c r="F211" s="218" t="s">
        <v>578</v>
      </c>
      <c r="G211" s="219" t="s">
        <v>216</v>
      </c>
      <c r="H211" s="220">
        <v>3368.54</v>
      </c>
      <c r="I211" s="221"/>
      <c r="J211" s="222">
        <f>ROUND(I211*H211,2)</f>
        <v>0</v>
      </c>
      <c r="K211" s="218" t="s">
        <v>217</v>
      </c>
      <c r="L211" s="43"/>
      <c r="M211" s="223" t="s">
        <v>1</v>
      </c>
      <c r="N211" s="224" t="s">
        <v>38</v>
      </c>
      <c r="O211" s="79"/>
      <c r="P211" s="225">
        <f>O211*H211</f>
        <v>0</v>
      </c>
      <c r="Q211" s="225">
        <v>0</v>
      </c>
      <c r="R211" s="225">
        <f>Q211*H211</f>
        <v>0</v>
      </c>
      <c r="S211" s="225">
        <v>0</v>
      </c>
      <c r="T211" s="226">
        <f>S211*H211</f>
        <v>0</v>
      </c>
      <c r="AR211" s="17" t="s">
        <v>218</v>
      </c>
      <c r="AT211" s="17" t="s">
        <v>213</v>
      </c>
      <c r="AU211" s="17" t="s">
        <v>76</v>
      </c>
      <c r="AY211" s="17" t="s">
        <v>211</v>
      </c>
      <c r="BE211" s="227">
        <f>IF(N211="základní",J211,0)</f>
        <v>0</v>
      </c>
      <c r="BF211" s="227">
        <f>IF(N211="snížená",J211,0)</f>
        <v>0</v>
      </c>
      <c r="BG211" s="227">
        <f>IF(N211="zákl. přenesená",J211,0)</f>
        <v>0</v>
      </c>
      <c r="BH211" s="227">
        <f>IF(N211="sníž. přenesená",J211,0)</f>
        <v>0</v>
      </c>
      <c r="BI211" s="227">
        <f>IF(N211="nulová",J211,0)</f>
        <v>0</v>
      </c>
      <c r="BJ211" s="17" t="s">
        <v>74</v>
      </c>
      <c r="BK211" s="227">
        <f>ROUND(I211*H211,2)</f>
        <v>0</v>
      </c>
      <c r="BL211" s="17" t="s">
        <v>218</v>
      </c>
      <c r="BM211" s="17" t="s">
        <v>2879</v>
      </c>
    </row>
    <row r="212" spans="2:47" s="1" customFormat="1" ht="12">
      <c r="B212" s="38"/>
      <c r="C212" s="39"/>
      <c r="D212" s="228" t="s">
        <v>219</v>
      </c>
      <c r="E212" s="39"/>
      <c r="F212" s="229" t="s">
        <v>580</v>
      </c>
      <c r="G212" s="39"/>
      <c r="H212" s="39"/>
      <c r="I212" s="143"/>
      <c r="J212" s="39"/>
      <c r="K212" s="39"/>
      <c r="L212" s="43"/>
      <c r="M212" s="230"/>
      <c r="N212" s="79"/>
      <c r="O212" s="79"/>
      <c r="P212" s="79"/>
      <c r="Q212" s="79"/>
      <c r="R212" s="79"/>
      <c r="S212" s="79"/>
      <c r="T212" s="80"/>
      <c r="AT212" s="17" t="s">
        <v>219</v>
      </c>
      <c r="AU212" s="17" t="s">
        <v>76</v>
      </c>
    </row>
    <row r="213" spans="2:47" s="1" customFormat="1" ht="12">
      <c r="B213" s="38"/>
      <c r="C213" s="39"/>
      <c r="D213" s="228" t="s">
        <v>221</v>
      </c>
      <c r="E213" s="39"/>
      <c r="F213" s="231" t="s">
        <v>573</v>
      </c>
      <c r="G213" s="39"/>
      <c r="H213" s="39"/>
      <c r="I213" s="143"/>
      <c r="J213" s="39"/>
      <c r="K213" s="39"/>
      <c r="L213" s="43"/>
      <c r="M213" s="230"/>
      <c r="N213" s="79"/>
      <c r="O213" s="79"/>
      <c r="P213" s="79"/>
      <c r="Q213" s="79"/>
      <c r="R213" s="79"/>
      <c r="S213" s="79"/>
      <c r="T213" s="80"/>
      <c r="AT213" s="17" t="s">
        <v>221</v>
      </c>
      <c r="AU213" s="17" t="s">
        <v>76</v>
      </c>
    </row>
    <row r="214" spans="2:51" s="13" customFormat="1" ht="12">
      <c r="B214" s="242"/>
      <c r="C214" s="243"/>
      <c r="D214" s="228" t="s">
        <v>223</v>
      </c>
      <c r="E214" s="244" t="s">
        <v>1</v>
      </c>
      <c r="F214" s="245" t="s">
        <v>2880</v>
      </c>
      <c r="G214" s="243"/>
      <c r="H214" s="246">
        <v>3368.54</v>
      </c>
      <c r="I214" s="247"/>
      <c r="J214" s="243"/>
      <c r="K214" s="243"/>
      <c r="L214" s="248"/>
      <c r="M214" s="249"/>
      <c r="N214" s="250"/>
      <c r="O214" s="250"/>
      <c r="P214" s="250"/>
      <c r="Q214" s="250"/>
      <c r="R214" s="250"/>
      <c r="S214" s="250"/>
      <c r="T214" s="251"/>
      <c r="AT214" s="252" t="s">
        <v>223</v>
      </c>
      <c r="AU214" s="252" t="s">
        <v>76</v>
      </c>
      <c r="AV214" s="13" t="s">
        <v>76</v>
      </c>
      <c r="AW214" s="13" t="s">
        <v>30</v>
      </c>
      <c r="AX214" s="13" t="s">
        <v>67</v>
      </c>
      <c r="AY214" s="252" t="s">
        <v>211</v>
      </c>
    </row>
    <row r="215" spans="2:51" s="14" customFormat="1" ht="12">
      <c r="B215" s="253"/>
      <c r="C215" s="254"/>
      <c r="D215" s="228" t="s">
        <v>223</v>
      </c>
      <c r="E215" s="255" t="s">
        <v>1</v>
      </c>
      <c r="F215" s="256" t="s">
        <v>227</v>
      </c>
      <c r="G215" s="254"/>
      <c r="H215" s="257">
        <v>3368.54</v>
      </c>
      <c r="I215" s="258"/>
      <c r="J215" s="254"/>
      <c r="K215" s="254"/>
      <c r="L215" s="259"/>
      <c r="M215" s="260"/>
      <c r="N215" s="261"/>
      <c r="O215" s="261"/>
      <c r="P215" s="261"/>
      <c r="Q215" s="261"/>
      <c r="R215" s="261"/>
      <c r="S215" s="261"/>
      <c r="T215" s="262"/>
      <c r="AT215" s="263" t="s">
        <v>223</v>
      </c>
      <c r="AU215" s="263" t="s">
        <v>76</v>
      </c>
      <c r="AV215" s="14" t="s">
        <v>218</v>
      </c>
      <c r="AW215" s="14" t="s">
        <v>30</v>
      </c>
      <c r="AX215" s="14" t="s">
        <v>74</v>
      </c>
      <c r="AY215" s="263" t="s">
        <v>211</v>
      </c>
    </row>
    <row r="216" spans="2:65" s="1" customFormat="1" ht="16.5" customHeight="1">
      <c r="B216" s="38"/>
      <c r="C216" s="216" t="s">
        <v>273</v>
      </c>
      <c r="D216" s="216" t="s">
        <v>213</v>
      </c>
      <c r="E216" s="217" t="s">
        <v>582</v>
      </c>
      <c r="F216" s="218" t="s">
        <v>583</v>
      </c>
      <c r="G216" s="219" t="s">
        <v>216</v>
      </c>
      <c r="H216" s="220">
        <v>336.854</v>
      </c>
      <c r="I216" s="221"/>
      <c r="J216" s="222">
        <f>ROUND(I216*H216,2)</f>
        <v>0</v>
      </c>
      <c r="K216" s="218" t="s">
        <v>217</v>
      </c>
      <c r="L216" s="43"/>
      <c r="M216" s="223" t="s">
        <v>1</v>
      </c>
      <c r="N216" s="224" t="s">
        <v>38</v>
      </c>
      <c r="O216" s="79"/>
      <c r="P216" s="225">
        <f>O216*H216</f>
        <v>0</v>
      </c>
      <c r="Q216" s="225">
        <v>0</v>
      </c>
      <c r="R216" s="225">
        <f>Q216*H216</f>
        <v>0</v>
      </c>
      <c r="S216" s="225">
        <v>0</v>
      </c>
      <c r="T216" s="226">
        <f>S216*H216</f>
        <v>0</v>
      </c>
      <c r="AR216" s="17" t="s">
        <v>218</v>
      </c>
      <c r="AT216" s="17" t="s">
        <v>213</v>
      </c>
      <c r="AU216" s="17" t="s">
        <v>76</v>
      </c>
      <c r="AY216" s="17" t="s">
        <v>211</v>
      </c>
      <c r="BE216" s="227">
        <f>IF(N216="základní",J216,0)</f>
        <v>0</v>
      </c>
      <c r="BF216" s="227">
        <f>IF(N216="snížená",J216,0)</f>
        <v>0</v>
      </c>
      <c r="BG216" s="227">
        <f>IF(N216="zákl. přenesená",J216,0)</f>
        <v>0</v>
      </c>
      <c r="BH216" s="227">
        <f>IF(N216="sníž. přenesená",J216,0)</f>
        <v>0</v>
      </c>
      <c r="BI216" s="227">
        <f>IF(N216="nulová",J216,0)</f>
        <v>0</v>
      </c>
      <c r="BJ216" s="17" t="s">
        <v>74</v>
      </c>
      <c r="BK216" s="227">
        <f>ROUND(I216*H216,2)</f>
        <v>0</v>
      </c>
      <c r="BL216" s="17" t="s">
        <v>218</v>
      </c>
      <c r="BM216" s="17" t="s">
        <v>2881</v>
      </c>
    </row>
    <row r="217" spans="2:47" s="1" customFormat="1" ht="12">
      <c r="B217" s="38"/>
      <c r="C217" s="39"/>
      <c r="D217" s="228" t="s">
        <v>219</v>
      </c>
      <c r="E217" s="39"/>
      <c r="F217" s="229" t="s">
        <v>585</v>
      </c>
      <c r="G217" s="39"/>
      <c r="H217" s="39"/>
      <c r="I217" s="143"/>
      <c r="J217" s="39"/>
      <c r="K217" s="39"/>
      <c r="L217" s="43"/>
      <c r="M217" s="230"/>
      <c r="N217" s="79"/>
      <c r="O217" s="79"/>
      <c r="P217" s="79"/>
      <c r="Q217" s="79"/>
      <c r="R217" s="79"/>
      <c r="S217" s="79"/>
      <c r="T217" s="80"/>
      <c r="AT217" s="17" t="s">
        <v>219</v>
      </c>
      <c r="AU217" s="17" t="s">
        <v>76</v>
      </c>
    </row>
    <row r="218" spans="2:47" s="1" customFormat="1" ht="12">
      <c r="B218" s="38"/>
      <c r="C218" s="39"/>
      <c r="D218" s="228" t="s">
        <v>221</v>
      </c>
      <c r="E218" s="39"/>
      <c r="F218" s="231" t="s">
        <v>586</v>
      </c>
      <c r="G218" s="39"/>
      <c r="H218" s="39"/>
      <c r="I218" s="143"/>
      <c r="J218" s="39"/>
      <c r="K218" s="39"/>
      <c r="L218" s="43"/>
      <c r="M218" s="230"/>
      <c r="N218" s="79"/>
      <c r="O218" s="79"/>
      <c r="P218" s="79"/>
      <c r="Q218" s="79"/>
      <c r="R218" s="79"/>
      <c r="S218" s="79"/>
      <c r="T218" s="80"/>
      <c r="AT218" s="17" t="s">
        <v>221</v>
      </c>
      <c r="AU218" s="17" t="s">
        <v>76</v>
      </c>
    </row>
    <row r="219" spans="2:51" s="13" customFormat="1" ht="12">
      <c r="B219" s="242"/>
      <c r="C219" s="243"/>
      <c r="D219" s="228" t="s">
        <v>223</v>
      </c>
      <c r="E219" s="244" t="s">
        <v>1</v>
      </c>
      <c r="F219" s="245" t="s">
        <v>2882</v>
      </c>
      <c r="G219" s="243"/>
      <c r="H219" s="246">
        <v>336.854</v>
      </c>
      <c r="I219" s="247"/>
      <c r="J219" s="243"/>
      <c r="K219" s="243"/>
      <c r="L219" s="248"/>
      <c r="M219" s="249"/>
      <c r="N219" s="250"/>
      <c r="O219" s="250"/>
      <c r="P219" s="250"/>
      <c r="Q219" s="250"/>
      <c r="R219" s="250"/>
      <c r="S219" s="250"/>
      <c r="T219" s="251"/>
      <c r="AT219" s="252" t="s">
        <v>223</v>
      </c>
      <c r="AU219" s="252" t="s">
        <v>76</v>
      </c>
      <c r="AV219" s="13" t="s">
        <v>76</v>
      </c>
      <c r="AW219" s="13" t="s">
        <v>30</v>
      </c>
      <c r="AX219" s="13" t="s">
        <v>74</v>
      </c>
      <c r="AY219" s="252" t="s">
        <v>211</v>
      </c>
    </row>
    <row r="220" spans="2:65" s="1" customFormat="1" ht="16.5" customHeight="1">
      <c r="B220" s="38"/>
      <c r="C220" s="216" t="s">
        <v>336</v>
      </c>
      <c r="D220" s="216" t="s">
        <v>213</v>
      </c>
      <c r="E220" s="217" t="s">
        <v>1041</v>
      </c>
      <c r="F220" s="218" t="s">
        <v>1042</v>
      </c>
      <c r="G220" s="219" t="s">
        <v>246</v>
      </c>
      <c r="H220" s="220">
        <v>18</v>
      </c>
      <c r="I220" s="221"/>
      <c r="J220" s="222">
        <f>ROUND(I220*H220,2)</f>
        <v>0</v>
      </c>
      <c r="K220" s="218" t="s">
        <v>217</v>
      </c>
      <c r="L220" s="43"/>
      <c r="M220" s="223" t="s">
        <v>1</v>
      </c>
      <c r="N220" s="224" t="s">
        <v>38</v>
      </c>
      <c r="O220" s="79"/>
      <c r="P220" s="225">
        <f>O220*H220</f>
        <v>0</v>
      </c>
      <c r="Q220" s="225">
        <v>0</v>
      </c>
      <c r="R220" s="225">
        <f>Q220*H220</f>
        <v>0</v>
      </c>
      <c r="S220" s="225">
        <v>0.0005</v>
      </c>
      <c r="T220" s="226">
        <f>S220*H220</f>
        <v>0.009000000000000001</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2883</v>
      </c>
    </row>
    <row r="221" spans="2:47" s="1" customFormat="1" ht="12">
      <c r="B221" s="38"/>
      <c r="C221" s="39"/>
      <c r="D221" s="228" t="s">
        <v>219</v>
      </c>
      <c r="E221" s="39"/>
      <c r="F221" s="229" t="s">
        <v>1044</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1045</v>
      </c>
      <c r="G222" s="39"/>
      <c r="H222" s="39"/>
      <c r="I222" s="143"/>
      <c r="J222" s="39"/>
      <c r="K222" s="39"/>
      <c r="L222" s="43"/>
      <c r="M222" s="230"/>
      <c r="N222" s="79"/>
      <c r="O222" s="79"/>
      <c r="P222" s="79"/>
      <c r="Q222" s="79"/>
      <c r="R222" s="79"/>
      <c r="S222" s="79"/>
      <c r="T222" s="80"/>
      <c r="AT222" s="17" t="s">
        <v>221</v>
      </c>
      <c r="AU222" s="17" t="s">
        <v>76</v>
      </c>
    </row>
    <row r="223" spans="2:51" s="12" customFormat="1" ht="12">
      <c r="B223" s="232"/>
      <c r="C223" s="233"/>
      <c r="D223" s="228" t="s">
        <v>223</v>
      </c>
      <c r="E223" s="234" t="s">
        <v>1</v>
      </c>
      <c r="F223" s="235" t="s">
        <v>1046</v>
      </c>
      <c r="G223" s="233"/>
      <c r="H223" s="234" t="s">
        <v>1</v>
      </c>
      <c r="I223" s="236"/>
      <c r="J223" s="233"/>
      <c r="K223" s="233"/>
      <c r="L223" s="237"/>
      <c r="M223" s="238"/>
      <c r="N223" s="239"/>
      <c r="O223" s="239"/>
      <c r="P223" s="239"/>
      <c r="Q223" s="239"/>
      <c r="R223" s="239"/>
      <c r="S223" s="239"/>
      <c r="T223" s="240"/>
      <c r="AT223" s="241" t="s">
        <v>223</v>
      </c>
      <c r="AU223" s="241" t="s">
        <v>76</v>
      </c>
      <c r="AV223" s="12" t="s">
        <v>74</v>
      </c>
      <c r="AW223" s="12" t="s">
        <v>30</v>
      </c>
      <c r="AX223" s="12" t="s">
        <v>67</v>
      </c>
      <c r="AY223" s="241" t="s">
        <v>211</v>
      </c>
    </row>
    <row r="224" spans="2:51" s="13" customFormat="1" ht="12">
      <c r="B224" s="242"/>
      <c r="C224" s="243"/>
      <c r="D224" s="228" t="s">
        <v>223</v>
      </c>
      <c r="E224" s="244" t="s">
        <v>1</v>
      </c>
      <c r="F224" s="245" t="s">
        <v>2884</v>
      </c>
      <c r="G224" s="243"/>
      <c r="H224" s="246">
        <v>18</v>
      </c>
      <c r="I224" s="247"/>
      <c r="J224" s="243"/>
      <c r="K224" s="243"/>
      <c r="L224" s="248"/>
      <c r="M224" s="249"/>
      <c r="N224" s="250"/>
      <c r="O224" s="250"/>
      <c r="P224" s="250"/>
      <c r="Q224" s="250"/>
      <c r="R224" s="250"/>
      <c r="S224" s="250"/>
      <c r="T224" s="251"/>
      <c r="AT224" s="252" t="s">
        <v>223</v>
      </c>
      <c r="AU224" s="252" t="s">
        <v>76</v>
      </c>
      <c r="AV224" s="13" t="s">
        <v>76</v>
      </c>
      <c r="AW224" s="13" t="s">
        <v>30</v>
      </c>
      <c r="AX224" s="13" t="s">
        <v>74</v>
      </c>
      <c r="AY224" s="252" t="s">
        <v>211</v>
      </c>
    </row>
    <row r="225" spans="2:65" s="1" customFormat="1" ht="16.5" customHeight="1">
      <c r="B225" s="38"/>
      <c r="C225" s="216" t="s">
        <v>278</v>
      </c>
      <c r="D225" s="216" t="s">
        <v>213</v>
      </c>
      <c r="E225" s="217" t="s">
        <v>607</v>
      </c>
      <c r="F225" s="218" t="s">
        <v>608</v>
      </c>
      <c r="G225" s="219" t="s">
        <v>559</v>
      </c>
      <c r="H225" s="220">
        <v>224</v>
      </c>
      <c r="I225" s="221"/>
      <c r="J225" s="222">
        <f>ROUND(I225*H225,2)</f>
        <v>0</v>
      </c>
      <c r="K225" s="218" t="s">
        <v>217</v>
      </c>
      <c r="L225" s="43"/>
      <c r="M225" s="223" t="s">
        <v>1</v>
      </c>
      <c r="N225" s="224" t="s">
        <v>38</v>
      </c>
      <c r="O225" s="79"/>
      <c r="P225" s="225">
        <f>O225*H225</f>
        <v>0</v>
      </c>
      <c r="Q225" s="225">
        <v>0.00029</v>
      </c>
      <c r="R225" s="225">
        <f>Q225*H225</f>
        <v>0.06496</v>
      </c>
      <c r="S225" s="225">
        <v>0</v>
      </c>
      <c r="T225" s="226">
        <f>S225*H225</f>
        <v>0</v>
      </c>
      <c r="AR225" s="17" t="s">
        <v>218</v>
      </c>
      <c r="AT225" s="17" t="s">
        <v>213</v>
      </c>
      <c r="AU225" s="17" t="s">
        <v>76</v>
      </c>
      <c r="AY225" s="17" t="s">
        <v>211</v>
      </c>
      <c r="BE225" s="227">
        <f>IF(N225="základní",J225,0)</f>
        <v>0</v>
      </c>
      <c r="BF225" s="227">
        <f>IF(N225="snížená",J225,0)</f>
        <v>0</v>
      </c>
      <c r="BG225" s="227">
        <f>IF(N225="zákl. přenesená",J225,0)</f>
        <v>0</v>
      </c>
      <c r="BH225" s="227">
        <f>IF(N225="sníž. přenesená",J225,0)</f>
        <v>0</v>
      </c>
      <c r="BI225" s="227">
        <f>IF(N225="nulová",J225,0)</f>
        <v>0</v>
      </c>
      <c r="BJ225" s="17" t="s">
        <v>74</v>
      </c>
      <c r="BK225" s="227">
        <f>ROUND(I225*H225,2)</f>
        <v>0</v>
      </c>
      <c r="BL225" s="17" t="s">
        <v>218</v>
      </c>
      <c r="BM225" s="17" t="s">
        <v>2885</v>
      </c>
    </row>
    <row r="226" spans="2:47" s="1" customFormat="1" ht="12">
      <c r="B226" s="38"/>
      <c r="C226" s="39"/>
      <c r="D226" s="228" t="s">
        <v>219</v>
      </c>
      <c r="E226" s="39"/>
      <c r="F226" s="229" t="s">
        <v>610</v>
      </c>
      <c r="G226" s="39"/>
      <c r="H226" s="39"/>
      <c r="I226" s="143"/>
      <c r="J226" s="39"/>
      <c r="K226" s="39"/>
      <c r="L226" s="43"/>
      <c r="M226" s="230"/>
      <c r="N226" s="79"/>
      <c r="O226" s="79"/>
      <c r="P226" s="79"/>
      <c r="Q226" s="79"/>
      <c r="R226" s="79"/>
      <c r="S226" s="79"/>
      <c r="T226" s="80"/>
      <c r="AT226" s="17" t="s">
        <v>219</v>
      </c>
      <c r="AU226" s="17" t="s">
        <v>76</v>
      </c>
    </row>
    <row r="227" spans="2:47" s="1" customFormat="1" ht="12">
      <c r="B227" s="38"/>
      <c r="C227" s="39"/>
      <c r="D227" s="228" t="s">
        <v>221</v>
      </c>
      <c r="E227" s="39"/>
      <c r="F227" s="231" t="s">
        <v>611</v>
      </c>
      <c r="G227" s="39"/>
      <c r="H227" s="39"/>
      <c r="I227" s="143"/>
      <c r="J227" s="39"/>
      <c r="K227" s="39"/>
      <c r="L227" s="43"/>
      <c r="M227" s="230"/>
      <c r="N227" s="79"/>
      <c r="O227" s="79"/>
      <c r="P227" s="79"/>
      <c r="Q227" s="79"/>
      <c r="R227" s="79"/>
      <c r="S227" s="79"/>
      <c r="T227" s="80"/>
      <c r="AT227" s="17" t="s">
        <v>221</v>
      </c>
      <c r="AU227" s="17" t="s">
        <v>76</v>
      </c>
    </row>
    <row r="228" spans="2:51" s="12" customFormat="1" ht="12">
      <c r="B228" s="232"/>
      <c r="C228" s="233"/>
      <c r="D228" s="228" t="s">
        <v>223</v>
      </c>
      <c r="E228" s="234" t="s">
        <v>1</v>
      </c>
      <c r="F228" s="235" t="s">
        <v>1285</v>
      </c>
      <c r="G228" s="233"/>
      <c r="H228" s="234" t="s">
        <v>1</v>
      </c>
      <c r="I228" s="236"/>
      <c r="J228" s="233"/>
      <c r="K228" s="233"/>
      <c r="L228" s="237"/>
      <c r="M228" s="238"/>
      <c r="N228" s="239"/>
      <c r="O228" s="239"/>
      <c r="P228" s="239"/>
      <c r="Q228" s="239"/>
      <c r="R228" s="239"/>
      <c r="S228" s="239"/>
      <c r="T228" s="240"/>
      <c r="AT228" s="241" t="s">
        <v>223</v>
      </c>
      <c r="AU228" s="241" t="s">
        <v>76</v>
      </c>
      <c r="AV228" s="12" t="s">
        <v>74</v>
      </c>
      <c r="AW228" s="12" t="s">
        <v>30</v>
      </c>
      <c r="AX228" s="12" t="s">
        <v>67</v>
      </c>
      <c r="AY228" s="241" t="s">
        <v>211</v>
      </c>
    </row>
    <row r="229" spans="2:51" s="12" customFormat="1" ht="12">
      <c r="B229" s="232"/>
      <c r="C229" s="233"/>
      <c r="D229" s="228" t="s">
        <v>223</v>
      </c>
      <c r="E229" s="234" t="s">
        <v>1</v>
      </c>
      <c r="F229" s="235" t="s">
        <v>495</v>
      </c>
      <c r="G229" s="233"/>
      <c r="H229" s="234" t="s">
        <v>1</v>
      </c>
      <c r="I229" s="236"/>
      <c r="J229" s="233"/>
      <c r="K229" s="233"/>
      <c r="L229" s="237"/>
      <c r="M229" s="238"/>
      <c r="N229" s="239"/>
      <c r="O229" s="239"/>
      <c r="P229" s="239"/>
      <c r="Q229" s="239"/>
      <c r="R229" s="239"/>
      <c r="S229" s="239"/>
      <c r="T229" s="240"/>
      <c r="AT229" s="241" t="s">
        <v>223</v>
      </c>
      <c r="AU229" s="241" t="s">
        <v>76</v>
      </c>
      <c r="AV229" s="12" t="s">
        <v>74</v>
      </c>
      <c r="AW229" s="12" t="s">
        <v>30</v>
      </c>
      <c r="AX229" s="12" t="s">
        <v>67</v>
      </c>
      <c r="AY229" s="241" t="s">
        <v>211</v>
      </c>
    </row>
    <row r="230" spans="2:51" s="13" customFormat="1" ht="12">
      <c r="B230" s="242"/>
      <c r="C230" s="243"/>
      <c r="D230" s="228" t="s">
        <v>223</v>
      </c>
      <c r="E230" s="244" t="s">
        <v>1</v>
      </c>
      <c r="F230" s="245" t="s">
        <v>2886</v>
      </c>
      <c r="G230" s="243"/>
      <c r="H230" s="246">
        <v>40</v>
      </c>
      <c r="I230" s="247"/>
      <c r="J230" s="243"/>
      <c r="K230" s="243"/>
      <c r="L230" s="248"/>
      <c r="M230" s="249"/>
      <c r="N230" s="250"/>
      <c r="O230" s="250"/>
      <c r="P230" s="250"/>
      <c r="Q230" s="250"/>
      <c r="R230" s="250"/>
      <c r="S230" s="250"/>
      <c r="T230" s="251"/>
      <c r="AT230" s="252" t="s">
        <v>223</v>
      </c>
      <c r="AU230" s="252" t="s">
        <v>76</v>
      </c>
      <c r="AV230" s="13" t="s">
        <v>76</v>
      </c>
      <c r="AW230" s="13" t="s">
        <v>30</v>
      </c>
      <c r="AX230" s="13" t="s">
        <v>67</v>
      </c>
      <c r="AY230" s="252" t="s">
        <v>211</v>
      </c>
    </row>
    <row r="231" spans="2:51" s="12" customFormat="1" ht="12">
      <c r="B231" s="232"/>
      <c r="C231" s="233"/>
      <c r="D231" s="228" t="s">
        <v>223</v>
      </c>
      <c r="E231" s="234" t="s">
        <v>1</v>
      </c>
      <c r="F231" s="235" t="s">
        <v>499</v>
      </c>
      <c r="G231" s="233"/>
      <c r="H231" s="234" t="s">
        <v>1</v>
      </c>
      <c r="I231" s="236"/>
      <c r="J231" s="233"/>
      <c r="K231" s="233"/>
      <c r="L231" s="237"/>
      <c r="M231" s="238"/>
      <c r="N231" s="239"/>
      <c r="O231" s="239"/>
      <c r="P231" s="239"/>
      <c r="Q231" s="239"/>
      <c r="R231" s="239"/>
      <c r="S231" s="239"/>
      <c r="T231" s="240"/>
      <c r="AT231" s="241" t="s">
        <v>223</v>
      </c>
      <c r="AU231" s="241" t="s">
        <v>76</v>
      </c>
      <c r="AV231" s="12" t="s">
        <v>74</v>
      </c>
      <c r="AW231" s="12" t="s">
        <v>30</v>
      </c>
      <c r="AX231" s="12" t="s">
        <v>67</v>
      </c>
      <c r="AY231" s="241" t="s">
        <v>211</v>
      </c>
    </row>
    <row r="232" spans="2:51" s="13" customFormat="1" ht="12">
      <c r="B232" s="242"/>
      <c r="C232" s="243"/>
      <c r="D232" s="228" t="s">
        <v>223</v>
      </c>
      <c r="E232" s="244" t="s">
        <v>1</v>
      </c>
      <c r="F232" s="245" t="s">
        <v>2886</v>
      </c>
      <c r="G232" s="243"/>
      <c r="H232" s="246">
        <v>40</v>
      </c>
      <c r="I232" s="247"/>
      <c r="J232" s="243"/>
      <c r="K232" s="243"/>
      <c r="L232" s="248"/>
      <c r="M232" s="249"/>
      <c r="N232" s="250"/>
      <c r="O232" s="250"/>
      <c r="P232" s="250"/>
      <c r="Q232" s="250"/>
      <c r="R232" s="250"/>
      <c r="S232" s="250"/>
      <c r="T232" s="251"/>
      <c r="AT232" s="252" t="s">
        <v>223</v>
      </c>
      <c r="AU232" s="252" t="s">
        <v>76</v>
      </c>
      <c r="AV232" s="13" t="s">
        <v>76</v>
      </c>
      <c r="AW232" s="13" t="s">
        <v>30</v>
      </c>
      <c r="AX232" s="13" t="s">
        <v>67</v>
      </c>
      <c r="AY232" s="252" t="s">
        <v>211</v>
      </c>
    </row>
    <row r="233" spans="2:51" s="12" customFormat="1" ht="12">
      <c r="B233" s="232"/>
      <c r="C233" s="233"/>
      <c r="D233" s="228" t="s">
        <v>223</v>
      </c>
      <c r="E233" s="234" t="s">
        <v>1</v>
      </c>
      <c r="F233" s="235" t="s">
        <v>1838</v>
      </c>
      <c r="G233" s="233"/>
      <c r="H233" s="234" t="s">
        <v>1</v>
      </c>
      <c r="I233" s="236"/>
      <c r="J233" s="233"/>
      <c r="K233" s="233"/>
      <c r="L233" s="237"/>
      <c r="M233" s="238"/>
      <c r="N233" s="239"/>
      <c r="O233" s="239"/>
      <c r="P233" s="239"/>
      <c r="Q233" s="239"/>
      <c r="R233" s="239"/>
      <c r="S233" s="239"/>
      <c r="T233" s="240"/>
      <c r="AT233" s="241" t="s">
        <v>223</v>
      </c>
      <c r="AU233" s="241" t="s">
        <v>76</v>
      </c>
      <c r="AV233" s="12" t="s">
        <v>74</v>
      </c>
      <c r="AW233" s="12" t="s">
        <v>30</v>
      </c>
      <c r="AX233" s="12" t="s">
        <v>67</v>
      </c>
      <c r="AY233" s="241" t="s">
        <v>211</v>
      </c>
    </row>
    <row r="234" spans="2:51" s="13" customFormat="1" ht="12">
      <c r="B234" s="242"/>
      <c r="C234" s="243"/>
      <c r="D234" s="228" t="s">
        <v>223</v>
      </c>
      <c r="E234" s="244" t="s">
        <v>1</v>
      </c>
      <c r="F234" s="245" t="s">
        <v>2887</v>
      </c>
      <c r="G234" s="243"/>
      <c r="H234" s="246">
        <v>144</v>
      </c>
      <c r="I234" s="247"/>
      <c r="J234" s="243"/>
      <c r="K234" s="243"/>
      <c r="L234" s="248"/>
      <c r="M234" s="249"/>
      <c r="N234" s="250"/>
      <c r="O234" s="250"/>
      <c r="P234" s="250"/>
      <c r="Q234" s="250"/>
      <c r="R234" s="250"/>
      <c r="S234" s="250"/>
      <c r="T234" s="251"/>
      <c r="AT234" s="252" t="s">
        <v>223</v>
      </c>
      <c r="AU234" s="252" t="s">
        <v>76</v>
      </c>
      <c r="AV234" s="13" t="s">
        <v>76</v>
      </c>
      <c r="AW234" s="13" t="s">
        <v>30</v>
      </c>
      <c r="AX234" s="13" t="s">
        <v>67</v>
      </c>
      <c r="AY234" s="252" t="s">
        <v>211</v>
      </c>
    </row>
    <row r="235" spans="2:51" s="14" customFormat="1" ht="12">
      <c r="B235" s="253"/>
      <c r="C235" s="254"/>
      <c r="D235" s="228" t="s">
        <v>223</v>
      </c>
      <c r="E235" s="255" t="s">
        <v>1</v>
      </c>
      <c r="F235" s="256" t="s">
        <v>227</v>
      </c>
      <c r="G235" s="254"/>
      <c r="H235" s="257">
        <v>224</v>
      </c>
      <c r="I235" s="258"/>
      <c r="J235" s="254"/>
      <c r="K235" s="254"/>
      <c r="L235" s="259"/>
      <c r="M235" s="260"/>
      <c r="N235" s="261"/>
      <c r="O235" s="261"/>
      <c r="P235" s="261"/>
      <c r="Q235" s="261"/>
      <c r="R235" s="261"/>
      <c r="S235" s="261"/>
      <c r="T235" s="262"/>
      <c r="AT235" s="263" t="s">
        <v>223</v>
      </c>
      <c r="AU235" s="263" t="s">
        <v>76</v>
      </c>
      <c r="AV235" s="14" t="s">
        <v>218</v>
      </c>
      <c r="AW235" s="14" t="s">
        <v>30</v>
      </c>
      <c r="AX235" s="14" t="s">
        <v>74</v>
      </c>
      <c r="AY235" s="263" t="s">
        <v>211</v>
      </c>
    </row>
    <row r="236" spans="2:65" s="1" customFormat="1" ht="16.5" customHeight="1">
      <c r="B236" s="38"/>
      <c r="C236" s="216" t="s">
        <v>253</v>
      </c>
      <c r="D236" s="216" t="s">
        <v>213</v>
      </c>
      <c r="E236" s="217" t="s">
        <v>2888</v>
      </c>
      <c r="F236" s="218" t="s">
        <v>2889</v>
      </c>
      <c r="G236" s="219" t="s">
        <v>216</v>
      </c>
      <c r="H236" s="220">
        <v>28.853</v>
      </c>
      <c r="I236" s="221"/>
      <c r="J236" s="222">
        <f>ROUND(I236*H236,2)</f>
        <v>0</v>
      </c>
      <c r="K236" s="218" t="s">
        <v>217</v>
      </c>
      <c r="L236" s="43"/>
      <c r="M236" s="223" t="s">
        <v>1</v>
      </c>
      <c r="N236" s="224" t="s">
        <v>38</v>
      </c>
      <c r="O236" s="79"/>
      <c r="P236" s="225">
        <f>O236*H236</f>
        <v>0</v>
      </c>
      <c r="Q236" s="225">
        <v>0</v>
      </c>
      <c r="R236" s="225">
        <f>Q236*H236</f>
        <v>0</v>
      </c>
      <c r="S236" s="225">
        <v>0.0395</v>
      </c>
      <c r="T236" s="226">
        <f>S236*H236</f>
        <v>1.1396935000000001</v>
      </c>
      <c r="AR236" s="17" t="s">
        <v>218</v>
      </c>
      <c r="AT236" s="17" t="s">
        <v>213</v>
      </c>
      <c r="AU236" s="17" t="s">
        <v>76</v>
      </c>
      <c r="AY236" s="17" t="s">
        <v>211</v>
      </c>
      <c r="BE236" s="227">
        <f>IF(N236="základní",J236,0)</f>
        <v>0</v>
      </c>
      <c r="BF236" s="227">
        <f>IF(N236="snížená",J236,0)</f>
        <v>0</v>
      </c>
      <c r="BG236" s="227">
        <f>IF(N236="zákl. přenesená",J236,0)</f>
        <v>0</v>
      </c>
      <c r="BH236" s="227">
        <f>IF(N236="sníž. přenesená",J236,0)</f>
        <v>0</v>
      </c>
      <c r="BI236" s="227">
        <f>IF(N236="nulová",J236,0)</f>
        <v>0</v>
      </c>
      <c r="BJ236" s="17" t="s">
        <v>74</v>
      </c>
      <c r="BK236" s="227">
        <f>ROUND(I236*H236,2)</f>
        <v>0</v>
      </c>
      <c r="BL236" s="17" t="s">
        <v>218</v>
      </c>
      <c r="BM236" s="17" t="s">
        <v>2890</v>
      </c>
    </row>
    <row r="237" spans="2:47" s="1" customFormat="1" ht="12">
      <c r="B237" s="38"/>
      <c r="C237" s="39"/>
      <c r="D237" s="228" t="s">
        <v>219</v>
      </c>
      <c r="E237" s="39"/>
      <c r="F237" s="229" t="s">
        <v>2891</v>
      </c>
      <c r="G237" s="39"/>
      <c r="H237" s="39"/>
      <c r="I237" s="143"/>
      <c r="J237" s="39"/>
      <c r="K237" s="39"/>
      <c r="L237" s="43"/>
      <c r="M237" s="230"/>
      <c r="N237" s="79"/>
      <c r="O237" s="79"/>
      <c r="P237" s="79"/>
      <c r="Q237" s="79"/>
      <c r="R237" s="79"/>
      <c r="S237" s="79"/>
      <c r="T237" s="80"/>
      <c r="AT237" s="17" t="s">
        <v>219</v>
      </c>
      <c r="AU237" s="17" t="s">
        <v>76</v>
      </c>
    </row>
    <row r="238" spans="2:47" s="1" customFormat="1" ht="12">
      <c r="B238" s="38"/>
      <c r="C238" s="39"/>
      <c r="D238" s="228" t="s">
        <v>221</v>
      </c>
      <c r="E238" s="39"/>
      <c r="F238" s="231" t="s">
        <v>653</v>
      </c>
      <c r="G238" s="39"/>
      <c r="H238" s="39"/>
      <c r="I238" s="143"/>
      <c r="J238" s="39"/>
      <c r="K238" s="39"/>
      <c r="L238" s="43"/>
      <c r="M238" s="230"/>
      <c r="N238" s="79"/>
      <c r="O238" s="79"/>
      <c r="P238" s="79"/>
      <c r="Q238" s="79"/>
      <c r="R238" s="79"/>
      <c r="S238" s="79"/>
      <c r="T238" s="80"/>
      <c r="AT238" s="17" t="s">
        <v>221</v>
      </c>
      <c r="AU238" s="17" t="s">
        <v>76</v>
      </c>
    </row>
    <row r="239" spans="2:51" s="12" customFormat="1" ht="12">
      <c r="B239" s="232"/>
      <c r="C239" s="233"/>
      <c r="D239" s="228" t="s">
        <v>223</v>
      </c>
      <c r="E239" s="234" t="s">
        <v>1</v>
      </c>
      <c r="F239" s="235" t="s">
        <v>2892</v>
      </c>
      <c r="G239" s="233"/>
      <c r="H239" s="234" t="s">
        <v>1</v>
      </c>
      <c r="I239" s="236"/>
      <c r="J239" s="233"/>
      <c r="K239" s="233"/>
      <c r="L239" s="237"/>
      <c r="M239" s="238"/>
      <c r="N239" s="239"/>
      <c r="O239" s="239"/>
      <c r="P239" s="239"/>
      <c r="Q239" s="239"/>
      <c r="R239" s="239"/>
      <c r="S239" s="239"/>
      <c r="T239" s="240"/>
      <c r="AT239" s="241" t="s">
        <v>223</v>
      </c>
      <c r="AU239" s="241" t="s">
        <v>76</v>
      </c>
      <c r="AV239" s="12" t="s">
        <v>74</v>
      </c>
      <c r="AW239" s="12" t="s">
        <v>30</v>
      </c>
      <c r="AX239" s="12" t="s">
        <v>67</v>
      </c>
      <c r="AY239" s="241" t="s">
        <v>211</v>
      </c>
    </row>
    <row r="240" spans="2:51" s="13" customFormat="1" ht="12">
      <c r="B240" s="242"/>
      <c r="C240" s="243"/>
      <c r="D240" s="228" t="s">
        <v>223</v>
      </c>
      <c r="E240" s="244" t="s">
        <v>1</v>
      </c>
      <c r="F240" s="245" t="s">
        <v>2893</v>
      </c>
      <c r="G240" s="243"/>
      <c r="H240" s="246">
        <v>14.274</v>
      </c>
      <c r="I240" s="247"/>
      <c r="J240" s="243"/>
      <c r="K240" s="243"/>
      <c r="L240" s="248"/>
      <c r="M240" s="249"/>
      <c r="N240" s="250"/>
      <c r="O240" s="250"/>
      <c r="P240" s="250"/>
      <c r="Q240" s="250"/>
      <c r="R240" s="250"/>
      <c r="S240" s="250"/>
      <c r="T240" s="251"/>
      <c r="AT240" s="252" t="s">
        <v>223</v>
      </c>
      <c r="AU240" s="252" t="s">
        <v>76</v>
      </c>
      <c r="AV240" s="13" t="s">
        <v>76</v>
      </c>
      <c r="AW240" s="13" t="s">
        <v>30</v>
      </c>
      <c r="AX240" s="13" t="s">
        <v>67</v>
      </c>
      <c r="AY240" s="252" t="s">
        <v>211</v>
      </c>
    </row>
    <row r="241" spans="2:51" s="13" customFormat="1" ht="12">
      <c r="B241" s="242"/>
      <c r="C241" s="243"/>
      <c r="D241" s="228" t="s">
        <v>223</v>
      </c>
      <c r="E241" s="244" t="s">
        <v>1</v>
      </c>
      <c r="F241" s="245" t="s">
        <v>2894</v>
      </c>
      <c r="G241" s="243"/>
      <c r="H241" s="246">
        <v>14.579</v>
      </c>
      <c r="I241" s="247"/>
      <c r="J241" s="243"/>
      <c r="K241" s="243"/>
      <c r="L241" s="248"/>
      <c r="M241" s="249"/>
      <c r="N241" s="250"/>
      <c r="O241" s="250"/>
      <c r="P241" s="250"/>
      <c r="Q241" s="250"/>
      <c r="R241" s="250"/>
      <c r="S241" s="250"/>
      <c r="T241" s="251"/>
      <c r="AT241" s="252" t="s">
        <v>223</v>
      </c>
      <c r="AU241" s="252" t="s">
        <v>76</v>
      </c>
      <c r="AV241" s="13" t="s">
        <v>76</v>
      </c>
      <c r="AW241" s="13" t="s">
        <v>30</v>
      </c>
      <c r="AX241" s="13" t="s">
        <v>67</v>
      </c>
      <c r="AY241" s="252" t="s">
        <v>211</v>
      </c>
    </row>
    <row r="242" spans="2:51" s="14" customFormat="1" ht="12">
      <c r="B242" s="253"/>
      <c r="C242" s="254"/>
      <c r="D242" s="228" t="s">
        <v>223</v>
      </c>
      <c r="E242" s="255" t="s">
        <v>1</v>
      </c>
      <c r="F242" s="256" t="s">
        <v>227</v>
      </c>
      <c r="G242" s="254"/>
      <c r="H242" s="257">
        <v>28.853</v>
      </c>
      <c r="I242" s="258"/>
      <c r="J242" s="254"/>
      <c r="K242" s="254"/>
      <c r="L242" s="259"/>
      <c r="M242" s="260"/>
      <c r="N242" s="261"/>
      <c r="O242" s="261"/>
      <c r="P242" s="261"/>
      <c r="Q242" s="261"/>
      <c r="R242" s="261"/>
      <c r="S242" s="261"/>
      <c r="T242" s="262"/>
      <c r="AT242" s="263" t="s">
        <v>223</v>
      </c>
      <c r="AU242" s="263" t="s">
        <v>76</v>
      </c>
      <c r="AV242" s="14" t="s">
        <v>218</v>
      </c>
      <c r="AW242" s="14" t="s">
        <v>30</v>
      </c>
      <c r="AX242" s="14" t="s">
        <v>74</v>
      </c>
      <c r="AY242" s="263" t="s">
        <v>211</v>
      </c>
    </row>
    <row r="243" spans="2:65" s="1" customFormat="1" ht="16.5" customHeight="1">
      <c r="B243" s="38"/>
      <c r="C243" s="216" t="s">
        <v>353</v>
      </c>
      <c r="D243" s="216" t="s">
        <v>213</v>
      </c>
      <c r="E243" s="217" t="s">
        <v>2895</v>
      </c>
      <c r="F243" s="218" t="s">
        <v>2896</v>
      </c>
      <c r="G243" s="219" t="s">
        <v>216</v>
      </c>
      <c r="H243" s="220">
        <v>28.853</v>
      </c>
      <c r="I243" s="221"/>
      <c r="J243" s="222">
        <f>ROUND(I243*H243,2)</f>
        <v>0</v>
      </c>
      <c r="K243" s="218" t="s">
        <v>217</v>
      </c>
      <c r="L243" s="43"/>
      <c r="M243" s="223" t="s">
        <v>1</v>
      </c>
      <c r="N243" s="224" t="s">
        <v>38</v>
      </c>
      <c r="O243" s="79"/>
      <c r="P243" s="225">
        <f>O243*H243</f>
        <v>0</v>
      </c>
      <c r="Q243" s="225">
        <v>0.03908</v>
      </c>
      <c r="R243" s="225">
        <f>Q243*H243</f>
        <v>1.1275752399999999</v>
      </c>
      <c r="S243" s="225">
        <v>0</v>
      </c>
      <c r="T243" s="226">
        <f>S243*H243</f>
        <v>0</v>
      </c>
      <c r="AR243" s="17" t="s">
        <v>218</v>
      </c>
      <c r="AT243" s="17" t="s">
        <v>213</v>
      </c>
      <c r="AU243" s="17" t="s">
        <v>76</v>
      </c>
      <c r="AY243" s="17" t="s">
        <v>211</v>
      </c>
      <c r="BE243" s="227">
        <f>IF(N243="základní",J243,0)</f>
        <v>0</v>
      </c>
      <c r="BF243" s="227">
        <f>IF(N243="snížená",J243,0)</f>
        <v>0</v>
      </c>
      <c r="BG243" s="227">
        <f>IF(N243="zákl. přenesená",J243,0)</f>
        <v>0</v>
      </c>
      <c r="BH243" s="227">
        <f>IF(N243="sníž. přenesená",J243,0)</f>
        <v>0</v>
      </c>
      <c r="BI243" s="227">
        <f>IF(N243="nulová",J243,0)</f>
        <v>0</v>
      </c>
      <c r="BJ243" s="17" t="s">
        <v>74</v>
      </c>
      <c r="BK243" s="227">
        <f>ROUND(I243*H243,2)</f>
        <v>0</v>
      </c>
      <c r="BL243" s="17" t="s">
        <v>218</v>
      </c>
      <c r="BM243" s="17" t="s">
        <v>2897</v>
      </c>
    </row>
    <row r="244" spans="2:47" s="1" customFormat="1" ht="12">
      <c r="B244" s="38"/>
      <c r="C244" s="39"/>
      <c r="D244" s="228" t="s">
        <v>219</v>
      </c>
      <c r="E244" s="39"/>
      <c r="F244" s="229" t="s">
        <v>2898</v>
      </c>
      <c r="G244" s="39"/>
      <c r="H244" s="39"/>
      <c r="I244" s="143"/>
      <c r="J244" s="39"/>
      <c r="K244" s="39"/>
      <c r="L244" s="43"/>
      <c r="M244" s="230"/>
      <c r="N244" s="79"/>
      <c r="O244" s="79"/>
      <c r="P244" s="79"/>
      <c r="Q244" s="79"/>
      <c r="R244" s="79"/>
      <c r="S244" s="79"/>
      <c r="T244" s="80"/>
      <c r="AT244" s="17" t="s">
        <v>219</v>
      </c>
      <c r="AU244" s="17" t="s">
        <v>76</v>
      </c>
    </row>
    <row r="245" spans="2:47" s="1" customFormat="1" ht="12">
      <c r="B245" s="38"/>
      <c r="C245" s="39"/>
      <c r="D245" s="228" t="s">
        <v>221</v>
      </c>
      <c r="E245" s="39"/>
      <c r="F245" s="231" t="s">
        <v>679</v>
      </c>
      <c r="G245" s="39"/>
      <c r="H245" s="39"/>
      <c r="I245" s="143"/>
      <c r="J245" s="39"/>
      <c r="K245" s="39"/>
      <c r="L245" s="43"/>
      <c r="M245" s="230"/>
      <c r="N245" s="79"/>
      <c r="O245" s="79"/>
      <c r="P245" s="79"/>
      <c r="Q245" s="79"/>
      <c r="R245" s="79"/>
      <c r="S245" s="79"/>
      <c r="T245" s="80"/>
      <c r="AT245" s="17" t="s">
        <v>221</v>
      </c>
      <c r="AU245" s="17" t="s">
        <v>76</v>
      </c>
    </row>
    <row r="246" spans="2:51" s="12" customFormat="1" ht="12">
      <c r="B246" s="232"/>
      <c r="C246" s="233"/>
      <c r="D246" s="228" t="s">
        <v>223</v>
      </c>
      <c r="E246" s="234" t="s">
        <v>1</v>
      </c>
      <c r="F246" s="235" t="s">
        <v>2892</v>
      </c>
      <c r="G246" s="233"/>
      <c r="H246" s="234" t="s">
        <v>1</v>
      </c>
      <c r="I246" s="236"/>
      <c r="J246" s="233"/>
      <c r="K246" s="233"/>
      <c r="L246" s="237"/>
      <c r="M246" s="238"/>
      <c r="N246" s="239"/>
      <c r="O246" s="239"/>
      <c r="P246" s="239"/>
      <c r="Q246" s="239"/>
      <c r="R246" s="239"/>
      <c r="S246" s="239"/>
      <c r="T246" s="240"/>
      <c r="AT246" s="241" t="s">
        <v>223</v>
      </c>
      <c r="AU246" s="241" t="s">
        <v>76</v>
      </c>
      <c r="AV246" s="12" t="s">
        <v>74</v>
      </c>
      <c r="AW246" s="12" t="s">
        <v>30</v>
      </c>
      <c r="AX246" s="12" t="s">
        <v>67</v>
      </c>
      <c r="AY246" s="241" t="s">
        <v>211</v>
      </c>
    </row>
    <row r="247" spans="2:51" s="13" customFormat="1" ht="12">
      <c r="B247" s="242"/>
      <c r="C247" s="243"/>
      <c r="D247" s="228" t="s">
        <v>223</v>
      </c>
      <c r="E247" s="244" t="s">
        <v>1</v>
      </c>
      <c r="F247" s="245" t="s">
        <v>2893</v>
      </c>
      <c r="G247" s="243"/>
      <c r="H247" s="246">
        <v>14.274</v>
      </c>
      <c r="I247" s="247"/>
      <c r="J247" s="243"/>
      <c r="K247" s="243"/>
      <c r="L247" s="248"/>
      <c r="M247" s="249"/>
      <c r="N247" s="250"/>
      <c r="O247" s="250"/>
      <c r="P247" s="250"/>
      <c r="Q247" s="250"/>
      <c r="R247" s="250"/>
      <c r="S247" s="250"/>
      <c r="T247" s="251"/>
      <c r="AT247" s="252" t="s">
        <v>223</v>
      </c>
      <c r="AU247" s="252" t="s">
        <v>76</v>
      </c>
      <c r="AV247" s="13" t="s">
        <v>76</v>
      </c>
      <c r="AW247" s="13" t="s">
        <v>30</v>
      </c>
      <c r="AX247" s="13" t="s">
        <v>67</v>
      </c>
      <c r="AY247" s="252" t="s">
        <v>211</v>
      </c>
    </row>
    <row r="248" spans="2:51" s="13" customFormat="1" ht="12">
      <c r="B248" s="242"/>
      <c r="C248" s="243"/>
      <c r="D248" s="228" t="s">
        <v>223</v>
      </c>
      <c r="E248" s="244" t="s">
        <v>1</v>
      </c>
      <c r="F248" s="245" t="s">
        <v>2894</v>
      </c>
      <c r="G248" s="243"/>
      <c r="H248" s="246">
        <v>14.579</v>
      </c>
      <c r="I248" s="247"/>
      <c r="J248" s="243"/>
      <c r="K248" s="243"/>
      <c r="L248" s="248"/>
      <c r="M248" s="249"/>
      <c r="N248" s="250"/>
      <c r="O248" s="250"/>
      <c r="P248" s="250"/>
      <c r="Q248" s="250"/>
      <c r="R248" s="250"/>
      <c r="S248" s="250"/>
      <c r="T248" s="251"/>
      <c r="AT248" s="252" t="s">
        <v>223</v>
      </c>
      <c r="AU248" s="252" t="s">
        <v>76</v>
      </c>
      <c r="AV248" s="13" t="s">
        <v>76</v>
      </c>
      <c r="AW248" s="13" t="s">
        <v>30</v>
      </c>
      <c r="AX248" s="13" t="s">
        <v>67</v>
      </c>
      <c r="AY248" s="252" t="s">
        <v>211</v>
      </c>
    </row>
    <row r="249" spans="2:51" s="14" customFormat="1" ht="12">
      <c r="B249" s="253"/>
      <c r="C249" s="254"/>
      <c r="D249" s="228" t="s">
        <v>223</v>
      </c>
      <c r="E249" s="255" t="s">
        <v>1</v>
      </c>
      <c r="F249" s="256" t="s">
        <v>227</v>
      </c>
      <c r="G249" s="254"/>
      <c r="H249" s="257">
        <v>28.853</v>
      </c>
      <c r="I249" s="258"/>
      <c r="J249" s="254"/>
      <c r="K249" s="254"/>
      <c r="L249" s="259"/>
      <c r="M249" s="260"/>
      <c r="N249" s="261"/>
      <c r="O249" s="261"/>
      <c r="P249" s="261"/>
      <c r="Q249" s="261"/>
      <c r="R249" s="261"/>
      <c r="S249" s="261"/>
      <c r="T249" s="262"/>
      <c r="AT249" s="263" t="s">
        <v>223</v>
      </c>
      <c r="AU249" s="263" t="s">
        <v>76</v>
      </c>
      <c r="AV249" s="14" t="s">
        <v>218</v>
      </c>
      <c r="AW249" s="14" t="s">
        <v>30</v>
      </c>
      <c r="AX249" s="14" t="s">
        <v>74</v>
      </c>
      <c r="AY249" s="263" t="s">
        <v>211</v>
      </c>
    </row>
    <row r="250" spans="2:65" s="1" customFormat="1" ht="16.5" customHeight="1">
      <c r="B250" s="38"/>
      <c r="C250" s="216" t="s">
        <v>7</v>
      </c>
      <c r="D250" s="216" t="s">
        <v>213</v>
      </c>
      <c r="E250" s="217" t="s">
        <v>2899</v>
      </c>
      <c r="F250" s="218" t="s">
        <v>2900</v>
      </c>
      <c r="G250" s="219" t="s">
        <v>216</v>
      </c>
      <c r="H250" s="220">
        <v>28.853</v>
      </c>
      <c r="I250" s="221"/>
      <c r="J250" s="222">
        <f>ROUND(I250*H250,2)</f>
        <v>0</v>
      </c>
      <c r="K250" s="218" t="s">
        <v>217</v>
      </c>
      <c r="L250" s="43"/>
      <c r="M250" s="223" t="s">
        <v>1</v>
      </c>
      <c r="N250" s="224" t="s">
        <v>38</v>
      </c>
      <c r="O250" s="79"/>
      <c r="P250" s="225">
        <f>O250*H250</f>
        <v>0</v>
      </c>
      <c r="Q250" s="225">
        <v>0</v>
      </c>
      <c r="R250" s="225">
        <f>Q250*H250</f>
        <v>0</v>
      </c>
      <c r="S250" s="225">
        <v>0</v>
      </c>
      <c r="T250" s="226">
        <f>S250*H250</f>
        <v>0</v>
      </c>
      <c r="AR250" s="17" t="s">
        <v>218</v>
      </c>
      <c r="AT250" s="17" t="s">
        <v>213</v>
      </c>
      <c r="AU250" s="17" t="s">
        <v>76</v>
      </c>
      <c r="AY250" s="17" t="s">
        <v>211</v>
      </c>
      <c r="BE250" s="227">
        <f>IF(N250="základní",J250,0)</f>
        <v>0</v>
      </c>
      <c r="BF250" s="227">
        <f>IF(N250="snížená",J250,0)</f>
        <v>0</v>
      </c>
      <c r="BG250" s="227">
        <f>IF(N250="zákl. přenesená",J250,0)</f>
        <v>0</v>
      </c>
      <c r="BH250" s="227">
        <f>IF(N250="sníž. přenesená",J250,0)</f>
        <v>0</v>
      </c>
      <c r="BI250" s="227">
        <f>IF(N250="nulová",J250,0)</f>
        <v>0</v>
      </c>
      <c r="BJ250" s="17" t="s">
        <v>74</v>
      </c>
      <c r="BK250" s="227">
        <f>ROUND(I250*H250,2)</f>
        <v>0</v>
      </c>
      <c r="BL250" s="17" t="s">
        <v>218</v>
      </c>
      <c r="BM250" s="17" t="s">
        <v>2901</v>
      </c>
    </row>
    <row r="251" spans="2:47" s="1" customFormat="1" ht="12">
      <c r="B251" s="38"/>
      <c r="C251" s="39"/>
      <c r="D251" s="228" t="s">
        <v>219</v>
      </c>
      <c r="E251" s="39"/>
      <c r="F251" s="229" t="s">
        <v>2902</v>
      </c>
      <c r="G251" s="39"/>
      <c r="H251" s="39"/>
      <c r="I251" s="143"/>
      <c r="J251" s="39"/>
      <c r="K251" s="39"/>
      <c r="L251" s="43"/>
      <c r="M251" s="230"/>
      <c r="N251" s="79"/>
      <c r="O251" s="79"/>
      <c r="P251" s="79"/>
      <c r="Q251" s="79"/>
      <c r="R251" s="79"/>
      <c r="S251" s="79"/>
      <c r="T251" s="80"/>
      <c r="AT251" s="17" t="s">
        <v>219</v>
      </c>
      <c r="AU251" s="17" t="s">
        <v>76</v>
      </c>
    </row>
    <row r="252" spans="2:47" s="1" customFormat="1" ht="12">
      <c r="B252" s="38"/>
      <c r="C252" s="39"/>
      <c r="D252" s="228" t="s">
        <v>221</v>
      </c>
      <c r="E252" s="39"/>
      <c r="F252" s="231" t="s">
        <v>684</v>
      </c>
      <c r="G252" s="39"/>
      <c r="H252" s="39"/>
      <c r="I252" s="143"/>
      <c r="J252" s="39"/>
      <c r="K252" s="39"/>
      <c r="L252" s="43"/>
      <c r="M252" s="230"/>
      <c r="N252" s="79"/>
      <c r="O252" s="79"/>
      <c r="P252" s="79"/>
      <c r="Q252" s="79"/>
      <c r="R252" s="79"/>
      <c r="S252" s="79"/>
      <c r="T252" s="80"/>
      <c r="AT252" s="17" t="s">
        <v>221</v>
      </c>
      <c r="AU252" s="17" t="s">
        <v>76</v>
      </c>
    </row>
    <row r="253" spans="2:63" s="11" customFormat="1" ht="22.8" customHeight="1">
      <c r="B253" s="200"/>
      <c r="C253" s="201"/>
      <c r="D253" s="202" t="s">
        <v>66</v>
      </c>
      <c r="E253" s="214" t="s">
        <v>711</v>
      </c>
      <c r="F253" s="214" t="s">
        <v>712</v>
      </c>
      <c r="G253" s="201"/>
      <c r="H253" s="201"/>
      <c r="I253" s="204"/>
      <c r="J253" s="215">
        <f>BK253</f>
        <v>0</v>
      </c>
      <c r="K253" s="201"/>
      <c r="L253" s="206"/>
      <c r="M253" s="207"/>
      <c r="N253" s="208"/>
      <c r="O253" s="208"/>
      <c r="P253" s="209">
        <f>SUM(P254:P269)</f>
        <v>0</v>
      </c>
      <c r="Q253" s="208"/>
      <c r="R253" s="209">
        <f>SUM(R254:R269)</f>
        <v>0</v>
      </c>
      <c r="S253" s="208"/>
      <c r="T253" s="210">
        <f>SUM(T254:T269)</f>
        <v>0</v>
      </c>
      <c r="AR253" s="211" t="s">
        <v>74</v>
      </c>
      <c r="AT253" s="212" t="s">
        <v>66</v>
      </c>
      <c r="AU253" s="212" t="s">
        <v>74</v>
      </c>
      <c r="AY253" s="211" t="s">
        <v>211</v>
      </c>
      <c r="BK253" s="213">
        <f>SUM(BK254:BK269)</f>
        <v>0</v>
      </c>
    </row>
    <row r="254" spans="2:65" s="1" customFormat="1" ht="16.5" customHeight="1">
      <c r="B254" s="38"/>
      <c r="C254" s="216" t="s">
        <v>285</v>
      </c>
      <c r="D254" s="216" t="s">
        <v>213</v>
      </c>
      <c r="E254" s="217" t="s">
        <v>714</v>
      </c>
      <c r="F254" s="218" t="s">
        <v>715</v>
      </c>
      <c r="G254" s="219" t="s">
        <v>323</v>
      </c>
      <c r="H254" s="220">
        <v>1.14</v>
      </c>
      <c r="I254" s="221"/>
      <c r="J254" s="222">
        <f>ROUND(I254*H254,2)</f>
        <v>0</v>
      </c>
      <c r="K254" s="218" t="s">
        <v>217</v>
      </c>
      <c r="L254" s="43"/>
      <c r="M254" s="223" t="s">
        <v>1</v>
      </c>
      <c r="N254" s="224" t="s">
        <v>38</v>
      </c>
      <c r="O254" s="79"/>
      <c r="P254" s="225">
        <f>O254*H254</f>
        <v>0</v>
      </c>
      <c r="Q254" s="225">
        <v>0</v>
      </c>
      <c r="R254" s="225">
        <f>Q254*H254</f>
        <v>0</v>
      </c>
      <c r="S254" s="225">
        <v>0</v>
      </c>
      <c r="T254" s="226">
        <f>S254*H254</f>
        <v>0</v>
      </c>
      <c r="AR254" s="17" t="s">
        <v>218</v>
      </c>
      <c r="AT254" s="17" t="s">
        <v>213</v>
      </c>
      <c r="AU254" s="17" t="s">
        <v>76</v>
      </c>
      <c r="AY254" s="17" t="s">
        <v>211</v>
      </c>
      <c r="BE254" s="227">
        <f>IF(N254="základní",J254,0)</f>
        <v>0</v>
      </c>
      <c r="BF254" s="227">
        <f>IF(N254="snížená",J254,0)</f>
        <v>0</v>
      </c>
      <c r="BG254" s="227">
        <f>IF(N254="zákl. přenesená",J254,0)</f>
        <v>0</v>
      </c>
      <c r="BH254" s="227">
        <f>IF(N254="sníž. přenesená",J254,0)</f>
        <v>0</v>
      </c>
      <c r="BI254" s="227">
        <f>IF(N254="nulová",J254,0)</f>
        <v>0</v>
      </c>
      <c r="BJ254" s="17" t="s">
        <v>74</v>
      </c>
      <c r="BK254" s="227">
        <f>ROUND(I254*H254,2)</f>
        <v>0</v>
      </c>
      <c r="BL254" s="17" t="s">
        <v>218</v>
      </c>
      <c r="BM254" s="17" t="s">
        <v>2903</v>
      </c>
    </row>
    <row r="255" spans="2:47" s="1" customFormat="1" ht="12">
      <c r="B255" s="38"/>
      <c r="C255" s="39"/>
      <c r="D255" s="228" t="s">
        <v>219</v>
      </c>
      <c r="E255" s="39"/>
      <c r="F255" s="229" t="s">
        <v>717</v>
      </c>
      <c r="G255" s="39"/>
      <c r="H255" s="39"/>
      <c r="I255" s="143"/>
      <c r="J255" s="39"/>
      <c r="K255" s="39"/>
      <c r="L255" s="43"/>
      <c r="M255" s="230"/>
      <c r="N255" s="79"/>
      <c r="O255" s="79"/>
      <c r="P255" s="79"/>
      <c r="Q255" s="79"/>
      <c r="R255" s="79"/>
      <c r="S255" s="79"/>
      <c r="T255" s="80"/>
      <c r="AT255" s="17" t="s">
        <v>219</v>
      </c>
      <c r="AU255" s="17" t="s">
        <v>76</v>
      </c>
    </row>
    <row r="256" spans="2:47" s="1" customFormat="1" ht="12">
      <c r="B256" s="38"/>
      <c r="C256" s="39"/>
      <c r="D256" s="228" t="s">
        <v>221</v>
      </c>
      <c r="E256" s="39"/>
      <c r="F256" s="231" t="s">
        <v>718</v>
      </c>
      <c r="G256" s="39"/>
      <c r="H256" s="39"/>
      <c r="I256" s="143"/>
      <c r="J256" s="39"/>
      <c r="K256" s="39"/>
      <c r="L256" s="43"/>
      <c r="M256" s="230"/>
      <c r="N256" s="79"/>
      <c r="O256" s="79"/>
      <c r="P256" s="79"/>
      <c r="Q256" s="79"/>
      <c r="R256" s="79"/>
      <c r="S256" s="79"/>
      <c r="T256" s="80"/>
      <c r="AT256" s="17" t="s">
        <v>221</v>
      </c>
      <c r="AU256" s="17" t="s">
        <v>76</v>
      </c>
    </row>
    <row r="257" spans="2:65" s="1" customFormat="1" ht="16.5" customHeight="1">
      <c r="B257" s="38"/>
      <c r="C257" s="216" t="s">
        <v>373</v>
      </c>
      <c r="D257" s="216" t="s">
        <v>213</v>
      </c>
      <c r="E257" s="217" t="s">
        <v>719</v>
      </c>
      <c r="F257" s="218" t="s">
        <v>720</v>
      </c>
      <c r="G257" s="219" t="s">
        <v>323</v>
      </c>
      <c r="H257" s="220">
        <v>19.38</v>
      </c>
      <c r="I257" s="221"/>
      <c r="J257" s="222">
        <f>ROUND(I257*H257,2)</f>
        <v>0</v>
      </c>
      <c r="K257" s="218" t="s">
        <v>217</v>
      </c>
      <c r="L257" s="43"/>
      <c r="M257" s="223" t="s">
        <v>1</v>
      </c>
      <c r="N257" s="224" t="s">
        <v>38</v>
      </c>
      <c r="O257" s="79"/>
      <c r="P257" s="225">
        <f>O257*H257</f>
        <v>0</v>
      </c>
      <c r="Q257" s="225">
        <v>0</v>
      </c>
      <c r="R257" s="225">
        <f>Q257*H257</f>
        <v>0</v>
      </c>
      <c r="S257" s="225">
        <v>0</v>
      </c>
      <c r="T257" s="226">
        <f>S257*H257</f>
        <v>0</v>
      </c>
      <c r="AR257" s="17" t="s">
        <v>218</v>
      </c>
      <c r="AT257" s="17" t="s">
        <v>213</v>
      </c>
      <c r="AU257" s="17" t="s">
        <v>76</v>
      </c>
      <c r="AY257" s="17" t="s">
        <v>211</v>
      </c>
      <c r="BE257" s="227">
        <f>IF(N257="základní",J257,0)</f>
        <v>0</v>
      </c>
      <c r="BF257" s="227">
        <f>IF(N257="snížená",J257,0)</f>
        <v>0</v>
      </c>
      <c r="BG257" s="227">
        <f>IF(N257="zákl. přenesená",J257,0)</f>
        <v>0</v>
      </c>
      <c r="BH257" s="227">
        <f>IF(N257="sníž. přenesená",J257,0)</f>
        <v>0</v>
      </c>
      <c r="BI257" s="227">
        <f>IF(N257="nulová",J257,0)</f>
        <v>0</v>
      </c>
      <c r="BJ257" s="17" t="s">
        <v>74</v>
      </c>
      <c r="BK257" s="227">
        <f>ROUND(I257*H257,2)</f>
        <v>0</v>
      </c>
      <c r="BL257" s="17" t="s">
        <v>218</v>
      </c>
      <c r="BM257" s="17" t="s">
        <v>2904</v>
      </c>
    </row>
    <row r="258" spans="2:47" s="1" customFormat="1" ht="12">
      <c r="B258" s="38"/>
      <c r="C258" s="39"/>
      <c r="D258" s="228" t="s">
        <v>219</v>
      </c>
      <c r="E258" s="39"/>
      <c r="F258" s="229" t="s">
        <v>722</v>
      </c>
      <c r="G258" s="39"/>
      <c r="H258" s="39"/>
      <c r="I258" s="143"/>
      <c r="J258" s="39"/>
      <c r="K258" s="39"/>
      <c r="L258" s="43"/>
      <c r="M258" s="230"/>
      <c r="N258" s="79"/>
      <c r="O258" s="79"/>
      <c r="P258" s="79"/>
      <c r="Q258" s="79"/>
      <c r="R258" s="79"/>
      <c r="S258" s="79"/>
      <c r="T258" s="80"/>
      <c r="AT258" s="17" t="s">
        <v>219</v>
      </c>
      <c r="AU258" s="17" t="s">
        <v>76</v>
      </c>
    </row>
    <row r="259" spans="2:47" s="1" customFormat="1" ht="12">
      <c r="B259" s="38"/>
      <c r="C259" s="39"/>
      <c r="D259" s="228" t="s">
        <v>221</v>
      </c>
      <c r="E259" s="39"/>
      <c r="F259" s="231" t="s">
        <v>718</v>
      </c>
      <c r="G259" s="39"/>
      <c r="H259" s="39"/>
      <c r="I259" s="143"/>
      <c r="J259" s="39"/>
      <c r="K259" s="39"/>
      <c r="L259" s="43"/>
      <c r="M259" s="230"/>
      <c r="N259" s="79"/>
      <c r="O259" s="79"/>
      <c r="P259" s="79"/>
      <c r="Q259" s="79"/>
      <c r="R259" s="79"/>
      <c r="S259" s="79"/>
      <c r="T259" s="80"/>
      <c r="AT259" s="17" t="s">
        <v>221</v>
      </c>
      <c r="AU259" s="17" t="s">
        <v>76</v>
      </c>
    </row>
    <row r="260" spans="2:47" s="1" customFormat="1" ht="12">
      <c r="B260" s="38"/>
      <c r="C260" s="39"/>
      <c r="D260" s="228" t="s">
        <v>250</v>
      </c>
      <c r="E260" s="39"/>
      <c r="F260" s="231" t="s">
        <v>1461</v>
      </c>
      <c r="G260" s="39"/>
      <c r="H260" s="39"/>
      <c r="I260" s="143"/>
      <c r="J260" s="39"/>
      <c r="K260" s="39"/>
      <c r="L260" s="43"/>
      <c r="M260" s="230"/>
      <c r="N260" s="79"/>
      <c r="O260" s="79"/>
      <c r="P260" s="79"/>
      <c r="Q260" s="79"/>
      <c r="R260" s="79"/>
      <c r="S260" s="79"/>
      <c r="T260" s="80"/>
      <c r="AT260" s="17" t="s">
        <v>250</v>
      </c>
      <c r="AU260" s="17" t="s">
        <v>76</v>
      </c>
    </row>
    <row r="261" spans="2:51" s="13" customFormat="1" ht="12">
      <c r="B261" s="242"/>
      <c r="C261" s="243"/>
      <c r="D261" s="228" t="s">
        <v>223</v>
      </c>
      <c r="E261" s="244" t="s">
        <v>1</v>
      </c>
      <c r="F261" s="245" t="s">
        <v>2905</v>
      </c>
      <c r="G261" s="243"/>
      <c r="H261" s="246">
        <v>19.38</v>
      </c>
      <c r="I261" s="247"/>
      <c r="J261" s="243"/>
      <c r="K261" s="243"/>
      <c r="L261" s="248"/>
      <c r="M261" s="249"/>
      <c r="N261" s="250"/>
      <c r="O261" s="250"/>
      <c r="P261" s="250"/>
      <c r="Q261" s="250"/>
      <c r="R261" s="250"/>
      <c r="S261" s="250"/>
      <c r="T261" s="251"/>
      <c r="AT261" s="252" t="s">
        <v>223</v>
      </c>
      <c r="AU261" s="252" t="s">
        <v>76</v>
      </c>
      <c r="AV261" s="13" t="s">
        <v>76</v>
      </c>
      <c r="AW261" s="13" t="s">
        <v>30</v>
      </c>
      <c r="AX261" s="13" t="s">
        <v>67</v>
      </c>
      <c r="AY261" s="252" t="s">
        <v>211</v>
      </c>
    </row>
    <row r="262" spans="2:51" s="14" customFormat="1" ht="12">
      <c r="B262" s="253"/>
      <c r="C262" s="254"/>
      <c r="D262" s="228" t="s">
        <v>223</v>
      </c>
      <c r="E262" s="255" t="s">
        <v>1</v>
      </c>
      <c r="F262" s="256" t="s">
        <v>227</v>
      </c>
      <c r="G262" s="254"/>
      <c r="H262" s="257">
        <v>19.38</v>
      </c>
      <c r="I262" s="258"/>
      <c r="J262" s="254"/>
      <c r="K262" s="254"/>
      <c r="L262" s="259"/>
      <c r="M262" s="260"/>
      <c r="N262" s="261"/>
      <c r="O262" s="261"/>
      <c r="P262" s="261"/>
      <c r="Q262" s="261"/>
      <c r="R262" s="261"/>
      <c r="S262" s="261"/>
      <c r="T262" s="262"/>
      <c r="AT262" s="263" t="s">
        <v>223</v>
      </c>
      <c r="AU262" s="263" t="s">
        <v>76</v>
      </c>
      <c r="AV262" s="14" t="s">
        <v>218</v>
      </c>
      <c r="AW262" s="14" t="s">
        <v>30</v>
      </c>
      <c r="AX262" s="14" t="s">
        <v>74</v>
      </c>
      <c r="AY262" s="263" t="s">
        <v>211</v>
      </c>
    </row>
    <row r="263" spans="2:65" s="1" customFormat="1" ht="16.5" customHeight="1">
      <c r="B263" s="38"/>
      <c r="C263" s="216" t="s">
        <v>292</v>
      </c>
      <c r="D263" s="216" t="s">
        <v>213</v>
      </c>
      <c r="E263" s="217" t="s">
        <v>726</v>
      </c>
      <c r="F263" s="218" t="s">
        <v>727</v>
      </c>
      <c r="G263" s="219" t="s">
        <v>323</v>
      </c>
      <c r="H263" s="220">
        <v>1.14</v>
      </c>
      <c r="I263" s="221"/>
      <c r="J263" s="222">
        <f>ROUND(I263*H263,2)</f>
        <v>0</v>
      </c>
      <c r="K263" s="218" t="s">
        <v>217</v>
      </c>
      <c r="L263" s="43"/>
      <c r="M263" s="223" t="s">
        <v>1</v>
      </c>
      <c r="N263" s="224" t="s">
        <v>38</v>
      </c>
      <c r="O263" s="79"/>
      <c r="P263" s="225">
        <f>O263*H263</f>
        <v>0</v>
      </c>
      <c r="Q263" s="225">
        <v>0</v>
      </c>
      <c r="R263" s="225">
        <f>Q263*H263</f>
        <v>0</v>
      </c>
      <c r="S263" s="225">
        <v>0</v>
      </c>
      <c r="T263" s="226">
        <f>S263*H263</f>
        <v>0</v>
      </c>
      <c r="AR263" s="17" t="s">
        <v>218</v>
      </c>
      <c r="AT263" s="17" t="s">
        <v>213</v>
      </c>
      <c r="AU263" s="17" t="s">
        <v>76</v>
      </c>
      <c r="AY263" s="17" t="s">
        <v>211</v>
      </c>
      <c r="BE263" s="227">
        <f>IF(N263="základní",J263,0)</f>
        <v>0</v>
      </c>
      <c r="BF263" s="227">
        <f>IF(N263="snížená",J263,0)</f>
        <v>0</v>
      </c>
      <c r="BG263" s="227">
        <f>IF(N263="zákl. přenesená",J263,0)</f>
        <v>0</v>
      </c>
      <c r="BH263" s="227">
        <f>IF(N263="sníž. přenesená",J263,0)</f>
        <v>0</v>
      </c>
      <c r="BI263" s="227">
        <f>IF(N263="nulová",J263,0)</f>
        <v>0</v>
      </c>
      <c r="BJ263" s="17" t="s">
        <v>74</v>
      </c>
      <c r="BK263" s="227">
        <f>ROUND(I263*H263,2)</f>
        <v>0</v>
      </c>
      <c r="BL263" s="17" t="s">
        <v>218</v>
      </c>
      <c r="BM263" s="17" t="s">
        <v>2906</v>
      </c>
    </row>
    <row r="264" spans="2:47" s="1" customFormat="1" ht="12">
      <c r="B264" s="38"/>
      <c r="C264" s="39"/>
      <c r="D264" s="228" t="s">
        <v>219</v>
      </c>
      <c r="E264" s="39"/>
      <c r="F264" s="229" t="s">
        <v>729</v>
      </c>
      <c r="G264" s="39"/>
      <c r="H264" s="39"/>
      <c r="I264" s="143"/>
      <c r="J264" s="39"/>
      <c r="K264" s="39"/>
      <c r="L264" s="43"/>
      <c r="M264" s="230"/>
      <c r="N264" s="79"/>
      <c r="O264" s="79"/>
      <c r="P264" s="79"/>
      <c r="Q264" s="79"/>
      <c r="R264" s="79"/>
      <c r="S264" s="79"/>
      <c r="T264" s="80"/>
      <c r="AT264" s="17" t="s">
        <v>219</v>
      </c>
      <c r="AU264" s="17" t="s">
        <v>76</v>
      </c>
    </row>
    <row r="265" spans="2:65" s="1" customFormat="1" ht="16.5" customHeight="1">
      <c r="B265" s="38"/>
      <c r="C265" s="216" t="s">
        <v>389</v>
      </c>
      <c r="D265" s="216" t="s">
        <v>213</v>
      </c>
      <c r="E265" s="217" t="s">
        <v>730</v>
      </c>
      <c r="F265" s="218" t="s">
        <v>731</v>
      </c>
      <c r="G265" s="219" t="s">
        <v>323</v>
      </c>
      <c r="H265" s="220">
        <v>1.14</v>
      </c>
      <c r="I265" s="221"/>
      <c r="J265" s="222">
        <f>ROUND(I265*H265,2)</f>
        <v>0</v>
      </c>
      <c r="K265" s="218" t="s">
        <v>217</v>
      </c>
      <c r="L265" s="43"/>
      <c r="M265" s="223" t="s">
        <v>1</v>
      </c>
      <c r="N265" s="224" t="s">
        <v>38</v>
      </c>
      <c r="O265" s="79"/>
      <c r="P265" s="225">
        <f>O265*H265</f>
        <v>0</v>
      </c>
      <c r="Q265" s="225">
        <v>0</v>
      </c>
      <c r="R265" s="225">
        <f>Q265*H265</f>
        <v>0</v>
      </c>
      <c r="S265" s="225">
        <v>0</v>
      </c>
      <c r="T265" s="226">
        <f>S265*H265</f>
        <v>0</v>
      </c>
      <c r="AR265" s="17" t="s">
        <v>218</v>
      </c>
      <c r="AT265" s="17" t="s">
        <v>213</v>
      </c>
      <c r="AU265" s="17" t="s">
        <v>76</v>
      </c>
      <c r="AY265" s="17" t="s">
        <v>211</v>
      </c>
      <c r="BE265" s="227">
        <f>IF(N265="základní",J265,0)</f>
        <v>0</v>
      </c>
      <c r="BF265" s="227">
        <f>IF(N265="snížená",J265,0)</f>
        <v>0</v>
      </c>
      <c r="BG265" s="227">
        <f>IF(N265="zákl. přenesená",J265,0)</f>
        <v>0</v>
      </c>
      <c r="BH265" s="227">
        <f>IF(N265="sníž. přenesená",J265,0)</f>
        <v>0</v>
      </c>
      <c r="BI265" s="227">
        <f>IF(N265="nulová",J265,0)</f>
        <v>0</v>
      </c>
      <c r="BJ265" s="17" t="s">
        <v>74</v>
      </c>
      <c r="BK265" s="227">
        <f>ROUND(I265*H265,2)</f>
        <v>0</v>
      </c>
      <c r="BL265" s="17" t="s">
        <v>218</v>
      </c>
      <c r="BM265" s="17" t="s">
        <v>2907</v>
      </c>
    </row>
    <row r="266" spans="2:47" s="1" customFormat="1" ht="12">
      <c r="B266" s="38"/>
      <c r="C266" s="39"/>
      <c r="D266" s="228" t="s">
        <v>219</v>
      </c>
      <c r="E266" s="39"/>
      <c r="F266" s="229" t="s">
        <v>325</v>
      </c>
      <c r="G266" s="39"/>
      <c r="H266" s="39"/>
      <c r="I266" s="143"/>
      <c r="J266" s="39"/>
      <c r="K266" s="39"/>
      <c r="L266" s="43"/>
      <c r="M266" s="230"/>
      <c r="N266" s="79"/>
      <c r="O266" s="79"/>
      <c r="P266" s="79"/>
      <c r="Q266" s="79"/>
      <c r="R266" s="79"/>
      <c r="S266" s="79"/>
      <c r="T266" s="80"/>
      <c r="AT266" s="17" t="s">
        <v>219</v>
      </c>
      <c r="AU266" s="17" t="s">
        <v>76</v>
      </c>
    </row>
    <row r="267" spans="2:47" s="1" customFormat="1" ht="12">
      <c r="B267" s="38"/>
      <c r="C267" s="39"/>
      <c r="D267" s="228" t="s">
        <v>221</v>
      </c>
      <c r="E267" s="39"/>
      <c r="F267" s="231" t="s">
        <v>733</v>
      </c>
      <c r="G267" s="39"/>
      <c r="H267" s="39"/>
      <c r="I267" s="143"/>
      <c r="J267" s="39"/>
      <c r="K267" s="39"/>
      <c r="L267" s="43"/>
      <c r="M267" s="230"/>
      <c r="N267" s="79"/>
      <c r="O267" s="79"/>
      <c r="P267" s="79"/>
      <c r="Q267" s="79"/>
      <c r="R267" s="79"/>
      <c r="S267" s="79"/>
      <c r="T267" s="80"/>
      <c r="AT267" s="17" t="s">
        <v>221</v>
      </c>
      <c r="AU267" s="17" t="s">
        <v>76</v>
      </c>
    </row>
    <row r="268" spans="2:51" s="12" customFormat="1" ht="12">
      <c r="B268" s="232"/>
      <c r="C268" s="233"/>
      <c r="D268" s="228" t="s">
        <v>223</v>
      </c>
      <c r="E268" s="234" t="s">
        <v>1</v>
      </c>
      <c r="F268" s="235" t="s">
        <v>2908</v>
      </c>
      <c r="G268" s="233"/>
      <c r="H268" s="234" t="s">
        <v>1</v>
      </c>
      <c r="I268" s="236"/>
      <c r="J268" s="233"/>
      <c r="K268" s="233"/>
      <c r="L268" s="237"/>
      <c r="M268" s="238"/>
      <c r="N268" s="239"/>
      <c r="O268" s="239"/>
      <c r="P268" s="239"/>
      <c r="Q268" s="239"/>
      <c r="R268" s="239"/>
      <c r="S268" s="239"/>
      <c r="T268" s="240"/>
      <c r="AT268" s="241" t="s">
        <v>223</v>
      </c>
      <c r="AU268" s="241" t="s">
        <v>76</v>
      </c>
      <c r="AV268" s="12" t="s">
        <v>74</v>
      </c>
      <c r="AW268" s="12" t="s">
        <v>30</v>
      </c>
      <c r="AX268" s="12" t="s">
        <v>67</v>
      </c>
      <c r="AY268" s="241" t="s">
        <v>211</v>
      </c>
    </row>
    <row r="269" spans="2:51" s="13" customFormat="1" ht="12">
      <c r="B269" s="242"/>
      <c r="C269" s="243"/>
      <c r="D269" s="228" t="s">
        <v>223</v>
      </c>
      <c r="E269" s="244" t="s">
        <v>1</v>
      </c>
      <c r="F269" s="245" t="s">
        <v>2909</v>
      </c>
      <c r="G269" s="243"/>
      <c r="H269" s="246">
        <v>1.14</v>
      </c>
      <c r="I269" s="247"/>
      <c r="J269" s="243"/>
      <c r="K269" s="243"/>
      <c r="L269" s="248"/>
      <c r="M269" s="249"/>
      <c r="N269" s="250"/>
      <c r="O269" s="250"/>
      <c r="P269" s="250"/>
      <c r="Q269" s="250"/>
      <c r="R269" s="250"/>
      <c r="S269" s="250"/>
      <c r="T269" s="251"/>
      <c r="AT269" s="252" t="s">
        <v>223</v>
      </c>
      <c r="AU269" s="252" t="s">
        <v>76</v>
      </c>
      <c r="AV269" s="13" t="s">
        <v>76</v>
      </c>
      <c r="AW269" s="13" t="s">
        <v>30</v>
      </c>
      <c r="AX269" s="13" t="s">
        <v>74</v>
      </c>
      <c r="AY269" s="252" t="s">
        <v>211</v>
      </c>
    </row>
    <row r="270" spans="2:63" s="11" customFormat="1" ht="22.8" customHeight="1">
      <c r="B270" s="200"/>
      <c r="C270" s="201"/>
      <c r="D270" s="202" t="s">
        <v>66</v>
      </c>
      <c r="E270" s="214" t="s">
        <v>735</v>
      </c>
      <c r="F270" s="214" t="s">
        <v>736</v>
      </c>
      <c r="G270" s="201"/>
      <c r="H270" s="201"/>
      <c r="I270" s="204"/>
      <c r="J270" s="215">
        <f>BK270</f>
        <v>0</v>
      </c>
      <c r="K270" s="201"/>
      <c r="L270" s="206"/>
      <c r="M270" s="207"/>
      <c r="N270" s="208"/>
      <c r="O270" s="208"/>
      <c r="P270" s="209">
        <f>SUM(P271:P274)</f>
        <v>0</v>
      </c>
      <c r="Q270" s="208"/>
      <c r="R270" s="209">
        <f>SUM(R271:R274)</f>
        <v>0</v>
      </c>
      <c r="S270" s="208"/>
      <c r="T270" s="210">
        <f>SUM(T271:T274)</f>
        <v>0</v>
      </c>
      <c r="AR270" s="211" t="s">
        <v>74</v>
      </c>
      <c r="AT270" s="212" t="s">
        <v>66</v>
      </c>
      <c r="AU270" s="212" t="s">
        <v>74</v>
      </c>
      <c r="AY270" s="211" t="s">
        <v>211</v>
      </c>
      <c r="BK270" s="213">
        <f>SUM(BK271:BK274)</f>
        <v>0</v>
      </c>
    </row>
    <row r="271" spans="2:65" s="1" customFormat="1" ht="16.5" customHeight="1">
      <c r="B271" s="38"/>
      <c r="C271" s="216" t="s">
        <v>298</v>
      </c>
      <c r="D271" s="216" t="s">
        <v>213</v>
      </c>
      <c r="E271" s="217" t="s">
        <v>738</v>
      </c>
      <c r="F271" s="218" t="s">
        <v>739</v>
      </c>
      <c r="G271" s="219" t="s">
        <v>323</v>
      </c>
      <c r="H271" s="220">
        <v>10.733</v>
      </c>
      <c r="I271" s="221"/>
      <c r="J271" s="222">
        <f>ROUND(I271*H271,2)</f>
        <v>0</v>
      </c>
      <c r="K271" s="218" t="s">
        <v>217</v>
      </c>
      <c r="L271" s="43"/>
      <c r="M271" s="223" t="s">
        <v>1</v>
      </c>
      <c r="N271" s="224" t="s">
        <v>38</v>
      </c>
      <c r="O271" s="79"/>
      <c r="P271" s="225">
        <f>O271*H271</f>
        <v>0</v>
      </c>
      <c r="Q271" s="225">
        <v>0</v>
      </c>
      <c r="R271" s="225">
        <f>Q271*H271</f>
        <v>0</v>
      </c>
      <c r="S271" s="225">
        <v>0</v>
      </c>
      <c r="T271" s="226">
        <f>S271*H271</f>
        <v>0</v>
      </c>
      <c r="AR271" s="17" t="s">
        <v>218</v>
      </c>
      <c r="AT271" s="17" t="s">
        <v>213</v>
      </c>
      <c r="AU271" s="17" t="s">
        <v>76</v>
      </c>
      <c r="AY271" s="17" t="s">
        <v>211</v>
      </c>
      <c r="BE271" s="227">
        <f>IF(N271="základní",J271,0)</f>
        <v>0</v>
      </c>
      <c r="BF271" s="227">
        <f>IF(N271="snížená",J271,0)</f>
        <v>0</v>
      </c>
      <c r="BG271" s="227">
        <f>IF(N271="zákl. přenesená",J271,0)</f>
        <v>0</v>
      </c>
      <c r="BH271" s="227">
        <f>IF(N271="sníž. přenesená",J271,0)</f>
        <v>0</v>
      </c>
      <c r="BI271" s="227">
        <f>IF(N271="nulová",J271,0)</f>
        <v>0</v>
      </c>
      <c r="BJ271" s="17" t="s">
        <v>74</v>
      </c>
      <c r="BK271" s="227">
        <f>ROUND(I271*H271,2)</f>
        <v>0</v>
      </c>
      <c r="BL271" s="17" t="s">
        <v>218</v>
      </c>
      <c r="BM271" s="17" t="s">
        <v>2910</v>
      </c>
    </row>
    <row r="272" spans="2:47" s="1" customFormat="1" ht="12">
      <c r="B272" s="38"/>
      <c r="C272" s="39"/>
      <c r="D272" s="228" t="s">
        <v>219</v>
      </c>
      <c r="E272" s="39"/>
      <c r="F272" s="229" t="s">
        <v>741</v>
      </c>
      <c r="G272" s="39"/>
      <c r="H272" s="39"/>
      <c r="I272" s="143"/>
      <c r="J272" s="39"/>
      <c r="K272" s="39"/>
      <c r="L272" s="43"/>
      <c r="M272" s="230"/>
      <c r="N272" s="79"/>
      <c r="O272" s="79"/>
      <c r="P272" s="79"/>
      <c r="Q272" s="79"/>
      <c r="R272" s="79"/>
      <c r="S272" s="79"/>
      <c r="T272" s="80"/>
      <c r="AT272" s="17" t="s">
        <v>219</v>
      </c>
      <c r="AU272" s="17" t="s">
        <v>76</v>
      </c>
    </row>
    <row r="273" spans="2:47" s="1" customFormat="1" ht="12">
      <c r="B273" s="38"/>
      <c r="C273" s="39"/>
      <c r="D273" s="228" t="s">
        <v>221</v>
      </c>
      <c r="E273" s="39"/>
      <c r="F273" s="231" t="s">
        <v>742</v>
      </c>
      <c r="G273" s="39"/>
      <c r="H273" s="39"/>
      <c r="I273" s="143"/>
      <c r="J273" s="39"/>
      <c r="K273" s="39"/>
      <c r="L273" s="43"/>
      <c r="M273" s="230"/>
      <c r="N273" s="79"/>
      <c r="O273" s="79"/>
      <c r="P273" s="79"/>
      <c r="Q273" s="79"/>
      <c r="R273" s="79"/>
      <c r="S273" s="79"/>
      <c r="T273" s="80"/>
      <c r="AT273" s="17" t="s">
        <v>221</v>
      </c>
      <c r="AU273" s="17" t="s">
        <v>76</v>
      </c>
    </row>
    <row r="274" spans="2:47" s="1" customFormat="1" ht="12">
      <c r="B274" s="38"/>
      <c r="C274" s="39"/>
      <c r="D274" s="228" t="s">
        <v>250</v>
      </c>
      <c r="E274" s="39"/>
      <c r="F274" s="231" t="s">
        <v>2911</v>
      </c>
      <c r="G274" s="39"/>
      <c r="H274" s="39"/>
      <c r="I274" s="143"/>
      <c r="J274" s="39"/>
      <c r="K274" s="39"/>
      <c r="L274" s="43"/>
      <c r="M274" s="289"/>
      <c r="N274" s="290"/>
      <c r="O274" s="290"/>
      <c r="P274" s="290"/>
      <c r="Q274" s="290"/>
      <c r="R274" s="290"/>
      <c r="S274" s="290"/>
      <c r="T274" s="291"/>
      <c r="AT274" s="17" t="s">
        <v>250</v>
      </c>
      <c r="AU274" s="17" t="s">
        <v>76</v>
      </c>
    </row>
    <row r="275" spans="2:12" s="1" customFormat="1" ht="6.95" customHeight="1">
      <c r="B275" s="57"/>
      <c r="C275" s="58"/>
      <c r="D275" s="58"/>
      <c r="E275" s="58"/>
      <c r="F275" s="58"/>
      <c r="G275" s="58"/>
      <c r="H275" s="58"/>
      <c r="I275" s="167"/>
      <c r="J275" s="58"/>
      <c r="K275" s="58"/>
      <c r="L275" s="43"/>
    </row>
  </sheetData>
  <sheetProtection password="CC35" sheet="1" objects="1" scenarios="1" formatColumns="0" formatRows="0" autoFilter="0"/>
  <autoFilter ref="C91:K274"/>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2:BM1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173</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2831</v>
      </c>
      <c r="F9" s="1"/>
      <c r="G9" s="1"/>
      <c r="H9" s="1"/>
      <c r="I9" s="143"/>
      <c r="L9" s="43"/>
    </row>
    <row r="10" spans="2:12" s="1" customFormat="1" ht="12" customHeight="1">
      <c r="B10" s="43"/>
      <c r="D10" s="141" t="s">
        <v>177</v>
      </c>
      <c r="I10" s="143"/>
      <c r="L10" s="43"/>
    </row>
    <row r="11" spans="2:12" s="1" customFormat="1" ht="36.95" customHeight="1">
      <c r="B11" s="43"/>
      <c r="E11" s="144" t="s">
        <v>2912</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ROUND((SUM(BE90:BE107)),2)</f>
        <v>0</v>
      </c>
      <c r="I35" s="156">
        <v>0.21</v>
      </c>
      <c r="J35" s="155">
        <f>ROUND(((SUM(BE90:BE107))*I35),2)</f>
        <v>0</v>
      </c>
      <c r="L35" s="43"/>
    </row>
    <row r="36" spans="2:12" s="1" customFormat="1" ht="14.4" customHeight="1">
      <c r="B36" s="43"/>
      <c r="E36" s="141" t="s">
        <v>39</v>
      </c>
      <c r="F36" s="155">
        <f>ROUND((SUM(BF90:BF107)),2)</f>
        <v>0</v>
      </c>
      <c r="I36" s="156">
        <v>0.15</v>
      </c>
      <c r="J36" s="155">
        <f>ROUND(((SUM(BF90:BF107))*I36),2)</f>
        <v>0</v>
      </c>
      <c r="L36" s="43"/>
    </row>
    <row r="37" spans="2:12" s="1" customFormat="1" ht="14.4" customHeight="1" hidden="1">
      <c r="B37" s="43"/>
      <c r="E37" s="141" t="s">
        <v>40</v>
      </c>
      <c r="F37" s="155">
        <f>ROUND((SUM(BG90:BG107)),2)</f>
        <v>0</v>
      </c>
      <c r="I37" s="156">
        <v>0.21</v>
      </c>
      <c r="J37" s="155">
        <f>0</f>
        <v>0</v>
      </c>
      <c r="L37" s="43"/>
    </row>
    <row r="38" spans="2:12" s="1" customFormat="1" ht="14.4" customHeight="1" hidden="1">
      <c r="B38" s="43"/>
      <c r="E38" s="141" t="s">
        <v>41</v>
      </c>
      <c r="F38" s="155">
        <f>ROUND((SUM(BH90:BH107)),2)</f>
        <v>0</v>
      </c>
      <c r="I38" s="156">
        <v>0.15</v>
      </c>
      <c r="J38" s="155">
        <f>0</f>
        <v>0</v>
      </c>
      <c r="L38" s="43"/>
    </row>
    <row r="39" spans="2:12" s="1" customFormat="1" ht="14.4" customHeight="1" hidden="1">
      <c r="B39" s="43"/>
      <c r="E39" s="141" t="s">
        <v>42</v>
      </c>
      <c r="F39" s="155">
        <f>ROUND((SUM(BI90:BI107)),2)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2831</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most km 34,277</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806</v>
      </c>
      <c r="E64" s="180"/>
      <c r="F64" s="180"/>
      <c r="G64" s="180"/>
      <c r="H64" s="180"/>
      <c r="I64" s="181"/>
      <c r="J64" s="182">
        <f>J91</f>
        <v>0</v>
      </c>
      <c r="K64" s="178"/>
      <c r="L64" s="183"/>
    </row>
    <row r="65" spans="2:12" s="9" customFormat="1" ht="19.9" customHeight="1">
      <c r="B65" s="184"/>
      <c r="C65" s="122"/>
      <c r="D65" s="185" t="s">
        <v>807</v>
      </c>
      <c r="E65" s="186"/>
      <c r="F65" s="186"/>
      <c r="G65" s="186"/>
      <c r="H65" s="186"/>
      <c r="I65" s="187"/>
      <c r="J65" s="188">
        <f>J92</f>
        <v>0</v>
      </c>
      <c r="K65" s="122"/>
      <c r="L65" s="189"/>
    </row>
    <row r="66" spans="2:12" s="9" customFormat="1" ht="19.9" customHeight="1">
      <c r="B66" s="184"/>
      <c r="C66" s="122"/>
      <c r="D66" s="185" t="s">
        <v>808</v>
      </c>
      <c r="E66" s="186"/>
      <c r="F66" s="186"/>
      <c r="G66" s="186"/>
      <c r="H66" s="186"/>
      <c r="I66" s="187"/>
      <c r="J66" s="188">
        <f>J96</f>
        <v>0</v>
      </c>
      <c r="K66" s="122"/>
      <c r="L66" s="189"/>
    </row>
    <row r="67" spans="2:12" s="9" customFormat="1" ht="19.9" customHeight="1">
      <c r="B67" s="184"/>
      <c r="C67" s="122"/>
      <c r="D67" s="185" t="s">
        <v>810</v>
      </c>
      <c r="E67" s="186"/>
      <c r="F67" s="186"/>
      <c r="G67" s="186"/>
      <c r="H67" s="186"/>
      <c r="I67" s="187"/>
      <c r="J67" s="188">
        <f>J100</f>
        <v>0</v>
      </c>
      <c r="K67" s="122"/>
      <c r="L67" s="189"/>
    </row>
    <row r="68" spans="2:12" s="9" customFormat="1" ht="19.9" customHeight="1">
      <c r="B68" s="184"/>
      <c r="C68" s="122"/>
      <c r="D68" s="185" t="s">
        <v>2913</v>
      </c>
      <c r="E68" s="186"/>
      <c r="F68" s="186"/>
      <c r="G68" s="186"/>
      <c r="H68" s="186"/>
      <c r="I68" s="187"/>
      <c r="J68" s="188">
        <f>J104</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2831</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002 - VRN - most km 34,277</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0</v>
      </c>
      <c r="S90" s="92"/>
      <c r="T90" s="198">
        <f>T91</f>
        <v>0</v>
      </c>
      <c r="AT90" s="17" t="s">
        <v>66</v>
      </c>
      <c r="AU90" s="17" t="s">
        <v>183</v>
      </c>
      <c r="BK90" s="199">
        <f>BK91</f>
        <v>0</v>
      </c>
    </row>
    <row r="91" spans="2:63" s="11" customFormat="1" ht="25.9" customHeight="1">
      <c r="B91" s="200"/>
      <c r="C91" s="201"/>
      <c r="D91" s="202" t="s">
        <v>66</v>
      </c>
      <c r="E91" s="203" t="s">
        <v>811</v>
      </c>
      <c r="F91" s="203" t="s">
        <v>812</v>
      </c>
      <c r="G91" s="201"/>
      <c r="H91" s="201"/>
      <c r="I91" s="204"/>
      <c r="J91" s="205">
        <f>BK91</f>
        <v>0</v>
      </c>
      <c r="K91" s="201"/>
      <c r="L91" s="206"/>
      <c r="M91" s="207"/>
      <c r="N91" s="208"/>
      <c r="O91" s="208"/>
      <c r="P91" s="209">
        <f>P92+P96+P100+P104</f>
        <v>0</v>
      </c>
      <c r="Q91" s="208"/>
      <c r="R91" s="209">
        <f>R92+R96+R100+R104</f>
        <v>0</v>
      </c>
      <c r="S91" s="208"/>
      <c r="T91" s="210">
        <f>T92+T96+T100+T104</f>
        <v>0</v>
      </c>
      <c r="AR91" s="211" t="s">
        <v>254</v>
      </c>
      <c r="AT91" s="212" t="s">
        <v>66</v>
      </c>
      <c r="AU91" s="212" t="s">
        <v>67</v>
      </c>
      <c r="AY91" s="211" t="s">
        <v>211</v>
      </c>
      <c r="BK91" s="213">
        <f>BK92+BK96+BK100+BK104</f>
        <v>0</v>
      </c>
    </row>
    <row r="92" spans="2:63" s="11" customFormat="1" ht="22.8" customHeight="1">
      <c r="B92" s="200"/>
      <c r="C92" s="201"/>
      <c r="D92" s="202" t="s">
        <v>66</v>
      </c>
      <c r="E92" s="214" t="s">
        <v>813</v>
      </c>
      <c r="F92" s="214" t="s">
        <v>814</v>
      </c>
      <c r="G92" s="201"/>
      <c r="H92" s="201"/>
      <c r="I92" s="204"/>
      <c r="J92" s="215">
        <f>BK92</f>
        <v>0</v>
      </c>
      <c r="K92" s="201"/>
      <c r="L92" s="206"/>
      <c r="M92" s="207"/>
      <c r="N92" s="208"/>
      <c r="O92" s="208"/>
      <c r="P92" s="209">
        <f>SUM(P93:P95)</f>
        <v>0</v>
      </c>
      <c r="Q92" s="208"/>
      <c r="R92" s="209">
        <f>SUM(R93:R95)</f>
        <v>0</v>
      </c>
      <c r="S92" s="208"/>
      <c r="T92" s="210">
        <f>SUM(T93:T95)</f>
        <v>0</v>
      </c>
      <c r="AR92" s="211" t="s">
        <v>254</v>
      </c>
      <c r="AT92" s="212" t="s">
        <v>66</v>
      </c>
      <c r="AU92" s="212" t="s">
        <v>74</v>
      </c>
      <c r="AY92" s="211" t="s">
        <v>211</v>
      </c>
      <c r="BK92" s="213">
        <f>SUM(BK93:BK95)</f>
        <v>0</v>
      </c>
    </row>
    <row r="93" spans="2:65" s="1" customFormat="1" ht="16.5" customHeight="1">
      <c r="B93" s="38"/>
      <c r="C93" s="216" t="s">
        <v>74</v>
      </c>
      <c r="D93" s="216" t="s">
        <v>213</v>
      </c>
      <c r="E93" s="217" t="s">
        <v>821</v>
      </c>
      <c r="F93" s="218" t="s">
        <v>822</v>
      </c>
      <c r="G93" s="219" t="s">
        <v>817</v>
      </c>
      <c r="H93" s="220">
        <v>1</v>
      </c>
      <c r="I93" s="221"/>
      <c r="J93" s="222">
        <f>ROUND(I93*H93,2)</f>
        <v>0</v>
      </c>
      <c r="K93" s="218" t="s">
        <v>1</v>
      </c>
      <c r="L93" s="43"/>
      <c r="M93" s="223" t="s">
        <v>1</v>
      </c>
      <c r="N93" s="224" t="s">
        <v>38</v>
      </c>
      <c r="O93" s="79"/>
      <c r="P93" s="225">
        <f>O93*H93</f>
        <v>0</v>
      </c>
      <c r="Q93" s="225">
        <v>0</v>
      </c>
      <c r="R93" s="225">
        <f>Q93*H93</f>
        <v>0</v>
      </c>
      <c r="S93" s="225">
        <v>0</v>
      </c>
      <c r="T93" s="226">
        <f>S93*H93</f>
        <v>0</v>
      </c>
      <c r="AR93" s="17" t="s">
        <v>818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818</v>
      </c>
      <c r="BM93" s="17" t="s">
        <v>2914</v>
      </c>
    </row>
    <row r="94" spans="2:47" s="1" customFormat="1" ht="12">
      <c r="B94" s="38"/>
      <c r="C94" s="39"/>
      <c r="D94" s="228" t="s">
        <v>219</v>
      </c>
      <c r="E94" s="39"/>
      <c r="F94" s="229" t="s">
        <v>822</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250</v>
      </c>
      <c r="E95" s="39"/>
      <c r="F95" s="231" t="s">
        <v>2915</v>
      </c>
      <c r="G95" s="39"/>
      <c r="H95" s="39"/>
      <c r="I95" s="143"/>
      <c r="J95" s="39"/>
      <c r="K95" s="39"/>
      <c r="L95" s="43"/>
      <c r="M95" s="230"/>
      <c r="N95" s="79"/>
      <c r="O95" s="79"/>
      <c r="P95" s="79"/>
      <c r="Q95" s="79"/>
      <c r="R95" s="79"/>
      <c r="S95" s="79"/>
      <c r="T95" s="80"/>
      <c r="AT95" s="17" t="s">
        <v>250</v>
      </c>
      <c r="AU95" s="17" t="s">
        <v>76</v>
      </c>
    </row>
    <row r="96" spans="2:63" s="11" customFormat="1" ht="22.8" customHeight="1">
      <c r="B96" s="200"/>
      <c r="C96" s="201"/>
      <c r="D96" s="202" t="s">
        <v>66</v>
      </c>
      <c r="E96" s="214" t="s">
        <v>825</v>
      </c>
      <c r="F96" s="214" t="s">
        <v>826</v>
      </c>
      <c r="G96" s="201"/>
      <c r="H96" s="201"/>
      <c r="I96" s="204"/>
      <c r="J96" s="215">
        <f>BK96</f>
        <v>0</v>
      </c>
      <c r="K96" s="201"/>
      <c r="L96" s="206"/>
      <c r="M96" s="207"/>
      <c r="N96" s="208"/>
      <c r="O96" s="208"/>
      <c r="P96" s="209">
        <f>SUM(P97:P99)</f>
        <v>0</v>
      </c>
      <c r="Q96" s="208"/>
      <c r="R96" s="209">
        <f>SUM(R97:R99)</f>
        <v>0</v>
      </c>
      <c r="S96" s="208"/>
      <c r="T96" s="210">
        <f>SUM(T97:T99)</f>
        <v>0</v>
      </c>
      <c r="AR96" s="211" t="s">
        <v>254</v>
      </c>
      <c r="AT96" s="212" t="s">
        <v>66</v>
      </c>
      <c r="AU96" s="212" t="s">
        <v>74</v>
      </c>
      <c r="AY96" s="211" t="s">
        <v>211</v>
      </c>
      <c r="BK96" s="213">
        <f>SUM(BK97:BK99)</f>
        <v>0</v>
      </c>
    </row>
    <row r="97" spans="2:65" s="1" customFormat="1" ht="16.5" customHeight="1">
      <c r="B97" s="38"/>
      <c r="C97" s="216" t="s">
        <v>76</v>
      </c>
      <c r="D97" s="216" t="s">
        <v>213</v>
      </c>
      <c r="E97" s="217" t="s">
        <v>827</v>
      </c>
      <c r="F97" s="218" t="s">
        <v>826</v>
      </c>
      <c r="G97" s="219" t="s">
        <v>817</v>
      </c>
      <c r="H97" s="220">
        <v>1</v>
      </c>
      <c r="I97" s="221"/>
      <c r="J97" s="222">
        <f>ROUND(I97*H97,2)</f>
        <v>0</v>
      </c>
      <c r="K97" s="218" t="s">
        <v>1</v>
      </c>
      <c r="L97" s="43"/>
      <c r="M97" s="223" t="s">
        <v>1</v>
      </c>
      <c r="N97" s="224" t="s">
        <v>38</v>
      </c>
      <c r="O97" s="79"/>
      <c r="P97" s="225">
        <f>O97*H97</f>
        <v>0</v>
      </c>
      <c r="Q97" s="225">
        <v>0</v>
      </c>
      <c r="R97" s="225">
        <f>Q97*H97</f>
        <v>0</v>
      </c>
      <c r="S97" s="225">
        <v>0</v>
      </c>
      <c r="T97" s="226">
        <f>S97*H97</f>
        <v>0</v>
      </c>
      <c r="AR97" s="17" t="s">
        <v>818</v>
      </c>
      <c r="AT97" s="17" t="s">
        <v>213</v>
      </c>
      <c r="AU97" s="17" t="s">
        <v>76</v>
      </c>
      <c r="AY97" s="17" t="s">
        <v>211</v>
      </c>
      <c r="BE97" s="227">
        <f>IF(N97="základní",J97,0)</f>
        <v>0</v>
      </c>
      <c r="BF97" s="227">
        <f>IF(N97="snížená",J97,0)</f>
        <v>0</v>
      </c>
      <c r="BG97" s="227">
        <f>IF(N97="zákl. přenesená",J97,0)</f>
        <v>0</v>
      </c>
      <c r="BH97" s="227">
        <f>IF(N97="sníž. přenesená",J97,0)</f>
        <v>0</v>
      </c>
      <c r="BI97" s="227">
        <f>IF(N97="nulová",J97,0)</f>
        <v>0</v>
      </c>
      <c r="BJ97" s="17" t="s">
        <v>74</v>
      </c>
      <c r="BK97" s="227">
        <f>ROUND(I97*H97,2)</f>
        <v>0</v>
      </c>
      <c r="BL97" s="17" t="s">
        <v>818</v>
      </c>
      <c r="BM97" s="17" t="s">
        <v>2916</v>
      </c>
    </row>
    <row r="98" spans="2:47" s="1" customFormat="1" ht="12">
      <c r="B98" s="38"/>
      <c r="C98" s="39"/>
      <c r="D98" s="228" t="s">
        <v>219</v>
      </c>
      <c r="E98" s="39"/>
      <c r="F98" s="229" t="s">
        <v>826</v>
      </c>
      <c r="G98" s="39"/>
      <c r="H98" s="39"/>
      <c r="I98" s="143"/>
      <c r="J98" s="39"/>
      <c r="K98" s="39"/>
      <c r="L98" s="43"/>
      <c r="M98" s="230"/>
      <c r="N98" s="79"/>
      <c r="O98" s="79"/>
      <c r="P98" s="79"/>
      <c r="Q98" s="79"/>
      <c r="R98" s="79"/>
      <c r="S98" s="79"/>
      <c r="T98" s="80"/>
      <c r="AT98" s="17" t="s">
        <v>219</v>
      </c>
      <c r="AU98" s="17" t="s">
        <v>76</v>
      </c>
    </row>
    <row r="99" spans="2:47" s="1" customFormat="1" ht="12">
      <c r="B99" s="38"/>
      <c r="C99" s="39"/>
      <c r="D99" s="228" t="s">
        <v>250</v>
      </c>
      <c r="E99" s="39"/>
      <c r="F99" s="231" t="s">
        <v>2917</v>
      </c>
      <c r="G99" s="39"/>
      <c r="H99" s="39"/>
      <c r="I99" s="143"/>
      <c r="J99" s="39"/>
      <c r="K99" s="39"/>
      <c r="L99" s="43"/>
      <c r="M99" s="230"/>
      <c r="N99" s="79"/>
      <c r="O99" s="79"/>
      <c r="P99" s="79"/>
      <c r="Q99" s="79"/>
      <c r="R99" s="79"/>
      <c r="S99" s="79"/>
      <c r="T99" s="80"/>
      <c r="AT99" s="17" t="s">
        <v>250</v>
      </c>
      <c r="AU99" s="17" t="s">
        <v>76</v>
      </c>
    </row>
    <row r="100" spans="2:63" s="11" customFormat="1" ht="22.8" customHeight="1">
      <c r="B100" s="200"/>
      <c r="C100" s="201"/>
      <c r="D100" s="202" t="s">
        <v>66</v>
      </c>
      <c r="E100" s="214" t="s">
        <v>835</v>
      </c>
      <c r="F100" s="214" t="s">
        <v>836</v>
      </c>
      <c r="G100" s="201"/>
      <c r="H100" s="201"/>
      <c r="I100" s="204"/>
      <c r="J100" s="215">
        <f>BK100</f>
        <v>0</v>
      </c>
      <c r="K100" s="201"/>
      <c r="L100" s="206"/>
      <c r="M100" s="207"/>
      <c r="N100" s="208"/>
      <c r="O100" s="208"/>
      <c r="P100" s="209">
        <f>SUM(P101:P103)</f>
        <v>0</v>
      </c>
      <c r="Q100" s="208"/>
      <c r="R100" s="209">
        <f>SUM(R101:R103)</f>
        <v>0</v>
      </c>
      <c r="S100" s="208"/>
      <c r="T100" s="210">
        <f>SUM(T101:T103)</f>
        <v>0</v>
      </c>
      <c r="AR100" s="211" t="s">
        <v>254</v>
      </c>
      <c r="AT100" s="212" t="s">
        <v>66</v>
      </c>
      <c r="AU100" s="212" t="s">
        <v>74</v>
      </c>
      <c r="AY100" s="211" t="s">
        <v>211</v>
      </c>
      <c r="BK100" s="213">
        <f>SUM(BK101:BK103)</f>
        <v>0</v>
      </c>
    </row>
    <row r="101" spans="2:65" s="1" customFormat="1" ht="16.5" customHeight="1">
      <c r="B101" s="38"/>
      <c r="C101" s="216" t="s">
        <v>236</v>
      </c>
      <c r="D101" s="216" t="s">
        <v>213</v>
      </c>
      <c r="E101" s="217" t="s">
        <v>837</v>
      </c>
      <c r="F101" s="218" t="s">
        <v>836</v>
      </c>
      <c r="G101" s="219" t="s">
        <v>817</v>
      </c>
      <c r="H101" s="220">
        <v>1</v>
      </c>
      <c r="I101" s="221"/>
      <c r="J101" s="222">
        <f>ROUND(I101*H101,2)</f>
        <v>0</v>
      </c>
      <c r="K101" s="218" t="s">
        <v>217</v>
      </c>
      <c r="L101" s="43"/>
      <c r="M101" s="223" t="s">
        <v>1</v>
      </c>
      <c r="N101" s="224" t="s">
        <v>38</v>
      </c>
      <c r="O101" s="79"/>
      <c r="P101" s="225">
        <f>O101*H101</f>
        <v>0</v>
      </c>
      <c r="Q101" s="225">
        <v>0</v>
      </c>
      <c r="R101" s="225">
        <f>Q101*H101</f>
        <v>0</v>
      </c>
      <c r="S101" s="225">
        <v>0</v>
      </c>
      <c r="T101" s="226">
        <f>S101*H101</f>
        <v>0</v>
      </c>
      <c r="AR101" s="17" t="s">
        <v>818</v>
      </c>
      <c r="AT101" s="17" t="s">
        <v>213</v>
      </c>
      <c r="AU101" s="17" t="s">
        <v>76</v>
      </c>
      <c r="AY101" s="17" t="s">
        <v>211</v>
      </c>
      <c r="BE101" s="227">
        <f>IF(N101="základní",J101,0)</f>
        <v>0</v>
      </c>
      <c r="BF101" s="227">
        <f>IF(N101="snížená",J101,0)</f>
        <v>0</v>
      </c>
      <c r="BG101" s="227">
        <f>IF(N101="zákl. přenesená",J101,0)</f>
        <v>0</v>
      </c>
      <c r="BH101" s="227">
        <f>IF(N101="sníž. přenesená",J101,0)</f>
        <v>0</v>
      </c>
      <c r="BI101" s="227">
        <f>IF(N101="nulová",J101,0)</f>
        <v>0</v>
      </c>
      <c r="BJ101" s="17" t="s">
        <v>74</v>
      </c>
      <c r="BK101" s="227">
        <f>ROUND(I101*H101,2)</f>
        <v>0</v>
      </c>
      <c r="BL101" s="17" t="s">
        <v>818</v>
      </c>
      <c r="BM101" s="17" t="s">
        <v>2918</v>
      </c>
    </row>
    <row r="102" spans="2:47" s="1" customFormat="1" ht="12">
      <c r="B102" s="38"/>
      <c r="C102" s="39"/>
      <c r="D102" s="228" t="s">
        <v>219</v>
      </c>
      <c r="E102" s="39"/>
      <c r="F102" s="229" t="s">
        <v>836</v>
      </c>
      <c r="G102" s="39"/>
      <c r="H102" s="39"/>
      <c r="I102" s="143"/>
      <c r="J102" s="39"/>
      <c r="K102" s="39"/>
      <c r="L102" s="43"/>
      <c r="M102" s="230"/>
      <c r="N102" s="79"/>
      <c r="O102" s="79"/>
      <c r="P102" s="79"/>
      <c r="Q102" s="79"/>
      <c r="R102" s="79"/>
      <c r="S102" s="79"/>
      <c r="T102" s="80"/>
      <c r="AT102" s="17" t="s">
        <v>219</v>
      </c>
      <c r="AU102" s="17" t="s">
        <v>76</v>
      </c>
    </row>
    <row r="103" spans="2:47" s="1" customFormat="1" ht="12">
      <c r="B103" s="38"/>
      <c r="C103" s="39"/>
      <c r="D103" s="228" t="s">
        <v>250</v>
      </c>
      <c r="E103" s="39"/>
      <c r="F103" s="231" t="s">
        <v>2919</v>
      </c>
      <c r="G103" s="39"/>
      <c r="H103" s="39"/>
      <c r="I103" s="143"/>
      <c r="J103" s="39"/>
      <c r="K103" s="39"/>
      <c r="L103" s="43"/>
      <c r="M103" s="230"/>
      <c r="N103" s="79"/>
      <c r="O103" s="79"/>
      <c r="P103" s="79"/>
      <c r="Q103" s="79"/>
      <c r="R103" s="79"/>
      <c r="S103" s="79"/>
      <c r="T103" s="80"/>
      <c r="AT103" s="17" t="s">
        <v>250</v>
      </c>
      <c r="AU103" s="17" t="s">
        <v>76</v>
      </c>
    </row>
    <row r="104" spans="2:63" s="11" customFormat="1" ht="22.8" customHeight="1">
      <c r="B104" s="200"/>
      <c r="C104" s="201"/>
      <c r="D104" s="202" t="s">
        <v>66</v>
      </c>
      <c r="E104" s="214" t="s">
        <v>2920</v>
      </c>
      <c r="F104" s="214" t="s">
        <v>2921</v>
      </c>
      <c r="G104" s="201"/>
      <c r="H104" s="201"/>
      <c r="I104" s="204"/>
      <c r="J104" s="215">
        <f>BK104</f>
        <v>0</v>
      </c>
      <c r="K104" s="201"/>
      <c r="L104" s="206"/>
      <c r="M104" s="207"/>
      <c r="N104" s="208"/>
      <c r="O104" s="208"/>
      <c r="P104" s="209">
        <f>SUM(P105:P107)</f>
        <v>0</v>
      </c>
      <c r="Q104" s="208"/>
      <c r="R104" s="209">
        <f>SUM(R105:R107)</f>
        <v>0</v>
      </c>
      <c r="S104" s="208"/>
      <c r="T104" s="210">
        <f>SUM(T105:T107)</f>
        <v>0</v>
      </c>
      <c r="AR104" s="211" t="s">
        <v>254</v>
      </c>
      <c r="AT104" s="212" t="s">
        <v>66</v>
      </c>
      <c r="AU104" s="212" t="s">
        <v>74</v>
      </c>
      <c r="AY104" s="211" t="s">
        <v>211</v>
      </c>
      <c r="BK104" s="213">
        <f>SUM(BK105:BK107)</f>
        <v>0</v>
      </c>
    </row>
    <row r="105" spans="2:65" s="1" customFormat="1" ht="16.5" customHeight="1">
      <c r="B105" s="38"/>
      <c r="C105" s="216" t="s">
        <v>218</v>
      </c>
      <c r="D105" s="216" t="s">
        <v>213</v>
      </c>
      <c r="E105" s="217" t="s">
        <v>2922</v>
      </c>
      <c r="F105" s="218" t="s">
        <v>2923</v>
      </c>
      <c r="G105" s="219" t="s">
        <v>817</v>
      </c>
      <c r="H105" s="220">
        <v>1</v>
      </c>
      <c r="I105" s="221"/>
      <c r="J105" s="222">
        <f>ROUND(I105*H105,2)</f>
        <v>0</v>
      </c>
      <c r="K105" s="218" t="s">
        <v>217</v>
      </c>
      <c r="L105" s="43"/>
      <c r="M105" s="223" t="s">
        <v>1</v>
      </c>
      <c r="N105" s="224" t="s">
        <v>38</v>
      </c>
      <c r="O105" s="79"/>
      <c r="P105" s="225">
        <f>O105*H105</f>
        <v>0</v>
      </c>
      <c r="Q105" s="225">
        <v>0</v>
      </c>
      <c r="R105" s="225">
        <f>Q105*H105</f>
        <v>0</v>
      </c>
      <c r="S105" s="225">
        <v>0</v>
      </c>
      <c r="T105" s="226">
        <f>S105*H105</f>
        <v>0</v>
      </c>
      <c r="AR105" s="17" t="s">
        <v>818</v>
      </c>
      <c r="AT105" s="17" t="s">
        <v>213</v>
      </c>
      <c r="AU105" s="17" t="s">
        <v>76</v>
      </c>
      <c r="AY105" s="17" t="s">
        <v>211</v>
      </c>
      <c r="BE105" s="227">
        <f>IF(N105="základní",J105,0)</f>
        <v>0</v>
      </c>
      <c r="BF105" s="227">
        <f>IF(N105="snížená",J105,0)</f>
        <v>0</v>
      </c>
      <c r="BG105" s="227">
        <f>IF(N105="zákl. přenesená",J105,0)</f>
        <v>0</v>
      </c>
      <c r="BH105" s="227">
        <f>IF(N105="sníž. přenesená",J105,0)</f>
        <v>0</v>
      </c>
      <c r="BI105" s="227">
        <f>IF(N105="nulová",J105,0)</f>
        <v>0</v>
      </c>
      <c r="BJ105" s="17" t="s">
        <v>74</v>
      </c>
      <c r="BK105" s="227">
        <f>ROUND(I105*H105,2)</f>
        <v>0</v>
      </c>
      <c r="BL105" s="17" t="s">
        <v>818</v>
      </c>
      <c r="BM105" s="17" t="s">
        <v>2924</v>
      </c>
    </row>
    <row r="106" spans="2:47" s="1" customFormat="1" ht="12">
      <c r="B106" s="38"/>
      <c r="C106" s="39"/>
      <c r="D106" s="228" t="s">
        <v>219</v>
      </c>
      <c r="E106" s="39"/>
      <c r="F106" s="229" t="s">
        <v>2923</v>
      </c>
      <c r="G106" s="39"/>
      <c r="H106" s="39"/>
      <c r="I106" s="143"/>
      <c r="J106" s="39"/>
      <c r="K106" s="39"/>
      <c r="L106" s="43"/>
      <c r="M106" s="230"/>
      <c r="N106" s="79"/>
      <c r="O106" s="79"/>
      <c r="P106" s="79"/>
      <c r="Q106" s="79"/>
      <c r="R106" s="79"/>
      <c r="S106" s="79"/>
      <c r="T106" s="80"/>
      <c r="AT106" s="17" t="s">
        <v>219</v>
      </c>
      <c r="AU106" s="17" t="s">
        <v>76</v>
      </c>
    </row>
    <row r="107" spans="2:47" s="1" customFormat="1" ht="12">
      <c r="B107" s="38"/>
      <c r="C107" s="39"/>
      <c r="D107" s="228" t="s">
        <v>250</v>
      </c>
      <c r="E107" s="39"/>
      <c r="F107" s="231" t="s">
        <v>2925</v>
      </c>
      <c r="G107" s="39"/>
      <c r="H107" s="39"/>
      <c r="I107" s="143"/>
      <c r="J107" s="39"/>
      <c r="K107" s="39"/>
      <c r="L107" s="43"/>
      <c r="M107" s="289"/>
      <c r="N107" s="290"/>
      <c r="O107" s="290"/>
      <c r="P107" s="290"/>
      <c r="Q107" s="290"/>
      <c r="R107" s="290"/>
      <c r="S107" s="290"/>
      <c r="T107" s="291"/>
      <c r="AT107" s="17" t="s">
        <v>250</v>
      </c>
      <c r="AU107" s="17" t="s">
        <v>76</v>
      </c>
    </row>
    <row r="108" spans="2:12" s="1" customFormat="1" ht="6.95" customHeight="1">
      <c r="B108" s="57"/>
      <c r="C108" s="58"/>
      <c r="D108" s="58"/>
      <c r="E108" s="58"/>
      <c r="F108" s="58"/>
      <c r="G108" s="58"/>
      <c r="H108" s="58"/>
      <c r="I108" s="167"/>
      <c r="J108" s="58"/>
      <c r="K108" s="58"/>
      <c r="L108" s="43"/>
    </row>
  </sheetData>
  <sheetProtection password="CC35"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83</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176</v>
      </c>
      <c r="F9" s="1"/>
      <c r="G9" s="1"/>
      <c r="H9" s="1"/>
      <c r="I9" s="143"/>
      <c r="L9" s="43"/>
    </row>
    <row r="10" spans="2:12" s="1" customFormat="1" ht="12" customHeight="1">
      <c r="B10" s="43"/>
      <c r="D10" s="141" t="s">
        <v>177</v>
      </c>
      <c r="I10" s="143"/>
      <c r="L10" s="43"/>
    </row>
    <row r="11" spans="2:12" s="1" customFormat="1" ht="36.95" customHeight="1">
      <c r="B11" s="43"/>
      <c r="E11" s="144" t="s">
        <v>805</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ROUND((SUM(BE90:BE110)),2)</f>
        <v>0</v>
      </c>
      <c r="I35" s="156">
        <v>0.21</v>
      </c>
      <c r="J35" s="155">
        <f>ROUND(((SUM(BE90:BE110))*I35),2)</f>
        <v>0</v>
      </c>
      <c r="L35" s="43"/>
    </row>
    <row r="36" spans="2:12" s="1" customFormat="1" ht="14.4" customHeight="1">
      <c r="B36" s="43"/>
      <c r="E36" s="141" t="s">
        <v>39</v>
      </c>
      <c r="F36" s="155">
        <f>ROUND((SUM(BF90:BF110)),2)</f>
        <v>0</v>
      </c>
      <c r="I36" s="156">
        <v>0.15</v>
      </c>
      <c r="J36" s="155">
        <f>ROUND(((SUM(BF90:BF110))*I36),2)</f>
        <v>0</v>
      </c>
      <c r="L36" s="43"/>
    </row>
    <row r="37" spans="2:12" s="1" customFormat="1" ht="14.4" customHeight="1" hidden="1">
      <c r="B37" s="43"/>
      <c r="E37" s="141" t="s">
        <v>40</v>
      </c>
      <c r="F37" s="155">
        <f>ROUND((SUM(BG90:BG110)),2)</f>
        <v>0</v>
      </c>
      <c r="I37" s="156">
        <v>0.21</v>
      </c>
      <c r="J37" s="155">
        <f>0</f>
        <v>0</v>
      </c>
      <c r="L37" s="43"/>
    </row>
    <row r="38" spans="2:12" s="1" customFormat="1" ht="14.4" customHeight="1" hidden="1">
      <c r="B38" s="43"/>
      <c r="E38" s="141" t="s">
        <v>41</v>
      </c>
      <c r="F38" s="155">
        <f>ROUND((SUM(BH90:BH110)),2)</f>
        <v>0</v>
      </c>
      <c r="I38" s="156">
        <v>0.15</v>
      </c>
      <c r="J38" s="155">
        <f>0</f>
        <v>0</v>
      </c>
      <c r="L38" s="43"/>
    </row>
    <row r="39" spans="2:12" s="1" customFormat="1" ht="14.4" customHeight="1" hidden="1">
      <c r="B39" s="43"/>
      <c r="E39" s="141" t="s">
        <v>42</v>
      </c>
      <c r="F39" s="155">
        <f>ROUND((SUM(BI90:BI110)),2)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176</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most km 28,448</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806</v>
      </c>
      <c r="E64" s="180"/>
      <c r="F64" s="180"/>
      <c r="G64" s="180"/>
      <c r="H64" s="180"/>
      <c r="I64" s="181"/>
      <c r="J64" s="182">
        <f>J91</f>
        <v>0</v>
      </c>
      <c r="K64" s="178"/>
      <c r="L64" s="183"/>
    </row>
    <row r="65" spans="2:12" s="9" customFormat="1" ht="19.9" customHeight="1">
      <c r="B65" s="184"/>
      <c r="C65" s="122"/>
      <c r="D65" s="185" t="s">
        <v>807</v>
      </c>
      <c r="E65" s="186"/>
      <c r="F65" s="186"/>
      <c r="G65" s="186"/>
      <c r="H65" s="186"/>
      <c r="I65" s="187"/>
      <c r="J65" s="188">
        <f>J92</f>
        <v>0</v>
      </c>
      <c r="K65" s="122"/>
      <c r="L65" s="189"/>
    </row>
    <row r="66" spans="2:12" s="9" customFormat="1" ht="19.9" customHeight="1">
      <c r="B66" s="184"/>
      <c r="C66" s="122"/>
      <c r="D66" s="185" t="s">
        <v>808</v>
      </c>
      <c r="E66" s="186"/>
      <c r="F66" s="186"/>
      <c r="G66" s="186"/>
      <c r="H66" s="186"/>
      <c r="I66" s="187"/>
      <c r="J66" s="188">
        <f>J99</f>
        <v>0</v>
      </c>
      <c r="K66" s="122"/>
      <c r="L66" s="189"/>
    </row>
    <row r="67" spans="2:12" s="9" customFormat="1" ht="19.9" customHeight="1">
      <c r="B67" s="184"/>
      <c r="C67" s="122"/>
      <c r="D67" s="185" t="s">
        <v>809</v>
      </c>
      <c r="E67" s="186"/>
      <c r="F67" s="186"/>
      <c r="G67" s="186"/>
      <c r="H67" s="186"/>
      <c r="I67" s="187"/>
      <c r="J67" s="188">
        <f>J103</f>
        <v>0</v>
      </c>
      <c r="K67" s="122"/>
      <c r="L67" s="189"/>
    </row>
    <row r="68" spans="2:12" s="9" customFormat="1" ht="19.9" customHeight="1">
      <c r="B68" s="184"/>
      <c r="C68" s="122"/>
      <c r="D68" s="185" t="s">
        <v>810</v>
      </c>
      <c r="E68" s="186"/>
      <c r="F68" s="186"/>
      <c r="G68" s="186"/>
      <c r="H68" s="186"/>
      <c r="I68" s="187"/>
      <c r="J68" s="188">
        <f>J107</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176</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002 - VRN - most km 28,448</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0</v>
      </c>
      <c r="S90" s="92"/>
      <c r="T90" s="198">
        <f>T91</f>
        <v>0</v>
      </c>
      <c r="AT90" s="17" t="s">
        <v>66</v>
      </c>
      <c r="AU90" s="17" t="s">
        <v>183</v>
      </c>
      <c r="BK90" s="199">
        <f>BK91</f>
        <v>0</v>
      </c>
    </row>
    <row r="91" spans="2:63" s="11" customFormat="1" ht="25.9" customHeight="1">
      <c r="B91" s="200"/>
      <c r="C91" s="201"/>
      <c r="D91" s="202" t="s">
        <v>66</v>
      </c>
      <c r="E91" s="203" t="s">
        <v>811</v>
      </c>
      <c r="F91" s="203" t="s">
        <v>812</v>
      </c>
      <c r="G91" s="201"/>
      <c r="H91" s="201"/>
      <c r="I91" s="204"/>
      <c r="J91" s="205">
        <f>BK91</f>
        <v>0</v>
      </c>
      <c r="K91" s="201"/>
      <c r="L91" s="206"/>
      <c r="M91" s="207"/>
      <c r="N91" s="208"/>
      <c r="O91" s="208"/>
      <c r="P91" s="209">
        <f>P92+P99+P103+P107</f>
        <v>0</v>
      </c>
      <c r="Q91" s="208"/>
      <c r="R91" s="209">
        <f>R92+R99+R103+R107</f>
        <v>0</v>
      </c>
      <c r="S91" s="208"/>
      <c r="T91" s="210">
        <f>T92+T99+T103+T107</f>
        <v>0</v>
      </c>
      <c r="AR91" s="211" t="s">
        <v>254</v>
      </c>
      <c r="AT91" s="212" t="s">
        <v>66</v>
      </c>
      <c r="AU91" s="212" t="s">
        <v>67</v>
      </c>
      <c r="AY91" s="211" t="s">
        <v>211</v>
      </c>
      <c r="BK91" s="213">
        <f>BK92+BK99+BK103+BK107</f>
        <v>0</v>
      </c>
    </row>
    <row r="92" spans="2:63" s="11" customFormat="1" ht="22.8" customHeight="1">
      <c r="B92" s="200"/>
      <c r="C92" s="201"/>
      <c r="D92" s="202" t="s">
        <v>66</v>
      </c>
      <c r="E92" s="214" t="s">
        <v>813</v>
      </c>
      <c r="F92" s="214" t="s">
        <v>814</v>
      </c>
      <c r="G92" s="201"/>
      <c r="H92" s="201"/>
      <c r="I92" s="204"/>
      <c r="J92" s="215">
        <f>BK92</f>
        <v>0</v>
      </c>
      <c r="K92" s="201"/>
      <c r="L92" s="206"/>
      <c r="M92" s="207"/>
      <c r="N92" s="208"/>
      <c r="O92" s="208"/>
      <c r="P92" s="209">
        <f>SUM(P93:P98)</f>
        <v>0</v>
      </c>
      <c r="Q92" s="208"/>
      <c r="R92" s="209">
        <f>SUM(R93:R98)</f>
        <v>0</v>
      </c>
      <c r="S92" s="208"/>
      <c r="T92" s="210">
        <f>SUM(T93:T98)</f>
        <v>0</v>
      </c>
      <c r="AR92" s="211" t="s">
        <v>254</v>
      </c>
      <c r="AT92" s="212" t="s">
        <v>66</v>
      </c>
      <c r="AU92" s="212" t="s">
        <v>74</v>
      </c>
      <c r="AY92" s="211" t="s">
        <v>211</v>
      </c>
      <c r="BK92" s="213">
        <f>SUM(BK93:BK98)</f>
        <v>0</v>
      </c>
    </row>
    <row r="93" spans="2:65" s="1" customFormat="1" ht="16.5" customHeight="1">
      <c r="B93" s="38"/>
      <c r="C93" s="216" t="s">
        <v>74</v>
      </c>
      <c r="D93" s="216" t="s">
        <v>213</v>
      </c>
      <c r="E93" s="217" t="s">
        <v>815</v>
      </c>
      <c r="F93" s="218" t="s">
        <v>816</v>
      </c>
      <c r="G93" s="219" t="s">
        <v>817</v>
      </c>
      <c r="H93" s="220">
        <v>1</v>
      </c>
      <c r="I93" s="221"/>
      <c r="J93" s="222">
        <f>ROUND(I93*H93,2)</f>
        <v>0</v>
      </c>
      <c r="K93" s="218" t="s">
        <v>217</v>
      </c>
      <c r="L93" s="43"/>
      <c r="M93" s="223" t="s">
        <v>1</v>
      </c>
      <c r="N93" s="224" t="s">
        <v>38</v>
      </c>
      <c r="O93" s="79"/>
      <c r="P93" s="225">
        <f>O93*H93</f>
        <v>0</v>
      </c>
      <c r="Q93" s="225">
        <v>0</v>
      </c>
      <c r="R93" s="225">
        <f>Q93*H93</f>
        <v>0</v>
      </c>
      <c r="S93" s="225">
        <v>0</v>
      </c>
      <c r="T93" s="226">
        <f>S93*H93</f>
        <v>0</v>
      </c>
      <c r="AR93" s="17" t="s">
        <v>818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818</v>
      </c>
      <c r="BM93" s="17" t="s">
        <v>819</v>
      </c>
    </row>
    <row r="94" spans="2:47" s="1" customFormat="1" ht="12">
      <c r="B94" s="38"/>
      <c r="C94" s="39"/>
      <c r="D94" s="228" t="s">
        <v>219</v>
      </c>
      <c r="E94" s="39"/>
      <c r="F94" s="229" t="s">
        <v>816</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250</v>
      </c>
      <c r="E95" s="39"/>
      <c r="F95" s="231" t="s">
        <v>820</v>
      </c>
      <c r="G95" s="39"/>
      <c r="H95" s="39"/>
      <c r="I95" s="143"/>
      <c r="J95" s="39"/>
      <c r="K95" s="39"/>
      <c r="L95" s="43"/>
      <c r="M95" s="230"/>
      <c r="N95" s="79"/>
      <c r="O95" s="79"/>
      <c r="P95" s="79"/>
      <c r="Q95" s="79"/>
      <c r="R95" s="79"/>
      <c r="S95" s="79"/>
      <c r="T95" s="80"/>
      <c r="AT95" s="17" t="s">
        <v>250</v>
      </c>
      <c r="AU95" s="17" t="s">
        <v>76</v>
      </c>
    </row>
    <row r="96" spans="2:65" s="1" customFormat="1" ht="16.5" customHeight="1">
      <c r="B96" s="38"/>
      <c r="C96" s="216" t="s">
        <v>76</v>
      </c>
      <c r="D96" s="216" t="s">
        <v>213</v>
      </c>
      <c r="E96" s="217" t="s">
        <v>821</v>
      </c>
      <c r="F96" s="218" t="s">
        <v>822</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823</v>
      </c>
    </row>
    <row r="97" spans="2:47" s="1" customFormat="1" ht="12">
      <c r="B97" s="38"/>
      <c r="C97" s="39"/>
      <c r="D97" s="228" t="s">
        <v>219</v>
      </c>
      <c r="E97" s="39"/>
      <c r="F97" s="229" t="s">
        <v>822</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824</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825</v>
      </c>
      <c r="F99" s="214" t="s">
        <v>826</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827</v>
      </c>
      <c r="F100" s="218" t="s">
        <v>826</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818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818</v>
      </c>
      <c r="BM100" s="17" t="s">
        <v>828</v>
      </c>
    </row>
    <row r="101" spans="2:47" s="1" customFormat="1" ht="12">
      <c r="B101" s="38"/>
      <c r="C101" s="39"/>
      <c r="D101" s="228" t="s">
        <v>219</v>
      </c>
      <c r="E101" s="39"/>
      <c r="F101" s="229" t="s">
        <v>826</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829</v>
      </c>
      <c r="G102" s="39"/>
      <c r="H102" s="39"/>
      <c r="I102" s="143"/>
      <c r="J102" s="39"/>
      <c r="K102" s="39"/>
      <c r="L102" s="43"/>
      <c r="M102" s="230"/>
      <c r="N102" s="79"/>
      <c r="O102" s="79"/>
      <c r="P102" s="79"/>
      <c r="Q102" s="79"/>
      <c r="R102" s="79"/>
      <c r="S102" s="79"/>
      <c r="T102" s="80"/>
      <c r="AT102" s="17" t="s">
        <v>250</v>
      </c>
      <c r="AU102" s="17" t="s">
        <v>76</v>
      </c>
    </row>
    <row r="103" spans="2:63" s="11" customFormat="1" ht="22.8" customHeight="1">
      <c r="B103" s="200"/>
      <c r="C103" s="201"/>
      <c r="D103" s="202" t="s">
        <v>66</v>
      </c>
      <c r="E103" s="214" t="s">
        <v>830</v>
      </c>
      <c r="F103" s="214" t="s">
        <v>831</v>
      </c>
      <c r="G103" s="201"/>
      <c r="H103" s="201"/>
      <c r="I103" s="204"/>
      <c r="J103" s="215">
        <f>BK103</f>
        <v>0</v>
      </c>
      <c r="K103" s="201"/>
      <c r="L103" s="206"/>
      <c r="M103" s="207"/>
      <c r="N103" s="208"/>
      <c r="O103" s="208"/>
      <c r="P103" s="209">
        <f>SUM(P104:P106)</f>
        <v>0</v>
      </c>
      <c r="Q103" s="208"/>
      <c r="R103" s="209">
        <f>SUM(R104:R106)</f>
        <v>0</v>
      </c>
      <c r="S103" s="208"/>
      <c r="T103" s="210">
        <f>SUM(T104:T106)</f>
        <v>0</v>
      </c>
      <c r="AR103" s="211" t="s">
        <v>254</v>
      </c>
      <c r="AT103" s="212" t="s">
        <v>66</v>
      </c>
      <c r="AU103" s="212" t="s">
        <v>74</v>
      </c>
      <c r="AY103" s="211" t="s">
        <v>211</v>
      </c>
      <c r="BK103" s="213">
        <f>SUM(BK104:BK106)</f>
        <v>0</v>
      </c>
    </row>
    <row r="104" spans="2:65" s="1" customFormat="1" ht="16.5" customHeight="1">
      <c r="B104" s="38"/>
      <c r="C104" s="216" t="s">
        <v>218</v>
      </c>
      <c r="D104" s="216" t="s">
        <v>213</v>
      </c>
      <c r="E104" s="217" t="s">
        <v>832</v>
      </c>
      <c r="F104" s="218" t="s">
        <v>833</v>
      </c>
      <c r="G104" s="219" t="s">
        <v>817</v>
      </c>
      <c r="H104" s="220">
        <v>1</v>
      </c>
      <c r="I104" s="221"/>
      <c r="J104" s="222">
        <f>ROUND(I104*H104,2)</f>
        <v>0</v>
      </c>
      <c r="K104" s="218" t="s">
        <v>217</v>
      </c>
      <c r="L104" s="43"/>
      <c r="M104" s="223" t="s">
        <v>1</v>
      </c>
      <c r="N104" s="224" t="s">
        <v>38</v>
      </c>
      <c r="O104" s="79"/>
      <c r="P104" s="225">
        <f>O104*H104</f>
        <v>0</v>
      </c>
      <c r="Q104" s="225">
        <v>0</v>
      </c>
      <c r="R104" s="225">
        <f>Q104*H104</f>
        <v>0</v>
      </c>
      <c r="S104" s="225">
        <v>0</v>
      </c>
      <c r="T104" s="226">
        <f>S104*H104</f>
        <v>0</v>
      </c>
      <c r="AR104" s="17" t="s">
        <v>218</v>
      </c>
      <c r="AT104" s="17" t="s">
        <v>213</v>
      </c>
      <c r="AU104" s="17" t="s">
        <v>76</v>
      </c>
      <c r="AY104" s="17" t="s">
        <v>211</v>
      </c>
      <c r="BE104" s="227">
        <f>IF(N104="základní",J104,0)</f>
        <v>0</v>
      </c>
      <c r="BF104" s="227">
        <f>IF(N104="snížená",J104,0)</f>
        <v>0</v>
      </c>
      <c r="BG104" s="227">
        <f>IF(N104="zákl. přenesená",J104,0)</f>
        <v>0</v>
      </c>
      <c r="BH104" s="227">
        <f>IF(N104="sníž. přenesená",J104,0)</f>
        <v>0</v>
      </c>
      <c r="BI104" s="227">
        <f>IF(N104="nulová",J104,0)</f>
        <v>0</v>
      </c>
      <c r="BJ104" s="17" t="s">
        <v>74</v>
      </c>
      <c r="BK104" s="227">
        <f>ROUND(I104*H104,2)</f>
        <v>0</v>
      </c>
      <c r="BL104" s="17" t="s">
        <v>218</v>
      </c>
      <c r="BM104" s="17" t="s">
        <v>257</v>
      </c>
    </row>
    <row r="105" spans="2:47" s="1" customFormat="1" ht="12">
      <c r="B105" s="38"/>
      <c r="C105" s="39"/>
      <c r="D105" s="228" t="s">
        <v>219</v>
      </c>
      <c r="E105" s="39"/>
      <c r="F105" s="229" t="s">
        <v>833</v>
      </c>
      <c r="G105" s="39"/>
      <c r="H105" s="39"/>
      <c r="I105" s="143"/>
      <c r="J105" s="39"/>
      <c r="K105" s="39"/>
      <c r="L105" s="43"/>
      <c r="M105" s="230"/>
      <c r="N105" s="79"/>
      <c r="O105" s="79"/>
      <c r="P105" s="79"/>
      <c r="Q105" s="79"/>
      <c r="R105" s="79"/>
      <c r="S105" s="79"/>
      <c r="T105" s="80"/>
      <c r="AT105" s="17" t="s">
        <v>219</v>
      </c>
      <c r="AU105" s="17" t="s">
        <v>76</v>
      </c>
    </row>
    <row r="106" spans="2:47" s="1" customFormat="1" ht="12">
      <c r="B106" s="38"/>
      <c r="C106" s="39"/>
      <c r="D106" s="228" t="s">
        <v>250</v>
      </c>
      <c r="E106" s="39"/>
      <c r="F106" s="231" t="s">
        <v>834</v>
      </c>
      <c r="G106" s="39"/>
      <c r="H106" s="39"/>
      <c r="I106" s="143"/>
      <c r="J106" s="39"/>
      <c r="K106" s="39"/>
      <c r="L106" s="43"/>
      <c r="M106" s="230"/>
      <c r="N106" s="79"/>
      <c r="O106" s="79"/>
      <c r="P106" s="79"/>
      <c r="Q106" s="79"/>
      <c r="R106" s="79"/>
      <c r="S106" s="79"/>
      <c r="T106" s="80"/>
      <c r="AT106" s="17" t="s">
        <v>250</v>
      </c>
      <c r="AU106" s="17" t="s">
        <v>76</v>
      </c>
    </row>
    <row r="107" spans="2:63" s="11" customFormat="1" ht="22.8" customHeight="1">
      <c r="B107" s="200"/>
      <c r="C107" s="201"/>
      <c r="D107" s="202" t="s">
        <v>66</v>
      </c>
      <c r="E107" s="214" t="s">
        <v>835</v>
      </c>
      <c r="F107" s="214" t="s">
        <v>836</v>
      </c>
      <c r="G107" s="201"/>
      <c r="H107" s="201"/>
      <c r="I107" s="204"/>
      <c r="J107" s="215">
        <f>BK107</f>
        <v>0</v>
      </c>
      <c r="K107" s="201"/>
      <c r="L107" s="206"/>
      <c r="M107" s="207"/>
      <c r="N107" s="208"/>
      <c r="O107" s="208"/>
      <c r="P107" s="209">
        <f>SUM(P108:P110)</f>
        <v>0</v>
      </c>
      <c r="Q107" s="208"/>
      <c r="R107" s="209">
        <f>SUM(R108:R110)</f>
        <v>0</v>
      </c>
      <c r="S107" s="208"/>
      <c r="T107" s="210">
        <f>SUM(T108:T110)</f>
        <v>0</v>
      </c>
      <c r="AR107" s="211" t="s">
        <v>254</v>
      </c>
      <c r="AT107" s="212" t="s">
        <v>66</v>
      </c>
      <c r="AU107" s="212" t="s">
        <v>74</v>
      </c>
      <c r="AY107" s="211" t="s">
        <v>211</v>
      </c>
      <c r="BK107" s="213">
        <f>SUM(BK108:BK110)</f>
        <v>0</v>
      </c>
    </row>
    <row r="108" spans="2:65" s="1" customFormat="1" ht="16.5" customHeight="1">
      <c r="B108" s="38"/>
      <c r="C108" s="216" t="s">
        <v>254</v>
      </c>
      <c r="D108" s="216" t="s">
        <v>213</v>
      </c>
      <c r="E108" s="217" t="s">
        <v>837</v>
      </c>
      <c r="F108" s="218" t="s">
        <v>836</v>
      </c>
      <c r="G108" s="219" t="s">
        <v>817</v>
      </c>
      <c r="H108" s="220">
        <v>1</v>
      </c>
      <c r="I108" s="221"/>
      <c r="J108" s="222">
        <f>ROUND(I108*H108,2)</f>
        <v>0</v>
      </c>
      <c r="K108" s="218" t="s">
        <v>217</v>
      </c>
      <c r="L108" s="43"/>
      <c r="M108" s="223" t="s">
        <v>1</v>
      </c>
      <c r="N108" s="224" t="s">
        <v>38</v>
      </c>
      <c r="O108" s="79"/>
      <c r="P108" s="225">
        <f>O108*H108</f>
        <v>0</v>
      </c>
      <c r="Q108" s="225">
        <v>0</v>
      </c>
      <c r="R108" s="225">
        <f>Q108*H108</f>
        <v>0</v>
      </c>
      <c r="S108" s="225">
        <v>0</v>
      </c>
      <c r="T108" s="226">
        <f>S108*H108</f>
        <v>0</v>
      </c>
      <c r="AR108" s="17" t="s">
        <v>818</v>
      </c>
      <c r="AT108" s="17" t="s">
        <v>213</v>
      </c>
      <c r="AU108" s="17" t="s">
        <v>76</v>
      </c>
      <c r="AY108" s="17" t="s">
        <v>211</v>
      </c>
      <c r="BE108" s="227">
        <f>IF(N108="základní",J108,0)</f>
        <v>0</v>
      </c>
      <c r="BF108" s="227">
        <f>IF(N108="snížená",J108,0)</f>
        <v>0</v>
      </c>
      <c r="BG108" s="227">
        <f>IF(N108="zákl. přenesená",J108,0)</f>
        <v>0</v>
      </c>
      <c r="BH108" s="227">
        <f>IF(N108="sníž. přenesená",J108,0)</f>
        <v>0</v>
      </c>
      <c r="BI108" s="227">
        <f>IF(N108="nulová",J108,0)</f>
        <v>0</v>
      </c>
      <c r="BJ108" s="17" t="s">
        <v>74</v>
      </c>
      <c r="BK108" s="227">
        <f>ROUND(I108*H108,2)</f>
        <v>0</v>
      </c>
      <c r="BL108" s="17" t="s">
        <v>818</v>
      </c>
      <c r="BM108" s="17" t="s">
        <v>838</v>
      </c>
    </row>
    <row r="109" spans="2:47" s="1" customFormat="1" ht="12">
      <c r="B109" s="38"/>
      <c r="C109" s="39"/>
      <c r="D109" s="228" t="s">
        <v>219</v>
      </c>
      <c r="E109" s="39"/>
      <c r="F109" s="229" t="s">
        <v>836</v>
      </c>
      <c r="G109" s="39"/>
      <c r="H109" s="39"/>
      <c r="I109" s="143"/>
      <c r="J109" s="39"/>
      <c r="K109" s="39"/>
      <c r="L109" s="43"/>
      <c r="M109" s="230"/>
      <c r="N109" s="79"/>
      <c r="O109" s="79"/>
      <c r="P109" s="79"/>
      <c r="Q109" s="79"/>
      <c r="R109" s="79"/>
      <c r="S109" s="79"/>
      <c r="T109" s="80"/>
      <c r="AT109" s="17" t="s">
        <v>219</v>
      </c>
      <c r="AU109" s="17" t="s">
        <v>76</v>
      </c>
    </row>
    <row r="110" spans="2:47" s="1" customFormat="1" ht="12">
      <c r="B110" s="38"/>
      <c r="C110" s="39"/>
      <c r="D110" s="228" t="s">
        <v>250</v>
      </c>
      <c r="E110" s="39"/>
      <c r="F110" s="231" t="s">
        <v>743</v>
      </c>
      <c r="G110" s="39"/>
      <c r="H110" s="39"/>
      <c r="I110" s="143"/>
      <c r="J110" s="39"/>
      <c r="K110" s="39"/>
      <c r="L110" s="43"/>
      <c r="M110" s="289"/>
      <c r="N110" s="290"/>
      <c r="O110" s="290"/>
      <c r="P110" s="290"/>
      <c r="Q110" s="290"/>
      <c r="R110" s="290"/>
      <c r="S110" s="290"/>
      <c r="T110" s="291"/>
      <c r="AT110" s="17" t="s">
        <v>250</v>
      </c>
      <c r="AU110" s="17" t="s">
        <v>76</v>
      </c>
    </row>
    <row r="111" spans="2:12" s="1" customFormat="1" ht="6.95" customHeight="1">
      <c r="B111" s="57"/>
      <c r="C111" s="58"/>
      <c r="D111" s="58"/>
      <c r="E111" s="58"/>
      <c r="F111" s="58"/>
      <c r="G111" s="58"/>
      <c r="H111" s="58"/>
      <c r="I111" s="167"/>
      <c r="J111" s="58"/>
      <c r="K111" s="58"/>
      <c r="L111" s="43"/>
    </row>
  </sheetData>
  <sheetProtection password="CC35" sheet="1" objects="1" scenarios="1" formatColumns="0" formatRows="0" autoFilter="0"/>
  <autoFilter ref="C89:K110"/>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57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87</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839</v>
      </c>
      <c r="F9" s="1"/>
      <c r="G9" s="1"/>
      <c r="H9" s="1"/>
      <c r="I9" s="143"/>
      <c r="L9" s="43"/>
    </row>
    <row r="10" spans="2:12" s="1" customFormat="1" ht="12" customHeight="1">
      <c r="B10" s="43"/>
      <c r="D10" s="141" t="s">
        <v>177</v>
      </c>
      <c r="I10" s="143"/>
      <c r="L10" s="43"/>
    </row>
    <row r="11" spans="2:12" s="1" customFormat="1" ht="36.95" customHeight="1">
      <c r="B11" s="43"/>
      <c r="E11" s="144" t="s">
        <v>840</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ROUND(J97,2)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ROUND((SUM(BE97:BE578)),2)</f>
        <v>0</v>
      </c>
      <c r="I35" s="156">
        <v>0.21</v>
      </c>
      <c r="J35" s="155">
        <f>ROUND(((SUM(BE97:BE578))*I35),2)</f>
        <v>0</v>
      </c>
      <c r="L35" s="43"/>
    </row>
    <row r="36" spans="2:12" s="1" customFormat="1" ht="14.4" customHeight="1">
      <c r="B36" s="43"/>
      <c r="E36" s="141" t="s">
        <v>39</v>
      </c>
      <c r="F36" s="155">
        <f>ROUND((SUM(BF97:BF578)),2)</f>
        <v>0</v>
      </c>
      <c r="I36" s="156">
        <v>0.15</v>
      </c>
      <c r="J36" s="155">
        <f>ROUND(((SUM(BF97:BF578))*I36),2)</f>
        <v>0</v>
      </c>
      <c r="L36" s="43"/>
    </row>
    <row r="37" spans="2:12" s="1" customFormat="1" ht="14.4" customHeight="1" hidden="1">
      <c r="B37" s="43"/>
      <c r="E37" s="141" t="s">
        <v>40</v>
      </c>
      <c r="F37" s="155">
        <f>ROUND((SUM(BG97:BG578)),2)</f>
        <v>0</v>
      </c>
      <c r="I37" s="156">
        <v>0.21</v>
      </c>
      <c r="J37" s="155">
        <f>0</f>
        <v>0</v>
      </c>
      <c r="L37" s="43"/>
    </row>
    <row r="38" spans="2:12" s="1" customFormat="1" ht="14.4" customHeight="1" hidden="1">
      <c r="B38" s="43"/>
      <c r="E38" s="141" t="s">
        <v>41</v>
      </c>
      <c r="F38" s="155">
        <f>ROUND((SUM(BH97:BH578)),2)</f>
        <v>0</v>
      </c>
      <c r="I38" s="156">
        <v>0.15</v>
      </c>
      <c r="J38" s="155">
        <f>0</f>
        <v>0</v>
      </c>
      <c r="L38" s="43"/>
    </row>
    <row r="39" spans="2:12" s="1" customFormat="1" ht="14.4" customHeight="1" hidden="1">
      <c r="B39" s="43"/>
      <c r="E39" s="141" t="s">
        <v>42</v>
      </c>
      <c r="F39" s="155">
        <f>ROUND((SUM(BI97:BI578)),2)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839</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most km 32,368</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J97</f>
        <v>0</v>
      </c>
      <c r="K63" s="39"/>
      <c r="L63" s="43"/>
      <c r="AU63" s="17" t="s">
        <v>183</v>
      </c>
    </row>
    <row r="64" spans="2:12" s="8" customFormat="1" ht="24.95" customHeight="1">
      <c r="B64" s="177"/>
      <c r="C64" s="178"/>
      <c r="D64" s="179" t="s">
        <v>184</v>
      </c>
      <c r="E64" s="180"/>
      <c r="F64" s="180"/>
      <c r="G64" s="180"/>
      <c r="H64" s="180"/>
      <c r="I64" s="181"/>
      <c r="J64" s="182">
        <f>J98</f>
        <v>0</v>
      </c>
      <c r="K64" s="178"/>
      <c r="L64" s="183"/>
    </row>
    <row r="65" spans="2:12" s="9" customFormat="1" ht="19.9" customHeight="1">
      <c r="B65" s="184"/>
      <c r="C65" s="122"/>
      <c r="D65" s="185" t="s">
        <v>185</v>
      </c>
      <c r="E65" s="186"/>
      <c r="F65" s="186"/>
      <c r="G65" s="186"/>
      <c r="H65" s="186"/>
      <c r="I65" s="187"/>
      <c r="J65" s="188">
        <f>J99</f>
        <v>0</v>
      </c>
      <c r="K65" s="122"/>
      <c r="L65" s="189"/>
    </row>
    <row r="66" spans="2:12" s="9" customFormat="1" ht="19.9" customHeight="1">
      <c r="B66" s="184"/>
      <c r="C66" s="122"/>
      <c r="D66" s="185" t="s">
        <v>841</v>
      </c>
      <c r="E66" s="186"/>
      <c r="F66" s="186"/>
      <c r="G66" s="186"/>
      <c r="H66" s="186"/>
      <c r="I66" s="187"/>
      <c r="J66" s="188">
        <f>J188</f>
        <v>0</v>
      </c>
      <c r="K66" s="122"/>
      <c r="L66" s="189"/>
    </row>
    <row r="67" spans="2:12" s="9" customFormat="1" ht="19.9" customHeight="1">
      <c r="B67" s="184"/>
      <c r="C67" s="122"/>
      <c r="D67" s="185" t="s">
        <v>187</v>
      </c>
      <c r="E67" s="186"/>
      <c r="F67" s="186"/>
      <c r="G67" s="186"/>
      <c r="H67" s="186"/>
      <c r="I67" s="187"/>
      <c r="J67" s="188">
        <f>J208</f>
        <v>0</v>
      </c>
      <c r="K67" s="122"/>
      <c r="L67" s="189"/>
    </row>
    <row r="68" spans="2:12" s="9" customFormat="1" ht="19.9" customHeight="1">
      <c r="B68" s="184"/>
      <c r="C68" s="122"/>
      <c r="D68" s="185" t="s">
        <v>188</v>
      </c>
      <c r="E68" s="186"/>
      <c r="F68" s="186"/>
      <c r="G68" s="186"/>
      <c r="H68" s="186"/>
      <c r="I68" s="187"/>
      <c r="J68" s="188">
        <f>J258</f>
        <v>0</v>
      </c>
      <c r="K68" s="122"/>
      <c r="L68" s="189"/>
    </row>
    <row r="69" spans="2:12" s="9" customFormat="1" ht="19.9" customHeight="1">
      <c r="B69" s="184"/>
      <c r="C69" s="122"/>
      <c r="D69" s="185" t="s">
        <v>189</v>
      </c>
      <c r="E69" s="186"/>
      <c r="F69" s="186"/>
      <c r="G69" s="186"/>
      <c r="H69" s="186"/>
      <c r="I69" s="187"/>
      <c r="J69" s="188">
        <f>J307</f>
        <v>0</v>
      </c>
      <c r="K69" s="122"/>
      <c r="L69" s="189"/>
    </row>
    <row r="70" spans="2:12" s="9" customFormat="1" ht="19.9" customHeight="1">
      <c r="B70" s="184"/>
      <c r="C70" s="122"/>
      <c r="D70" s="185" t="s">
        <v>190</v>
      </c>
      <c r="E70" s="186"/>
      <c r="F70" s="186"/>
      <c r="G70" s="186"/>
      <c r="H70" s="186"/>
      <c r="I70" s="187"/>
      <c r="J70" s="188">
        <f>J325</f>
        <v>0</v>
      </c>
      <c r="K70" s="122"/>
      <c r="L70" s="189"/>
    </row>
    <row r="71" spans="2:12" s="9" customFormat="1" ht="19.9" customHeight="1">
      <c r="B71" s="184"/>
      <c r="C71" s="122"/>
      <c r="D71" s="185" t="s">
        <v>191</v>
      </c>
      <c r="E71" s="186"/>
      <c r="F71" s="186"/>
      <c r="G71" s="186"/>
      <c r="H71" s="186"/>
      <c r="I71" s="187"/>
      <c r="J71" s="188">
        <f>J512</f>
        <v>0</v>
      </c>
      <c r="K71" s="122"/>
      <c r="L71" s="189"/>
    </row>
    <row r="72" spans="2:12" s="9" customFormat="1" ht="19.9" customHeight="1">
      <c r="B72" s="184"/>
      <c r="C72" s="122"/>
      <c r="D72" s="185" t="s">
        <v>192</v>
      </c>
      <c r="E72" s="186"/>
      <c r="F72" s="186"/>
      <c r="G72" s="186"/>
      <c r="H72" s="186"/>
      <c r="I72" s="187"/>
      <c r="J72" s="188">
        <f>J528</f>
        <v>0</v>
      </c>
      <c r="K72" s="122"/>
      <c r="L72" s="189"/>
    </row>
    <row r="73" spans="2:12" s="8" customFormat="1" ht="24.95" customHeight="1">
      <c r="B73" s="177"/>
      <c r="C73" s="178"/>
      <c r="D73" s="179" t="s">
        <v>193</v>
      </c>
      <c r="E73" s="180"/>
      <c r="F73" s="180"/>
      <c r="G73" s="180"/>
      <c r="H73" s="180"/>
      <c r="I73" s="181"/>
      <c r="J73" s="182">
        <f>J533</f>
        <v>0</v>
      </c>
      <c r="K73" s="178"/>
      <c r="L73" s="183"/>
    </row>
    <row r="74" spans="2:12" s="9" customFormat="1" ht="19.9" customHeight="1">
      <c r="B74" s="184"/>
      <c r="C74" s="122"/>
      <c r="D74" s="185" t="s">
        <v>194</v>
      </c>
      <c r="E74" s="186"/>
      <c r="F74" s="186"/>
      <c r="G74" s="186"/>
      <c r="H74" s="186"/>
      <c r="I74" s="187"/>
      <c r="J74" s="188">
        <f>J534</f>
        <v>0</v>
      </c>
      <c r="K74" s="122"/>
      <c r="L74" s="189"/>
    </row>
    <row r="75" spans="2:12" s="9" customFormat="1" ht="19.9" customHeight="1">
      <c r="B75" s="184"/>
      <c r="C75" s="122"/>
      <c r="D75" s="185" t="s">
        <v>195</v>
      </c>
      <c r="E75" s="186"/>
      <c r="F75" s="186"/>
      <c r="G75" s="186"/>
      <c r="H75" s="186"/>
      <c r="I75" s="187"/>
      <c r="J75" s="188">
        <f>J560</f>
        <v>0</v>
      </c>
      <c r="K75" s="122"/>
      <c r="L75" s="189"/>
    </row>
    <row r="76" spans="2:12" s="1" customFormat="1" ht="21.8" customHeight="1">
      <c r="B76" s="38"/>
      <c r="C76" s="39"/>
      <c r="D76" s="39"/>
      <c r="E76" s="39"/>
      <c r="F76" s="39"/>
      <c r="G76" s="39"/>
      <c r="H76" s="39"/>
      <c r="I76" s="143"/>
      <c r="J76" s="39"/>
      <c r="K76" s="39"/>
      <c r="L76" s="43"/>
    </row>
    <row r="77" spans="2:12" s="1" customFormat="1" ht="6.95" customHeight="1">
      <c r="B77" s="57"/>
      <c r="C77" s="58"/>
      <c r="D77" s="58"/>
      <c r="E77" s="58"/>
      <c r="F77" s="58"/>
      <c r="G77" s="58"/>
      <c r="H77" s="58"/>
      <c r="I77" s="167"/>
      <c r="J77" s="58"/>
      <c r="K77" s="58"/>
      <c r="L77" s="43"/>
    </row>
    <row r="81" spans="2:12" s="1" customFormat="1" ht="6.95" customHeight="1">
      <c r="B81" s="59"/>
      <c r="C81" s="60"/>
      <c r="D81" s="60"/>
      <c r="E81" s="60"/>
      <c r="F81" s="60"/>
      <c r="G81" s="60"/>
      <c r="H81" s="60"/>
      <c r="I81" s="170"/>
      <c r="J81" s="60"/>
      <c r="K81" s="60"/>
      <c r="L81" s="43"/>
    </row>
    <row r="82" spans="2:12" s="1" customFormat="1" ht="24.95" customHeight="1">
      <c r="B82" s="38"/>
      <c r="C82" s="23" t="s">
        <v>196</v>
      </c>
      <c r="D82" s="39"/>
      <c r="E82" s="39"/>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16</v>
      </c>
      <c r="D84" s="39"/>
      <c r="E84" s="39"/>
      <c r="F84" s="39"/>
      <c r="G84" s="39"/>
      <c r="H84" s="39"/>
      <c r="I84" s="143"/>
      <c r="J84" s="39"/>
      <c r="K84" s="39"/>
      <c r="L84" s="43"/>
    </row>
    <row r="85" spans="2:12" s="1" customFormat="1" ht="16.5" customHeight="1">
      <c r="B85" s="38"/>
      <c r="C85" s="39"/>
      <c r="D85" s="39"/>
      <c r="E85" s="171" t="str">
        <f>E7</f>
        <v>Oprava mostních objektů v úseku Domoušice - Hřivice</v>
      </c>
      <c r="F85" s="32"/>
      <c r="G85" s="32"/>
      <c r="H85" s="32"/>
      <c r="I85" s="143"/>
      <c r="J85" s="39"/>
      <c r="K85" s="39"/>
      <c r="L85" s="43"/>
    </row>
    <row r="86" spans="2:12" ht="12" customHeight="1">
      <c r="B86" s="21"/>
      <c r="C86" s="32" t="s">
        <v>175</v>
      </c>
      <c r="D86" s="22"/>
      <c r="E86" s="22"/>
      <c r="F86" s="22"/>
      <c r="G86" s="22"/>
      <c r="H86" s="22"/>
      <c r="I86" s="136"/>
      <c r="J86" s="22"/>
      <c r="K86" s="22"/>
      <c r="L86" s="20"/>
    </row>
    <row r="87" spans="2:12" s="1" customFormat="1" ht="16.5" customHeight="1">
      <c r="B87" s="38"/>
      <c r="C87" s="39"/>
      <c r="D87" s="39"/>
      <c r="E87" s="171" t="s">
        <v>839</v>
      </c>
      <c r="F87" s="39"/>
      <c r="G87" s="39"/>
      <c r="H87" s="39"/>
      <c r="I87" s="143"/>
      <c r="J87" s="39"/>
      <c r="K87" s="39"/>
      <c r="L87" s="43"/>
    </row>
    <row r="88" spans="2:12" s="1" customFormat="1" ht="12" customHeight="1">
      <c r="B88" s="38"/>
      <c r="C88" s="32" t="s">
        <v>177</v>
      </c>
      <c r="D88" s="39"/>
      <c r="E88" s="39"/>
      <c r="F88" s="39"/>
      <c r="G88" s="39"/>
      <c r="H88" s="39"/>
      <c r="I88" s="143"/>
      <c r="J88" s="39"/>
      <c r="K88" s="39"/>
      <c r="L88" s="43"/>
    </row>
    <row r="89" spans="2:12" s="1" customFormat="1" ht="16.5" customHeight="1">
      <c r="B89" s="38"/>
      <c r="C89" s="39"/>
      <c r="D89" s="39"/>
      <c r="E89" s="64" t="str">
        <f>E11</f>
        <v>001 - ZRN - most km 32,368</v>
      </c>
      <c r="F89" s="39"/>
      <c r="G89" s="39"/>
      <c r="H89" s="39"/>
      <c r="I89" s="143"/>
      <c r="J89" s="39"/>
      <c r="K89" s="39"/>
      <c r="L89" s="43"/>
    </row>
    <row r="90" spans="2:12" s="1" customFormat="1" ht="6.95" customHeight="1">
      <c r="B90" s="38"/>
      <c r="C90" s="39"/>
      <c r="D90" s="39"/>
      <c r="E90" s="39"/>
      <c r="F90" s="39"/>
      <c r="G90" s="39"/>
      <c r="H90" s="39"/>
      <c r="I90" s="143"/>
      <c r="J90" s="39"/>
      <c r="K90" s="39"/>
      <c r="L90" s="43"/>
    </row>
    <row r="91" spans="2:12" s="1" customFormat="1" ht="12" customHeight="1">
      <c r="B91" s="38"/>
      <c r="C91" s="32" t="s">
        <v>20</v>
      </c>
      <c r="D91" s="39"/>
      <c r="E91" s="39"/>
      <c r="F91" s="27" t="str">
        <f>F14</f>
        <v xml:space="preserve"> </v>
      </c>
      <c r="G91" s="39"/>
      <c r="H91" s="39"/>
      <c r="I91" s="145" t="s">
        <v>22</v>
      </c>
      <c r="J91" s="67" t="str">
        <f>IF(J14="","",J14)</f>
        <v>3. 6. 2019</v>
      </c>
      <c r="K91" s="39"/>
      <c r="L91" s="43"/>
    </row>
    <row r="92" spans="2:12" s="1" customFormat="1" ht="6.95" customHeight="1">
      <c r="B92" s="38"/>
      <c r="C92" s="39"/>
      <c r="D92" s="39"/>
      <c r="E92" s="39"/>
      <c r="F92" s="39"/>
      <c r="G92" s="39"/>
      <c r="H92" s="39"/>
      <c r="I92" s="143"/>
      <c r="J92" s="39"/>
      <c r="K92" s="39"/>
      <c r="L92" s="43"/>
    </row>
    <row r="93" spans="2:12" s="1" customFormat="1" ht="13.65" customHeight="1">
      <c r="B93" s="38"/>
      <c r="C93" s="32" t="s">
        <v>24</v>
      </c>
      <c r="D93" s="39"/>
      <c r="E93" s="39"/>
      <c r="F93" s="27" t="str">
        <f>E17</f>
        <v xml:space="preserve"> </v>
      </c>
      <c r="G93" s="39"/>
      <c r="H93" s="39"/>
      <c r="I93" s="145" t="s">
        <v>29</v>
      </c>
      <c r="J93" s="36" t="str">
        <f>E23</f>
        <v xml:space="preserve"> </v>
      </c>
      <c r="K93" s="39"/>
      <c r="L93" s="43"/>
    </row>
    <row r="94" spans="2:12" s="1" customFormat="1" ht="13.65" customHeight="1">
      <c r="B94" s="38"/>
      <c r="C94" s="32" t="s">
        <v>27</v>
      </c>
      <c r="D94" s="39"/>
      <c r="E94" s="39"/>
      <c r="F94" s="27" t="str">
        <f>IF(E20="","",E20)</f>
        <v>Vyplň údaj</v>
      </c>
      <c r="G94" s="39"/>
      <c r="H94" s="39"/>
      <c r="I94" s="145" t="s">
        <v>31</v>
      </c>
      <c r="J94" s="36" t="str">
        <f>E26</f>
        <v xml:space="preserve"> </v>
      </c>
      <c r="K94" s="39"/>
      <c r="L94" s="43"/>
    </row>
    <row r="95" spans="2:12" s="1" customFormat="1" ht="10.3" customHeight="1">
      <c r="B95" s="38"/>
      <c r="C95" s="39"/>
      <c r="D95" s="39"/>
      <c r="E95" s="39"/>
      <c r="F95" s="39"/>
      <c r="G95" s="39"/>
      <c r="H95" s="39"/>
      <c r="I95" s="143"/>
      <c r="J95" s="39"/>
      <c r="K95" s="39"/>
      <c r="L95" s="43"/>
    </row>
    <row r="96" spans="2:20" s="10" customFormat="1" ht="29.25" customHeight="1">
      <c r="B96" s="190"/>
      <c r="C96" s="191" t="s">
        <v>197</v>
      </c>
      <c r="D96" s="192" t="s">
        <v>52</v>
      </c>
      <c r="E96" s="192" t="s">
        <v>48</v>
      </c>
      <c r="F96" s="192" t="s">
        <v>49</v>
      </c>
      <c r="G96" s="192" t="s">
        <v>198</v>
      </c>
      <c r="H96" s="192" t="s">
        <v>199</v>
      </c>
      <c r="I96" s="193" t="s">
        <v>200</v>
      </c>
      <c r="J96" s="192" t="s">
        <v>181</v>
      </c>
      <c r="K96" s="194" t="s">
        <v>201</v>
      </c>
      <c r="L96" s="195"/>
      <c r="M96" s="88" t="s">
        <v>1</v>
      </c>
      <c r="N96" s="89" t="s">
        <v>37</v>
      </c>
      <c r="O96" s="89" t="s">
        <v>202</v>
      </c>
      <c r="P96" s="89" t="s">
        <v>203</v>
      </c>
      <c r="Q96" s="89" t="s">
        <v>204</v>
      </c>
      <c r="R96" s="89" t="s">
        <v>205</v>
      </c>
      <c r="S96" s="89" t="s">
        <v>206</v>
      </c>
      <c r="T96" s="90" t="s">
        <v>207</v>
      </c>
    </row>
    <row r="97" spans="2:63" s="1" customFormat="1" ht="22.8" customHeight="1">
      <c r="B97" s="38"/>
      <c r="C97" s="95" t="s">
        <v>208</v>
      </c>
      <c r="D97" s="39"/>
      <c r="E97" s="39"/>
      <c r="F97" s="39"/>
      <c r="G97" s="39"/>
      <c r="H97" s="39"/>
      <c r="I97" s="143"/>
      <c r="J97" s="196">
        <f>BK97</f>
        <v>0</v>
      </c>
      <c r="K97" s="39"/>
      <c r="L97" s="43"/>
      <c r="M97" s="91"/>
      <c r="N97" s="92"/>
      <c r="O97" s="92"/>
      <c r="P97" s="197">
        <f>P98+P533</f>
        <v>0</v>
      </c>
      <c r="Q97" s="92"/>
      <c r="R97" s="197">
        <f>R98+R533</f>
        <v>158.910386231934</v>
      </c>
      <c r="S97" s="92"/>
      <c r="T97" s="198">
        <f>T98+T533</f>
        <v>54.532625900000006</v>
      </c>
      <c r="AT97" s="17" t="s">
        <v>66</v>
      </c>
      <c r="AU97" s="17" t="s">
        <v>183</v>
      </c>
      <c r="BK97" s="199">
        <f>BK98+BK533</f>
        <v>0</v>
      </c>
    </row>
    <row r="98" spans="2:63" s="11" customFormat="1" ht="25.9" customHeight="1">
      <c r="B98" s="200"/>
      <c r="C98" s="201"/>
      <c r="D98" s="202" t="s">
        <v>66</v>
      </c>
      <c r="E98" s="203" t="s">
        <v>209</v>
      </c>
      <c r="F98" s="203" t="s">
        <v>210</v>
      </c>
      <c r="G98" s="201"/>
      <c r="H98" s="201"/>
      <c r="I98" s="204"/>
      <c r="J98" s="205">
        <f>BK98</f>
        <v>0</v>
      </c>
      <c r="K98" s="201"/>
      <c r="L98" s="206"/>
      <c r="M98" s="207"/>
      <c r="N98" s="208"/>
      <c r="O98" s="208"/>
      <c r="P98" s="209">
        <f>P99+P188+P208+P258+P307+P325+P512+P528</f>
        <v>0</v>
      </c>
      <c r="Q98" s="208"/>
      <c r="R98" s="209">
        <f>R99+R188+R208+R258+R307+R325+R512+R528</f>
        <v>158.75589153193403</v>
      </c>
      <c r="S98" s="208"/>
      <c r="T98" s="210">
        <f>T99+T188+T208+T258+T307+T325+T512+T528</f>
        <v>54.532625900000006</v>
      </c>
      <c r="AR98" s="211" t="s">
        <v>74</v>
      </c>
      <c r="AT98" s="212" t="s">
        <v>66</v>
      </c>
      <c r="AU98" s="212" t="s">
        <v>67</v>
      </c>
      <c r="AY98" s="211" t="s">
        <v>211</v>
      </c>
      <c r="BK98" s="213">
        <f>BK99+BK188+BK208+BK258+BK307+BK325+BK512+BK528</f>
        <v>0</v>
      </c>
    </row>
    <row r="99" spans="2:63" s="11" customFormat="1" ht="22.8" customHeight="1">
      <c r="B99" s="200"/>
      <c r="C99" s="201"/>
      <c r="D99" s="202" t="s">
        <v>66</v>
      </c>
      <c r="E99" s="214" t="s">
        <v>74</v>
      </c>
      <c r="F99" s="214" t="s">
        <v>212</v>
      </c>
      <c r="G99" s="201"/>
      <c r="H99" s="201"/>
      <c r="I99" s="204"/>
      <c r="J99" s="215">
        <f>BK99</f>
        <v>0</v>
      </c>
      <c r="K99" s="201"/>
      <c r="L99" s="206"/>
      <c r="M99" s="207"/>
      <c r="N99" s="208"/>
      <c r="O99" s="208"/>
      <c r="P99" s="209">
        <f>SUM(P100:P187)</f>
        <v>0</v>
      </c>
      <c r="Q99" s="208"/>
      <c r="R99" s="209">
        <f>SUM(R100:R187)</f>
        <v>34.961</v>
      </c>
      <c r="S99" s="208"/>
      <c r="T99" s="210">
        <f>SUM(T100:T187)</f>
        <v>0</v>
      </c>
      <c r="AR99" s="211" t="s">
        <v>74</v>
      </c>
      <c r="AT99" s="212" t="s">
        <v>66</v>
      </c>
      <c r="AU99" s="212" t="s">
        <v>74</v>
      </c>
      <c r="AY99" s="211" t="s">
        <v>211</v>
      </c>
      <c r="BK99" s="213">
        <f>SUM(BK100:BK187)</f>
        <v>0</v>
      </c>
    </row>
    <row r="100" spans="2:65" s="1" customFormat="1" ht="16.5" customHeight="1">
      <c r="B100" s="38"/>
      <c r="C100" s="216" t="s">
        <v>74</v>
      </c>
      <c r="D100" s="216" t="s">
        <v>213</v>
      </c>
      <c r="E100" s="217" t="s">
        <v>214</v>
      </c>
      <c r="F100" s="218" t="s">
        <v>215</v>
      </c>
      <c r="G100" s="219" t="s">
        <v>216</v>
      </c>
      <c r="H100" s="220">
        <v>360</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842</v>
      </c>
    </row>
    <row r="101" spans="2:47" s="1" customFormat="1" ht="12">
      <c r="B101" s="38"/>
      <c r="C101" s="39"/>
      <c r="D101" s="228" t="s">
        <v>219</v>
      </c>
      <c r="E101" s="39"/>
      <c r="F101" s="229" t="s">
        <v>220</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221</v>
      </c>
      <c r="E102" s="39"/>
      <c r="F102" s="231" t="s">
        <v>222</v>
      </c>
      <c r="G102" s="39"/>
      <c r="H102" s="39"/>
      <c r="I102" s="143"/>
      <c r="J102" s="39"/>
      <c r="K102" s="39"/>
      <c r="L102" s="43"/>
      <c r="M102" s="230"/>
      <c r="N102" s="79"/>
      <c r="O102" s="79"/>
      <c r="P102" s="79"/>
      <c r="Q102" s="79"/>
      <c r="R102" s="79"/>
      <c r="S102" s="79"/>
      <c r="T102" s="80"/>
      <c r="AT102" s="17" t="s">
        <v>221</v>
      </c>
      <c r="AU102" s="17" t="s">
        <v>76</v>
      </c>
    </row>
    <row r="103" spans="2:51" s="12" customFormat="1" ht="12">
      <c r="B103" s="232"/>
      <c r="C103" s="233"/>
      <c r="D103" s="228" t="s">
        <v>223</v>
      </c>
      <c r="E103" s="234" t="s">
        <v>1</v>
      </c>
      <c r="F103" s="235" t="s">
        <v>224</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843</v>
      </c>
      <c r="G104" s="243"/>
      <c r="H104" s="246">
        <v>360</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360</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14.4</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844</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845</v>
      </c>
      <c r="G109" s="243"/>
      <c r="H109" s="246">
        <v>14.4</v>
      </c>
      <c r="I109" s="247"/>
      <c r="J109" s="243"/>
      <c r="K109" s="243"/>
      <c r="L109" s="248"/>
      <c r="M109" s="249"/>
      <c r="N109" s="250"/>
      <c r="O109" s="250"/>
      <c r="P109" s="250"/>
      <c r="Q109" s="250"/>
      <c r="R109" s="250"/>
      <c r="S109" s="250"/>
      <c r="T109" s="251"/>
      <c r="AT109" s="252" t="s">
        <v>223</v>
      </c>
      <c r="AU109" s="252" t="s">
        <v>76</v>
      </c>
      <c r="AV109" s="13" t="s">
        <v>76</v>
      </c>
      <c r="AW109" s="13" t="s">
        <v>30</v>
      </c>
      <c r="AX109" s="13" t="s">
        <v>67</v>
      </c>
      <c r="AY109" s="252" t="s">
        <v>211</v>
      </c>
    </row>
    <row r="110" spans="2:51" s="14" customFormat="1" ht="12">
      <c r="B110" s="253"/>
      <c r="C110" s="254"/>
      <c r="D110" s="228" t="s">
        <v>223</v>
      </c>
      <c r="E110" s="255" t="s">
        <v>1</v>
      </c>
      <c r="F110" s="256" t="s">
        <v>227</v>
      </c>
      <c r="G110" s="254"/>
      <c r="H110" s="257">
        <v>14.4</v>
      </c>
      <c r="I110" s="258"/>
      <c r="J110" s="254"/>
      <c r="K110" s="254"/>
      <c r="L110" s="259"/>
      <c r="M110" s="260"/>
      <c r="N110" s="261"/>
      <c r="O110" s="261"/>
      <c r="P110" s="261"/>
      <c r="Q110" s="261"/>
      <c r="R110" s="261"/>
      <c r="S110" s="261"/>
      <c r="T110" s="262"/>
      <c r="AT110" s="263" t="s">
        <v>223</v>
      </c>
      <c r="AU110" s="263" t="s">
        <v>76</v>
      </c>
      <c r="AV110" s="14" t="s">
        <v>218</v>
      </c>
      <c r="AW110" s="14" t="s">
        <v>30</v>
      </c>
      <c r="AX110" s="14" t="s">
        <v>74</v>
      </c>
      <c r="AY110" s="263" t="s">
        <v>211</v>
      </c>
    </row>
    <row r="111" spans="2:65" s="1" customFormat="1" ht="16.5" customHeight="1">
      <c r="B111" s="38"/>
      <c r="C111" s="216" t="s">
        <v>236</v>
      </c>
      <c r="D111" s="216" t="s">
        <v>213</v>
      </c>
      <c r="E111" s="217" t="s">
        <v>846</v>
      </c>
      <c r="F111" s="218" t="s">
        <v>847</v>
      </c>
      <c r="G111" s="219" t="s">
        <v>230</v>
      </c>
      <c r="H111" s="220">
        <v>5.002</v>
      </c>
      <c r="I111" s="221"/>
      <c r="J111" s="222">
        <f>ROUND(I111*H111,2)</f>
        <v>0</v>
      </c>
      <c r="K111" s="218" t="s">
        <v>217</v>
      </c>
      <c r="L111" s="43"/>
      <c r="M111" s="223" t="s">
        <v>1</v>
      </c>
      <c r="N111" s="224" t="s">
        <v>38</v>
      </c>
      <c r="O111" s="79"/>
      <c r="P111" s="225">
        <f>O111*H111</f>
        <v>0</v>
      </c>
      <c r="Q111" s="225">
        <v>0</v>
      </c>
      <c r="R111" s="225">
        <f>Q111*H111</f>
        <v>0</v>
      </c>
      <c r="S111" s="225">
        <v>0</v>
      </c>
      <c r="T111" s="226">
        <f>S111*H111</f>
        <v>0</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848</v>
      </c>
    </row>
    <row r="112" spans="2:47" s="1" customFormat="1" ht="12">
      <c r="B112" s="38"/>
      <c r="C112" s="39"/>
      <c r="D112" s="228" t="s">
        <v>219</v>
      </c>
      <c r="E112" s="39"/>
      <c r="F112" s="229" t="s">
        <v>849</v>
      </c>
      <c r="G112" s="39"/>
      <c r="H112" s="39"/>
      <c r="I112" s="143"/>
      <c r="J112" s="39"/>
      <c r="K112" s="39"/>
      <c r="L112" s="43"/>
      <c r="M112" s="230"/>
      <c r="N112" s="79"/>
      <c r="O112" s="79"/>
      <c r="P112" s="79"/>
      <c r="Q112" s="79"/>
      <c r="R112" s="79"/>
      <c r="S112" s="79"/>
      <c r="T112" s="80"/>
      <c r="AT112" s="17" t="s">
        <v>219</v>
      </c>
      <c r="AU112" s="17" t="s">
        <v>76</v>
      </c>
    </row>
    <row r="113" spans="2:47" s="1" customFormat="1" ht="12">
      <c r="B113" s="38"/>
      <c r="C113" s="39"/>
      <c r="D113" s="228" t="s">
        <v>221</v>
      </c>
      <c r="E113" s="39"/>
      <c r="F113" s="231" t="s">
        <v>850</v>
      </c>
      <c r="G113" s="39"/>
      <c r="H113" s="39"/>
      <c r="I113" s="143"/>
      <c r="J113" s="39"/>
      <c r="K113" s="39"/>
      <c r="L113" s="43"/>
      <c r="M113" s="230"/>
      <c r="N113" s="79"/>
      <c r="O113" s="79"/>
      <c r="P113" s="79"/>
      <c r="Q113" s="79"/>
      <c r="R113" s="79"/>
      <c r="S113" s="79"/>
      <c r="T113" s="80"/>
      <c r="AT113" s="17" t="s">
        <v>221</v>
      </c>
      <c r="AU113" s="17" t="s">
        <v>76</v>
      </c>
    </row>
    <row r="114" spans="2:51" s="13" customFormat="1" ht="12">
      <c r="B114" s="242"/>
      <c r="C114" s="243"/>
      <c r="D114" s="228" t="s">
        <v>223</v>
      </c>
      <c r="E114" s="244" t="s">
        <v>1</v>
      </c>
      <c r="F114" s="245" t="s">
        <v>851</v>
      </c>
      <c r="G114" s="243"/>
      <c r="H114" s="246">
        <v>5.002</v>
      </c>
      <c r="I114" s="247"/>
      <c r="J114" s="243"/>
      <c r="K114" s="243"/>
      <c r="L114" s="248"/>
      <c r="M114" s="249"/>
      <c r="N114" s="250"/>
      <c r="O114" s="250"/>
      <c r="P114" s="250"/>
      <c r="Q114" s="250"/>
      <c r="R114" s="250"/>
      <c r="S114" s="250"/>
      <c r="T114" s="251"/>
      <c r="AT114" s="252" t="s">
        <v>223</v>
      </c>
      <c r="AU114" s="252" t="s">
        <v>76</v>
      </c>
      <c r="AV114" s="13" t="s">
        <v>76</v>
      </c>
      <c r="AW114" s="13" t="s">
        <v>30</v>
      </c>
      <c r="AX114" s="13" t="s">
        <v>74</v>
      </c>
      <c r="AY114" s="252" t="s">
        <v>211</v>
      </c>
    </row>
    <row r="115" spans="2:65" s="1" customFormat="1" ht="16.5" customHeight="1">
      <c r="B115" s="38"/>
      <c r="C115" s="216" t="s">
        <v>218</v>
      </c>
      <c r="D115" s="216" t="s">
        <v>213</v>
      </c>
      <c r="E115" s="217" t="s">
        <v>852</v>
      </c>
      <c r="F115" s="218" t="s">
        <v>853</v>
      </c>
      <c r="G115" s="219" t="s">
        <v>230</v>
      </c>
      <c r="H115" s="220">
        <v>5.002</v>
      </c>
      <c r="I115" s="221"/>
      <c r="J115" s="222">
        <f>ROUND(I115*H115,2)</f>
        <v>0</v>
      </c>
      <c r="K115" s="218" t="s">
        <v>217</v>
      </c>
      <c r="L115" s="43"/>
      <c r="M115" s="223" t="s">
        <v>1</v>
      </c>
      <c r="N115" s="224" t="s">
        <v>38</v>
      </c>
      <c r="O115" s="79"/>
      <c r="P115" s="225">
        <f>O115*H115</f>
        <v>0</v>
      </c>
      <c r="Q115" s="225">
        <v>0</v>
      </c>
      <c r="R115" s="225">
        <f>Q115*H115</f>
        <v>0</v>
      </c>
      <c r="S115" s="225">
        <v>0</v>
      </c>
      <c r="T115" s="226">
        <f>S115*H115</f>
        <v>0</v>
      </c>
      <c r="AR115" s="17" t="s">
        <v>218</v>
      </c>
      <c r="AT115" s="17" t="s">
        <v>213</v>
      </c>
      <c r="AU115" s="17" t="s">
        <v>76</v>
      </c>
      <c r="AY115" s="17" t="s">
        <v>211</v>
      </c>
      <c r="BE115" s="227">
        <f>IF(N115="základní",J115,0)</f>
        <v>0</v>
      </c>
      <c r="BF115" s="227">
        <f>IF(N115="snížená",J115,0)</f>
        <v>0</v>
      </c>
      <c r="BG115" s="227">
        <f>IF(N115="zákl. přenesená",J115,0)</f>
        <v>0</v>
      </c>
      <c r="BH115" s="227">
        <f>IF(N115="sníž. přenesená",J115,0)</f>
        <v>0</v>
      </c>
      <c r="BI115" s="227">
        <f>IF(N115="nulová",J115,0)</f>
        <v>0</v>
      </c>
      <c r="BJ115" s="17" t="s">
        <v>74</v>
      </c>
      <c r="BK115" s="227">
        <f>ROUND(I115*H115,2)</f>
        <v>0</v>
      </c>
      <c r="BL115" s="17" t="s">
        <v>218</v>
      </c>
      <c r="BM115" s="17" t="s">
        <v>854</v>
      </c>
    </row>
    <row r="116" spans="2:47" s="1" customFormat="1" ht="12">
      <c r="B116" s="38"/>
      <c r="C116" s="39"/>
      <c r="D116" s="228" t="s">
        <v>219</v>
      </c>
      <c r="E116" s="39"/>
      <c r="F116" s="229" t="s">
        <v>855</v>
      </c>
      <c r="G116" s="39"/>
      <c r="H116" s="39"/>
      <c r="I116" s="143"/>
      <c r="J116" s="39"/>
      <c r="K116" s="39"/>
      <c r="L116" s="43"/>
      <c r="M116" s="230"/>
      <c r="N116" s="79"/>
      <c r="O116" s="79"/>
      <c r="P116" s="79"/>
      <c r="Q116" s="79"/>
      <c r="R116" s="79"/>
      <c r="S116" s="79"/>
      <c r="T116" s="80"/>
      <c r="AT116" s="17" t="s">
        <v>219</v>
      </c>
      <c r="AU116" s="17" t="s">
        <v>76</v>
      </c>
    </row>
    <row r="117" spans="2:51" s="13" customFormat="1" ht="12">
      <c r="B117" s="242"/>
      <c r="C117" s="243"/>
      <c r="D117" s="228" t="s">
        <v>223</v>
      </c>
      <c r="E117" s="244" t="s">
        <v>1</v>
      </c>
      <c r="F117" s="245" t="s">
        <v>851</v>
      </c>
      <c r="G117" s="243"/>
      <c r="H117" s="246">
        <v>5.002</v>
      </c>
      <c r="I117" s="247"/>
      <c r="J117" s="243"/>
      <c r="K117" s="243"/>
      <c r="L117" s="248"/>
      <c r="M117" s="249"/>
      <c r="N117" s="250"/>
      <c r="O117" s="250"/>
      <c r="P117" s="250"/>
      <c r="Q117" s="250"/>
      <c r="R117" s="250"/>
      <c r="S117" s="250"/>
      <c r="T117" s="251"/>
      <c r="AT117" s="252" t="s">
        <v>223</v>
      </c>
      <c r="AU117" s="252" t="s">
        <v>76</v>
      </c>
      <c r="AV117" s="13" t="s">
        <v>76</v>
      </c>
      <c r="AW117" s="13" t="s">
        <v>30</v>
      </c>
      <c r="AX117" s="13" t="s">
        <v>74</v>
      </c>
      <c r="AY117" s="252" t="s">
        <v>211</v>
      </c>
    </row>
    <row r="118" spans="2:65" s="1" customFormat="1" ht="16.5" customHeight="1">
      <c r="B118" s="38"/>
      <c r="C118" s="216" t="s">
        <v>254</v>
      </c>
      <c r="D118" s="216" t="s">
        <v>213</v>
      </c>
      <c r="E118" s="217" t="s">
        <v>856</v>
      </c>
      <c r="F118" s="218" t="s">
        <v>857</v>
      </c>
      <c r="G118" s="219" t="s">
        <v>230</v>
      </c>
      <c r="H118" s="220">
        <v>24.235</v>
      </c>
      <c r="I118" s="221"/>
      <c r="J118" s="222">
        <f>ROUND(I118*H118,2)</f>
        <v>0</v>
      </c>
      <c r="K118" s="218" t="s">
        <v>217</v>
      </c>
      <c r="L118" s="43"/>
      <c r="M118" s="223" t="s">
        <v>1</v>
      </c>
      <c r="N118" s="224" t="s">
        <v>38</v>
      </c>
      <c r="O118" s="79"/>
      <c r="P118" s="225">
        <f>O118*H118</f>
        <v>0</v>
      </c>
      <c r="Q118" s="225">
        <v>0</v>
      </c>
      <c r="R118" s="225">
        <f>Q118*H118</f>
        <v>0</v>
      </c>
      <c r="S118" s="225">
        <v>0</v>
      </c>
      <c r="T118" s="226">
        <f>S118*H118</f>
        <v>0</v>
      </c>
      <c r="AR118" s="17" t="s">
        <v>218</v>
      </c>
      <c r="AT118" s="17" t="s">
        <v>213</v>
      </c>
      <c r="AU118" s="17" t="s">
        <v>76</v>
      </c>
      <c r="AY118" s="17" t="s">
        <v>211</v>
      </c>
      <c r="BE118" s="227">
        <f>IF(N118="základní",J118,0)</f>
        <v>0</v>
      </c>
      <c r="BF118" s="227">
        <f>IF(N118="snížená",J118,0)</f>
        <v>0</v>
      </c>
      <c r="BG118" s="227">
        <f>IF(N118="zákl. přenesená",J118,0)</f>
        <v>0</v>
      </c>
      <c r="BH118" s="227">
        <f>IF(N118="sníž. přenesená",J118,0)</f>
        <v>0</v>
      </c>
      <c r="BI118" s="227">
        <f>IF(N118="nulová",J118,0)</f>
        <v>0</v>
      </c>
      <c r="BJ118" s="17" t="s">
        <v>74</v>
      </c>
      <c r="BK118" s="227">
        <f>ROUND(I118*H118,2)</f>
        <v>0</v>
      </c>
      <c r="BL118" s="17" t="s">
        <v>218</v>
      </c>
      <c r="BM118" s="17" t="s">
        <v>858</v>
      </c>
    </row>
    <row r="119" spans="2:47" s="1" customFormat="1" ht="12">
      <c r="B119" s="38"/>
      <c r="C119" s="39"/>
      <c r="D119" s="228" t="s">
        <v>219</v>
      </c>
      <c r="E119" s="39"/>
      <c r="F119" s="229" t="s">
        <v>859</v>
      </c>
      <c r="G119" s="39"/>
      <c r="H119" s="39"/>
      <c r="I119" s="143"/>
      <c r="J119" s="39"/>
      <c r="K119" s="39"/>
      <c r="L119" s="43"/>
      <c r="M119" s="230"/>
      <c r="N119" s="79"/>
      <c r="O119" s="79"/>
      <c r="P119" s="79"/>
      <c r="Q119" s="79"/>
      <c r="R119" s="79"/>
      <c r="S119" s="79"/>
      <c r="T119" s="80"/>
      <c r="AT119" s="17" t="s">
        <v>219</v>
      </c>
      <c r="AU119" s="17" t="s">
        <v>76</v>
      </c>
    </row>
    <row r="120" spans="2:47" s="1" customFormat="1" ht="12">
      <c r="B120" s="38"/>
      <c r="C120" s="39"/>
      <c r="D120" s="228" t="s">
        <v>221</v>
      </c>
      <c r="E120" s="39"/>
      <c r="F120" s="231" t="s">
        <v>860</v>
      </c>
      <c r="G120" s="39"/>
      <c r="H120" s="39"/>
      <c r="I120" s="143"/>
      <c r="J120" s="39"/>
      <c r="K120" s="39"/>
      <c r="L120" s="43"/>
      <c r="M120" s="230"/>
      <c r="N120" s="79"/>
      <c r="O120" s="79"/>
      <c r="P120" s="79"/>
      <c r="Q120" s="79"/>
      <c r="R120" s="79"/>
      <c r="S120" s="79"/>
      <c r="T120" s="80"/>
      <c r="AT120" s="17" t="s">
        <v>221</v>
      </c>
      <c r="AU120" s="17" t="s">
        <v>76</v>
      </c>
    </row>
    <row r="121" spans="2:51" s="12" customFormat="1" ht="12">
      <c r="B121" s="232"/>
      <c r="C121" s="233"/>
      <c r="D121" s="228" t="s">
        <v>223</v>
      </c>
      <c r="E121" s="234" t="s">
        <v>1</v>
      </c>
      <c r="F121" s="235" t="s">
        <v>861</v>
      </c>
      <c r="G121" s="233"/>
      <c r="H121" s="234" t="s">
        <v>1</v>
      </c>
      <c r="I121" s="236"/>
      <c r="J121" s="233"/>
      <c r="K121" s="233"/>
      <c r="L121" s="237"/>
      <c r="M121" s="238"/>
      <c r="N121" s="239"/>
      <c r="O121" s="239"/>
      <c r="P121" s="239"/>
      <c r="Q121" s="239"/>
      <c r="R121" s="239"/>
      <c r="S121" s="239"/>
      <c r="T121" s="240"/>
      <c r="AT121" s="241" t="s">
        <v>223</v>
      </c>
      <c r="AU121" s="241" t="s">
        <v>76</v>
      </c>
      <c r="AV121" s="12" t="s">
        <v>74</v>
      </c>
      <c r="AW121" s="12" t="s">
        <v>30</v>
      </c>
      <c r="AX121" s="12" t="s">
        <v>67</v>
      </c>
      <c r="AY121" s="241" t="s">
        <v>211</v>
      </c>
    </row>
    <row r="122" spans="2:51" s="13" customFormat="1" ht="12">
      <c r="B122" s="242"/>
      <c r="C122" s="243"/>
      <c r="D122" s="228" t="s">
        <v>223</v>
      </c>
      <c r="E122" s="244" t="s">
        <v>1</v>
      </c>
      <c r="F122" s="245" t="s">
        <v>862</v>
      </c>
      <c r="G122" s="243"/>
      <c r="H122" s="246">
        <v>19.485</v>
      </c>
      <c r="I122" s="247"/>
      <c r="J122" s="243"/>
      <c r="K122" s="243"/>
      <c r="L122" s="248"/>
      <c r="M122" s="249"/>
      <c r="N122" s="250"/>
      <c r="O122" s="250"/>
      <c r="P122" s="250"/>
      <c r="Q122" s="250"/>
      <c r="R122" s="250"/>
      <c r="S122" s="250"/>
      <c r="T122" s="251"/>
      <c r="AT122" s="252" t="s">
        <v>223</v>
      </c>
      <c r="AU122" s="252" t="s">
        <v>76</v>
      </c>
      <c r="AV122" s="13" t="s">
        <v>76</v>
      </c>
      <c r="AW122" s="13" t="s">
        <v>30</v>
      </c>
      <c r="AX122" s="13" t="s">
        <v>67</v>
      </c>
      <c r="AY122" s="252" t="s">
        <v>211</v>
      </c>
    </row>
    <row r="123" spans="2:51" s="12" customFormat="1" ht="12">
      <c r="B123" s="232"/>
      <c r="C123" s="233"/>
      <c r="D123" s="228" t="s">
        <v>223</v>
      </c>
      <c r="E123" s="234" t="s">
        <v>1</v>
      </c>
      <c r="F123" s="235" t="s">
        <v>863</v>
      </c>
      <c r="G123" s="233"/>
      <c r="H123" s="234" t="s">
        <v>1</v>
      </c>
      <c r="I123" s="236"/>
      <c r="J123" s="233"/>
      <c r="K123" s="233"/>
      <c r="L123" s="237"/>
      <c r="M123" s="238"/>
      <c r="N123" s="239"/>
      <c r="O123" s="239"/>
      <c r="P123" s="239"/>
      <c r="Q123" s="239"/>
      <c r="R123" s="239"/>
      <c r="S123" s="239"/>
      <c r="T123" s="240"/>
      <c r="AT123" s="241" t="s">
        <v>223</v>
      </c>
      <c r="AU123" s="241" t="s">
        <v>76</v>
      </c>
      <c r="AV123" s="12" t="s">
        <v>74</v>
      </c>
      <c r="AW123" s="12" t="s">
        <v>30</v>
      </c>
      <c r="AX123" s="12" t="s">
        <v>67</v>
      </c>
      <c r="AY123" s="241" t="s">
        <v>211</v>
      </c>
    </row>
    <row r="124" spans="2:51" s="13" customFormat="1" ht="12">
      <c r="B124" s="242"/>
      <c r="C124" s="243"/>
      <c r="D124" s="228" t="s">
        <v>223</v>
      </c>
      <c r="E124" s="244" t="s">
        <v>1</v>
      </c>
      <c r="F124" s="245" t="s">
        <v>864</v>
      </c>
      <c r="G124" s="243"/>
      <c r="H124" s="246">
        <v>4.75</v>
      </c>
      <c r="I124" s="247"/>
      <c r="J124" s="243"/>
      <c r="K124" s="243"/>
      <c r="L124" s="248"/>
      <c r="M124" s="249"/>
      <c r="N124" s="250"/>
      <c r="O124" s="250"/>
      <c r="P124" s="250"/>
      <c r="Q124" s="250"/>
      <c r="R124" s="250"/>
      <c r="S124" s="250"/>
      <c r="T124" s="251"/>
      <c r="AT124" s="252" t="s">
        <v>223</v>
      </c>
      <c r="AU124" s="252" t="s">
        <v>76</v>
      </c>
      <c r="AV124" s="13" t="s">
        <v>76</v>
      </c>
      <c r="AW124" s="13" t="s">
        <v>30</v>
      </c>
      <c r="AX124" s="13" t="s">
        <v>67</v>
      </c>
      <c r="AY124" s="252" t="s">
        <v>211</v>
      </c>
    </row>
    <row r="125" spans="2:51" s="14" customFormat="1" ht="12">
      <c r="B125" s="253"/>
      <c r="C125" s="254"/>
      <c r="D125" s="228" t="s">
        <v>223</v>
      </c>
      <c r="E125" s="255" t="s">
        <v>1</v>
      </c>
      <c r="F125" s="256" t="s">
        <v>227</v>
      </c>
      <c r="G125" s="254"/>
      <c r="H125" s="257">
        <v>24.235</v>
      </c>
      <c r="I125" s="258"/>
      <c r="J125" s="254"/>
      <c r="K125" s="254"/>
      <c r="L125" s="259"/>
      <c r="M125" s="260"/>
      <c r="N125" s="261"/>
      <c r="O125" s="261"/>
      <c r="P125" s="261"/>
      <c r="Q125" s="261"/>
      <c r="R125" s="261"/>
      <c r="S125" s="261"/>
      <c r="T125" s="262"/>
      <c r="AT125" s="263" t="s">
        <v>223</v>
      </c>
      <c r="AU125" s="263" t="s">
        <v>76</v>
      </c>
      <c r="AV125" s="14" t="s">
        <v>218</v>
      </c>
      <c r="AW125" s="14" t="s">
        <v>30</v>
      </c>
      <c r="AX125" s="14" t="s">
        <v>74</v>
      </c>
      <c r="AY125" s="263" t="s">
        <v>211</v>
      </c>
    </row>
    <row r="126" spans="2:65" s="1" customFormat="1" ht="16.5" customHeight="1">
      <c r="B126" s="38"/>
      <c r="C126" s="216" t="s">
        <v>239</v>
      </c>
      <c r="D126" s="216" t="s">
        <v>213</v>
      </c>
      <c r="E126" s="217" t="s">
        <v>865</v>
      </c>
      <c r="F126" s="218" t="s">
        <v>866</v>
      </c>
      <c r="G126" s="219" t="s">
        <v>230</v>
      </c>
      <c r="H126" s="220">
        <v>24.235</v>
      </c>
      <c r="I126" s="221"/>
      <c r="J126" s="222">
        <f>ROUND(I126*H126,2)</f>
        <v>0</v>
      </c>
      <c r="K126" s="218" t="s">
        <v>217</v>
      </c>
      <c r="L126" s="43"/>
      <c r="M126" s="223" t="s">
        <v>1</v>
      </c>
      <c r="N126" s="224" t="s">
        <v>38</v>
      </c>
      <c r="O126" s="79"/>
      <c r="P126" s="225">
        <f>O126*H126</f>
        <v>0</v>
      </c>
      <c r="Q126" s="225">
        <v>0</v>
      </c>
      <c r="R126" s="225">
        <f>Q126*H126</f>
        <v>0</v>
      </c>
      <c r="S126" s="225">
        <v>0</v>
      </c>
      <c r="T126" s="226">
        <f>S126*H126</f>
        <v>0</v>
      </c>
      <c r="AR126" s="17" t="s">
        <v>218</v>
      </c>
      <c r="AT126" s="17" t="s">
        <v>213</v>
      </c>
      <c r="AU126" s="17" t="s">
        <v>76</v>
      </c>
      <c r="AY126" s="17" t="s">
        <v>211</v>
      </c>
      <c r="BE126" s="227">
        <f>IF(N126="základní",J126,0)</f>
        <v>0</v>
      </c>
      <c r="BF126" s="227">
        <f>IF(N126="snížená",J126,0)</f>
        <v>0</v>
      </c>
      <c r="BG126" s="227">
        <f>IF(N126="zákl. přenesená",J126,0)</f>
        <v>0</v>
      </c>
      <c r="BH126" s="227">
        <f>IF(N126="sníž. přenesená",J126,0)</f>
        <v>0</v>
      </c>
      <c r="BI126" s="227">
        <f>IF(N126="nulová",J126,0)</f>
        <v>0</v>
      </c>
      <c r="BJ126" s="17" t="s">
        <v>74</v>
      </c>
      <c r="BK126" s="227">
        <f>ROUND(I126*H126,2)</f>
        <v>0</v>
      </c>
      <c r="BL126" s="17" t="s">
        <v>218</v>
      </c>
      <c r="BM126" s="17" t="s">
        <v>867</v>
      </c>
    </row>
    <row r="127" spans="2:47" s="1" customFormat="1" ht="12">
      <c r="B127" s="38"/>
      <c r="C127" s="39"/>
      <c r="D127" s="228" t="s">
        <v>219</v>
      </c>
      <c r="E127" s="39"/>
      <c r="F127" s="229" t="s">
        <v>868</v>
      </c>
      <c r="G127" s="39"/>
      <c r="H127" s="39"/>
      <c r="I127" s="143"/>
      <c r="J127" s="39"/>
      <c r="K127" s="39"/>
      <c r="L127" s="43"/>
      <c r="M127" s="230"/>
      <c r="N127" s="79"/>
      <c r="O127" s="79"/>
      <c r="P127" s="79"/>
      <c r="Q127" s="79"/>
      <c r="R127" s="79"/>
      <c r="S127" s="79"/>
      <c r="T127" s="80"/>
      <c r="AT127" s="17" t="s">
        <v>219</v>
      </c>
      <c r="AU127" s="17" t="s">
        <v>76</v>
      </c>
    </row>
    <row r="128" spans="2:47" s="1" customFormat="1" ht="12">
      <c r="B128" s="38"/>
      <c r="C128" s="39"/>
      <c r="D128" s="228" t="s">
        <v>221</v>
      </c>
      <c r="E128" s="39"/>
      <c r="F128" s="231" t="s">
        <v>860</v>
      </c>
      <c r="G128" s="39"/>
      <c r="H128" s="39"/>
      <c r="I128" s="143"/>
      <c r="J128" s="39"/>
      <c r="K128" s="39"/>
      <c r="L128" s="43"/>
      <c r="M128" s="230"/>
      <c r="N128" s="79"/>
      <c r="O128" s="79"/>
      <c r="P128" s="79"/>
      <c r="Q128" s="79"/>
      <c r="R128" s="79"/>
      <c r="S128" s="79"/>
      <c r="T128" s="80"/>
      <c r="AT128" s="17" t="s">
        <v>221</v>
      </c>
      <c r="AU128" s="17" t="s">
        <v>76</v>
      </c>
    </row>
    <row r="129" spans="2:65" s="1" customFormat="1" ht="16.5" customHeight="1">
      <c r="B129" s="38"/>
      <c r="C129" s="216" t="s">
        <v>270</v>
      </c>
      <c r="D129" s="216" t="s">
        <v>213</v>
      </c>
      <c r="E129" s="217" t="s">
        <v>283</v>
      </c>
      <c r="F129" s="218" t="s">
        <v>284</v>
      </c>
      <c r="G129" s="219" t="s">
        <v>230</v>
      </c>
      <c r="H129" s="220">
        <v>5.002</v>
      </c>
      <c r="I129" s="221"/>
      <c r="J129" s="222">
        <f>ROUND(I129*H129,2)</f>
        <v>0</v>
      </c>
      <c r="K129" s="218" t="s">
        <v>217</v>
      </c>
      <c r="L129" s="43"/>
      <c r="M129" s="223" t="s">
        <v>1</v>
      </c>
      <c r="N129" s="224" t="s">
        <v>38</v>
      </c>
      <c r="O129" s="79"/>
      <c r="P129" s="225">
        <f>O129*H129</f>
        <v>0</v>
      </c>
      <c r="Q129" s="225">
        <v>0</v>
      </c>
      <c r="R129" s="225">
        <f>Q129*H129</f>
        <v>0</v>
      </c>
      <c r="S129" s="225">
        <v>0</v>
      </c>
      <c r="T129" s="226">
        <f>S129*H129</f>
        <v>0</v>
      </c>
      <c r="AR129" s="17" t="s">
        <v>218</v>
      </c>
      <c r="AT129" s="17" t="s">
        <v>213</v>
      </c>
      <c r="AU129" s="17" t="s">
        <v>76</v>
      </c>
      <c r="AY129" s="17" t="s">
        <v>211</v>
      </c>
      <c r="BE129" s="227">
        <f>IF(N129="základní",J129,0)</f>
        <v>0</v>
      </c>
      <c r="BF129" s="227">
        <f>IF(N129="snížená",J129,0)</f>
        <v>0</v>
      </c>
      <c r="BG129" s="227">
        <f>IF(N129="zákl. přenesená",J129,0)</f>
        <v>0</v>
      </c>
      <c r="BH129" s="227">
        <f>IF(N129="sníž. přenesená",J129,0)</f>
        <v>0</v>
      </c>
      <c r="BI129" s="227">
        <f>IF(N129="nulová",J129,0)</f>
        <v>0</v>
      </c>
      <c r="BJ129" s="17" t="s">
        <v>74</v>
      </c>
      <c r="BK129" s="227">
        <f>ROUND(I129*H129,2)</f>
        <v>0</v>
      </c>
      <c r="BL129" s="17" t="s">
        <v>218</v>
      </c>
      <c r="BM129" s="17" t="s">
        <v>869</v>
      </c>
    </row>
    <row r="130" spans="2:47" s="1" customFormat="1" ht="12">
      <c r="B130" s="38"/>
      <c r="C130" s="39"/>
      <c r="D130" s="228" t="s">
        <v>219</v>
      </c>
      <c r="E130" s="39"/>
      <c r="F130" s="229" t="s">
        <v>286</v>
      </c>
      <c r="G130" s="39"/>
      <c r="H130" s="39"/>
      <c r="I130" s="143"/>
      <c r="J130" s="39"/>
      <c r="K130" s="39"/>
      <c r="L130" s="43"/>
      <c r="M130" s="230"/>
      <c r="N130" s="79"/>
      <c r="O130" s="79"/>
      <c r="P130" s="79"/>
      <c r="Q130" s="79"/>
      <c r="R130" s="79"/>
      <c r="S130" s="79"/>
      <c r="T130" s="80"/>
      <c r="AT130" s="17" t="s">
        <v>219</v>
      </c>
      <c r="AU130" s="17" t="s">
        <v>76</v>
      </c>
    </row>
    <row r="131" spans="2:47" s="1" customFormat="1" ht="12">
      <c r="B131" s="38"/>
      <c r="C131" s="39"/>
      <c r="D131" s="228" t="s">
        <v>221</v>
      </c>
      <c r="E131" s="39"/>
      <c r="F131" s="231" t="s">
        <v>287</v>
      </c>
      <c r="G131" s="39"/>
      <c r="H131" s="39"/>
      <c r="I131" s="143"/>
      <c r="J131" s="39"/>
      <c r="K131" s="39"/>
      <c r="L131" s="43"/>
      <c r="M131" s="230"/>
      <c r="N131" s="79"/>
      <c r="O131" s="79"/>
      <c r="P131" s="79"/>
      <c r="Q131" s="79"/>
      <c r="R131" s="79"/>
      <c r="S131" s="79"/>
      <c r="T131" s="80"/>
      <c r="AT131" s="17" t="s">
        <v>221</v>
      </c>
      <c r="AU131" s="17" t="s">
        <v>76</v>
      </c>
    </row>
    <row r="132" spans="2:51" s="12" customFormat="1" ht="12">
      <c r="B132" s="232"/>
      <c r="C132" s="233"/>
      <c r="D132" s="228" t="s">
        <v>223</v>
      </c>
      <c r="E132" s="234" t="s">
        <v>1</v>
      </c>
      <c r="F132" s="235" t="s">
        <v>288</v>
      </c>
      <c r="G132" s="233"/>
      <c r="H132" s="234" t="s">
        <v>1</v>
      </c>
      <c r="I132" s="236"/>
      <c r="J132" s="233"/>
      <c r="K132" s="233"/>
      <c r="L132" s="237"/>
      <c r="M132" s="238"/>
      <c r="N132" s="239"/>
      <c r="O132" s="239"/>
      <c r="P132" s="239"/>
      <c r="Q132" s="239"/>
      <c r="R132" s="239"/>
      <c r="S132" s="239"/>
      <c r="T132" s="240"/>
      <c r="AT132" s="241" t="s">
        <v>223</v>
      </c>
      <c r="AU132" s="241" t="s">
        <v>76</v>
      </c>
      <c r="AV132" s="12" t="s">
        <v>74</v>
      </c>
      <c r="AW132" s="12" t="s">
        <v>30</v>
      </c>
      <c r="AX132" s="12" t="s">
        <v>67</v>
      </c>
      <c r="AY132" s="241" t="s">
        <v>211</v>
      </c>
    </row>
    <row r="133" spans="2:51" s="13" customFormat="1" ht="12">
      <c r="B133" s="242"/>
      <c r="C133" s="243"/>
      <c r="D133" s="228" t="s">
        <v>223</v>
      </c>
      <c r="E133" s="244" t="s">
        <v>1</v>
      </c>
      <c r="F133" s="245" t="s">
        <v>870</v>
      </c>
      <c r="G133" s="243"/>
      <c r="H133" s="246">
        <v>5.002</v>
      </c>
      <c r="I133" s="247"/>
      <c r="J133" s="243"/>
      <c r="K133" s="243"/>
      <c r="L133" s="248"/>
      <c r="M133" s="249"/>
      <c r="N133" s="250"/>
      <c r="O133" s="250"/>
      <c r="P133" s="250"/>
      <c r="Q133" s="250"/>
      <c r="R133" s="250"/>
      <c r="S133" s="250"/>
      <c r="T133" s="251"/>
      <c r="AT133" s="252" t="s">
        <v>223</v>
      </c>
      <c r="AU133" s="252" t="s">
        <v>76</v>
      </c>
      <c r="AV133" s="13" t="s">
        <v>76</v>
      </c>
      <c r="AW133" s="13" t="s">
        <v>30</v>
      </c>
      <c r="AX133" s="13" t="s">
        <v>67</v>
      </c>
      <c r="AY133" s="252" t="s">
        <v>211</v>
      </c>
    </row>
    <row r="134" spans="2:51" s="14" customFormat="1" ht="12">
      <c r="B134" s="253"/>
      <c r="C134" s="254"/>
      <c r="D134" s="228" t="s">
        <v>223</v>
      </c>
      <c r="E134" s="255" t="s">
        <v>1</v>
      </c>
      <c r="F134" s="256" t="s">
        <v>227</v>
      </c>
      <c r="G134" s="254"/>
      <c r="H134" s="257">
        <v>5.002</v>
      </c>
      <c r="I134" s="258"/>
      <c r="J134" s="254"/>
      <c r="K134" s="254"/>
      <c r="L134" s="259"/>
      <c r="M134" s="260"/>
      <c r="N134" s="261"/>
      <c r="O134" s="261"/>
      <c r="P134" s="261"/>
      <c r="Q134" s="261"/>
      <c r="R134" s="261"/>
      <c r="S134" s="261"/>
      <c r="T134" s="262"/>
      <c r="AT134" s="263" t="s">
        <v>223</v>
      </c>
      <c r="AU134" s="263" t="s">
        <v>76</v>
      </c>
      <c r="AV134" s="14" t="s">
        <v>218</v>
      </c>
      <c r="AW134" s="14" t="s">
        <v>30</v>
      </c>
      <c r="AX134" s="14" t="s">
        <v>74</v>
      </c>
      <c r="AY134" s="263" t="s">
        <v>211</v>
      </c>
    </row>
    <row r="135" spans="2:65" s="1" customFormat="1" ht="16.5" customHeight="1">
      <c r="B135" s="38"/>
      <c r="C135" s="216" t="s">
        <v>247</v>
      </c>
      <c r="D135" s="216" t="s">
        <v>213</v>
      </c>
      <c r="E135" s="217" t="s">
        <v>290</v>
      </c>
      <c r="F135" s="218" t="s">
        <v>291</v>
      </c>
      <c r="G135" s="219" t="s">
        <v>230</v>
      </c>
      <c r="H135" s="220">
        <v>24.235</v>
      </c>
      <c r="I135" s="221"/>
      <c r="J135" s="222">
        <f>ROUND(I135*H135,2)</f>
        <v>0</v>
      </c>
      <c r="K135" s="218" t="s">
        <v>217</v>
      </c>
      <c r="L135" s="43"/>
      <c r="M135" s="223" t="s">
        <v>1</v>
      </c>
      <c r="N135" s="224" t="s">
        <v>38</v>
      </c>
      <c r="O135" s="79"/>
      <c r="P135" s="225">
        <f>O135*H135</f>
        <v>0</v>
      </c>
      <c r="Q135" s="225">
        <v>0</v>
      </c>
      <c r="R135" s="225">
        <f>Q135*H135</f>
        <v>0</v>
      </c>
      <c r="S135" s="225">
        <v>0</v>
      </c>
      <c r="T135" s="226">
        <f>S135*H135</f>
        <v>0</v>
      </c>
      <c r="AR135" s="17" t="s">
        <v>218</v>
      </c>
      <c r="AT135" s="17" t="s">
        <v>213</v>
      </c>
      <c r="AU135" s="17" t="s">
        <v>76</v>
      </c>
      <c r="AY135" s="17" t="s">
        <v>211</v>
      </c>
      <c r="BE135" s="227">
        <f>IF(N135="základní",J135,0)</f>
        <v>0</v>
      </c>
      <c r="BF135" s="227">
        <f>IF(N135="snížená",J135,0)</f>
        <v>0</v>
      </c>
      <c r="BG135" s="227">
        <f>IF(N135="zákl. přenesená",J135,0)</f>
        <v>0</v>
      </c>
      <c r="BH135" s="227">
        <f>IF(N135="sníž. přenesená",J135,0)</f>
        <v>0</v>
      </c>
      <c r="BI135" s="227">
        <f>IF(N135="nulová",J135,0)</f>
        <v>0</v>
      </c>
      <c r="BJ135" s="17" t="s">
        <v>74</v>
      </c>
      <c r="BK135" s="227">
        <f>ROUND(I135*H135,2)</f>
        <v>0</v>
      </c>
      <c r="BL135" s="17" t="s">
        <v>218</v>
      </c>
      <c r="BM135" s="17" t="s">
        <v>871</v>
      </c>
    </row>
    <row r="136" spans="2:47" s="1" customFormat="1" ht="12">
      <c r="B136" s="38"/>
      <c r="C136" s="39"/>
      <c r="D136" s="228" t="s">
        <v>219</v>
      </c>
      <c r="E136" s="39"/>
      <c r="F136" s="229" t="s">
        <v>293</v>
      </c>
      <c r="G136" s="39"/>
      <c r="H136" s="39"/>
      <c r="I136" s="143"/>
      <c r="J136" s="39"/>
      <c r="K136" s="39"/>
      <c r="L136" s="43"/>
      <c r="M136" s="230"/>
      <c r="N136" s="79"/>
      <c r="O136" s="79"/>
      <c r="P136" s="79"/>
      <c r="Q136" s="79"/>
      <c r="R136" s="79"/>
      <c r="S136" s="79"/>
      <c r="T136" s="80"/>
      <c r="AT136" s="17" t="s">
        <v>219</v>
      </c>
      <c r="AU136" s="17" t="s">
        <v>76</v>
      </c>
    </row>
    <row r="137" spans="2:47" s="1" customFormat="1" ht="12">
      <c r="B137" s="38"/>
      <c r="C137" s="39"/>
      <c r="D137" s="228" t="s">
        <v>221</v>
      </c>
      <c r="E137" s="39"/>
      <c r="F137" s="231" t="s">
        <v>287</v>
      </c>
      <c r="G137" s="39"/>
      <c r="H137" s="39"/>
      <c r="I137" s="143"/>
      <c r="J137" s="39"/>
      <c r="K137" s="39"/>
      <c r="L137" s="43"/>
      <c r="M137" s="230"/>
      <c r="N137" s="79"/>
      <c r="O137" s="79"/>
      <c r="P137" s="79"/>
      <c r="Q137" s="79"/>
      <c r="R137" s="79"/>
      <c r="S137" s="79"/>
      <c r="T137" s="80"/>
      <c r="AT137" s="17" t="s">
        <v>221</v>
      </c>
      <c r="AU137" s="17" t="s">
        <v>76</v>
      </c>
    </row>
    <row r="138" spans="2:51" s="13" customFormat="1" ht="12">
      <c r="B138" s="242"/>
      <c r="C138" s="243"/>
      <c r="D138" s="228" t="s">
        <v>223</v>
      </c>
      <c r="E138" s="244" t="s">
        <v>1</v>
      </c>
      <c r="F138" s="245" t="s">
        <v>872</v>
      </c>
      <c r="G138" s="243"/>
      <c r="H138" s="246">
        <v>24.235</v>
      </c>
      <c r="I138" s="247"/>
      <c r="J138" s="243"/>
      <c r="K138" s="243"/>
      <c r="L138" s="248"/>
      <c r="M138" s="249"/>
      <c r="N138" s="250"/>
      <c r="O138" s="250"/>
      <c r="P138" s="250"/>
      <c r="Q138" s="250"/>
      <c r="R138" s="250"/>
      <c r="S138" s="250"/>
      <c r="T138" s="251"/>
      <c r="AT138" s="252" t="s">
        <v>223</v>
      </c>
      <c r="AU138" s="252" t="s">
        <v>76</v>
      </c>
      <c r="AV138" s="13" t="s">
        <v>76</v>
      </c>
      <c r="AW138" s="13" t="s">
        <v>30</v>
      </c>
      <c r="AX138" s="13" t="s">
        <v>67</v>
      </c>
      <c r="AY138" s="252" t="s">
        <v>211</v>
      </c>
    </row>
    <row r="139" spans="2:51" s="14" customFormat="1" ht="12">
      <c r="B139" s="253"/>
      <c r="C139" s="254"/>
      <c r="D139" s="228" t="s">
        <v>223</v>
      </c>
      <c r="E139" s="255" t="s">
        <v>1</v>
      </c>
      <c r="F139" s="256" t="s">
        <v>227</v>
      </c>
      <c r="G139" s="254"/>
      <c r="H139" s="257">
        <v>24.235</v>
      </c>
      <c r="I139" s="258"/>
      <c r="J139" s="254"/>
      <c r="K139" s="254"/>
      <c r="L139" s="259"/>
      <c r="M139" s="260"/>
      <c r="N139" s="261"/>
      <c r="O139" s="261"/>
      <c r="P139" s="261"/>
      <c r="Q139" s="261"/>
      <c r="R139" s="261"/>
      <c r="S139" s="261"/>
      <c r="T139" s="262"/>
      <c r="AT139" s="263" t="s">
        <v>223</v>
      </c>
      <c r="AU139" s="263" t="s">
        <v>76</v>
      </c>
      <c r="AV139" s="14" t="s">
        <v>218</v>
      </c>
      <c r="AW139" s="14" t="s">
        <v>30</v>
      </c>
      <c r="AX139" s="14" t="s">
        <v>74</v>
      </c>
      <c r="AY139" s="263" t="s">
        <v>211</v>
      </c>
    </row>
    <row r="140" spans="2:65" s="1" customFormat="1" ht="16.5" customHeight="1">
      <c r="B140" s="38"/>
      <c r="C140" s="216" t="s">
        <v>282</v>
      </c>
      <c r="D140" s="216" t="s">
        <v>213</v>
      </c>
      <c r="E140" s="217" t="s">
        <v>296</v>
      </c>
      <c r="F140" s="218" t="s">
        <v>297</v>
      </c>
      <c r="G140" s="219" t="s">
        <v>230</v>
      </c>
      <c r="H140" s="220">
        <v>266.585</v>
      </c>
      <c r="I140" s="221"/>
      <c r="J140" s="222">
        <f>ROUND(I140*H140,2)</f>
        <v>0</v>
      </c>
      <c r="K140" s="218" t="s">
        <v>217</v>
      </c>
      <c r="L140" s="43"/>
      <c r="M140" s="223" t="s">
        <v>1</v>
      </c>
      <c r="N140" s="224" t="s">
        <v>38</v>
      </c>
      <c r="O140" s="79"/>
      <c r="P140" s="225">
        <f>O140*H140</f>
        <v>0</v>
      </c>
      <c r="Q140" s="225">
        <v>0</v>
      </c>
      <c r="R140" s="225">
        <f>Q140*H140</f>
        <v>0</v>
      </c>
      <c r="S140" s="225">
        <v>0</v>
      </c>
      <c r="T140" s="226">
        <f>S140*H140</f>
        <v>0</v>
      </c>
      <c r="AR140" s="17" t="s">
        <v>218</v>
      </c>
      <c r="AT140" s="17" t="s">
        <v>213</v>
      </c>
      <c r="AU140" s="17" t="s">
        <v>76</v>
      </c>
      <c r="AY140" s="17" t="s">
        <v>211</v>
      </c>
      <c r="BE140" s="227">
        <f>IF(N140="základní",J140,0)</f>
        <v>0</v>
      </c>
      <c r="BF140" s="227">
        <f>IF(N140="snížená",J140,0)</f>
        <v>0</v>
      </c>
      <c r="BG140" s="227">
        <f>IF(N140="zákl. přenesená",J140,0)</f>
        <v>0</v>
      </c>
      <c r="BH140" s="227">
        <f>IF(N140="sníž. přenesená",J140,0)</f>
        <v>0</v>
      </c>
      <c r="BI140" s="227">
        <f>IF(N140="nulová",J140,0)</f>
        <v>0</v>
      </c>
      <c r="BJ140" s="17" t="s">
        <v>74</v>
      </c>
      <c r="BK140" s="227">
        <f>ROUND(I140*H140,2)</f>
        <v>0</v>
      </c>
      <c r="BL140" s="17" t="s">
        <v>218</v>
      </c>
      <c r="BM140" s="17" t="s">
        <v>873</v>
      </c>
    </row>
    <row r="141" spans="2:47" s="1" customFormat="1" ht="12">
      <c r="B141" s="38"/>
      <c r="C141" s="39"/>
      <c r="D141" s="228" t="s">
        <v>219</v>
      </c>
      <c r="E141" s="39"/>
      <c r="F141" s="229" t="s">
        <v>299</v>
      </c>
      <c r="G141" s="39"/>
      <c r="H141" s="39"/>
      <c r="I141" s="143"/>
      <c r="J141" s="39"/>
      <c r="K141" s="39"/>
      <c r="L141" s="43"/>
      <c r="M141" s="230"/>
      <c r="N141" s="79"/>
      <c r="O141" s="79"/>
      <c r="P141" s="79"/>
      <c r="Q141" s="79"/>
      <c r="R141" s="79"/>
      <c r="S141" s="79"/>
      <c r="T141" s="80"/>
      <c r="AT141" s="17" t="s">
        <v>219</v>
      </c>
      <c r="AU141" s="17" t="s">
        <v>76</v>
      </c>
    </row>
    <row r="142" spans="2:47" s="1" customFormat="1" ht="12">
      <c r="B142" s="38"/>
      <c r="C142" s="39"/>
      <c r="D142" s="228" t="s">
        <v>221</v>
      </c>
      <c r="E142" s="39"/>
      <c r="F142" s="231" t="s">
        <v>287</v>
      </c>
      <c r="G142" s="39"/>
      <c r="H142" s="39"/>
      <c r="I142" s="143"/>
      <c r="J142" s="39"/>
      <c r="K142" s="39"/>
      <c r="L142" s="43"/>
      <c r="M142" s="230"/>
      <c r="N142" s="79"/>
      <c r="O142" s="79"/>
      <c r="P142" s="79"/>
      <c r="Q142" s="79"/>
      <c r="R142" s="79"/>
      <c r="S142" s="79"/>
      <c r="T142" s="80"/>
      <c r="AT142" s="17" t="s">
        <v>221</v>
      </c>
      <c r="AU142" s="17" t="s">
        <v>76</v>
      </c>
    </row>
    <row r="143" spans="2:47" s="1" customFormat="1" ht="12">
      <c r="B143" s="38"/>
      <c r="C143" s="39"/>
      <c r="D143" s="228" t="s">
        <v>250</v>
      </c>
      <c r="E143" s="39"/>
      <c r="F143" s="231" t="s">
        <v>874</v>
      </c>
      <c r="G143" s="39"/>
      <c r="H143" s="39"/>
      <c r="I143" s="143"/>
      <c r="J143" s="39"/>
      <c r="K143" s="39"/>
      <c r="L143" s="43"/>
      <c r="M143" s="230"/>
      <c r="N143" s="79"/>
      <c r="O143" s="79"/>
      <c r="P143" s="79"/>
      <c r="Q143" s="79"/>
      <c r="R143" s="79"/>
      <c r="S143" s="79"/>
      <c r="T143" s="80"/>
      <c r="AT143" s="17" t="s">
        <v>250</v>
      </c>
      <c r="AU143" s="17" t="s">
        <v>76</v>
      </c>
    </row>
    <row r="144" spans="2:51" s="13" customFormat="1" ht="12">
      <c r="B144" s="242"/>
      <c r="C144" s="243"/>
      <c r="D144" s="228" t="s">
        <v>223</v>
      </c>
      <c r="E144" s="244" t="s">
        <v>1</v>
      </c>
      <c r="F144" s="245" t="s">
        <v>875</v>
      </c>
      <c r="G144" s="243"/>
      <c r="H144" s="246">
        <v>266.585</v>
      </c>
      <c r="I144" s="247"/>
      <c r="J144" s="243"/>
      <c r="K144" s="243"/>
      <c r="L144" s="248"/>
      <c r="M144" s="249"/>
      <c r="N144" s="250"/>
      <c r="O144" s="250"/>
      <c r="P144" s="250"/>
      <c r="Q144" s="250"/>
      <c r="R144" s="250"/>
      <c r="S144" s="250"/>
      <c r="T144" s="251"/>
      <c r="AT144" s="252" t="s">
        <v>223</v>
      </c>
      <c r="AU144" s="252" t="s">
        <v>76</v>
      </c>
      <c r="AV144" s="13" t="s">
        <v>76</v>
      </c>
      <c r="AW144" s="13" t="s">
        <v>30</v>
      </c>
      <c r="AX144" s="13" t="s">
        <v>74</v>
      </c>
      <c r="AY144" s="252" t="s">
        <v>211</v>
      </c>
    </row>
    <row r="145" spans="2:65" s="1" customFormat="1" ht="16.5" customHeight="1">
      <c r="B145" s="38"/>
      <c r="C145" s="216" t="s">
        <v>257</v>
      </c>
      <c r="D145" s="216" t="s">
        <v>213</v>
      </c>
      <c r="E145" s="217" t="s">
        <v>876</v>
      </c>
      <c r="F145" s="218" t="s">
        <v>877</v>
      </c>
      <c r="G145" s="219" t="s">
        <v>230</v>
      </c>
      <c r="H145" s="220">
        <v>5.002</v>
      </c>
      <c r="I145" s="221"/>
      <c r="J145" s="222">
        <f>ROUND(I145*H145,2)</f>
        <v>0</v>
      </c>
      <c r="K145" s="218" t="s">
        <v>217</v>
      </c>
      <c r="L145" s="43"/>
      <c r="M145" s="223" t="s">
        <v>1</v>
      </c>
      <c r="N145" s="224" t="s">
        <v>38</v>
      </c>
      <c r="O145" s="79"/>
      <c r="P145" s="225">
        <f>O145*H145</f>
        <v>0</v>
      </c>
      <c r="Q145" s="225">
        <v>0</v>
      </c>
      <c r="R145" s="225">
        <f>Q145*H145</f>
        <v>0</v>
      </c>
      <c r="S145" s="225">
        <v>0</v>
      </c>
      <c r="T145" s="226">
        <f>S145*H145</f>
        <v>0</v>
      </c>
      <c r="AR145" s="17" t="s">
        <v>218</v>
      </c>
      <c r="AT145" s="17" t="s">
        <v>213</v>
      </c>
      <c r="AU145" s="17" t="s">
        <v>76</v>
      </c>
      <c r="AY145" s="17" t="s">
        <v>211</v>
      </c>
      <c r="BE145" s="227">
        <f>IF(N145="základní",J145,0)</f>
        <v>0</v>
      </c>
      <c r="BF145" s="227">
        <f>IF(N145="snížená",J145,0)</f>
        <v>0</v>
      </c>
      <c r="BG145" s="227">
        <f>IF(N145="zákl. přenesená",J145,0)</f>
        <v>0</v>
      </c>
      <c r="BH145" s="227">
        <f>IF(N145="sníž. přenesená",J145,0)</f>
        <v>0</v>
      </c>
      <c r="BI145" s="227">
        <f>IF(N145="nulová",J145,0)</f>
        <v>0</v>
      </c>
      <c r="BJ145" s="17" t="s">
        <v>74</v>
      </c>
      <c r="BK145" s="227">
        <f>ROUND(I145*H145,2)</f>
        <v>0</v>
      </c>
      <c r="BL145" s="17" t="s">
        <v>218</v>
      </c>
      <c r="BM145" s="17" t="s">
        <v>878</v>
      </c>
    </row>
    <row r="146" spans="2:47" s="1" customFormat="1" ht="12">
      <c r="B146" s="38"/>
      <c r="C146" s="39"/>
      <c r="D146" s="228" t="s">
        <v>219</v>
      </c>
      <c r="E146" s="39"/>
      <c r="F146" s="229" t="s">
        <v>879</v>
      </c>
      <c r="G146" s="39"/>
      <c r="H146" s="39"/>
      <c r="I146" s="143"/>
      <c r="J146" s="39"/>
      <c r="K146" s="39"/>
      <c r="L146" s="43"/>
      <c r="M146" s="230"/>
      <c r="N146" s="79"/>
      <c r="O146" s="79"/>
      <c r="P146" s="79"/>
      <c r="Q146" s="79"/>
      <c r="R146" s="79"/>
      <c r="S146" s="79"/>
      <c r="T146" s="80"/>
      <c r="AT146" s="17" t="s">
        <v>219</v>
      </c>
      <c r="AU146" s="17" t="s">
        <v>76</v>
      </c>
    </row>
    <row r="147" spans="2:47" s="1" customFormat="1" ht="12">
      <c r="B147" s="38"/>
      <c r="C147" s="39"/>
      <c r="D147" s="228" t="s">
        <v>221</v>
      </c>
      <c r="E147" s="39"/>
      <c r="F147" s="231" t="s">
        <v>306</v>
      </c>
      <c r="G147" s="39"/>
      <c r="H147" s="39"/>
      <c r="I147" s="143"/>
      <c r="J147" s="39"/>
      <c r="K147" s="39"/>
      <c r="L147" s="43"/>
      <c r="M147" s="230"/>
      <c r="N147" s="79"/>
      <c r="O147" s="79"/>
      <c r="P147" s="79"/>
      <c r="Q147" s="79"/>
      <c r="R147" s="79"/>
      <c r="S147" s="79"/>
      <c r="T147" s="80"/>
      <c r="AT147" s="17" t="s">
        <v>221</v>
      </c>
      <c r="AU147" s="17" t="s">
        <v>76</v>
      </c>
    </row>
    <row r="148" spans="2:51" s="12" customFormat="1" ht="12">
      <c r="B148" s="232"/>
      <c r="C148" s="233"/>
      <c r="D148" s="228" t="s">
        <v>223</v>
      </c>
      <c r="E148" s="234" t="s">
        <v>1</v>
      </c>
      <c r="F148" s="235" t="s">
        <v>307</v>
      </c>
      <c r="G148" s="233"/>
      <c r="H148" s="234" t="s">
        <v>1</v>
      </c>
      <c r="I148" s="236"/>
      <c r="J148" s="233"/>
      <c r="K148" s="233"/>
      <c r="L148" s="237"/>
      <c r="M148" s="238"/>
      <c r="N148" s="239"/>
      <c r="O148" s="239"/>
      <c r="P148" s="239"/>
      <c r="Q148" s="239"/>
      <c r="R148" s="239"/>
      <c r="S148" s="239"/>
      <c r="T148" s="240"/>
      <c r="AT148" s="241" t="s">
        <v>223</v>
      </c>
      <c r="AU148" s="241" t="s">
        <v>76</v>
      </c>
      <c r="AV148" s="12" t="s">
        <v>74</v>
      </c>
      <c r="AW148" s="12" t="s">
        <v>30</v>
      </c>
      <c r="AX148" s="12" t="s">
        <v>67</v>
      </c>
      <c r="AY148" s="241" t="s">
        <v>211</v>
      </c>
    </row>
    <row r="149" spans="2:51" s="13" customFormat="1" ht="12">
      <c r="B149" s="242"/>
      <c r="C149" s="243"/>
      <c r="D149" s="228" t="s">
        <v>223</v>
      </c>
      <c r="E149" s="244" t="s">
        <v>1</v>
      </c>
      <c r="F149" s="245" t="s">
        <v>870</v>
      </c>
      <c r="G149" s="243"/>
      <c r="H149" s="246">
        <v>5.002</v>
      </c>
      <c r="I149" s="247"/>
      <c r="J149" s="243"/>
      <c r="K149" s="243"/>
      <c r="L149" s="248"/>
      <c r="M149" s="249"/>
      <c r="N149" s="250"/>
      <c r="O149" s="250"/>
      <c r="P149" s="250"/>
      <c r="Q149" s="250"/>
      <c r="R149" s="250"/>
      <c r="S149" s="250"/>
      <c r="T149" s="251"/>
      <c r="AT149" s="252" t="s">
        <v>223</v>
      </c>
      <c r="AU149" s="252" t="s">
        <v>76</v>
      </c>
      <c r="AV149" s="13" t="s">
        <v>76</v>
      </c>
      <c r="AW149" s="13" t="s">
        <v>30</v>
      </c>
      <c r="AX149" s="13" t="s">
        <v>67</v>
      </c>
      <c r="AY149" s="252" t="s">
        <v>211</v>
      </c>
    </row>
    <row r="150" spans="2:51" s="14" customFormat="1" ht="12">
      <c r="B150" s="253"/>
      <c r="C150" s="254"/>
      <c r="D150" s="228" t="s">
        <v>223</v>
      </c>
      <c r="E150" s="255" t="s">
        <v>1</v>
      </c>
      <c r="F150" s="256" t="s">
        <v>227</v>
      </c>
      <c r="G150" s="254"/>
      <c r="H150" s="257">
        <v>5.002</v>
      </c>
      <c r="I150" s="258"/>
      <c r="J150" s="254"/>
      <c r="K150" s="254"/>
      <c r="L150" s="259"/>
      <c r="M150" s="260"/>
      <c r="N150" s="261"/>
      <c r="O150" s="261"/>
      <c r="P150" s="261"/>
      <c r="Q150" s="261"/>
      <c r="R150" s="261"/>
      <c r="S150" s="261"/>
      <c r="T150" s="262"/>
      <c r="AT150" s="263" t="s">
        <v>223</v>
      </c>
      <c r="AU150" s="263" t="s">
        <v>76</v>
      </c>
      <c r="AV150" s="14" t="s">
        <v>218</v>
      </c>
      <c r="AW150" s="14" t="s">
        <v>30</v>
      </c>
      <c r="AX150" s="14" t="s">
        <v>74</v>
      </c>
      <c r="AY150" s="263" t="s">
        <v>211</v>
      </c>
    </row>
    <row r="151" spans="2:65" s="1" customFormat="1" ht="16.5" customHeight="1">
      <c r="B151" s="38"/>
      <c r="C151" s="216" t="s">
        <v>295</v>
      </c>
      <c r="D151" s="216" t="s">
        <v>213</v>
      </c>
      <c r="E151" s="217" t="s">
        <v>315</v>
      </c>
      <c r="F151" s="218" t="s">
        <v>316</v>
      </c>
      <c r="G151" s="219" t="s">
        <v>216</v>
      </c>
      <c r="H151" s="220">
        <v>42.845</v>
      </c>
      <c r="I151" s="221"/>
      <c r="J151" s="222">
        <f>ROUND(I151*H151,2)</f>
        <v>0</v>
      </c>
      <c r="K151" s="218" t="s">
        <v>217</v>
      </c>
      <c r="L151" s="43"/>
      <c r="M151" s="223" t="s">
        <v>1</v>
      </c>
      <c r="N151" s="224" t="s">
        <v>38</v>
      </c>
      <c r="O151" s="79"/>
      <c r="P151" s="225">
        <f>O151*H151</f>
        <v>0</v>
      </c>
      <c r="Q151" s="225">
        <v>0</v>
      </c>
      <c r="R151" s="225">
        <f>Q151*H151</f>
        <v>0</v>
      </c>
      <c r="S151" s="225">
        <v>0</v>
      </c>
      <c r="T151" s="226">
        <f>S151*H151</f>
        <v>0</v>
      </c>
      <c r="AR151" s="17" t="s">
        <v>218</v>
      </c>
      <c r="AT151" s="17" t="s">
        <v>213</v>
      </c>
      <c r="AU151" s="17" t="s">
        <v>76</v>
      </c>
      <c r="AY151" s="17" t="s">
        <v>211</v>
      </c>
      <c r="BE151" s="227">
        <f>IF(N151="základní",J151,0)</f>
        <v>0</v>
      </c>
      <c r="BF151" s="227">
        <f>IF(N151="snížená",J151,0)</f>
        <v>0</v>
      </c>
      <c r="BG151" s="227">
        <f>IF(N151="zákl. přenesená",J151,0)</f>
        <v>0</v>
      </c>
      <c r="BH151" s="227">
        <f>IF(N151="sníž. přenesená",J151,0)</f>
        <v>0</v>
      </c>
      <c r="BI151" s="227">
        <f>IF(N151="nulová",J151,0)</f>
        <v>0</v>
      </c>
      <c r="BJ151" s="17" t="s">
        <v>74</v>
      </c>
      <c r="BK151" s="227">
        <f>ROUND(I151*H151,2)</f>
        <v>0</v>
      </c>
      <c r="BL151" s="17" t="s">
        <v>218</v>
      </c>
      <c r="BM151" s="17" t="s">
        <v>880</v>
      </c>
    </row>
    <row r="152" spans="2:47" s="1" customFormat="1" ht="12">
      <c r="B152" s="38"/>
      <c r="C152" s="39"/>
      <c r="D152" s="228" t="s">
        <v>219</v>
      </c>
      <c r="E152" s="39"/>
      <c r="F152" s="229" t="s">
        <v>318</v>
      </c>
      <c r="G152" s="39"/>
      <c r="H152" s="39"/>
      <c r="I152" s="143"/>
      <c r="J152" s="39"/>
      <c r="K152" s="39"/>
      <c r="L152" s="43"/>
      <c r="M152" s="230"/>
      <c r="N152" s="79"/>
      <c r="O152" s="79"/>
      <c r="P152" s="79"/>
      <c r="Q152" s="79"/>
      <c r="R152" s="79"/>
      <c r="S152" s="79"/>
      <c r="T152" s="80"/>
      <c r="AT152" s="17" t="s">
        <v>219</v>
      </c>
      <c r="AU152" s="17" t="s">
        <v>76</v>
      </c>
    </row>
    <row r="153" spans="2:51" s="12" customFormat="1" ht="12">
      <c r="B153" s="232"/>
      <c r="C153" s="233"/>
      <c r="D153" s="228" t="s">
        <v>223</v>
      </c>
      <c r="E153" s="234" t="s">
        <v>1</v>
      </c>
      <c r="F153" s="235" t="s">
        <v>881</v>
      </c>
      <c r="G153" s="233"/>
      <c r="H153" s="234" t="s">
        <v>1</v>
      </c>
      <c r="I153" s="236"/>
      <c r="J153" s="233"/>
      <c r="K153" s="233"/>
      <c r="L153" s="237"/>
      <c r="M153" s="238"/>
      <c r="N153" s="239"/>
      <c r="O153" s="239"/>
      <c r="P153" s="239"/>
      <c r="Q153" s="239"/>
      <c r="R153" s="239"/>
      <c r="S153" s="239"/>
      <c r="T153" s="240"/>
      <c r="AT153" s="241" t="s">
        <v>223</v>
      </c>
      <c r="AU153" s="241" t="s">
        <v>76</v>
      </c>
      <c r="AV153" s="12" t="s">
        <v>74</v>
      </c>
      <c r="AW153" s="12" t="s">
        <v>30</v>
      </c>
      <c r="AX153" s="12" t="s">
        <v>67</v>
      </c>
      <c r="AY153" s="241" t="s">
        <v>211</v>
      </c>
    </row>
    <row r="154" spans="2:51" s="13" customFormat="1" ht="12">
      <c r="B154" s="242"/>
      <c r="C154" s="243"/>
      <c r="D154" s="228" t="s">
        <v>223</v>
      </c>
      <c r="E154" s="244" t="s">
        <v>1</v>
      </c>
      <c r="F154" s="245" t="s">
        <v>882</v>
      </c>
      <c r="G154" s="243"/>
      <c r="H154" s="246">
        <v>33.345</v>
      </c>
      <c r="I154" s="247"/>
      <c r="J154" s="243"/>
      <c r="K154" s="243"/>
      <c r="L154" s="248"/>
      <c r="M154" s="249"/>
      <c r="N154" s="250"/>
      <c r="O154" s="250"/>
      <c r="P154" s="250"/>
      <c r="Q154" s="250"/>
      <c r="R154" s="250"/>
      <c r="S154" s="250"/>
      <c r="T154" s="251"/>
      <c r="AT154" s="252" t="s">
        <v>223</v>
      </c>
      <c r="AU154" s="252" t="s">
        <v>76</v>
      </c>
      <c r="AV154" s="13" t="s">
        <v>76</v>
      </c>
      <c r="AW154" s="13" t="s">
        <v>30</v>
      </c>
      <c r="AX154" s="13" t="s">
        <v>67</v>
      </c>
      <c r="AY154" s="252" t="s">
        <v>211</v>
      </c>
    </row>
    <row r="155" spans="2:51" s="12" customFormat="1" ht="12">
      <c r="B155" s="232"/>
      <c r="C155" s="233"/>
      <c r="D155" s="228" t="s">
        <v>223</v>
      </c>
      <c r="E155" s="234" t="s">
        <v>1</v>
      </c>
      <c r="F155" s="235" t="s">
        <v>883</v>
      </c>
      <c r="G155" s="233"/>
      <c r="H155" s="234" t="s">
        <v>1</v>
      </c>
      <c r="I155" s="236"/>
      <c r="J155" s="233"/>
      <c r="K155" s="233"/>
      <c r="L155" s="237"/>
      <c r="M155" s="238"/>
      <c r="N155" s="239"/>
      <c r="O155" s="239"/>
      <c r="P155" s="239"/>
      <c r="Q155" s="239"/>
      <c r="R155" s="239"/>
      <c r="S155" s="239"/>
      <c r="T155" s="240"/>
      <c r="AT155" s="241" t="s">
        <v>223</v>
      </c>
      <c r="AU155" s="241" t="s">
        <v>76</v>
      </c>
      <c r="AV155" s="12" t="s">
        <v>74</v>
      </c>
      <c r="AW155" s="12" t="s">
        <v>30</v>
      </c>
      <c r="AX155" s="12" t="s">
        <v>67</v>
      </c>
      <c r="AY155" s="241" t="s">
        <v>211</v>
      </c>
    </row>
    <row r="156" spans="2:51" s="13" customFormat="1" ht="12">
      <c r="B156" s="242"/>
      <c r="C156" s="243"/>
      <c r="D156" s="228" t="s">
        <v>223</v>
      </c>
      <c r="E156" s="244" t="s">
        <v>1</v>
      </c>
      <c r="F156" s="245" t="s">
        <v>884</v>
      </c>
      <c r="G156" s="243"/>
      <c r="H156" s="246">
        <v>9.5</v>
      </c>
      <c r="I156" s="247"/>
      <c r="J156" s="243"/>
      <c r="K156" s="243"/>
      <c r="L156" s="248"/>
      <c r="M156" s="249"/>
      <c r="N156" s="250"/>
      <c r="O156" s="250"/>
      <c r="P156" s="250"/>
      <c r="Q156" s="250"/>
      <c r="R156" s="250"/>
      <c r="S156" s="250"/>
      <c r="T156" s="251"/>
      <c r="AT156" s="252" t="s">
        <v>223</v>
      </c>
      <c r="AU156" s="252" t="s">
        <v>76</v>
      </c>
      <c r="AV156" s="13" t="s">
        <v>76</v>
      </c>
      <c r="AW156" s="13" t="s">
        <v>30</v>
      </c>
      <c r="AX156" s="13" t="s">
        <v>67</v>
      </c>
      <c r="AY156" s="252" t="s">
        <v>211</v>
      </c>
    </row>
    <row r="157" spans="2:51" s="14" customFormat="1" ht="12">
      <c r="B157" s="253"/>
      <c r="C157" s="254"/>
      <c r="D157" s="228" t="s">
        <v>223</v>
      </c>
      <c r="E157" s="255" t="s">
        <v>1</v>
      </c>
      <c r="F157" s="256" t="s">
        <v>227</v>
      </c>
      <c r="G157" s="254"/>
      <c r="H157" s="257">
        <v>42.845</v>
      </c>
      <c r="I157" s="258"/>
      <c r="J157" s="254"/>
      <c r="K157" s="254"/>
      <c r="L157" s="259"/>
      <c r="M157" s="260"/>
      <c r="N157" s="261"/>
      <c r="O157" s="261"/>
      <c r="P157" s="261"/>
      <c r="Q157" s="261"/>
      <c r="R157" s="261"/>
      <c r="S157" s="261"/>
      <c r="T157" s="262"/>
      <c r="AT157" s="263" t="s">
        <v>223</v>
      </c>
      <c r="AU157" s="263" t="s">
        <v>76</v>
      </c>
      <c r="AV157" s="14" t="s">
        <v>218</v>
      </c>
      <c r="AW157" s="14" t="s">
        <v>30</v>
      </c>
      <c r="AX157" s="14" t="s">
        <v>74</v>
      </c>
      <c r="AY157" s="263" t="s">
        <v>211</v>
      </c>
    </row>
    <row r="158" spans="2:65" s="1" customFormat="1" ht="16.5" customHeight="1">
      <c r="B158" s="38"/>
      <c r="C158" s="216" t="s">
        <v>265</v>
      </c>
      <c r="D158" s="216" t="s">
        <v>213</v>
      </c>
      <c r="E158" s="217" t="s">
        <v>321</v>
      </c>
      <c r="F158" s="218" t="s">
        <v>322</v>
      </c>
      <c r="G158" s="219" t="s">
        <v>323</v>
      </c>
      <c r="H158" s="220">
        <v>48.47</v>
      </c>
      <c r="I158" s="221"/>
      <c r="J158" s="222">
        <f>ROUND(I158*H158,2)</f>
        <v>0</v>
      </c>
      <c r="K158" s="218" t="s">
        <v>217</v>
      </c>
      <c r="L158" s="43"/>
      <c r="M158" s="223" t="s">
        <v>1</v>
      </c>
      <c r="N158" s="224" t="s">
        <v>38</v>
      </c>
      <c r="O158" s="79"/>
      <c r="P158" s="225">
        <f>O158*H158</f>
        <v>0</v>
      </c>
      <c r="Q158" s="225">
        <v>0</v>
      </c>
      <c r="R158" s="225">
        <f>Q158*H158</f>
        <v>0</v>
      </c>
      <c r="S158" s="225">
        <v>0</v>
      </c>
      <c r="T158" s="226">
        <f>S158*H158</f>
        <v>0</v>
      </c>
      <c r="AR158" s="17" t="s">
        <v>218</v>
      </c>
      <c r="AT158" s="17" t="s">
        <v>213</v>
      </c>
      <c r="AU158" s="17" t="s">
        <v>76</v>
      </c>
      <c r="AY158" s="17" t="s">
        <v>211</v>
      </c>
      <c r="BE158" s="227">
        <f>IF(N158="základní",J158,0)</f>
        <v>0</v>
      </c>
      <c r="BF158" s="227">
        <f>IF(N158="snížená",J158,0)</f>
        <v>0</v>
      </c>
      <c r="BG158" s="227">
        <f>IF(N158="zákl. přenesená",J158,0)</f>
        <v>0</v>
      </c>
      <c r="BH158" s="227">
        <f>IF(N158="sníž. přenesená",J158,0)</f>
        <v>0</v>
      </c>
      <c r="BI158" s="227">
        <f>IF(N158="nulová",J158,0)</f>
        <v>0</v>
      </c>
      <c r="BJ158" s="17" t="s">
        <v>74</v>
      </c>
      <c r="BK158" s="227">
        <f>ROUND(I158*H158,2)</f>
        <v>0</v>
      </c>
      <c r="BL158" s="17" t="s">
        <v>218</v>
      </c>
      <c r="BM158" s="17" t="s">
        <v>885</v>
      </c>
    </row>
    <row r="159" spans="2:47" s="1" customFormat="1" ht="12">
      <c r="B159" s="38"/>
      <c r="C159" s="39"/>
      <c r="D159" s="228" t="s">
        <v>219</v>
      </c>
      <c r="E159" s="39"/>
      <c r="F159" s="229" t="s">
        <v>325</v>
      </c>
      <c r="G159" s="39"/>
      <c r="H159" s="39"/>
      <c r="I159" s="143"/>
      <c r="J159" s="39"/>
      <c r="K159" s="39"/>
      <c r="L159" s="43"/>
      <c r="M159" s="230"/>
      <c r="N159" s="79"/>
      <c r="O159" s="79"/>
      <c r="P159" s="79"/>
      <c r="Q159" s="79"/>
      <c r="R159" s="79"/>
      <c r="S159" s="79"/>
      <c r="T159" s="80"/>
      <c r="AT159" s="17" t="s">
        <v>219</v>
      </c>
      <c r="AU159" s="17" t="s">
        <v>76</v>
      </c>
    </row>
    <row r="160" spans="2:47" s="1" customFormat="1" ht="12">
      <c r="B160" s="38"/>
      <c r="C160" s="39"/>
      <c r="D160" s="228" t="s">
        <v>221</v>
      </c>
      <c r="E160" s="39"/>
      <c r="F160" s="231" t="s">
        <v>326</v>
      </c>
      <c r="G160" s="39"/>
      <c r="H160" s="39"/>
      <c r="I160" s="143"/>
      <c r="J160" s="39"/>
      <c r="K160" s="39"/>
      <c r="L160" s="43"/>
      <c r="M160" s="230"/>
      <c r="N160" s="79"/>
      <c r="O160" s="79"/>
      <c r="P160" s="79"/>
      <c r="Q160" s="79"/>
      <c r="R160" s="79"/>
      <c r="S160" s="79"/>
      <c r="T160" s="80"/>
      <c r="AT160" s="17" t="s">
        <v>221</v>
      </c>
      <c r="AU160" s="17" t="s">
        <v>76</v>
      </c>
    </row>
    <row r="161" spans="2:47" s="1" customFormat="1" ht="12">
      <c r="B161" s="38"/>
      <c r="C161" s="39"/>
      <c r="D161" s="228" t="s">
        <v>250</v>
      </c>
      <c r="E161" s="39"/>
      <c r="F161" s="231" t="s">
        <v>327</v>
      </c>
      <c r="G161" s="39"/>
      <c r="H161" s="39"/>
      <c r="I161" s="143"/>
      <c r="J161" s="39"/>
      <c r="K161" s="39"/>
      <c r="L161" s="43"/>
      <c r="M161" s="230"/>
      <c r="N161" s="79"/>
      <c r="O161" s="79"/>
      <c r="P161" s="79"/>
      <c r="Q161" s="79"/>
      <c r="R161" s="79"/>
      <c r="S161" s="79"/>
      <c r="T161" s="80"/>
      <c r="AT161" s="17" t="s">
        <v>250</v>
      </c>
      <c r="AU161" s="17" t="s">
        <v>76</v>
      </c>
    </row>
    <row r="162" spans="2:51" s="13" customFormat="1" ht="12">
      <c r="B162" s="242"/>
      <c r="C162" s="243"/>
      <c r="D162" s="228" t="s">
        <v>223</v>
      </c>
      <c r="E162" s="244" t="s">
        <v>1</v>
      </c>
      <c r="F162" s="245" t="s">
        <v>886</v>
      </c>
      <c r="G162" s="243"/>
      <c r="H162" s="246">
        <v>48.47</v>
      </c>
      <c r="I162" s="247"/>
      <c r="J162" s="243"/>
      <c r="K162" s="243"/>
      <c r="L162" s="248"/>
      <c r="M162" s="249"/>
      <c r="N162" s="250"/>
      <c r="O162" s="250"/>
      <c r="P162" s="250"/>
      <c r="Q162" s="250"/>
      <c r="R162" s="250"/>
      <c r="S162" s="250"/>
      <c r="T162" s="251"/>
      <c r="AT162" s="252" t="s">
        <v>223</v>
      </c>
      <c r="AU162" s="252" t="s">
        <v>76</v>
      </c>
      <c r="AV162" s="13" t="s">
        <v>76</v>
      </c>
      <c r="AW162" s="13" t="s">
        <v>30</v>
      </c>
      <c r="AX162" s="13" t="s">
        <v>74</v>
      </c>
      <c r="AY162" s="252" t="s">
        <v>211</v>
      </c>
    </row>
    <row r="163" spans="2:65" s="1" customFormat="1" ht="16.5" customHeight="1">
      <c r="B163" s="38"/>
      <c r="C163" s="216" t="s">
        <v>308</v>
      </c>
      <c r="D163" s="216" t="s">
        <v>213</v>
      </c>
      <c r="E163" s="217" t="s">
        <v>329</v>
      </c>
      <c r="F163" s="218" t="s">
        <v>330</v>
      </c>
      <c r="G163" s="219" t="s">
        <v>230</v>
      </c>
      <c r="H163" s="220">
        <v>21.85</v>
      </c>
      <c r="I163" s="221"/>
      <c r="J163" s="222">
        <f>ROUND(I163*H163,2)</f>
        <v>0</v>
      </c>
      <c r="K163" s="218" t="s">
        <v>217</v>
      </c>
      <c r="L163" s="43"/>
      <c r="M163" s="223" t="s">
        <v>1</v>
      </c>
      <c r="N163" s="224" t="s">
        <v>38</v>
      </c>
      <c r="O163" s="79"/>
      <c r="P163" s="225">
        <f>O163*H163</f>
        <v>0</v>
      </c>
      <c r="Q163" s="225">
        <v>0</v>
      </c>
      <c r="R163" s="225">
        <f>Q163*H163</f>
        <v>0</v>
      </c>
      <c r="S163" s="225">
        <v>0</v>
      </c>
      <c r="T163" s="226">
        <f>S163*H163</f>
        <v>0</v>
      </c>
      <c r="AR163" s="17" t="s">
        <v>218</v>
      </c>
      <c r="AT163" s="17" t="s">
        <v>213</v>
      </c>
      <c r="AU163" s="17" t="s">
        <v>76</v>
      </c>
      <c r="AY163" s="17" t="s">
        <v>211</v>
      </c>
      <c r="BE163" s="227">
        <f>IF(N163="základní",J163,0)</f>
        <v>0</v>
      </c>
      <c r="BF163" s="227">
        <f>IF(N163="snížená",J163,0)</f>
        <v>0</v>
      </c>
      <c r="BG163" s="227">
        <f>IF(N163="zákl. přenesená",J163,0)</f>
        <v>0</v>
      </c>
      <c r="BH163" s="227">
        <f>IF(N163="sníž. přenesená",J163,0)</f>
        <v>0</v>
      </c>
      <c r="BI163" s="227">
        <f>IF(N163="nulová",J163,0)</f>
        <v>0</v>
      </c>
      <c r="BJ163" s="17" t="s">
        <v>74</v>
      </c>
      <c r="BK163" s="227">
        <f>ROUND(I163*H163,2)</f>
        <v>0</v>
      </c>
      <c r="BL163" s="17" t="s">
        <v>218</v>
      </c>
      <c r="BM163" s="17" t="s">
        <v>887</v>
      </c>
    </row>
    <row r="164" spans="2:47" s="1" customFormat="1" ht="12">
      <c r="B164" s="38"/>
      <c r="C164" s="39"/>
      <c r="D164" s="228" t="s">
        <v>219</v>
      </c>
      <c r="E164" s="39"/>
      <c r="F164" s="229" t="s">
        <v>332</v>
      </c>
      <c r="G164" s="39"/>
      <c r="H164" s="39"/>
      <c r="I164" s="143"/>
      <c r="J164" s="39"/>
      <c r="K164" s="39"/>
      <c r="L164" s="43"/>
      <c r="M164" s="230"/>
      <c r="N164" s="79"/>
      <c r="O164" s="79"/>
      <c r="P164" s="79"/>
      <c r="Q164" s="79"/>
      <c r="R164" s="79"/>
      <c r="S164" s="79"/>
      <c r="T164" s="80"/>
      <c r="AT164" s="17" t="s">
        <v>219</v>
      </c>
      <c r="AU164" s="17" t="s">
        <v>76</v>
      </c>
    </row>
    <row r="165" spans="2:47" s="1" customFormat="1" ht="12">
      <c r="B165" s="38"/>
      <c r="C165" s="39"/>
      <c r="D165" s="228" t="s">
        <v>221</v>
      </c>
      <c r="E165" s="39"/>
      <c r="F165" s="231" t="s">
        <v>333</v>
      </c>
      <c r="G165" s="39"/>
      <c r="H165" s="39"/>
      <c r="I165" s="143"/>
      <c r="J165" s="39"/>
      <c r="K165" s="39"/>
      <c r="L165" s="43"/>
      <c r="M165" s="230"/>
      <c r="N165" s="79"/>
      <c r="O165" s="79"/>
      <c r="P165" s="79"/>
      <c r="Q165" s="79"/>
      <c r="R165" s="79"/>
      <c r="S165" s="79"/>
      <c r="T165" s="80"/>
      <c r="AT165" s="17" t="s">
        <v>221</v>
      </c>
      <c r="AU165" s="17" t="s">
        <v>76</v>
      </c>
    </row>
    <row r="166" spans="2:51" s="12" customFormat="1" ht="12">
      <c r="B166" s="232"/>
      <c r="C166" s="233"/>
      <c r="D166" s="228" t="s">
        <v>223</v>
      </c>
      <c r="E166" s="234" t="s">
        <v>1</v>
      </c>
      <c r="F166" s="235" t="s">
        <v>888</v>
      </c>
      <c r="G166" s="233"/>
      <c r="H166" s="234" t="s">
        <v>1</v>
      </c>
      <c r="I166" s="236"/>
      <c r="J166" s="233"/>
      <c r="K166" s="233"/>
      <c r="L166" s="237"/>
      <c r="M166" s="238"/>
      <c r="N166" s="239"/>
      <c r="O166" s="239"/>
      <c r="P166" s="239"/>
      <c r="Q166" s="239"/>
      <c r="R166" s="239"/>
      <c r="S166" s="239"/>
      <c r="T166" s="240"/>
      <c r="AT166" s="241" t="s">
        <v>223</v>
      </c>
      <c r="AU166" s="241" t="s">
        <v>76</v>
      </c>
      <c r="AV166" s="12" t="s">
        <v>74</v>
      </c>
      <c r="AW166" s="12" t="s">
        <v>30</v>
      </c>
      <c r="AX166" s="12" t="s">
        <v>67</v>
      </c>
      <c r="AY166" s="241" t="s">
        <v>211</v>
      </c>
    </row>
    <row r="167" spans="2:51" s="13" customFormat="1" ht="12">
      <c r="B167" s="242"/>
      <c r="C167" s="243"/>
      <c r="D167" s="228" t="s">
        <v>223</v>
      </c>
      <c r="E167" s="244" t="s">
        <v>1</v>
      </c>
      <c r="F167" s="245" t="s">
        <v>889</v>
      </c>
      <c r="G167" s="243"/>
      <c r="H167" s="246">
        <v>21.85</v>
      </c>
      <c r="I167" s="247"/>
      <c r="J167" s="243"/>
      <c r="K167" s="243"/>
      <c r="L167" s="248"/>
      <c r="M167" s="249"/>
      <c r="N167" s="250"/>
      <c r="O167" s="250"/>
      <c r="P167" s="250"/>
      <c r="Q167" s="250"/>
      <c r="R167" s="250"/>
      <c r="S167" s="250"/>
      <c r="T167" s="251"/>
      <c r="AT167" s="252" t="s">
        <v>223</v>
      </c>
      <c r="AU167" s="252" t="s">
        <v>76</v>
      </c>
      <c r="AV167" s="13" t="s">
        <v>76</v>
      </c>
      <c r="AW167" s="13" t="s">
        <v>30</v>
      </c>
      <c r="AX167" s="13" t="s">
        <v>67</v>
      </c>
      <c r="AY167" s="252" t="s">
        <v>211</v>
      </c>
    </row>
    <row r="168" spans="2:51" s="14" customFormat="1" ht="12">
      <c r="B168" s="253"/>
      <c r="C168" s="254"/>
      <c r="D168" s="228" t="s">
        <v>223</v>
      </c>
      <c r="E168" s="255" t="s">
        <v>1</v>
      </c>
      <c r="F168" s="256" t="s">
        <v>227</v>
      </c>
      <c r="G168" s="254"/>
      <c r="H168" s="257">
        <v>21.85</v>
      </c>
      <c r="I168" s="258"/>
      <c r="J168" s="254"/>
      <c r="K168" s="254"/>
      <c r="L168" s="259"/>
      <c r="M168" s="260"/>
      <c r="N168" s="261"/>
      <c r="O168" s="261"/>
      <c r="P168" s="261"/>
      <c r="Q168" s="261"/>
      <c r="R168" s="261"/>
      <c r="S168" s="261"/>
      <c r="T168" s="262"/>
      <c r="AT168" s="263" t="s">
        <v>223</v>
      </c>
      <c r="AU168" s="263" t="s">
        <v>76</v>
      </c>
      <c r="AV168" s="14" t="s">
        <v>218</v>
      </c>
      <c r="AW168" s="14" t="s">
        <v>30</v>
      </c>
      <c r="AX168" s="14" t="s">
        <v>74</v>
      </c>
      <c r="AY168" s="263" t="s">
        <v>211</v>
      </c>
    </row>
    <row r="169" spans="2:65" s="1" customFormat="1" ht="16.5" customHeight="1">
      <c r="B169" s="38"/>
      <c r="C169" s="264" t="s">
        <v>314</v>
      </c>
      <c r="D169" s="264" t="s">
        <v>337</v>
      </c>
      <c r="E169" s="265" t="s">
        <v>338</v>
      </c>
      <c r="F169" s="266" t="s">
        <v>339</v>
      </c>
      <c r="G169" s="267" t="s">
        <v>323</v>
      </c>
      <c r="H169" s="268">
        <v>34.96</v>
      </c>
      <c r="I169" s="269"/>
      <c r="J169" s="270">
        <f>ROUND(I169*H169,2)</f>
        <v>0</v>
      </c>
      <c r="K169" s="266" t="s">
        <v>217</v>
      </c>
      <c r="L169" s="271"/>
      <c r="M169" s="272" t="s">
        <v>1</v>
      </c>
      <c r="N169" s="273" t="s">
        <v>38</v>
      </c>
      <c r="O169" s="79"/>
      <c r="P169" s="225">
        <f>O169*H169</f>
        <v>0</v>
      </c>
      <c r="Q169" s="225">
        <v>1</v>
      </c>
      <c r="R169" s="225">
        <f>Q169*H169</f>
        <v>34.96</v>
      </c>
      <c r="S169" s="225">
        <v>0</v>
      </c>
      <c r="T169" s="226">
        <f>S169*H169</f>
        <v>0</v>
      </c>
      <c r="AR169" s="17" t="s">
        <v>247</v>
      </c>
      <c r="AT169" s="17" t="s">
        <v>337</v>
      </c>
      <c r="AU169" s="17" t="s">
        <v>76</v>
      </c>
      <c r="AY169" s="17" t="s">
        <v>211</v>
      </c>
      <c r="BE169" s="227">
        <f>IF(N169="základní",J169,0)</f>
        <v>0</v>
      </c>
      <c r="BF169" s="227">
        <f>IF(N169="snížená",J169,0)</f>
        <v>0</v>
      </c>
      <c r="BG169" s="227">
        <f>IF(N169="zákl. přenesená",J169,0)</f>
        <v>0</v>
      </c>
      <c r="BH169" s="227">
        <f>IF(N169="sníž. přenesená",J169,0)</f>
        <v>0</v>
      </c>
      <c r="BI169" s="227">
        <f>IF(N169="nulová",J169,0)</f>
        <v>0</v>
      </c>
      <c r="BJ169" s="17" t="s">
        <v>74</v>
      </c>
      <c r="BK169" s="227">
        <f>ROUND(I169*H169,2)</f>
        <v>0</v>
      </c>
      <c r="BL169" s="17" t="s">
        <v>218</v>
      </c>
      <c r="BM169" s="17" t="s">
        <v>890</v>
      </c>
    </row>
    <row r="170" spans="2:47" s="1" customFormat="1" ht="12">
      <c r="B170" s="38"/>
      <c r="C170" s="39"/>
      <c r="D170" s="228" t="s">
        <v>219</v>
      </c>
      <c r="E170" s="39"/>
      <c r="F170" s="229" t="s">
        <v>339</v>
      </c>
      <c r="G170" s="39"/>
      <c r="H170" s="39"/>
      <c r="I170" s="143"/>
      <c r="J170" s="39"/>
      <c r="K170" s="39"/>
      <c r="L170" s="43"/>
      <c r="M170" s="230"/>
      <c r="N170" s="79"/>
      <c r="O170" s="79"/>
      <c r="P170" s="79"/>
      <c r="Q170" s="79"/>
      <c r="R170" s="79"/>
      <c r="S170" s="79"/>
      <c r="T170" s="80"/>
      <c r="AT170" s="17" t="s">
        <v>219</v>
      </c>
      <c r="AU170" s="17" t="s">
        <v>76</v>
      </c>
    </row>
    <row r="171" spans="2:51" s="13" customFormat="1" ht="12">
      <c r="B171" s="242"/>
      <c r="C171" s="243"/>
      <c r="D171" s="228" t="s">
        <v>223</v>
      </c>
      <c r="E171" s="244" t="s">
        <v>1</v>
      </c>
      <c r="F171" s="245" t="s">
        <v>891</v>
      </c>
      <c r="G171" s="243"/>
      <c r="H171" s="246">
        <v>34.96</v>
      </c>
      <c r="I171" s="247"/>
      <c r="J171" s="243"/>
      <c r="K171" s="243"/>
      <c r="L171" s="248"/>
      <c r="M171" s="249"/>
      <c r="N171" s="250"/>
      <c r="O171" s="250"/>
      <c r="P171" s="250"/>
      <c r="Q171" s="250"/>
      <c r="R171" s="250"/>
      <c r="S171" s="250"/>
      <c r="T171" s="251"/>
      <c r="AT171" s="252" t="s">
        <v>223</v>
      </c>
      <c r="AU171" s="252" t="s">
        <v>76</v>
      </c>
      <c r="AV171" s="13" t="s">
        <v>76</v>
      </c>
      <c r="AW171" s="13" t="s">
        <v>30</v>
      </c>
      <c r="AX171" s="13" t="s">
        <v>67</v>
      </c>
      <c r="AY171" s="252" t="s">
        <v>211</v>
      </c>
    </row>
    <row r="172" spans="2:51" s="14" customFormat="1" ht="12">
      <c r="B172" s="253"/>
      <c r="C172" s="254"/>
      <c r="D172" s="228" t="s">
        <v>223</v>
      </c>
      <c r="E172" s="255" t="s">
        <v>1</v>
      </c>
      <c r="F172" s="256" t="s">
        <v>227</v>
      </c>
      <c r="G172" s="254"/>
      <c r="H172" s="257">
        <v>34.96</v>
      </c>
      <c r="I172" s="258"/>
      <c r="J172" s="254"/>
      <c r="K172" s="254"/>
      <c r="L172" s="259"/>
      <c r="M172" s="260"/>
      <c r="N172" s="261"/>
      <c r="O172" s="261"/>
      <c r="P172" s="261"/>
      <c r="Q172" s="261"/>
      <c r="R172" s="261"/>
      <c r="S172" s="261"/>
      <c r="T172" s="262"/>
      <c r="AT172" s="263" t="s">
        <v>223</v>
      </c>
      <c r="AU172" s="263" t="s">
        <v>76</v>
      </c>
      <c r="AV172" s="14" t="s">
        <v>218</v>
      </c>
      <c r="AW172" s="14" t="s">
        <v>30</v>
      </c>
      <c r="AX172" s="14" t="s">
        <v>74</v>
      </c>
      <c r="AY172" s="263" t="s">
        <v>211</v>
      </c>
    </row>
    <row r="173" spans="2:65" s="1" customFormat="1" ht="16.5" customHeight="1">
      <c r="B173" s="38"/>
      <c r="C173" s="216" t="s">
        <v>8</v>
      </c>
      <c r="D173" s="216" t="s">
        <v>213</v>
      </c>
      <c r="E173" s="217" t="s">
        <v>342</v>
      </c>
      <c r="F173" s="218" t="s">
        <v>343</v>
      </c>
      <c r="G173" s="219" t="s">
        <v>216</v>
      </c>
      <c r="H173" s="220">
        <v>33.345</v>
      </c>
      <c r="I173" s="221"/>
      <c r="J173" s="222">
        <f>ROUND(I173*H173,2)</f>
        <v>0</v>
      </c>
      <c r="K173" s="218" t="s">
        <v>217</v>
      </c>
      <c r="L173" s="43"/>
      <c r="M173" s="223" t="s">
        <v>1</v>
      </c>
      <c r="N173" s="224" t="s">
        <v>38</v>
      </c>
      <c r="O173" s="79"/>
      <c r="P173" s="225">
        <f>O173*H173</f>
        <v>0</v>
      </c>
      <c r="Q173" s="225">
        <v>0</v>
      </c>
      <c r="R173" s="225">
        <f>Q173*H173</f>
        <v>0</v>
      </c>
      <c r="S173" s="225">
        <v>0</v>
      </c>
      <c r="T173" s="226">
        <f>S173*H173</f>
        <v>0</v>
      </c>
      <c r="AR173" s="17" t="s">
        <v>218</v>
      </c>
      <c r="AT173" s="17" t="s">
        <v>213</v>
      </c>
      <c r="AU173" s="17" t="s">
        <v>76</v>
      </c>
      <c r="AY173" s="17" t="s">
        <v>211</v>
      </c>
      <c r="BE173" s="227">
        <f>IF(N173="základní",J173,0)</f>
        <v>0</v>
      </c>
      <c r="BF173" s="227">
        <f>IF(N173="snížená",J173,0)</f>
        <v>0</v>
      </c>
      <c r="BG173" s="227">
        <f>IF(N173="zákl. přenesená",J173,0)</f>
        <v>0</v>
      </c>
      <c r="BH173" s="227">
        <f>IF(N173="sníž. přenesená",J173,0)</f>
        <v>0</v>
      </c>
      <c r="BI173" s="227">
        <f>IF(N173="nulová",J173,0)</f>
        <v>0</v>
      </c>
      <c r="BJ173" s="17" t="s">
        <v>74</v>
      </c>
      <c r="BK173" s="227">
        <f>ROUND(I173*H173,2)</f>
        <v>0</v>
      </c>
      <c r="BL173" s="17" t="s">
        <v>218</v>
      </c>
      <c r="BM173" s="17" t="s">
        <v>892</v>
      </c>
    </row>
    <row r="174" spans="2:47" s="1" customFormat="1" ht="12">
      <c r="B174" s="38"/>
      <c r="C174" s="39"/>
      <c r="D174" s="228" t="s">
        <v>219</v>
      </c>
      <c r="E174" s="39"/>
      <c r="F174" s="229" t="s">
        <v>345</v>
      </c>
      <c r="G174" s="39"/>
      <c r="H174" s="39"/>
      <c r="I174" s="143"/>
      <c r="J174" s="39"/>
      <c r="K174" s="39"/>
      <c r="L174" s="43"/>
      <c r="M174" s="230"/>
      <c r="N174" s="79"/>
      <c r="O174" s="79"/>
      <c r="P174" s="79"/>
      <c r="Q174" s="79"/>
      <c r="R174" s="79"/>
      <c r="S174" s="79"/>
      <c r="T174" s="80"/>
      <c r="AT174" s="17" t="s">
        <v>219</v>
      </c>
      <c r="AU174" s="17" t="s">
        <v>76</v>
      </c>
    </row>
    <row r="175" spans="2:47" s="1" customFormat="1" ht="12">
      <c r="B175" s="38"/>
      <c r="C175" s="39"/>
      <c r="D175" s="228" t="s">
        <v>221</v>
      </c>
      <c r="E175" s="39"/>
      <c r="F175" s="231" t="s">
        <v>346</v>
      </c>
      <c r="G175" s="39"/>
      <c r="H175" s="39"/>
      <c r="I175" s="143"/>
      <c r="J175" s="39"/>
      <c r="K175" s="39"/>
      <c r="L175" s="43"/>
      <c r="M175" s="230"/>
      <c r="N175" s="79"/>
      <c r="O175" s="79"/>
      <c r="P175" s="79"/>
      <c r="Q175" s="79"/>
      <c r="R175" s="79"/>
      <c r="S175" s="79"/>
      <c r="T175" s="80"/>
      <c r="AT175" s="17" t="s">
        <v>221</v>
      </c>
      <c r="AU175" s="17" t="s">
        <v>76</v>
      </c>
    </row>
    <row r="176" spans="2:51" s="13" customFormat="1" ht="12">
      <c r="B176" s="242"/>
      <c r="C176" s="243"/>
      <c r="D176" s="228" t="s">
        <v>223</v>
      </c>
      <c r="E176" s="244" t="s">
        <v>1</v>
      </c>
      <c r="F176" s="245" t="s">
        <v>882</v>
      </c>
      <c r="G176" s="243"/>
      <c r="H176" s="246">
        <v>33.345</v>
      </c>
      <c r="I176" s="247"/>
      <c r="J176" s="243"/>
      <c r="K176" s="243"/>
      <c r="L176" s="248"/>
      <c r="M176" s="249"/>
      <c r="N176" s="250"/>
      <c r="O176" s="250"/>
      <c r="P176" s="250"/>
      <c r="Q176" s="250"/>
      <c r="R176" s="250"/>
      <c r="S176" s="250"/>
      <c r="T176" s="251"/>
      <c r="AT176" s="252" t="s">
        <v>223</v>
      </c>
      <c r="AU176" s="252" t="s">
        <v>76</v>
      </c>
      <c r="AV176" s="13" t="s">
        <v>76</v>
      </c>
      <c r="AW176" s="13" t="s">
        <v>30</v>
      </c>
      <c r="AX176" s="13" t="s">
        <v>74</v>
      </c>
      <c r="AY176" s="252" t="s">
        <v>211</v>
      </c>
    </row>
    <row r="177" spans="2:65" s="1" customFormat="1" ht="16.5" customHeight="1">
      <c r="B177" s="38"/>
      <c r="C177" s="264" t="s">
        <v>273</v>
      </c>
      <c r="D177" s="264" t="s">
        <v>337</v>
      </c>
      <c r="E177" s="265" t="s">
        <v>348</v>
      </c>
      <c r="F177" s="266" t="s">
        <v>349</v>
      </c>
      <c r="G177" s="267" t="s">
        <v>350</v>
      </c>
      <c r="H177" s="268">
        <v>1</v>
      </c>
      <c r="I177" s="269"/>
      <c r="J177" s="270">
        <f>ROUND(I177*H177,2)</f>
        <v>0</v>
      </c>
      <c r="K177" s="266" t="s">
        <v>217</v>
      </c>
      <c r="L177" s="271"/>
      <c r="M177" s="272" t="s">
        <v>1</v>
      </c>
      <c r="N177" s="273" t="s">
        <v>38</v>
      </c>
      <c r="O177" s="79"/>
      <c r="P177" s="225">
        <f>O177*H177</f>
        <v>0</v>
      </c>
      <c r="Q177" s="225">
        <v>0.001</v>
      </c>
      <c r="R177" s="225">
        <f>Q177*H177</f>
        <v>0.001</v>
      </c>
      <c r="S177" s="225">
        <v>0</v>
      </c>
      <c r="T177" s="226">
        <f>S177*H177</f>
        <v>0</v>
      </c>
      <c r="AR177" s="17" t="s">
        <v>247</v>
      </c>
      <c r="AT177" s="17" t="s">
        <v>337</v>
      </c>
      <c r="AU177" s="17" t="s">
        <v>76</v>
      </c>
      <c r="AY177" s="17" t="s">
        <v>211</v>
      </c>
      <c r="BE177" s="227">
        <f>IF(N177="základní",J177,0)</f>
        <v>0</v>
      </c>
      <c r="BF177" s="227">
        <f>IF(N177="snížená",J177,0)</f>
        <v>0</v>
      </c>
      <c r="BG177" s="227">
        <f>IF(N177="zákl. přenesená",J177,0)</f>
        <v>0</v>
      </c>
      <c r="BH177" s="227">
        <f>IF(N177="sníž. přenesená",J177,0)</f>
        <v>0</v>
      </c>
      <c r="BI177" s="227">
        <f>IF(N177="nulová",J177,0)</f>
        <v>0</v>
      </c>
      <c r="BJ177" s="17" t="s">
        <v>74</v>
      </c>
      <c r="BK177" s="227">
        <f>ROUND(I177*H177,2)</f>
        <v>0</v>
      </c>
      <c r="BL177" s="17" t="s">
        <v>218</v>
      </c>
      <c r="BM177" s="17" t="s">
        <v>893</v>
      </c>
    </row>
    <row r="178" spans="2:47" s="1" customFormat="1" ht="12">
      <c r="B178" s="38"/>
      <c r="C178" s="39"/>
      <c r="D178" s="228" t="s">
        <v>219</v>
      </c>
      <c r="E178" s="39"/>
      <c r="F178" s="229" t="s">
        <v>349</v>
      </c>
      <c r="G178" s="39"/>
      <c r="H178" s="39"/>
      <c r="I178" s="143"/>
      <c r="J178" s="39"/>
      <c r="K178" s="39"/>
      <c r="L178" s="43"/>
      <c r="M178" s="230"/>
      <c r="N178" s="79"/>
      <c r="O178" s="79"/>
      <c r="P178" s="79"/>
      <c r="Q178" s="79"/>
      <c r="R178" s="79"/>
      <c r="S178" s="79"/>
      <c r="T178" s="80"/>
      <c r="AT178" s="17" t="s">
        <v>219</v>
      </c>
      <c r="AU178" s="17" t="s">
        <v>76</v>
      </c>
    </row>
    <row r="179" spans="2:51" s="13" customFormat="1" ht="12">
      <c r="B179" s="242"/>
      <c r="C179" s="243"/>
      <c r="D179" s="228" t="s">
        <v>223</v>
      </c>
      <c r="E179" s="244" t="s">
        <v>1</v>
      </c>
      <c r="F179" s="245" t="s">
        <v>894</v>
      </c>
      <c r="G179" s="243"/>
      <c r="H179" s="246">
        <v>1</v>
      </c>
      <c r="I179" s="247"/>
      <c r="J179" s="243"/>
      <c r="K179" s="243"/>
      <c r="L179" s="248"/>
      <c r="M179" s="249"/>
      <c r="N179" s="250"/>
      <c r="O179" s="250"/>
      <c r="P179" s="250"/>
      <c r="Q179" s="250"/>
      <c r="R179" s="250"/>
      <c r="S179" s="250"/>
      <c r="T179" s="251"/>
      <c r="AT179" s="252" t="s">
        <v>223</v>
      </c>
      <c r="AU179" s="252" t="s">
        <v>76</v>
      </c>
      <c r="AV179" s="13" t="s">
        <v>76</v>
      </c>
      <c r="AW179" s="13" t="s">
        <v>30</v>
      </c>
      <c r="AX179" s="13" t="s">
        <v>74</v>
      </c>
      <c r="AY179" s="252" t="s">
        <v>211</v>
      </c>
    </row>
    <row r="180" spans="2:65" s="1" customFormat="1" ht="16.5" customHeight="1">
      <c r="B180" s="38"/>
      <c r="C180" s="216" t="s">
        <v>336</v>
      </c>
      <c r="D180" s="216" t="s">
        <v>213</v>
      </c>
      <c r="E180" s="217" t="s">
        <v>354</v>
      </c>
      <c r="F180" s="218" t="s">
        <v>355</v>
      </c>
      <c r="G180" s="219" t="s">
        <v>216</v>
      </c>
      <c r="H180" s="220">
        <v>33.345</v>
      </c>
      <c r="I180" s="221"/>
      <c r="J180" s="222">
        <f>ROUND(I180*H180,2)</f>
        <v>0</v>
      </c>
      <c r="K180" s="218" t="s">
        <v>217</v>
      </c>
      <c r="L180" s="43"/>
      <c r="M180" s="223" t="s">
        <v>1</v>
      </c>
      <c r="N180" s="224" t="s">
        <v>38</v>
      </c>
      <c r="O180" s="79"/>
      <c r="P180" s="225">
        <f>O180*H180</f>
        <v>0</v>
      </c>
      <c r="Q180" s="225">
        <v>0</v>
      </c>
      <c r="R180" s="225">
        <f>Q180*H180</f>
        <v>0</v>
      </c>
      <c r="S180" s="225">
        <v>0</v>
      </c>
      <c r="T180" s="226">
        <f>S180*H180</f>
        <v>0</v>
      </c>
      <c r="AR180" s="17" t="s">
        <v>218</v>
      </c>
      <c r="AT180" s="17" t="s">
        <v>213</v>
      </c>
      <c r="AU180" s="17" t="s">
        <v>76</v>
      </c>
      <c r="AY180" s="17" t="s">
        <v>211</v>
      </c>
      <c r="BE180" s="227">
        <f>IF(N180="základní",J180,0)</f>
        <v>0</v>
      </c>
      <c r="BF180" s="227">
        <f>IF(N180="snížená",J180,0)</f>
        <v>0</v>
      </c>
      <c r="BG180" s="227">
        <f>IF(N180="zákl. přenesená",J180,0)</f>
        <v>0</v>
      </c>
      <c r="BH180" s="227">
        <f>IF(N180="sníž. přenesená",J180,0)</f>
        <v>0</v>
      </c>
      <c r="BI180" s="227">
        <f>IF(N180="nulová",J180,0)</f>
        <v>0</v>
      </c>
      <c r="BJ180" s="17" t="s">
        <v>74</v>
      </c>
      <c r="BK180" s="227">
        <f>ROUND(I180*H180,2)</f>
        <v>0</v>
      </c>
      <c r="BL180" s="17" t="s">
        <v>218</v>
      </c>
      <c r="BM180" s="17" t="s">
        <v>895</v>
      </c>
    </row>
    <row r="181" spans="2:47" s="1" customFormat="1" ht="12">
      <c r="B181" s="38"/>
      <c r="C181" s="39"/>
      <c r="D181" s="228" t="s">
        <v>219</v>
      </c>
      <c r="E181" s="39"/>
      <c r="F181" s="229" t="s">
        <v>357</v>
      </c>
      <c r="G181" s="39"/>
      <c r="H181" s="39"/>
      <c r="I181" s="143"/>
      <c r="J181" s="39"/>
      <c r="K181" s="39"/>
      <c r="L181" s="43"/>
      <c r="M181" s="230"/>
      <c r="N181" s="79"/>
      <c r="O181" s="79"/>
      <c r="P181" s="79"/>
      <c r="Q181" s="79"/>
      <c r="R181" s="79"/>
      <c r="S181" s="79"/>
      <c r="T181" s="80"/>
      <c r="AT181" s="17" t="s">
        <v>219</v>
      </c>
      <c r="AU181" s="17" t="s">
        <v>76</v>
      </c>
    </row>
    <row r="182" spans="2:47" s="1" customFormat="1" ht="12">
      <c r="B182" s="38"/>
      <c r="C182" s="39"/>
      <c r="D182" s="228" t="s">
        <v>221</v>
      </c>
      <c r="E182" s="39"/>
      <c r="F182" s="231" t="s">
        <v>358</v>
      </c>
      <c r="G182" s="39"/>
      <c r="H182" s="39"/>
      <c r="I182" s="143"/>
      <c r="J182" s="39"/>
      <c r="K182" s="39"/>
      <c r="L182" s="43"/>
      <c r="M182" s="230"/>
      <c r="N182" s="79"/>
      <c r="O182" s="79"/>
      <c r="P182" s="79"/>
      <c r="Q182" s="79"/>
      <c r="R182" s="79"/>
      <c r="S182" s="79"/>
      <c r="T182" s="80"/>
      <c r="AT182" s="17" t="s">
        <v>221</v>
      </c>
      <c r="AU182" s="17" t="s">
        <v>76</v>
      </c>
    </row>
    <row r="183" spans="2:51" s="13" customFormat="1" ht="12">
      <c r="B183" s="242"/>
      <c r="C183" s="243"/>
      <c r="D183" s="228" t="s">
        <v>223</v>
      </c>
      <c r="E183" s="244" t="s">
        <v>1</v>
      </c>
      <c r="F183" s="245" t="s">
        <v>882</v>
      </c>
      <c r="G183" s="243"/>
      <c r="H183" s="246">
        <v>33.345</v>
      </c>
      <c r="I183" s="247"/>
      <c r="J183" s="243"/>
      <c r="K183" s="243"/>
      <c r="L183" s="248"/>
      <c r="M183" s="249"/>
      <c r="N183" s="250"/>
      <c r="O183" s="250"/>
      <c r="P183" s="250"/>
      <c r="Q183" s="250"/>
      <c r="R183" s="250"/>
      <c r="S183" s="250"/>
      <c r="T183" s="251"/>
      <c r="AT183" s="252" t="s">
        <v>223</v>
      </c>
      <c r="AU183" s="252" t="s">
        <v>76</v>
      </c>
      <c r="AV183" s="13" t="s">
        <v>76</v>
      </c>
      <c r="AW183" s="13" t="s">
        <v>30</v>
      </c>
      <c r="AX183" s="13" t="s">
        <v>74</v>
      </c>
      <c r="AY183" s="252" t="s">
        <v>211</v>
      </c>
    </row>
    <row r="184" spans="2:65" s="1" customFormat="1" ht="16.5" customHeight="1">
      <c r="B184" s="38"/>
      <c r="C184" s="216" t="s">
        <v>278</v>
      </c>
      <c r="D184" s="216" t="s">
        <v>213</v>
      </c>
      <c r="E184" s="217" t="s">
        <v>896</v>
      </c>
      <c r="F184" s="218" t="s">
        <v>897</v>
      </c>
      <c r="G184" s="219" t="s">
        <v>216</v>
      </c>
      <c r="H184" s="220">
        <v>33.345</v>
      </c>
      <c r="I184" s="221"/>
      <c r="J184" s="222">
        <f>ROUND(I184*H184,2)</f>
        <v>0</v>
      </c>
      <c r="K184" s="218" t="s">
        <v>217</v>
      </c>
      <c r="L184" s="43"/>
      <c r="M184" s="223" t="s">
        <v>1</v>
      </c>
      <c r="N184" s="224" t="s">
        <v>38</v>
      </c>
      <c r="O184" s="79"/>
      <c r="P184" s="225">
        <f>O184*H184</f>
        <v>0</v>
      </c>
      <c r="Q184" s="225">
        <v>0</v>
      </c>
      <c r="R184" s="225">
        <f>Q184*H184</f>
        <v>0</v>
      </c>
      <c r="S184" s="225">
        <v>0</v>
      </c>
      <c r="T184" s="226">
        <f>S184*H184</f>
        <v>0</v>
      </c>
      <c r="AR184" s="17" t="s">
        <v>218</v>
      </c>
      <c r="AT184" s="17" t="s">
        <v>213</v>
      </c>
      <c r="AU184" s="17" t="s">
        <v>76</v>
      </c>
      <c r="AY184" s="17" t="s">
        <v>211</v>
      </c>
      <c r="BE184" s="227">
        <f>IF(N184="základní",J184,0)</f>
        <v>0</v>
      </c>
      <c r="BF184" s="227">
        <f>IF(N184="snížená",J184,0)</f>
        <v>0</v>
      </c>
      <c r="BG184" s="227">
        <f>IF(N184="zákl. přenesená",J184,0)</f>
        <v>0</v>
      </c>
      <c r="BH184" s="227">
        <f>IF(N184="sníž. přenesená",J184,0)</f>
        <v>0</v>
      </c>
      <c r="BI184" s="227">
        <f>IF(N184="nulová",J184,0)</f>
        <v>0</v>
      </c>
      <c r="BJ184" s="17" t="s">
        <v>74</v>
      </c>
      <c r="BK184" s="227">
        <f>ROUND(I184*H184,2)</f>
        <v>0</v>
      </c>
      <c r="BL184" s="17" t="s">
        <v>218</v>
      </c>
      <c r="BM184" s="17" t="s">
        <v>898</v>
      </c>
    </row>
    <row r="185" spans="2:47" s="1" customFormat="1" ht="12">
      <c r="B185" s="38"/>
      <c r="C185" s="39"/>
      <c r="D185" s="228" t="s">
        <v>219</v>
      </c>
      <c r="E185" s="39"/>
      <c r="F185" s="229" t="s">
        <v>899</v>
      </c>
      <c r="G185" s="39"/>
      <c r="H185" s="39"/>
      <c r="I185" s="143"/>
      <c r="J185" s="39"/>
      <c r="K185" s="39"/>
      <c r="L185" s="43"/>
      <c r="M185" s="230"/>
      <c r="N185" s="79"/>
      <c r="O185" s="79"/>
      <c r="P185" s="79"/>
      <c r="Q185" s="79"/>
      <c r="R185" s="79"/>
      <c r="S185" s="79"/>
      <c r="T185" s="80"/>
      <c r="AT185" s="17" t="s">
        <v>219</v>
      </c>
      <c r="AU185" s="17" t="s">
        <v>76</v>
      </c>
    </row>
    <row r="186" spans="2:47" s="1" customFormat="1" ht="12">
      <c r="B186" s="38"/>
      <c r="C186" s="39"/>
      <c r="D186" s="228" t="s">
        <v>221</v>
      </c>
      <c r="E186" s="39"/>
      <c r="F186" s="231" t="s">
        <v>363</v>
      </c>
      <c r="G186" s="39"/>
      <c r="H186" s="39"/>
      <c r="I186" s="143"/>
      <c r="J186" s="39"/>
      <c r="K186" s="39"/>
      <c r="L186" s="43"/>
      <c r="M186" s="230"/>
      <c r="N186" s="79"/>
      <c r="O186" s="79"/>
      <c r="P186" s="79"/>
      <c r="Q186" s="79"/>
      <c r="R186" s="79"/>
      <c r="S186" s="79"/>
      <c r="T186" s="80"/>
      <c r="AT186" s="17" t="s">
        <v>221</v>
      </c>
      <c r="AU186" s="17" t="s">
        <v>76</v>
      </c>
    </row>
    <row r="187" spans="2:51" s="13" customFormat="1" ht="12">
      <c r="B187" s="242"/>
      <c r="C187" s="243"/>
      <c r="D187" s="228" t="s">
        <v>223</v>
      </c>
      <c r="E187" s="244" t="s">
        <v>1</v>
      </c>
      <c r="F187" s="245" t="s">
        <v>882</v>
      </c>
      <c r="G187" s="243"/>
      <c r="H187" s="246">
        <v>33.345</v>
      </c>
      <c r="I187" s="247"/>
      <c r="J187" s="243"/>
      <c r="K187" s="243"/>
      <c r="L187" s="248"/>
      <c r="M187" s="249"/>
      <c r="N187" s="250"/>
      <c r="O187" s="250"/>
      <c r="P187" s="250"/>
      <c r="Q187" s="250"/>
      <c r="R187" s="250"/>
      <c r="S187" s="250"/>
      <c r="T187" s="251"/>
      <c r="AT187" s="252" t="s">
        <v>223</v>
      </c>
      <c r="AU187" s="252" t="s">
        <v>76</v>
      </c>
      <c r="AV187" s="13" t="s">
        <v>76</v>
      </c>
      <c r="AW187" s="13" t="s">
        <v>30</v>
      </c>
      <c r="AX187" s="13" t="s">
        <v>74</v>
      </c>
      <c r="AY187" s="252" t="s">
        <v>211</v>
      </c>
    </row>
    <row r="188" spans="2:63" s="11" customFormat="1" ht="22.8" customHeight="1">
      <c r="B188" s="200"/>
      <c r="C188" s="201"/>
      <c r="D188" s="202" t="s">
        <v>66</v>
      </c>
      <c r="E188" s="214" t="s">
        <v>76</v>
      </c>
      <c r="F188" s="214" t="s">
        <v>900</v>
      </c>
      <c r="G188" s="201"/>
      <c r="H188" s="201"/>
      <c r="I188" s="204"/>
      <c r="J188" s="215">
        <f>BK188</f>
        <v>0</v>
      </c>
      <c r="K188" s="201"/>
      <c r="L188" s="206"/>
      <c r="M188" s="207"/>
      <c r="N188" s="208"/>
      <c r="O188" s="208"/>
      <c r="P188" s="209">
        <f>SUM(P189:P207)</f>
        <v>0</v>
      </c>
      <c r="Q188" s="208"/>
      <c r="R188" s="209">
        <f>SUM(R189:R207)</f>
        <v>17.560707528134</v>
      </c>
      <c r="S188" s="208"/>
      <c r="T188" s="210">
        <f>SUM(T189:T207)</f>
        <v>0</v>
      </c>
      <c r="AR188" s="211" t="s">
        <v>74</v>
      </c>
      <c r="AT188" s="212" t="s">
        <v>66</v>
      </c>
      <c r="AU188" s="212" t="s">
        <v>74</v>
      </c>
      <c r="AY188" s="211" t="s">
        <v>211</v>
      </c>
      <c r="BK188" s="213">
        <f>SUM(BK189:BK207)</f>
        <v>0</v>
      </c>
    </row>
    <row r="189" spans="2:65" s="1" customFormat="1" ht="16.5" customHeight="1">
      <c r="B189" s="38"/>
      <c r="C189" s="216" t="s">
        <v>253</v>
      </c>
      <c r="D189" s="216" t="s">
        <v>213</v>
      </c>
      <c r="E189" s="217" t="s">
        <v>365</v>
      </c>
      <c r="F189" s="218" t="s">
        <v>366</v>
      </c>
      <c r="G189" s="219" t="s">
        <v>246</v>
      </c>
      <c r="H189" s="220">
        <v>11.5</v>
      </c>
      <c r="I189" s="221"/>
      <c r="J189" s="222">
        <f>ROUND(I189*H189,2)</f>
        <v>0</v>
      </c>
      <c r="K189" s="218" t="s">
        <v>217</v>
      </c>
      <c r="L189" s="43"/>
      <c r="M189" s="223" t="s">
        <v>1</v>
      </c>
      <c r="N189" s="224" t="s">
        <v>38</v>
      </c>
      <c r="O189" s="79"/>
      <c r="P189" s="225">
        <f>O189*H189</f>
        <v>0</v>
      </c>
      <c r="Q189" s="225">
        <v>1.524766</v>
      </c>
      <c r="R189" s="225">
        <f>Q189*H189</f>
        <v>17.534809</v>
      </c>
      <c r="S189" s="225">
        <v>0</v>
      </c>
      <c r="T189" s="226">
        <f>S189*H189</f>
        <v>0</v>
      </c>
      <c r="AR189" s="17" t="s">
        <v>218</v>
      </c>
      <c r="AT189" s="17" t="s">
        <v>213</v>
      </c>
      <c r="AU189" s="17" t="s">
        <v>76</v>
      </c>
      <c r="AY189" s="17" t="s">
        <v>211</v>
      </c>
      <c r="BE189" s="227">
        <f>IF(N189="základní",J189,0)</f>
        <v>0</v>
      </c>
      <c r="BF189" s="227">
        <f>IF(N189="snížená",J189,0)</f>
        <v>0</v>
      </c>
      <c r="BG189" s="227">
        <f>IF(N189="zákl. přenesená",J189,0)</f>
        <v>0</v>
      </c>
      <c r="BH189" s="227">
        <f>IF(N189="sníž. přenesená",J189,0)</f>
        <v>0</v>
      </c>
      <c r="BI189" s="227">
        <f>IF(N189="nulová",J189,0)</f>
        <v>0</v>
      </c>
      <c r="BJ189" s="17" t="s">
        <v>74</v>
      </c>
      <c r="BK189" s="227">
        <f>ROUND(I189*H189,2)</f>
        <v>0</v>
      </c>
      <c r="BL189" s="17" t="s">
        <v>218</v>
      </c>
      <c r="BM189" s="17" t="s">
        <v>901</v>
      </c>
    </row>
    <row r="190" spans="2:47" s="1" customFormat="1" ht="12">
      <c r="B190" s="38"/>
      <c r="C190" s="39"/>
      <c r="D190" s="228" t="s">
        <v>219</v>
      </c>
      <c r="E190" s="39"/>
      <c r="F190" s="229" t="s">
        <v>368</v>
      </c>
      <c r="G190" s="39"/>
      <c r="H190" s="39"/>
      <c r="I190" s="143"/>
      <c r="J190" s="39"/>
      <c r="K190" s="39"/>
      <c r="L190" s="43"/>
      <c r="M190" s="230"/>
      <c r="N190" s="79"/>
      <c r="O190" s="79"/>
      <c r="P190" s="79"/>
      <c r="Q190" s="79"/>
      <c r="R190" s="79"/>
      <c r="S190" s="79"/>
      <c r="T190" s="80"/>
      <c r="AT190" s="17" t="s">
        <v>219</v>
      </c>
      <c r="AU190" s="17" t="s">
        <v>76</v>
      </c>
    </row>
    <row r="191" spans="2:47" s="1" customFormat="1" ht="12">
      <c r="B191" s="38"/>
      <c r="C191" s="39"/>
      <c r="D191" s="228" t="s">
        <v>221</v>
      </c>
      <c r="E191" s="39"/>
      <c r="F191" s="231" t="s">
        <v>369</v>
      </c>
      <c r="G191" s="39"/>
      <c r="H191" s="39"/>
      <c r="I191" s="143"/>
      <c r="J191" s="39"/>
      <c r="K191" s="39"/>
      <c r="L191" s="43"/>
      <c r="M191" s="230"/>
      <c r="N191" s="79"/>
      <c r="O191" s="79"/>
      <c r="P191" s="79"/>
      <c r="Q191" s="79"/>
      <c r="R191" s="79"/>
      <c r="S191" s="79"/>
      <c r="T191" s="80"/>
      <c r="AT191" s="17" t="s">
        <v>221</v>
      </c>
      <c r="AU191" s="17" t="s">
        <v>76</v>
      </c>
    </row>
    <row r="192" spans="2:51" s="13" customFormat="1" ht="12">
      <c r="B192" s="242"/>
      <c r="C192" s="243"/>
      <c r="D192" s="228" t="s">
        <v>223</v>
      </c>
      <c r="E192" s="244" t="s">
        <v>1</v>
      </c>
      <c r="F192" s="245" t="s">
        <v>902</v>
      </c>
      <c r="G192" s="243"/>
      <c r="H192" s="246">
        <v>11.5</v>
      </c>
      <c r="I192" s="247"/>
      <c r="J192" s="243"/>
      <c r="K192" s="243"/>
      <c r="L192" s="248"/>
      <c r="M192" s="249"/>
      <c r="N192" s="250"/>
      <c r="O192" s="250"/>
      <c r="P192" s="250"/>
      <c r="Q192" s="250"/>
      <c r="R192" s="250"/>
      <c r="S192" s="250"/>
      <c r="T192" s="251"/>
      <c r="AT192" s="252" t="s">
        <v>223</v>
      </c>
      <c r="AU192" s="252" t="s">
        <v>76</v>
      </c>
      <c r="AV192" s="13" t="s">
        <v>76</v>
      </c>
      <c r="AW192" s="13" t="s">
        <v>30</v>
      </c>
      <c r="AX192" s="13" t="s">
        <v>74</v>
      </c>
      <c r="AY192" s="252" t="s">
        <v>211</v>
      </c>
    </row>
    <row r="193" spans="2:65" s="1" customFormat="1" ht="16.5" customHeight="1">
      <c r="B193" s="38"/>
      <c r="C193" s="216" t="s">
        <v>353</v>
      </c>
      <c r="D193" s="216" t="s">
        <v>213</v>
      </c>
      <c r="E193" s="217" t="s">
        <v>903</v>
      </c>
      <c r="F193" s="218" t="s">
        <v>904</v>
      </c>
      <c r="G193" s="219" t="s">
        <v>246</v>
      </c>
      <c r="H193" s="220">
        <v>154.6</v>
      </c>
      <c r="I193" s="221"/>
      <c r="J193" s="222">
        <f>ROUND(I193*H193,2)</f>
        <v>0</v>
      </c>
      <c r="K193" s="218" t="s">
        <v>217</v>
      </c>
      <c r="L193" s="43"/>
      <c r="M193" s="223" t="s">
        <v>1</v>
      </c>
      <c r="N193" s="224" t="s">
        <v>38</v>
      </c>
      <c r="O193" s="79"/>
      <c r="P193" s="225">
        <f>O193*H193</f>
        <v>0</v>
      </c>
      <c r="Q193" s="225">
        <v>0.000156</v>
      </c>
      <c r="R193" s="225">
        <f>Q193*H193</f>
        <v>0.0241176</v>
      </c>
      <c r="S193" s="225">
        <v>0</v>
      </c>
      <c r="T193" s="226">
        <f>S193*H193</f>
        <v>0</v>
      </c>
      <c r="AR193" s="17" t="s">
        <v>218</v>
      </c>
      <c r="AT193" s="17" t="s">
        <v>213</v>
      </c>
      <c r="AU193" s="17" t="s">
        <v>76</v>
      </c>
      <c r="AY193" s="17" t="s">
        <v>211</v>
      </c>
      <c r="BE193" s="227">
        <f>IF(N193="základní",J193,0)</f>
        <v>0</v>
      </c>
      <c r="BF193" s="227">
        <f>IF(N193="snížená",J193,0)</f>
        <v>0</v>
      </c>
      <c r="BG193" s="227">
        <f>IF(N193="zákl. přenesená",J193,0)</f>
        <v>0</v>
      </c>
      <c r="BH193" s="227">
        <f>IF(N193="sníž. přenesená",J193,0)</f>
        <v>0</v>
      </c>
      <c r="BI193" s="227">
        <f>IF(N193="nulová",J193,0)</f>
        <v>0</v>
      </c>
      <c r="BJ193" s="17" t="s">
        <v>74</v>
      </c>
      <c r="BK193" s="227">
        <f>ROUND(I193*H193,2)</f>
        <v>0</v>
      </c>
      <c r="BL193" s="17" t="s">
        <v>218</v>
      </c>
      <c r="BM193" s="17" t="s">
        <v>905</v>
      </c>
    </row>
    <row r="194" spans="2:47" s="1" customFormat="1" ht="12">
      <c r="B194" s="38"/>
      <c r="C194" s="39"/>
      <c r="D194" s="228" t="s">
        <v>219</v>
      </c>
      <c r="E194" s="39"/>
      <c r="F194" s="229" t="s">
        <v>906</v>
      </c>
      <c r="G194" s="39"/>
      <c r="H194" s="39"/>
      <c r="I194" s="143"/>
      <c r="J194" s="39"/>
      <c r="K194" s="39"/>
      <c r="L194" s="43"/>
      <c r="M194" s="230"/>
      <c r="N194" s="79"/>
      <c r="O194" s="79"/>
      <c r="P194" s="79"/>
      <c r="Q194" s="79"/>
      <c r="R194" s="79"/>
      <c r="S194" s="79"/>
      <c r="T194" s="80"/>
      <c r="AT194" s="17" t="s">
        <v>219</v>
      </c>
      <c r="AU194" s="17" t="s">
        <v>76</v>
      </c>
    </row>
    <row r="195" spans="2:51" s="12" customFormat="1" ht="12">
      <c r="B195" s="232"/>
      <c r="C195" s="233"/>
      <c r="D195" s="228" t="s">
        <v>223</v>
      </c>
      <c r="E195" s="234" t="s">
        <v>1</v>
      </c>
      <c r="F195" s="235" t="s">
        <v>379</v>
      </c>
      <c r="G195" s="233"/>
      <c r="H195" s="234" t="s">
        <v>1</v>
      </c>
      <c r="I195" s="236"/>
      <c r="J195" s="233"/>
      <c r="K195" s="233"/>
      <c r="L195" s="237"/>
      <c r="M195" s="238"/>
      <c r="N195" s="239"/>
      <c r="O195" s="239"/>
      <c r="P195" s="239"/>
      <c r="Q195" s="239"/>
      <c r="R195" s="239"/>
      <c r="S195" s="239"/>
      <c r="T195" s="240"/>
      <c r="AT195" s="241" t="s">
        <v>223</v>
      </c>
      <c r="AU195" s="241" t="s">
        <v>76</v>
      </c>
      <c r="AV195" s="12" t="s">
        <v>74</v>
      </c>
      <c r="AW195" s="12" t="s">
        <v>30</v>
      </c>
      <c r="AX195" s="12" t="s">
        <v>67</v>
      </c>
      <c r="AY195" s="241" t="s">
        <v>211</v>
      </c>
    </row>
    <row r="196" spans="2:51" s="12" customFormat="1" ht="12">
      <c r="B196" s="232"/>
      <c r="C196" s="233"/>
      <c r="D196" s="228" t="s">
        <v>223</v>
      </c>
      <c r="E196" s="234" t="s">
        <v>1</v>
      </c>
      <c r="F196" s="235" t="s">
        <v>907</v>
      </c>
      <c r="G196" s="233"/>
      <c r="H196" s="234" t="s">
        <v>1</v>
      </c>
      <c r="I196" s="236"/>
      <c r="J196" s="233"/>
      <c r="K196" s="233"/>
      <c r="L196" s="237"/>
      <c r="M196" s="238"/>
      <c r="N196" s="239"/>
      <c r="O196" s="239"/>
      <c r="P196" s="239"/>
      <c r="Q196" s="239"/>
      <c r="R196" s="239"/>
      <c r="S196" s="239"/>
      <c r="T196" s="240"/>
      <c r="AT196" s="241" t="s">
        <v>223</v>
      </c>
      <c r="AU196" s="241" t="s">
        <v>76</v>
      </c>
      <c r="AV196" s="12" t="s">
        <v>74</v>
      </c>
      <c r="AW196" s="12" t="s">
        <v>30</v>
      </c>
      <c r="AX196" s="12" t="s">
        <v>67</v>
      </c>
      <c r="AY196" s="241" t="s">
        <v>211</v>
      </c>
    </row>
    <row r="197" spans="2:51" s="13" customFormat="1" ht="12">
      <c r="B197" s="242"/>
      <c r="C197" s="243"/>
      <c r="D197" s="228" t="s">
        <v>223</v>
      </c>
      <c r="E197" s="244" t="s">
        <v>1</v>
      </c>
      <c r="F197" s="245" t="s">
        <v>908</v>
      </c>
      <c r="G197" s="243"/>
      <c r="H197" s="246">
        <v>154.6</v>
      </c>
      <c r="I197" s="247"/>
      <c r="J197" s="243"/>
      <c r="K197" s="243"/>
      <c r="L197" s="248"/>
      <c r="M197" s="249"/>
      <c r="N197" s="250"/>
      <c r="O197" s="250"/>
      <c r="P197" s="250"/>
      <c r="Q197" s="250"/>
      <c r="R197" s="250"/>
      <c r="S197" s="250"/>
      <c r="T197" s="251"/>
      <c r="AT197" s="252" t="s">
        <v>223</v>
      </c>
      <c r="AU197" s="252" t="s">
        <v>76</v>
      </c>
      <c r="AV197" s="13" t="s">
        <v>76</v>
      </c>
      <c r="AW197" s="13" t="s">
        <v>30</v>
      </c>
      <c r="AX197" s="13" t="s">
        <v>67</v>
      </c>
      <c r="AY197" s="252" t="s">
        <v>211</v>
      </c>
    </row>
    <row r="198" spans="2:51" s="14" customFormat="1" ht="12">
      <c r="B198" s="253"/>
      <c r="C198" s="254"/>
      <c r="D198" s="228" t="s">
        <v>223</v>
      </c>
      <c r="E198" s="255" t="s">
        <v>1</v>
      </c>
      <c r="F198" s="256" t="s">
        <v>227</v>
      </c>
      <c r="G198" s="254"/>
      <c r="H198" s="257">
        <v>154.6</v>
      </c>
      <c r="I198" s="258"/>
      <c r="J198" s="254"/>
      <c r="K198" s="254"/>
      <c r="L198" s="259"/>
      <c r="M198" s="260"/>
      <c r="N198" s="261"/>
      <c r="O198" s="261"/>
      <c r="P198" s="261"/>
      <c r="Q198" s="261"/>
      <c r="R198" s="261"/>
      <c r="S198" s="261"/>
      <c r="T198" s="262"/>
      <c r="AT198" s="263" t="s">
        <v>223</v>
      </c>
      <c r="AU198" s="263" t="s">
        <v>76</v>
      </c>
      <c r="AV198" s="14" t="s">
        <v>218</v>
      </c>
      <c r="AW198" s="14" t="s">
        <v>30</v>
      </c>
      <c r="AX198" s="14" t="s">
        <v>74</v>
      </c>
      <c r="AY198" s="263" t="s">
        <v>211</v>
      </c>
    </row>
    <row r="199" spans="2:65" s="1" customFormat="1" ht="16.5" customHeight="1">
      <c r="B199" s="38"/>
      <c r="C199" s="216" t="s">
        <v>7</v>
      </c>
      <c r="D199" s="216" t="s">
        <v>213</v>
      </c>
      <c r="E199" s="217" t="s">
        <v>909</v>
      </c>
      <c r="F199" s="218" t="s">
        <v>910</v>
      </c>
      <c r="G199" s="219" t="s">
        <v>911</v>
      </c>
      <c r="H199" s="220">
        <v>49.795</v>
      </c>
      <c r="I199" s="221"/>
      <c r="J199" s="222">
        <f>ROUND(I199*H199,2)</f>
        <v>0</v>
      </c>
      <c r="K199" s="218" t="s">
        <v>217</v>
      </c>
      <c r="L199" s="43"/>
      <c r="M199" s="223" t="s">
        <v>1</v>
      </c>
      <c r="N199" s="224" t="s">
        <v>38</v>
      </c>
      <c r="O199" s="79"/>
      <c r="P199" s="225">
        <f>O199*H199</f>
        <v>0</v>
      </c>
      <c r="Q199" s="225">
        <v>3.57652E-05</v>
      </c>
      <c r="R199" s="225">
        <f>Q199*H199</f>
        <v>0.001780928134</v>
      </c>
      <c r="S199" s="225">
        <v>0</v>
      </c>
      <c r="T199" s="226">
        <f>S199*H199</f>
        <v>0</v>
      </c>
      <c r="AR199" s="17" t="s">
        <v>218</v>
      </c>
      <c r="AT199" s="17" t="s">
        <v>213</v>
      </c>
      <c r="AU199" s="17" t="s">
        <v>76</v>
      </c>
      <c r="AY199" s="17" t="s">
        <v>211</v>
      </c>
      <c r="BE199" s="227">
        <f>IF(N199="základní",J199,0)</f>
        <v>0</v>
      </c>
      <c r="BF199" s="227">
        <f>IF(N199="snížená",J199,0)</f>
        <v>0</v>
      </c>
      <c r="BG199" s="227">
        <f>IF(N199="zákl. přenesená",J199,0)</f>
        <v>0</v>
      </c>
      <c r="BH199" s="227">
        <f>IF(N199="sníž. přenesená",J199,0)</f>
        <v>0</v>
      </c>
      <c r="BI199" s="227">
        <f>IF(N199="nulová",J199,0)</f>
        <v>0</v>
      </c>
      <c r="BJ199" s="17" t="s">
        <v>74</v>
      </c>
      <c r="BK199" s="227">
        <f>ROUND(I199*H199,2)</f>
        <v>0</v>
      </c>
      <c r="BL199" s="17" t="s">
        <v>218</v>
      </c>
      <c r="BM199" s="17" t="s">
        <v>912</v>
      </c>
    </row>
    <row r="200" spans="2:47" s="1" customFormat="1" ht="12">
      <c r="B200" s="38"/>
      <c r="C200" s="39"/>
      <c r="D200" s="228" t="s">
        <v>219</v>
      </c>
      <c r="E200" s="39"/>
      <c r="F200" s="229" t="s">
        <v>913</v>
      </c>
      <c r="G200" s="39"/>
      <c r="H200" s="39"/>
      <c r="I200" s="143"/>
      <c r="J200" s="39"/>
      <c r="K200" s="39"/>
      <c r="L200" s="43"/>
      <c r="M200" s="230"/>
      <c r="N200" s="79"/>
      <c r="O200" s="79"/>
      <c r="P200" s="79"/>
      <c r="Q200" s="79"/>
      <c r="R200" s="79"/>
      <c r="S200" s="79"/>
      <c r="T200" s="80"/>
      <c r="AT200" s="17" t="s">
        <v>219</v>
      </c>
      <c r="AU200" s="17" t="s">
        <v>76</v>
      </c>
    </row>
    <row r="201" spans="2:47" s="1" customFormat="1" ht="12">
      <c r="B201" s="38"/>
      <c r="C201" s="39"/>
      <c r="D201" s="228" t="s">
        <v>221</v>
      </c>
      <c r="E201" s="39"/>
      <c r="F201" s="231" t="s">
        <v>914</v>
      </c>
      <c r="G201" s="39"/>
      <c r="H201" s="39"/>
      <c r="I201" s="143"/>
      <c r="J201" s="39"/>
      <c r="K201" s="39"/>
      <c r="L201" s="43"/>
      <c r="M201" s="230"/>
      <c r="N201" s="79"/>
      <c r="O201" s="79"/>
      <c r="P201" s="79"/>
      <c r="Q201" s="79"/>
      <c r="R201" s="79"/>
      <c r="S201" s="79"/>
      <c r="T201" s="80"/>
      <c r="AT201" s="17" t="s">
        <v>221</v>
      </c>
      <c r="AU201" s="17" t="s">
        <v>76</v>
      </c>
    </row>
    <row r="202" spans="2:51" s="13" customFormat="1" ht="12">
      <c r="B202" s="242"/>
      <c r="C202" s="243"/>
      <c r="D202" s="228" t="s">
        <v>223</v>
      </c>
      <c r="E202" s="244" t="s">
        <v>1</v>
      </c>
      <c r="F202" s="245" t="s">
        <v>915</v>
      </c>
      <c r="G202" s="243"/>
      <c r="H202" s="246">
        <v>49.795</v>
      </c>
      <c r="I202" s="247"/>
      <c r="J202" s="243"/>
      <c r="K202" s="243"/>
      <c r="L202" s="248"/>
      <c r="M202" s="249"/>
      <c r="N202" s="250"/>
      <c r="O202" s="250"/>
      <c r="P202" s="250"/>
      <c r="Q202" s="250"/>
      <c r="R202" s="250"/>
      <c r="S202" s="250"/>
      <c r="T202" s="251"/>
      <c r="AT202" s="252" t="s">
        <v>223</v>
      </c>
      <c r="AU202" s="252" t="s">
        <v>76</v>
      </c>
      <c r="AV202" s="13" t="s">
        <v>76</v>
      </c>
      <c r="AW202" s="13" t="s">
        <v>30</v>
      </c>
      <c r="AX202" s="13" t="s">
        <v>74</v>
      </c>
      <c r="AY202" s="252" t="s">
        <v>211</v>
      </c>
    </row>
    <row r="203" spans="2:65" s="1" customFormat="1" ht="16.5" customHeight="1">
      <c r="B203" s="38"/>
      <c r="C203" s="264" t="s">
        <v>285</v>
      </c>
      <c r="D203" s="264" t="s">
        <v>337</v>
      </c>
      <c r="E203" s="265" t="s">
        <v>916</v>
      </c>
      <c r="F203" s="266" t="s">
        <v>917</v>
      </c>
      <c r="G203" s="267" t="s">
        <v>230</v>
      </c>
      <c r="H203" s="268">
        <v>14.227</v>
      </c>
      <c r="I203" s="269"/>
      <c r="J203" s="270">
        <f>ROUND(I203*H203,2)</f>
        <v>0</v>
      </c>
      <c r="K203" s="266" t="s">
        <v>1</v>
      </c>
      <c r="L203" s="271"/>
      <c r="M203" s="272" t="s">
        <v>1</v>
      </c>
      <c r="N203" s="273" t="s">
        <v>38</v>
      </c>
      <c r="O203" s="79"/>
      <c r="P203" s="225">
        <f>O203*H203</f>
        <v>0</v>
      </c>
      <c r="Q203" s="225">
        <v>0</v>
      </c>
      <c r="R203" s="225">
        <f>Q203*H203</f>
        <v>0</v>
      </c>
      <c r="S203" s="225">
        <v>0</v>
      </c>
      <c r="T203" s="226">
        <f>S203*H203</f>
        <v>0</v>
      </c>
      <c r="AR203" s="17" t="s">
        <v>247</v>
      </c>
      <c r="AT203" s="17" t="s">
        <v>337</v>
      </c>
      <c r="AU203" s="17" t="s">
        <v>76</v>
      </c>
      <c r="AY203" s="17" t="s">
        <v>211</v>
      </c>
      <c r="BE203" s="227">
        <f>IF(N203="základní",J203,0)</f>
        <v>0</v>
      </c>
      <c r="BF203" s="227">
        <f>IF(N203="snížená",J203,0)</f>
        <v>0</v>
      </c>
      <c r="BG203" s="227">
        <f>IF(N203="zákl. přenesená",J203,0)</f>
        <v>0</v>
      </c>
      <c r="BH203" s="227">
        <f>IF(N203="sníž. přenesená",J203,0)</f>
        <v>0</v>
      </c>
      <c r="BI203" s="227">
        <f>IF(N203="nulová",J203,0)</f>
        <v>0</v>
      </c>
      <c r="BJ203" s="17" t="s">
        <v>74</v>
      </c>
      <c r="BK203" s="227">
        <f>ROUND(I203*H203,2)</f>
        <v>0</v>
      </c>
      <c r="BL203" s="17" t="s">
        <v>218</v>
      </c>
      <c r="BM203" s="17" t="s">
        <v>918</v>
      </c>
    </row>
    <row r="204" spans="2:47" s="1" customFormat="1" ht="12">
      <c r="B204" s="38"/>
      <c r="C204" s="39"/>
      <c r="D204" s="228" t="s">
        <v>219</v>
      </c>
      <c r="E204" s="39"/>
      <c r="F204" s="229" t="s">
        <v>917</v>
      </c>
      <c r="G204" s="39"/>
      <c r="H204" s="39"/>
      <c r="I204" s="143"/>
      <c r="J204" s="39"/>
      <c r="K204" s="39"/>
      <c r="L204" s="43"/>
      <c r="M204" s="230"/>
      <c r="N204" s="79"/>
      <c r="O204" s="79"/>
      <c r="P204" s="79"/>
      <c r="Q204" s="79"/>
      <c r="R204" s="79"/>
      <c r="S204" s="79"/>
      <c r="T204" s="80"/>
      <c r="AT204" s="17" t="s">
        <v>219</v>
      </c>
      <c r="AU204" s="17" t="s">
        <v>76</v>
      </c>
    </row>
    <row r="205" spans="2:51" s="12" customFormat="1" ht="12">
      <c r="B205" s="232"/>
      <c r="C205" s="233"/>
      <c r="D205" s="228" t="s">
        <v>223</v>
      </c>
      <c r="E205" s="234" t="s">
        <v>1</v>
      </c>
      <c r="F205" s="235" t="s">
        <v>919</v>
      </c>
      <c r="G205" s="233"/>
      <c r="H205" s="234" t="s">
        <v>1</v>
      </c>
      <c r="I205" s="236"/>
      <c r="J205" s="233"/>
      <c r="K205" s="233"/>
      <c r="L205" s="237"/>
      <c r="M205" s="238"/>
      <c r="N205" s="239"/>
      <c r="O205" s="239"/>
      <c r="P205" s="239"/>
      <c r="Q205" s="239"/>
      <c r="R205" s="239"/>
      <c r="S205" s="239"/>
      <c r="T205" s="240"/>
      <c r="AT205" s="241" t="s">
        <v>223</v>
      </c>
      <c r="AU205" s="241" t="s">
        <v>76</v>
      </c>
      <c r="AV205" s="12" t="s">
        <v>74</v>
      </c>
      <c r="AW205" s="12" t="s">
        <v>30</v>
      </c>
      <c r="AX205" s="12" t="s">
        <v>67</v>
      </c>
      <c r="AY205" s="241" t="s">
        <v>211</v>
      </c>
    </row>
    <row r="206" spans="2:51" s="13" customFormat="1" ht="12">
      <c r="B206" s="242"/>
      <c r="C206" s="243"/>
      <c r="D206" s="228" t="s">
        <v>223</v>
      </c>
      <c r="E206" s="244" t="s">
        <v>1</v>
      </c>
      <c r="F206" s="245" t="s">
        <v>920</v>
      </c>
      <c r="G206" s="243"/>
      <c r="H206" s="246">
        <v>14.227</v>
      </c>
      <c r="I206" s="247"/>
      <c r="J206" s="243"/>
      <c r="K206" s="243"/>
      <c r="L206" s="248"/>
      <c r="M206" s="249"/>
      <c r="N206" s="250"/>
      <c r="O206" s="250"/>
      <c r="P206" s="250"/>
      <c r="Q206" s="250"/>
      <c r="R206" s="250"/>
      <c r="S206" s="250"/>
      <c r="T206" s="251"/>
      <c r="AT206" s="252" t="s">
        <v>223</v>
      </c>
      <c r="AU206" s="252" t="s">
        <v>76</v>
      </c>
      <c r="AV206" s="13" t="s">
        <v>76</v>
      </c>
      <c r="AW206" s="13" t="s">
        <v>30</v>
      </c>
      <c r="AX206" s="13" t="s">
        <v>67</v>
      </c>
      <c r="AY206" s="252" t="s">
        <v>211</v>
      </c>
    </row>
    <row r="207" spans="2:51" s="14" customFormat="1" ht="12">
      <c r="B207" s="253"/>
      <c r="C207" s="254"/>
      <c r="D207" s="228" t="s">
        <v>223</v>
      </c>
      <c r="E207" s="255" t="s">
        <v>1</v>
      </c>
      <c r="F207" s="256" t="s">
        <v>227</v>
      </c>
      <c r="G207" s="254"/>
      <c r="H207" s="257">
        <v>14.227</v>
      </c>
      <c r="I207" s="258"/>
      <c r="J207" s="254"/>
      <c r="K207" s="254"/>
      <c r="L207" s="259"/>
      <c r="M207" s="260"/>
      <c r="N207" s="261"/>
      <c r="O207" s="261"/>
      <c r="P207" s="261"/>
      <c r="Q207" s="261"/>
      <c r="R207" s="261"/>
      <c r="S207" s="261"/>
      <c r="T207" s="262"/>
      <c r="AT207" s="263" t="s">
        <v>223</v>
      </c>
      <c r="AU207" s="263" t="s">
        <v>76</v>
      </c>
      <c r="AV207" s="14" t="s">
        <v>218</v>
      </c>
      <c r="AW207" s="14" t="s">
        <v>30</v>
      </c>
      <c r="AX207" s="14" t="s">
        <v>74</v>
      </c>
      <c r="AY207" s="263" t="s">
        <v>211</v>
      </c>
    </row>
    <row r="208" spans="2:63" s="11" customFormat="1" ht="22.8" customHeight="1">
      <c r="B208" s="200"/>
      <c r="C208" s="201"/>
      <c r="D208" s="202" t="s">
        <v>66</v>
      </c>
      <c r="E208" s="214" t="s">
        <v>236</v>
      </c>
      <c r="F208" s="214" t="s">
        <v>372</v>
      </c>
      <c r="G208" s="201"/>
      <c r="H208" s="201"/>
      <c r="I208" s="204"/>
      <c r="J208" s="215">
        <f>BK208</f>
        <v>0</v>
      </c>
      <c r="K208" s="201"/>
      <c r="L208" s="206"/>
      <c r="M208" s="207"/>
      <c r="N208" s="208"/>
      <c r="O208" s="208"/>
      <c r="P208" s="209">
        <f>SUM(P209:P257)</f>
        <v>0</v>
      </c>
      <c r="Q208" s="208"/>
      <c r="R208" s="209">
        <f>SUM(R209:R257)</f>
        <v>2.4979587865000004</v>
      </c>
      <c r="S208" s="208"/>
      <c r="T208" s="210">
        <f>SUM(T209:T257)</f>
        <v>0</v>
      </c>
      <c r="AR208" s="211" t="s">
        <v>74</v>
      </c>
      <c r="AT208" s="212" t="s">
        <v>66</v>
      </c>
      <c r="AU208" s="212" t="s">
        <v>74</v>
      </c>
      <c r="AY208" s="211" t="s">
        <v>211</v>
      </c>
      <c r="BK208" s="213">
        <f>SUM(BK209:BK257)</f>
        <v>0</v>
      </c>
    </row>
    <row r="209" spans="2:65" s="1" customFormat="1" ht="16.5" customHeight="1">
      <c r="B209" s="38"/>
      <c r="C209" s="216" t="s">
        <v>373</v>
      </c>
      <c r="D209" s="216" t="s">
        <v>213</v>
      </c>
      <c r="E209" s="217" t="s">
        <v>374</v>
      </c>
      <c r="F209" s="218" t="s">
        <v>375</v>
      </c>
      <c r="G209" s="219" t="s">
        <v>230</v>
      </c>
      <c r="H209" s="220">
        <v>5.35</v>
      </c>
      <c r="I209" s="221"/>
      <c r="J209" s="222">
        <f>ROUND(I209*H209,2)</f>
        <v>0</v>
      </c>
      <c r="K209" s="218" t="s">
        <v>217</v>
      </c>
      <c r="L209" s="43"/>
      <c r="M209" s="223" t="s">
        <v>1</v>
      </c>
      <c r="N209" s="224" t="s">
        <v>38</v>
      </c>
      <c r="O209" s="79"/>
      <c r="P209" s="225">
        <f>O209*H209</f>
        <v>0</v>
      </c>
      <c r="Q209" s="225">
        <v>0</v>
      </c>
      <c r="R209" s="225">
        <f>Q209*H209</f>
        <v>0</v>
      </c>
      <c r="S209" s="225">
        <v>0</v>
      </c>
      <c r="T209" s="226">
        <f>S209*H209</f>
        <v>0</v>
      </c>
      <c r="AR209" s="17" t="s">
        <v>218</v>
      </c>
      <c r="AT209" s="17" t="s">
        <v>213</v>
      </c>
      <c r="AU209" s="17" t="s">
        <v>76</v>
      </c>
      <c r="AY209" s="17" t="s">
        <v>211</v>
      </c>
      <c r="BE209" s="227">
        <f>IF(N209="základní",J209,0)</f>
        <v>0</v>
      </c>
      <c r="BF209" s="227">
        <f>IF(N209="snížená",J209,0)</f>
        <v>0</v>
      </c>
      <c r="BG209" s="227">
        <f>IF(N209="zákl. přenesená",J209,0)</f>
        <v>0</v>
      </c>
      <c r="BH209" s="227">
        <f>IF(N209="sníž. přenesená",J209,0)</f>
        <v>0</v>
      </c>
      <c r="BI209" s="227">
        <f>IF(N209="nulová",J209,0)</f>
        <v>0</v>
      </c>
      <c r="BJ209" s="17" t="s">
        <v>74</v>
      </c>
      <c r="BK209" s="227">
        <f>ROUND(I209*H209,2)</f>
        <v>0</v>
      </c>
      <c r="BL209" s="17" t="s">
        <v>218</v>
      </c>
      <c r="BM209" s="17" t="s">
        <v>921</v>
      </c>
    </row>
    <row r="210" spans="2:47" s="1" customFormat="1" ht="12">
      <c r="B210" s="38"/>
      <c r="C210" s="39"/>
      <c r="D210" s="228" t="s">
        <v>219</v>
      </c>
      <c r="E210" s="39"/>
      <c r="F210" s="229" t="s">
        <v>377</v>
      </c>
      <c r="G210" s="39"/>
      <c r="H210" s="39"/>
      <c r="I210" s="143"/>
      <c r="J210" s="39"/>
      <c r="K210" s="39"/>
      <c r="L210" s="43"/>
      <c r="M210" s="230"/>
      <c r="N210" s="79"/>
      <c r="O210" s="79"/>
      <c r="P210" s="79"/>
      <c r="Q210" s="79"/>
      <c r="R210" s="79"/>
      <c r="S210" s="79"/>
      <c r="T210" s="80"/>
      <c r="AT210" s="17" t="s">
        <v>219</v>
      </c>
      <c r="AU210" s="17" t="s">
        <v>76</v>
      </c>
    </row>
    <row r="211" spans="2:47" s="1" customFormat="1" ht="12">
      <c r="B211" s="38"/>
      <c r="C211" s="39"/>
      <c r="D211" s="228" t="s">
        <v>221</v>
      </c>
      <c r="E211" s="39"/>
      <c r="F211" s="231" t="s">
        <v>378</v>
      </c>
      <c r="G211" s="39"/>
      <c r="H211" s="39"/>
      <c r="I211" s="143"/>
      <c r="J211" s="39"/>
      <c r="K211" s="39"/>
      <c r="L211" s="43"/>
      <c r="M211" s="230"/>
      <c r="N211" s="79"/>
      <c r="O211" s="79"/>
      <c r="P211" s="79"/>
      <c r="Q211" s="79"/>
      <c r="R211" s="79"/>
      <c r="S211" s="79"/>
      <c r="T211" s="80"/>
      <c r="AT211" s="17" t="s">
        <v>221</v>
      </c>
      <c r="AU211" s="17" t="s">
        <v>76</v>
      </c>
    </row>
    <row r="212" spans="2:51" s="12" customFormat="1" ht="12">
      <c r="B212" s="232"/>
      <c r="C212" s="233"/>
      <c r="D212" s="228" t="s">
        <v>223</v>
      </c>
      <c r="E212" s="234" t="s">
        <v>1</v>
      </c>
      <c r="F212" s="235" t="s">
        <v>922</v>
      </c>
      <c r="G212" s="233"/>
      <c r="H212" s="234" t="s">
        <v>1</v>
      </c>
      <c r="I212" s="236"/>
      <c r="J212" s="233"/>
      <c r="K212" s="233"/>
      <c r="L212" s="237"/>
      <c r="M212" s="238"/>
      <c r="N212" s="239"/>
      <c r="O212" s="239"/>
      <c r="P212" s="239"/>
      <c r="Q212" s="239"/>
      <c r="R212" s="239"/>
      <c r="S212" s="239"/>
      <c r="T212" s="240"/>
      <c r="AT212" s="241" t="s">
        <v>223</v>
      </c>
      <c r="AU212" s="241" t="s">
        <v>76</v>
      </c>
      <c r="AV212" s="12" t="s">
        <v>74</v>
      </c>
      <c r="AW212" s="12" t="s">
        <v>30</v>
      </c>
      <c r="AX212" s="12" t="s">
        <v>67</v>
      </c>
      <c r="AY212" s="241" t="s">
        <v>211</v>
      </c>
    </row>
    <row r="213" spans="2:51" s="13" customFormat="1" ht="12">
      <c r="B213" s="242"/>
      <c r="C213" s="243"/>
      <c r="D213" s="228" t="s">
        <v>223</v>
      </c>
      <c r="E213" s="244" t="s">
        <v>1</v>
      </c>
      <c r="F213" s="245" t="s">
        <v>923</v>
      </c>
      <c r="G213" s="243"/>
      <c r="H213" s="246">
        <v>1.35</v>
      </c>
      <c r="I213" s="247"/>
      <c r="J213" s="243"/>
      <c r="K213" s="243"/>
      <c r="L213" s="248"/>
      <c r="M213" s="249"/>
      <c r="N213" s="250"/>
      <c r="O213" s="250"/>
      <c r="P213" s="250"/>
      <c r="Q213" s="250"/>
      <c r="R213" s="250"/>
      <c r="S213" s="250"/>
      <c r="T213" s="251"/>
      <c r="AT213" s="252" t="s">
        <v>223</v>
      </c>
      <c r="AU213" s="252" t="s">
        <v>76</v>
      </c>
      <c r="AV213" s="13" t="s">
        <v>76</v>
      </c>
      <c r="AW213" s="13" t="s">
        <v>30</v>
      </c>
      <c r="AX213" s="13" t="s">
        <v>67</v>
      </c>
      <c r="AY213" s="252" t="s">
        <v>211</v>
      </c>
    </row>
    <row r="214" spans="2:51" s="12" customFormat="1" ht="12">
      <c r="B214" s="232"/>
      <c r="C214" s="233"/>
      <c r="D214" s="228" t="s">
        <v>223</v>
      </c>
      <c r="E214" s="234" t="s">
        <v>1</v>
      </c>
      <c r="F214" s="235" t="s">
        <v>924</v>
      </c>
      <c r="G214" s="233"/>
      <c r="H214" s="234" t="s">
        <v>1</v>
      </c>
      <c r="I214" s="236"/>
      <c r="J214" s="233"/>
      <c r="K214" s="233"/>
      <c r="L214" s="237"/>
      <c r="M214" s="238"/>
      <c r="N214" s="239"/>
      <c r="O214" s="239"/>
      <c r="P214" s="239"/>
      <c r="Q214" s="239"/>
      <c r="R214" s="239"/>
      <c r="S214" s="239"/>
      <c r="T214" s="240"/>
      <c r="AT214" s="241" t="s">
        <v>223</v>
      </c>
      <c r="AU214" s="241" t="s">
        <v>76</v>
      </c>
      <c r="AV214" s="12" t="s">
        <v>74</v>
      </c>
      <c r="AW214" s="12" t="s">
        <v>30</v>
      </c>
      <c r="AX214" s="12" t="s">
        <v>67</v>
      </c>
      <c r="AY214" s="241" t="s">
        <v>211</v>
      </c>
    </row>
    <row r="215" spans="2:51" s="12" customFormat="1" ht="12">
      <c r="B215" s="232"/>
      <c r="C215" s="233"/>
      <c r="D215" s="228" t="s">
        <v>223</v>
      </c>
      <c r="E215" s="234" t="s">
        <v>1</v>
      </c>
      <c r="F215" s="235" t="s">
        <v>925</v>
      </c>
      <c r="G215" s="233"/>
      <c r="H215" s="234" t="s">
        <v>1</v>
      </c>
      <c r="I215" s="236"/>
      <c r="J215" s="233"/>
      <c r="K215" s="233"/>
      <c r="L215" s="237"/>
      <c r="M215" s="238"/>
      <c r="N215" s="239"/>
      <c r="O215" s="239"/>
      <c r="P215" s="239"/>
      <c r="Q215" s="239"/>
      <c r="R215" s="239"/>
      <c r="S215" s="239"/>
      <c r="T215" s="240"/>
      <c r="AT215" s="241" t="s">
        <v>223</v>
      </c>
      <c r="AU215" s="241" t="s">
        <v>76</v>
      </c>
      <c r="AV215" s="12" t="s">
        <v>74</v>
      </c>
      <c r="AW215" s="12" t="s">
        <v>30</v>
      </c>
      <c r="AX215" s="12" t="s">
        <v>67</v>
      </c>
      <c r="AY215" s="241" t="s">
        <v>211</v>
      </c>
    </row>
    <row r="216" spans="2:51" s="13" customFormat="1" ht="12">
      <c r="B216" s="242"/>
      <c r="C216" s="243"/>
      <c r="D216" s="228" t="s">
        <v>223</v>
      </c>
      <c r="E216" s="244" t="s">
        <v>1</v>
      </c>
      <c r="F216" s="245" t="s">
        <v>926</v>
      </c>
      <c r="G216" s="243"/>
      <c r="H216" s="246">
        <v>2</v>
      </c>
      <c r="I216" s="247"/>
      <c r="J216" s="243"/>
      <c r="K216" s="243"/>
      <c r="L216" s="248"/>
      <c r="M216" s="249"/>
      <c r="N216" s="250"/>
      <c r="O216" s="250"/>
      <c r="P216" s="250"/>
      <c r="Q216" s="250"/>
      <c r="R216" s="250"/>
      <c r="S216" s="250"/>
      <c r="T216" s="251"/>
      <c r="AT216" s="252" t="s">
        <v>223</v>
      </c>
      <c r="AU216" s="252" t="s">
        <v>76</v>
      </c>
      <c r="AV216" s="13" t="s">
        <v>76</v>
      </c>
      <c r="AW216" s="13" t="s">
        <v>30</v>
      </c>
      <c r="AX216" s="13" t="s">
        <v>67</v>
      </c>
      <c r="AY216" s="252" t="s">
        <v>211</v>
      </c>
    </row>
    <row r="217" spans="2:51" s="12" customFormat="1" ht="12">
      <c r="B217" s="232"/>
      <c r="C217" s="233"/>
      <c r="D217" s="228" t="s">
        <v>223</v>
      </c>
      <c r="E217" s="234" t="s">
        <v>1</v>
      </c>
      <c r="F217" s="235" t="s">
        <v>927</v>
      </c>
      <c r="G217" s="233"/>
      <c r="H217" s="234" t="s">
        <v>1</v>
      </c>
      <c r="I217" s="236"/>
      <c r="J217" s="233"/>
      <c r="K217" s="233"/>
      <c r="L217" s="237"/>
      <c r="M217" s="238"/>
      <c r="N217" s="239"/>
      <c r="O217" s="239"/>
      <c r="P217" s="239"/>
      <c r="Q217" s="239"/>
      <c r="R217" s="239"/>
      <c r="S217" s="239"/>
      <c r="T217" s="240"/>
      <c r="AT217" s="241" t="s">
        <v>223</v>
      </c>
      <c r="AU217" s="241" t="s">
        <v>76</v>
      </c>
      <c r="AV217" s="12" t="s">
        <v>74</v>
      </c>
      <c r="AW217" s="12" t="s">
        <v>30</v>
      </c>
      <c r="AX217" s="12" t="s">
        <v>67</v>
      </c>
      <c r="AY217" s="241" t="s">
        <v>211</v>
      </c>
    </row>
    <row r="218" spans="2:51" s="13" customFormat="1" ht="12">
      <c r="B218" s="242"/>
      <c r="C218" s="243"/>
      <c r="D218" s="228" t="s">
        <v>223</v>
      </c>
      <c r="E218" s="244" t="s">
        <v>1</v>
      </c>
      <c r="F218" s="245" t="s">
        <v>926</v>
      </c>
      <c r="G218" s="243"/>
      <c r="H218" s="246">
        <v>2</v>
      </c>
      <c r="I218" s="247"/>
      <c r="J218" s="243"/>
      <c r="K218" s="243"/>
      <c r="L218" s="248"/>
      <c r="M218" s="249"/>
      <c r="N218" s="250"/>
      <c r="O218" s="250"/>
      <c r="P218" s="250"/>
      <c r="Q218" s="250"/>
      <c r="R218" s="250"/>
      <c r="S218" s="250"/>
      <c r="T218" s="251"/>
      <c r="AT218" s="252" t="s">
        <v>223</v>
      </c>
      <c r="AU218" s="252" t="s">
        <v>76</v>
      </c>
      <c r="AV218" s="13" t="s">
        <v>76</v>
      </c>
      <c r="AW218" s="13" t="s">
        <v>30</v>
      </c>
      <c r="AX218" s="13" t="s">
        <v>67</v>
      </c>
      <c r="AY218" s="252" t="s">
        <v>211</v>
      </c>
    </row>
    <row r="219" spans="2:51" s="14" customFormat="1" ht="12">
      <c r="B219" s="253"/>
      <c r="C219" s="254"/>
      <c r="D219" s="228" t="s">
        <v>223</v>
      </c>
      <c r="E219" s="255" t="s">
        <v>1</v>
      </c>
      <c r="F219" s="256" t="s">
        <v>227</v>
      </c>
      <c r="G219" s="254"/>
      <c r="H219" s="257">
        <v>5.35</v>
      </c>
      <c r="I219" s="258"/>
      <c r="J219" s="254"/>
      <c r="K219" s="254"/>
      <c r="L219" s="259"/>
      <c r="M219" s="260"/>
      <c r="N219" s="261"/>
      <c r="O219" s="261"/>
      <c r="P219" s="261"/>
      <c r="Q219" s="261"/>
      <c r="R219" s="261"/>
      <c r="S219" s="261"/>
      <c r="T219" s="262"/>
      <c r="AT219" s="263" t="s">
        <v>223</v>
      </c>
      <c r="AU219" s="263" t="s">
        <v>76</v>
      </c>
      <c r="AV219" s="14" t="s">
        <v>218</v>
      </c>
      <c r="AW219" s="14" t="s">
        <v>30</v>
      </c>
      <c r="AX219" s="14" t="s">
        <v>74</v>
      </c>
      <c r="AY219" s="263" t="s">
        <v>211</v>
      </c>
    </row>
    <row r="220" spans="2:65" s="1" customFormat="1" ht="16.5" customHeight="1">
      <c r="B220" s="38"/>
      <c r="C220" s="216" t="s">
        <v>292</v>
      </c>
      <c r="D220" s="216" t="s">
        <v>213</v>
      </c>
      <c r="E220" s="217" t="s">
        <v>383</v>
      </c>
      <c r="F220" s="218" t="s">
        <v>384</v>
      </c>
      <c r="G220" s="219" t="s">
        <v>216</v>
      </c>
      <c r="H220" s="220">
        <v>30.887</v>
      </c>
      <c r="I220" s="221"/>
      <c r="J220" s="222">
        <f>ROUND(I220*H220,2)</f>
        <v>0</v>
      </c>
      <c r="K220" s="218" t="s">
        <v>217</v>
      </c>
      <c r="L220" s="43"/>
      <c r="M220" s="223" t="s">
        <v>1</v>
      </c>
      <c r="N220" s="224" t="s">
        <v>38</v>
      </c>
      <c r="O220" s="79"/>
      <c r="P220" s="225">
        <f>O220*H220</f>
        <v>0</v>
      </c>
      <c r="Q220" s="225">
        <v>0.0417442</v>
      </c>
      <c r="R220" s="225">
        <f>Q220*H220</f>
        <v>1.2893531054</v>
      </c>
      <c r="S220" s="225">
        <v>0</v>
      </c>
      <c r="T220" s="226">
        <f>S220*H220</f>
        <v>0</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928</v>
      </c>
    </row>
    <row r="221" spans="2:47" s="1" customFormat="1" ht="12">
      <c r="B221" s="38"/>
      <c r="C221" s="39"/>
      <c r="D221" s="228" t="s">
        <v>219</v>
      </c>
      <c r="E221" s="39"/>
      <c r="F221" s="229" t="s">
        <v>386</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387</v>
      </c>
      <c r="G222" s="39"/>
      <c r="H222" s="39"/>
      <c r="I222" s="143"/>
      <c r="J222" s="39"/>
      <c r="K222" s="39"/>
      <c r="L222" s="43"/>
      <c r="M222" s="230"/>
      <c r="N222" s="79"/>
      <c r="O222" s="79"/>
      <c r="P222" s="79"/>
      <c r="Q222" s="79"/>
      <c r="R222" s="79"/>
      <c r="S222" s="79"/>
      <c r="T222" s="80"/>
      <c r="AT222" s="17" t="s">
        <v>221</v>
      </c>
      <c r="AU222" s="17" t="s">
        <v>76</v>
      </c>
    </row>
    <row r="223" spans="2:51" s="13" customFormat="1" ht="12">
      <c r="B223" s="242"/>
      <c r="C223" s="243"/>
      <c r="D223" s="228" t="s">
        <v>223</v>
      </c>
      <c r="E223" s="244" t="s">
        <v>1</v>
      </c>
      <c r="F223" s="245" t="s">
        <v>929</v>
      </c>
      <c r="G223" s="243"/>
      <c r="H223" s="246">
        <v>6.638</v>
      </c>
      <c r="I223" s="247"/>
      <c r="J223" s="243"/>
      <c r="K223" s="243"/>
      <c r="L223" s="248"/>
      <c r="M223" s="249"/>
      <c r="N223" s="250"/>
      <c r="O223" s="250"/>
      <c r="P223" s="250"/>
      <c r="Q223" s="250"/>
      <c r="R223" s="250"/>
      <c r="S223" s="250"/>
      <c r="T223" s="251"/>
      <c r="AT223" s="252" t="s">
        <v>223</v>
      </c>
      <c r="AU223" s="252" t="s">
        <v>76</v>
      </c>
      <c r="AV223" s="13" t="s">
        <v>76</v>
      </c>
      <c r="AW223" s="13" t="s">
        <v>30</v>
      </c>
      <c r="AX223" s="13" t="s">
        <v>67</v>
      </c>
      <c r="AY223" s="252" t="s">
        <v>211</v>
      </c>
    </row>
    <row r="224" spans="2:51" s="12" customFormat="1" ht="12">
      <c r="B224" s="232"/>
      <c r="C224" s="233"/>
      <c r="D224" s="228" t="s">
        <v>223</v>
      </c>
      <c r="E224" s="234" t="s">
        <v>1</v>
      </c>
      <c r="F224" s="235" t="s">
        <v>925</v>
      </c>
      <c r="G224" s="233"/>
      <c r="H224" s="234" t="s">
        <v>1</v>
      </c>
      <c r="I224" s="236"/>
      <c r="J224" s="233"/>
      <c r="K224" s="233"/>
      <c r="L224" s="237"/>
      <c r="M224" s="238"/>
      <c r="N224" s="239"/>
      <c r="O224" s="239"/>
      <c r="P224" s="239"/>
      <c r="Q224" s="239"/>
      <c r="R224" s="239"/>
      <c r="S224" s="239"/>
      <c r="T224" s="240"/>
      <c r="AT224" s="241" t="s">
        <v>223</v>
      </c>
      <c r="AU224" s="241" t="s">
        <v>76</v>
      </c>
      <c r="AV224" s="12" t="s">
        <v>74</v>
      </c>
      <c r="AW224" s="12" t="s">
        <v>30</v>
      </c>
      <c r="AX224" s="12" t="s">
        <v>67</v>
      </c>
      <c r="AY224" s="241" t="s">
        <v>211</v>
      </c>
    </row>
    <row r="225" spans="2:51" s="13" customFormat="1" ht="12">
      <c r="B225" s="242"/>
      <c r="C225" s="243"/>
      <c r="D225" s="228" t="s">
        <v>223</v>
      </c>
      <c r="E225" s="244" t="s">
        <v>1</v>
      </c>
      <c r="F225" s="245" t="s">
        <v>930</v>
      </c>
      <c r="G225" s="243"/>
      <c r="H225" s="246">
        <v>12.39</v>
      </c>
      <c r="I225" s="247"/>
      <c r="J225" s="243"/>
      <c r="K225" s="243"/>
      <c r="L225" s="248"/>
      <c r="M225" s="249"/>
      <c r="N225" s="250"/>
      <c r="O225" s="250"/>
      <c r="P225" s="250"/>
      <c r="Q225" s="250"/>
      <c r="R225" s="250"/>
      <c r="S225" s="250"/>
      <c r="T225" s="251"/>
      <c r="AT225" s="252" t="s">
        <v>223</v>
      </c>
      <c r="AU225" s="252" t="s">
        <v>76</v>
      </c>
      <c r="AV225" s="13" t="s">
        <v>76</v>
      </c>
      <c r="AW225" s="13" t="s">
        <v>30</v>
      </c>
      <c r="AX225" s="13" t="s">
        <v>67</v>
      </c>
      <c r="AY225" s="252" t="s">
        <v>211</v>
      </c>
    </row>
    <row r="226" spans="2:51" s="12" customFormat="1" ht="12">
      <c r="B226" s="232"/>
      <c r="C226" s="233"/>
      <c r="D226" s="228" t="s">
        <v>223</v>
      </c>
      <c r="E226" s="234" t="s">
        <v>1</v>
      </c>
      <c r="F226" s="235" t="s">
        <v>931</v>
      </c>
      <c r="G226" s="233"/>
      <c r="H226" s="234" t="s">
        <v>1</v>
      </c>
      <c r="I226" s="236"/>
      <c r="J226" s="233"/>
      <c r="K226" s="233"/>
      <c r="L226" s="237"/>
      <c r="M226" s="238"/>
      <c r="N226" s="239"/>
      <c r="O226" s="239"/>
      <c r="P226" s="239"/>
      <c r="Q226" s="239"/>
      <c r="R226" s="239"/>
      <c r="S226" s="239"/>
      <c r="T226" s="240"/>
      <c r="AT226" s="241" t="s">
        <v>223</v>
      </c>
      <c r="AU226" s="241" t="s">
        <v>76</v>
      </c>
      <c r="AV226" s="12" t="s">
        <v>74</v>
      </c>
      <c r="AW226" s="12" t="s">
        <v>30</v>
      </c>
      <c r="AX226" s="12" t="s">
        <v>67</v>
      </c>
      <c r="AY226" s="241" t="s">
        <v>211</v>
      </c>
    </row>
    <row r="227" spans="2:51" s="13" customFormat="1" ht="12">
      <c r="B227" s="242"/>
      <c r="C227" s="243"/>
      <c r="D227" s="228" t="s">
        <v>223</v>
      </c>
      <c r="E227" s="244" t="s">
        <v>1</v>
      </c>
      <c r="F227" s="245" t="s">
        <v>932</v>
      </c>
      <c r="G227" s="243"/>
      <c r="H227" s="246">
        <v>11.859</v>
      </c>
      <c r="I227" s="247"/>
      <c r="J227" s="243"/>
      <c r="K227" s="243"/>
      <c r="L227" s="248"/>
      <c r="M227" s="249"/>
      <c r="N227" s="250"/>
      <c r="O227" s="250"/>
      <c r="P227" s="250"/>
      <c r="Q227" s="250"/>
      <c r="R227" s="250"/>
      <c r="S227" s="250"/>
      <c r="T227" s="251"/>
      <c r="AT227" s="252" t="s">
        <v>223</v>
      </c>
      <c r="AU227" s="252" t="s">
        <v>76</v>
      </c>
      <c r="AV227" s="13" t="s">
        <v>76</v>
      </c>
      <c r="AW227" s="13" t="s">
        <v>30</v>
      </c>
      <c r="AX227" s="13" t="s">
        <v>67</v>
      </c>
      <c r="AY227" s="252" t="s">
        <v>211</v>
      </c>
    </row>
    <row r="228" spans="2:51" s="14" customFormat="1" ht="12">
      <c r="B228" s="253"/>
      <c r="C228" s="254"/>
      <c r="D228" s="228" t="s">
        <v>223</v>
      </c>
      <c r="E228" s="255" t="s">
        <v>1</v>
      </c>
      <c r="F228" s="256" t="s">
        <v>227</v>
      </c>
      <c r="G228" s="254"/>
      <c r="H228" s="257">
        <v>30.887</v>
      </c>
      <c r="I228" s="258"/>
      <c r="J228" s="254"/>
      <c r="K228" s="254"/>
      <c r="L228" s="259"/>
      <c r="M228" s="260"/>
      <c r="N228" s="261"/>
      <c r="O228" s="261"/>
      <c r="P228" s="261"/>
      <c r="Q228" s="261"/>
      <c r="R228" s="261"/>
      <c r="S228" s="261"/>
      <c r="T228" s="262"/>
      <c r="AT228" s="263" t="s">
        <v>223</v>
      </c>
      <c r="AU228" s="263" t="s">
        <v>76</v>
      </c>
      <c r="AV228" s="14" t="s">
        <v>218</v>
      </c>
      <c r="AW228" s="14" t="s">
        <v>30</v>
      </c>
      <c r="AX228" s="14" t="s">
        <v>74</v>
      </c>
      <c r="AY228" s="263" t="s">
        <v>211</v>
      </c>
    </row>
    <row r="229" spans="2:65" s="1" customFormat="1" ht="16.5" customHeight="1">
      <c r="B229" s="38"/>
      <c r="C229" s="216" t="s">
        <v>389</v>
      </c>
      <c r="D229" s="216" t="s">
        <v>213</v>
      </c>
      <c r="E229" s="217" t="s">
        <v>390</v>
      </c>
      <c r="F229" s="218" t="s">
        <v>391</v>
      </c>
      <c r="G229" s="219" t="s">
        <v>216</v>
      </c>
      <c r="H229" s="220">
        <v>30.887</v>
      </c>
      <c r="I229" s="221"/>
      <c r="J229" s="222">
        <f>ROUND(I229*H229,2)</f>
        <v>0</v>
      </c>
      <c r="K229" s="218" t="s">
        <v>217</v>
      </c>
      <c r="L229" s="43"/>
      <c r="M229" s="223" t="s">
        <v>1</v>
      </c>
      <c r="N229" s="224" t="s">
        <v>38</v>
      </c>
      <c r="O229" s="79"/>
      <c r="P229" s="225">
        <f>O229*H229</f>
        <v>0</v>
      </c>
      <c r="Q229" s="225">
        <v>1.5E-05</v>
      </c>
      <c r="R229" s="225">
        <f>Q229*H229</f>
        <v>0.000463305</v>
      </c>
      <c r="S229" s="225">
        <v>0</v>
      </c>
      <c r="T229" s="226">
        <f>S229*H229</f>
        <v>0</v>
      </c>
      <c r="AR229" s="17" t="s">
        <v>218</v>
      </c>
      <c r="AT229" s="17" t="s">
        <v>213</v>
      </c>
      <c r="AU229" s="17" t="s">
        <v>76</v>
      </c>
      <c r="AY229" s="17" t="s">
        <v>211</v>
      </c>
      <c r="BE229" s="227">
        <f>IF(N229="základní",J229,0)</f>
        <v>0</v>
      </c>
      <c r="BF229" s="227">
        <f>IF(N229="snížená",J229,0)</f>
        <v>0</v>
      </c>
      <c r="BG229" s="227">
        <f>IF(N229="zákl. přenesená",J229,0)</f>
        <v>0</v>
      </c>
      <c r="BH229" s="227">
        <f>IF(N229="sníž. přenesená",J229,0)</f>
        <v>0</v>
      </c>
      <c r="BI229" s="227">
        <f>IF(N229="nulová",J229,0)</f>
        <v>0</v>
      </c>
      <c r="BJ229" s="17" t="s">
        <v>74</v>
      </c>
      <c r="BK229" s="227">
        <f>ROUND(I229*H229,2)</f>
        <v>0</v>
      </c>
      <c r="BL229" s="17" t="s">
        <v>218</v>
      </c>
      <c r="BM229" s="17" t="s">
        <v>933</v>
      </c>
    </row>
    <row r="230" spans="2:47" s="1" customFormat="1" ht="12">
      <c r="B230" s="38"/>
      <c r="C230" s="39"/>
      <c r="D230" s="228" t="s">
        <v>219</v>
      </c>
      <c r="E230" s="39"/>
      <c r="F230" s="229" t="s">
        <v>393</v>
      </c>
      <c r="G230" s="39"/>
      <c r="H230" s="39"/>
      <c r="I230" s="143"/>
      <c r="J230" s="39"/>
      <c r="K230" s="39"/>
      <c r="L230" s="43"/>
      <c r="M230" s="230"/>
      <c r="N230" s="79"/>
      <c r="O230" s="79"/>
      <c r="P230" s="79"/>
      <c r="Q230" s="79"/>
      <c r="R230" s="79"/>
      <c r="S230" s="79"/>
      <c r="T230" s="80"/>
      <c r="AT230" s="17" t="s">
        <v>219</v>
      </c>
      <c r="AU230" s="17" t="s">
        <v>76</v>
      </c>
    </row>
    <row r="231" spans="2:47" s="1" customFormat="1" ht="12">
      <c r="B231" s="38"/>
      <c r="C231" s="39"/>
      <c r="D231" s="228" t="s">
        <v>221</v>
      </c>
      <c r="E231" s="39"/>
      <c r="F231" s="231" t="s">
        <v>387</v>
      </c>
      <c r="G231" s="39"/>
      <c r="H231" s="39"/>
      <c r="I231" s="143"/>
      <c r="J231" s="39"/>
      <c r="K231" s="39"/>
      <c r="L231" s="43"/>
      <c r="M231" s="230"/>
      <c r="N231" s="79"/>
      <c r="O231" s="79"/>
      <c r="P231" s="79"/>
      <c r="Q231" s="79"/>
      <c r="R231" s="79"/>
      <c r="S231" s="79"/>
      <c r="T231" s="80"/>
      <c r="AT231" s="17" t="s">
        <v>221</v>
      </c>
      <c r="AU231" s="17" t="s">
        <v>76</v>
      </c>
    </row>
    <row r="232" spans="2:65" s="1" customFormat="1" ht="16.5" customHeight="1">
      <c r="B232" s="38"/>
      <c r="C232" s="216" t="s">
        <v>298</v>
      </c>
      <c r="D232" s="216" t="s">
        <v>213</v>
      </c>
      <c r="E232" s="217" t="s">
        <v>934</v>
      </c>
      <c r="F232" s="218" t="s">
        <v>935</v>
      </c>
      <c r="G232" s="219" t="s">
        <v>323</v>
      </c>
      <c r="H232" s="220">
        <v>1.135</v>
      </c>
      <c r="I232" s="221"/>
      <c r="J232" s="222">
        <f>ROUND(I232*H232,2)</f>
        <v>0</v>
      </c>
      <c r="K232" s="218" t="s">
        <v>217</v>
      </c>
      <c r="L232" s="43"/>
      <c r="M232" s="223" t="s">
        <v>1</v>
      </c>
      <c r="N232" s="224" t="s">
        <v>38</v>
      </c>
      <c r="O232" s="79"/>
      <c r="P232" s="225">
        <f>O232*H232</f>
        <v>0</v>
      </c>
      <c r="Q232" s="225">
        <v>1.0487652</v>
      </c>
      <c r="R232" s="225">
        <f>Q232*H232</f>
        <v>1.190348502</v>
      </c>
      <c r="S232" s="225">
        <v>0</v>
      </c>
      <c r="T232" s="226">
        <f>S232*H232</f>
        <v>0</v>
      </c>
      <c r="AR232" s="17" t="s">
        <v>218</v>
      </c>
      <c r="AT232" s="17" t="s">
        <v>213</v>
      </c>
      <c r="AU232" s="17" t="s">
        <v>76</v>
      </c>
      <c r="AY232" s="17" t="s">
        <v>211</v>
      </c>
      <c r="BE232" s="227">
        <f>IF(N232="základní",J232,0)</f>
        <v>0</v>
      </c>
      <c r="BF232" s="227">
        <f>IF(N232="snížená",J232,0)</f>
        <v>0</v>
      </c>
      <c r="BG232" s="227">
        <f>IF(N232="zákl. přenesená",J232,0)</f>
        <v>0</v>
      </c>
      <c r="BH232" s="227">
        <f>IF(N232="sníž. přenesená",J232,0)</f>
        <v>0</v>
      </c>
      <c r="BI232" s="227">
        <f>IF(N232="nulová",J232,0)</f>
        <v>0</v>
      </c>
      <c r="BJ232" s="17" t="s">
        <v>74</v>
      </c>
      <c r="BK232" s="227">
        <f>ROUND(I232*H232,2)</f>
        <v>0</v>
      </c>
      <c r="BL232" s="17" t="s">
        <v>218</v>
      </c>
      <c r="BM232" s="17" t="s">
        <v>936</v>
      </c>
    </row>
    <row r="233" spans="2:47" s="1" customFormat="1" ht="12">
      <c r="B233" s="38"/>
      <c r="C233" s="39"/>
      <c r="D233" s="228" t="s">
        <v>219</v>
      </c>
      <c r="E233" s="39"/>
      <c r="F233" s="229" t="s">
        <v>937</v>
      </c>
      <c r="G233" s="39"/>
      <c r="H233" s="39"/>
      <c r="I233" s="143"/>
      <c r="J233" s="39"/>
      <c r="K233" s="39"/>
      <c r="L233" s="43"/>
      <c r="M233" s="230"/>
      <c r="N233" s="79"/>
      <c r="O233" s="79"/>
      <c r="P233" s="79"/>
      <c r="Q233" s="79"/>
      <c r="R233" s="79"/>
      <c r="S233" s="79"/>
      <c r="T233" s="80"/>
      <c r="AT233" s="17" t="s">
        <v>219</v>
      </c>
      <c r="AU233" s="17" t="s">
        <v>76</v>
      </c>
    </row>
    <row r="234" spans="2:47" s="1" customFormat="1" ht="12">
      <c r="B234" s="38"/>
      <c r="C234" s="39"/>
      <c r="D234" s="228" t="s">
        <v>221</v>
      </c>
      <c r="E234" s="39"/>
      <c r="F234" s="231" t="s">
        <v>938</v>
      </c>
      <c r="G234" s="39"/>
      <c r="H234" s="39"/>
      <c r="I234" s="143"/>
      <c r="J234" s="39"/>
      <c r="K234" s="39"/>
      <c r="L234" s="43"/>
      <c r="M234" s="230"/>
      <c r="N234" s="79"/>
      <c r="O234" s="79"/>
      <c r="P234" s="79"/>
      <c r="Q234" s="79"/>
      <c r="R234" s="79"/>
      <c r="S234" s="79"/>
      <c r="T234" s="80"/>
      <c r="AT234" s="17" t="s">
        <v>221</v>
      </c>
      <c r="AU234" s="17" t="s">
        <v>76</v>
      </c>
    </row>
    <row r="235" spans="2:51" s="12" customFormat="1" ht="12">
      <c r="B235" s="232"/>
      <c r="C235" s="233"/>
      <c r="D235" s="228" t="s">
        <v>223</v>
      </c>
      <c r="E235" s="234" t="s">
        <v>1</v>
      </c>
      <c r="F235" s="235" t="s">
        <v>939</v>
      </c>
      <c r="G235" s="233"/>
      <c r="H235" s="234" t="s">
        <v>1</v>
      </c>
      <c r="I235" s="236"/>
      <c r="J235" s="233"/>
      <c r="K235" s="233"/>
      <c r="L235" s="237"/>
      <c r="M235" s="238"/>
      <c r="N235" s="239"/>
      <c r="O235" s="239"/>
      <c r="P235" s="239"/>
      <c r="Q235" s="239"/>
      <c r="R235" s="239"/>
      <c r="S235" s="239"/>
      <c r="T235" s="240"/>
      <c r="AT235" s="241" t="s">
        <v>223</v>
      </c>
      <c r="AU235" s="241" t="s">
        <v>76</v>
      </c>
      <c r="AV235" s="12" t="s">
        <v>74</v>
      </c>
      <c r="AW235" s="12" t="s">
        <v>30</v>
      </c>
      <c r="AX235" s="12" t="s">
        <v>67</v>
      </c>
      <c r="AY235" s="241" t="s">
        <v>211</v>
      </c>
    </row>
    <row r="236" spans="2:51" s="13" customFormat="1" ht="12">
      <c r="B236" s="242"/>
      <c r="C236" s="243"/>
      <c r="D236" s="228" t="s">
        <v>223</v>
      </c>
      <c r="E236" s="244" t="s">
        <v>1</v>
      </c>
      <c r="F236" s="245" t="s">
        <v>940</v>
      </c>
      <c r="G236" s="243"/>
      <c r="H236" s="246">
        <v>0.354</v>
      </c>
      <c r="I236" s="247"/>
      <c r="J236" s="243"/>
      <c r="K236" s="243"/>
      <c r="L236" s="248"/>
      <c r="M236" s="249"/>
      <c r="N236" s="250"/>
      <c r="O236" s="250"/>
      <c r="P236" s="250"/>
      <c r="Q236" s="250"/>
      <c r="R236" s="250"/>
      <c r="S236" s="250"/>
      <c r="T236" s="251"/>
      <c r="AT236" s="252" t="s">
        <v>223</v>
      </c>
      <c r="AU236" s="252" t="s">
        <v>76</v>
      </c>
      <c r="AV236" s="13" t="s">
        <v>76</v>
      </c>
      <c r="AW236" s="13" t="s">
        <v>30</v>
      </c>
      <c r="AX236" s="13" t="s">
        <v>67</v>
      </c>
      <c r="AY236" s="252" t="s">
        <v>211</v>
      </c>
    </row>
    <row r="237" spans="2:51" s="12" customFormat="1" ht="12">
      <c r="B237" s="232"/>
      <c r="C237" s="233"/>
      <c r="D237" s="228" t="s">
        <v>223</v>
      </c>
      <c r="E237" s="234" t="s">
        <v>1</v>
      </c>
      <c r="F237" s="235" t="s">
        <v>941</v>
      </c>
      <c r="G237" s="233"/>
      <c r="H237" s="234" t="s">
        <v>1</v>
      </c>
      <c r="I237" s="236"/>
      <c r="J237" s="233"/>
      <c r="K237" s="233"/>
      <c r="L237" s="237"/>
      <c r="M237" s="238"/>
      <c r="N237" s="239"/>
      <c r="O237" s="239"/>
      <c r="P237" s="239"/>
      <c r="Q237" s="239"/>
      <c r="R237" s="239"/>
      <c r="S237" s="239"/>
      <c r="T237" s="240"/>
      <c r="AT237" s="241" t="s">
        <v>223</v>
      </c>
      <c r="AU237" s="241" t="s">
        <v>76</v>
      </c>
      <c r="AV237" s="12" t="s">
        <v>74</v>
      </c>
      <c r="AW237" s="12" t="s">
        <v>30</v>
      </c>
      <c r="AX237" s="12" t="s">
        <v>67</v>
      </c>
      <c r="AY237" s="241" t="s">
        <v>211</v>
      </c>
    </row>
    <row r="238" spans="2:51" s="13" customFormat="1" ht="12">
      <c r="B238" s="242"/>
      <c r="C238" s="243"/>
      <c r="D238" s="228" t="s">
        <v>223</v>
      </c>
      <c r="E238" s="244" t="s">
        <v>1</v>
      </c>
      <c r="F238" s="245" t="s">
        <v>942</v>
      </c>
      <c r="G238" s="243"/>
      <c r="H238" s="246">
        <v>0.46</v>
      </c>
      <c r="I238" s="247"/>
      <c r="J238" s="243"/>
      <c r="K238" s="243"/>
      <c r="L238" s="248"/>
      <c r="M238" s="249"/>
      <c r="N238" s="250"/>
      <c r="O238" s="250"/>
      <c r="P238" s="250"/>
      <c r="Q238" s="250"/>
      <c r="R238" s="250"/>
      <c r="S238" s="250"/>
      <c r="T238" s="251"/>
      <c r="AT238" s="252" t="s">
        <v>223</v>
      </c>
      <c r="AU238" s="252" t="s">
        <v>76</v>
      </c>
      <c r="AV238" s="13" t="s">
        <v>76</v>
      </c>
      <c r="AW238" s="13" t="s">
        <v>30</v>
      </c>
      <c r="AX238" s="13" t="s">
        <v>67</v>
      </c>
      <c r="AY238" s="252" t="s">
        <v>211</v>
      </c>
    </row>
    <row r="239" spans="2:51" s="13" customFormat="1" ht="12">
      <c r="B239" s="242"/>
      <c r="C239" s="243"/>
      <c r="D239" s="228" t="s">
        <v>223</v>
      </c>
      <c r="E239" s="244" t="s">
        <v>1</v>
      </c>
      <c r="F239" s="245" t="s">
        <v>943</v>
      </c>
      <c r="G239" s="243"/>
      <c r="H239" s="246">
        <v>0.321</v>
      </c>
      <c r="I239" s="247"/>
      <c r="J239" s="243"/>
      <c r="K239" s="243"/>
      <c r="L239" s="248"/>
      <c r="M239" s="249"/>
      <c r="N239" s="250"/>
      <c r="O239" s="250"/>
      <c r="P239" s="250"/>
      <c r="Q239" s="250"/>
      <c r="R239" s="250"/>
      <c r="S239" s="250"/>
      <c r="T239" s="251"/>
      <c r="AT239" s="252" t="s">
        <v>223</v>
      </c>
      <c r="AU239" s="252" t="s">
        <v>76</v>
      </c>
      <c r="AV239" s="13" t="s">
        <v>76</v>
      </c>
      <c r="AW239" s="13" t="s">
        <v>30</v>
      </c>
      <c r="AX239" s="13" t="s">
        <v>67</v>
      </c>
      <c r="AY239" s="252" t="s">
        <v>211</v>
      </c>
    </row>
    <row r="240" spans="2:51" s="14" customFormat="1" ht="12">
      <c r="B240" s="253"/>
      <c r="C240" s="254"/>
      <c r="D240" s="228" t="s">
        <v>223</v>
      </c>
      <c r="E240" s="255" t="s">
        <v>1</v>
      </c>
      <c r="F240" s="256" t="s">
        <v>227</v>
      </c>
      <c r="G240" s="254"/>
      <c r="H240" s="257">
        <v>1.135</v>
      </c>
      <c r="I240" s="258"/>
      <c r="J240" s="254"/>
      <c r="K240" s="254"/>
      <c r="L240" s="259"/>
      <c r="M240" s="260"/>
      <c r="N240" s="261"/>
      <c r="O240" s="261"/>
      <c r="P240" s="261"/>
      <c r="Q240" s="261"/>
      <c r="R240" s="261"/>
      <c r="S240" s="261"/>
      <c r="T240" s="262"/>
      <c r="AT240" s="263" t="s">
        <v>223</v>
      </c>
      <c r="AU240" s="263" t="s">
        <v>76</v>
      </c>
      <c r="AV240" s="14" t="s">
        <v>218</v>
      </c>
      <c r="AW240" s="14" t="s">
        <v>30</v>
      </c>
      <c r="AX240" s="14" t="s">
        <v>74</v>
      </c>
      <c r="AY240" s="263" t="s">
        <v>211</v>
      </c>
    </row>
    <row r="241" spans="2:65" s="1" customFormat="1" ht="16.5" customHeight="1">
      <c r="B241" s="38"/>
      <c r="C241" s="216" t="s">
        <v>402</v>
      </c>
      <c r="D241" s="216" t="s">
        <v>213</v>
      </c>
      <c r="E241" s="217" t="s">
        <v>944</v>
      </c>
      <c r="F241" s="218" t="s">
        <v>945</v>
      </c>
      <c r="G241" s="219" t="s">
        <v>230</v>
      </c>
      <c r="H241" s="220">
        <v>3.78</v>
      </c>
      <c r="I241" s="221"/>
      <c r="J241" s="222">
        <f>ROUND(I241*H241,2)</f>
        <v>0</v>
      </c>
      <c r="K241" s="218" t="s">
        <v>217</v>
      </c>
      <c r="L241" s="43"/>
      <c r="M241" s="223" t="s">
        <v>1</v>
      </c>
      <c r="N241" s="224" t="s">
        <v>38</v>
      </c>
      <c r="O241" s="79"/>
      <c r="P241" s="225">
        <f>O241*H241</f>
        <v>0</v>
      </c>
      <c r="Q241" s="225">
        <v>0</v>
      </c>
      <c r="R241" s="225">
        <f>Q241*H241</f>
        <v>0</v>
      </c>
      <c r="S241" s="225">
        <v>0</v>
      </c>
      <c r="T241" s="226">
        <f>S241*H241</f>
        <v>0</v>
      </c>
      <c r="AR241" s="17" t="s">
        <v>218</v>
      </c>
      <c r="AT241" s="17" t="s">
        <v>213</v>
      </c>
      <c r="AU241" s="17" t="s">
        <v>76</v>
      </c>
      <c r="AY241" s="17" t="s">
        <v>211</v>
      </c>
      <c r="BE241" s="227">
        <f>IF(N241="základní",J241,0)</f>
        <v>0</v>
      </c>
      <c r="BF241" s="227">
        <f>IF(N241="snížená",J241,0)</f>
        <v>0</v>
      </c>
      <c r="BG241" s="227">
        <f>IF(N241="zákl. přenesená",J241,0)</f>
        <v>0</v>
      </c>
      <c r="BH241" s="227">
        <f>IF(N241="sníž. přenesená",J241,0)</f>
        <v>0</v>
      </c>
      <c r="BI241" s="227">
        <f>IF(N241="nulová",J241,0)</f>
        <v>0</v>
      </c>
      <c r="BJ241" s="17" t="s">
        <v>74</v>
      </c>
      <c r="BK241" s="227">
        <f>ROUND(I241*H241,2)</f>
        <v>0</v>
      </c>
      <c r="BL241" s="17" t="s">
        <v>218</v>
      </c>
      <c r="BM241" s="17" t="s">
        <v>946</v>
      </c>
    </row>
    <row r="242" spans="2:47" s="1" customFormat="1" ht="12">
      <c r="B242" s="38"/>
      <c r="C242" s="39"/>
      <c r="D242" s="228" t="s">
        <v>219</v>
      </c>
      <c r="E242" s="39"/>
      <c r="F242" s="229" t="s">
        <v>947</v>
      </c>
      <c r="G242" s="39"/>
      <c r="H242" s="39"/>
      <c r="I242" s="143"/>
      <c r="J242" s="39"/>
      <c r="K242" s="39"/>
      <c r="L242" s="43"/>
      <c r="M242" s="230"/>
      <c r="N242" s="79"/>
      <c r="O242" s="79"/>
      <c r="P242" s="79"/>
      <c r="Q242" s="79"/>
      <c r="R242" s="79"/>
      <c r="S242" s="79"/>
      <c r="T242" s="80"/>
      <c r="AT242" s="17" t="s">
        <v>219</v>
      </c>
      <c r="AU242" s="17" t="s">
        <v>76</v>
      </c>
    </row>
    <row r="243" spans="2:47" s="1" customFormat="1" ht="12">
      <c r="B243" s="38"/>
      <c r="C243" s="39"/>
      <c r="D243" s="228" t="s">
        <v>221</v>
      </c>
      <c r="E243" s="39"/>
      <c r="F243" s="231" t="s">
        <v>948</v>
      </c>
      <c r="G243" s="39"/>
      <c r="H243" s="39"/>
      <c r="I243" s="143"/>
      <c r="J243" s="39"/>
      <c r="K243" s="39"/>
      <c r="L243" s="43"/>
      <c r="M243" s="230"/>
      <c r="N243" s="79"/>
      <c r="O243" s="79"/>
      <c r="P243" s="79"/>
      <c r="Q243" s="79"/>
      <c r="R243" s="79"/>
      <c r="S243" s="79"/>
      <c r="T243" s="80"/>
      <c r="AT243" s="17" t="s">
        <v>221</v>
      </c>
      <c r="AU243" s="17" t="s">
        <v>76</v>
      </c>
    </row>
    <row r="244" spans="2:51" s="12" customFormat="1" ht="12">
      <c r="B244" s="232"/>
      <c r="C244" s="233"/>
      <c r="D244" s="228" t="s">
        <v>223</v>
      </c>
      <c r="E244" s="234" t="s">
        <v>1</v>
      </c>
      <c r="F244" s="235" t="s">
        <v>939</v>
      </c>
      <c r="G244" s="233"/>
      <c r="H244" s="234" t="s">
        <v>1</v>
      </c>
      <c r="I244" s="236"/>
      <c r="J244" s="233"/>
      <c r="K244" s="233"/>
      <c r="L244" s="237"/>
      <c r="M244" s="238"/>
      <c r="N244" s="239"/>
      <c r="O244" s="239"/>
      <c r="P244" s="239"/>
      <c r="Q244" s="239"/>
      <c r="R244" s="239"/>
      <c r="S244" s="239"/>
      <c r="T244" s="240"/>
      <c r="AT244" s="241" t="s">
        <v>223</v>
      </c>
      <c r="AU244" s="241" t="s">
        <v>76</v>
      </c>
      <c r="AV244" s="12" t="s">
        <v>74</v>
      </c>
      <c r="AW244" s="12" t="s">
        <v>30</v>
      </c>
      <c r="AX244" s="12" t="s">
        <v>67</v>
      </c>
      <c r="AY244" s="241" t="s">
        <v>211</v>
      </c>
    </row>
    <row r="245" spans="2:51" s="12" customFormat="1" ht="12">
      <c r="B245" s="232"/>
      <c r="C245" s="233"/>
      <c r="D245" s="228" t="s">
        <v>223</v>
      </c>
      <c r="E245" s="234" t="s">
        <v>1</v>
      </c>
      <c r="F245" s="235" t="s">
        <v>949</v>
      </c>
      <c r="G245" s="233"/>
      <c r="H245" s="234" t="s">
        <v>1</v>
      </c>
      <c r="I245" s="236"/>
      <c r="J245" s="233"/>
      <c r="K245" s="233"/>
      <c r="L245" s="237"/>
      <c r="M245" s="238"/>
      <c r="N245" s="239"/>
      <c r="O245" s="239"/>
      <c r="P245" s="239"/>
      <c r="Q245" s="239"/>
      <c r="R245" s="239"/>
      <c r="S245" s="239"/>
      <c r="T245" s="240"/>
      <c r="AT245" s="241" t="s">
        <v>223</v>
      </c>
      <c r="AU245" s="241" t="s">
        <v>76</v>
      </c>
      <c r="AV245" s="12" t="s">
        <v>74</v>
      </c>
      <c r="AW245" s="12" t="s">
        <v>30</v>
      </c>
      <c r="AX245" s="12" t="s">
        <v>67</v>
      </c>
      <c r="AY245" s="241" t="s">
        <v>211</v>
      </c>
    </row>
    <row r="246" spans="2:51" s="13" customFormat="1" ht="12">
      <c r="B246" s="242"/>
      <c r="C246" s="243"/>
      <c r="D246" s="228" t="s">
        <v>223</v>
      </c>
      <c r="E246" s="244" t="s">
        <v>1</v>
      </c>
      <c r="F246" s="245" t="s">
        <v>950</v>
      </c>
      <c r="G246" s="243"/>
      <c r="H246" s="246">
        <v>3.78</v>
      </c>
      <c r="I246" s="247"/>
      <c r="J246" s="243"/>
      <c r="K246" s="243"/>
      <c r="L246" s="248"/>
      <c r="M246" s="249"/>
      <c r="N246" s="250"/>
      <c r="O246" s="250"/>
      <c r="P246" s="250"/>
      <c r="Q246" s="250"/>
      <c r="R246" s="250"/>
      <c r="S246" s="250"/>
      <c r="T246" s="251"/>
      <c r="AT246" s="252" t="s">
        <v>223</v>
      </c>
      <c r="AU246" s="252" t="s">
        <v>76</v>
      </c>
      <c r="AV246" s="13" t="s">
        <v>76</v>
      </c>
      <c r="AW246" s="13" t="s">
        <v>30</v>
      </c>
      <c r="AX246" s="13" t="s">
        <v>67</v>
      </c>
      <c r="AY246" s="252" t="s">
        <v>211</v>
      </c>
    </row>
    <row r="247" spans="2:51" s="14" customFormat="1" ht="12">
      <c r="B247" s="253"/>
      <c r="C247" s="254"/>
      <c r="D247" s="228" t="s">
        <v>223</v>
      </c>
      <c r="E247" s="255" t="s">
        <v>1</v>
      </c>
      <c r="F247" s="256" t="s">
        <v>227</v>
      </c>
      <c r="G247" s="254"/>
      <c r="H247" s="257">
        <v>3.78</v>
      </c>
      <c r="I247" s="258"/>
      <c r="J247" s="254"/>
      <c r="K247" s="254"/>
      <c r="L247" s="259"/>
      <c r="M247" s="260"/>
      <c r="N247" s="261"/>
      <c r="O247" s="261"/>
      <c r="P247" s="261"/>
      <c r="Q247" s="261"/>
      <c r="R247" s="261"/>
      <c r="S247" s="261"/>
      <c r="T247" s="262"/>
      <c r="AT247" s="263" t="s">
        <v>223</v>
      </c>
      <c r="AU247" s="263" t="s">
        <v>76</v>
      </c>
      <c r="AV247" s="14" t="s">
        <v>218</v>
      </c>
      <c r="AW247" s="14" t="s">
        <v>30</v>
      </c>
      <c r="AX247" s="14" t="s">
        <v>74</v>
      </c>
      <c r="AY247" s="263" t="s">
        <v>211</v>
      </c>
    </row>
    <row r="248" spans="2:65" s="1" customFormat="1" ht="16.5" customHeight="1">
      <c r="B248" s="38"/>
      <c r="C248" s="216" t="s">
        <v>304</v>
      </c>
      <c r="D248" s="216" t="s">
        <v>213</v>
      </c>
      <c r="E248" s="217" t="s">
        <v>951</v>
      </c>
      <c r="F248" s="218" t="s">
        <v>952</v>
      </c>
      <c r="G248" s="219" t="s">
        <v>216</v>
      </c>
      <c r="H248" s="220">
        <v>9.563</v>
      </c>
      <c r="I248" s="221"/>
      <c r="J248" s="222">
        <f>ROUND(I248*H248,2)</f>
        <v>0</v>
      </c>
      <c r="K248" s="218" t="s">
        <v>217</v>
      </c>
      <c r="L248" s="43"/>
      <c r="M248" s="223" t="s">
        <v>1</v>
      </c>
      <c r="N248" s="224" t="s">
        <v>38</v>
      </c>
      <c r="O248" s="79"/>
      <c r="P248" s="225">
        <f>O248*H248</f>
        <v>0</v>
      </c>
      <c r="Q248" s="225">
        <v>0.0018247</v>
      </c>
      <c r="R248" s="225">
        <f>Q248*H248</f>
        <v>0.0174496061</v>
      </c>
      <c r="S248" s="225">
        <v>0</v>
      </c>
      <c r="T248" s="226">
        <f>S248*H248</f>
        <v>0</v>
      </c>
      <c r="AR248" s="17" t="s">
        <v>218</v>
      </c>
      <c r="AT248" s="17" t="s">
        <v>213</v>
      </c>
      <c r="AU248" s="17" t="s">
        <v>76</v>
      </c>
      <c r="AY248" s="17" t="s">
        <v>211</v>
      </c>
      <c r="BE248" s="227">
        <f>IF(N248="základní",J248,0)</f>
        <v>0</v>
      </c>
      <c r="BF248" s="227">
        <f>IF(N248="snížená",J248,0)</f>
        <v>0</v>
      </c>
      <c r="BG248" s="227">
        <f>IF(N248="zákl. přenesená",J248,0)</f>
        <v>0</v>
      </c>
      <c r="BH248" s="227">
        <f>IF(N248="sníž. přenesená",J248,0)</f>
        <v>0</v>
      </c>
      <c r="BI248" s="227">
        <f>IF(N248="nulová",J248,0)</f>
        <v>0</v>
      </c>
      <c r="BJ248" s="17" t="s">
        <v>74</v>
      </c>
      <c r="BK248" s="227">
        <f>ROUND(I248*H248,2)</f>
        <v>0</v>
      </c>
      <c r="BL248" s="17" t="s">
        <v>218</v>
      </c>
      <c r="BM248" s="17" t="s">
        <v>953</v>
      </c>
    </row>
    <row r="249" spans="2:47" s="1" customFormat="1" ht="12">
      <c r="B249" s="38"/>
      <c r="C249" s="39"/>
      <c r="D249" s="228" t="s">
        <v>219</v>
      </c>
      <c r="E249" s="39"/>
      <c r="F249" s="229" t="s">
        <v>954</v>
      </c>
      <c r="G249" s="39"/>
      <c r="H249" s="39"/>
      <c r="I249" s="143"/>
      <c r="J249" s="39"/>
      <c r="K249" s="39"/>
      <c r="L249" s="43"/>
      <c r="M249" s="230"/>
      <c r="N249" s="79"/>
      <c r="O249" s="79"/>
      <c r="P249" s="79"/>
      <c r="Q249" s="79"/>
      <c r="R249" s="79"/>
      <c r="S249" s="79"/>
      <c r="T249" s="80"/>
      <c r="AT249" s="17" t="s">
        <v>219</v>
      </c>
      <c r="AU249" s="17" t="s">
        <v>76</v>
      </c>
    </row>
    <row r="250" spans="2:47" s="1" customFormat="1" ht="12">
      <c r="B250" s="38"/>
      <c r="C250" s="39"/>
      <c r="D250" s="228" t="s">
        <v>221</v>
      </c>
      <c r="E250" s="39"/>
      <c r="F250" s="231" t="s">
        <v>955</v>
      </c>
      <c r="G250" s="39"/>
      <c r="H250" s="39"/>
      <c r="I250" s="143"/>
      <c r="J250" s="39"/>
      <c r="K250" s="39"/>
      <c r="L250" s="43"/>
      <c r="M250" s="230"/>
      <c r="N250" s="79"/>
      <c r="O250" s="79"/>
      <c r="P250" s="79"/>
      <c r="Q250" s="79"/>
      <c r="R250" s="79"/>
      <c r="S250" s="79"/>
      <c r="T250" s="80"/>
      <c r="AT250" s="17" t="s">
        <v>221</v>
      </c>
      <c r="AU250" s="17" t="s">
        <v>76</v>
      </c>
    </row>
    <row r="251" spans="2:51" s="12" customFormat="1" ht="12">
      <c r="B251" s="232"/>
      <c r="C251" s="233"/>
      <c r="D251" s="228" t="s">
        <v>223</v>
      </c>
      <c r="E251" s="234" t="s">
        <v>1</v>
      </c>
      <c r="F251" s="235" t="s">
        <v>939</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2" customFormat="1" ht="12">
      <c r="B252" s="232"/>
      <c r="C252" s="233"/>
      <c r="D252" s="228" t="s">
        <v>223</v>
      </c>
      <c r="E252" s="234" t="s">
        <v>1</v>
      </c>
      <c r="F252" s="235" t="s">
        <v>949</v>
      </c>
      <c r="G252" s="233"/>
      <c r="H252" s="234" t="s">
        <v>1</v>
      </c>
      <c r="I252" s="236"/>
      <c r="J252" s="233"/>
      <c r="K252" s="233"/>
      <c r="L252" s="237"/>
      <c r="M252" s="238"/>
      <c r="N252" s="239"/>
      <c r="O252" s="239"/>
      <c r="P252" s="239"/>
      <c r="Q252" s="239"/>
      <c r="R252" s="239"/>
      <c r="S252" s="239"/>
      <c r="T252" s="240"/>
      <c r="AT252" s="241" t="s">
        <v>223</v>
      </c>
      <c r="AU252" s="241" t="s">
        <v>76</v>
      </c>
      <c r="AV252" s="12" t="s">
        <v>74</v>
      </c>
      <c r="AW252" s="12" t="s">
        <v>30</v>
      </c>
      <c r="AX252" s="12" t="s">
        <v>67</v>
      </c>
      <c r="AY252" s="241" t="s">
        <v>211</v>
      </c>
    </row>
    <row r="253" spans="2:51" s="13" customFormat="1" ht="12">
      <c r="B253" s="242"/>
      <c r="C253" s="243"/>
      <c r="D253" s="228" t="s">
        <v>223</v>
      </c>
      <c r="E253" s="244" t="s">
        <v>1</v>
      </c>
      <c r="F253" s="245" t="s">
        <v>956</v>
      </c>
      <c r="G253" s="243"/>
      <c r="H253" s="246">
        <v>9.563</v>
      </c>
      <c r="I253" s="247"/>
      <c r="J253" s="243"/>
      <c r="K253" s="243"/>
      <c r="L253" s="248"/>
      <c r="M253" s="249"/>
      <c r="N253" s="250"/>
      <c r="O253" s="250"/>
      <c r="P253" s="250"/>
      <c r="Q253" s="250"/>
      <c r="R253" s="250"/>
      <c r="S253" s="250"/>
      <c r="T253" s="251"/>
      <c r="AT253" s="252" t="s">
        <v>223</v>
      </c>
      <c r="AU253" s="252" t="s">
        <v>76</v>
      </c>
      <c r="AV253" s="13" t="s">
        <v>76</v>
      </c>
      <c r="AW253" s="13" t="s">
        <v>30</v>
      </c>
      <c r="AX253" s="13" t="s">
        <v>67</v>
      </c>
      <c r="AY253" s="252" t="s">
        <v>211</v>
      </c>
    </row>
    <row r="254" spans="2:51" s="14" customFormat="1" ht="12">
      <c r="B254" s="253"/>
      <c r="C254" s="254"/>
      <c r="D254" s="228" t="s">
        <v>223</v>
      </c>
      <c r="E254" s="255" t="s">
        <v>1</v>
      </c>
      <c r="F254" s="256" t="s">
        <v>227</v>
      </c>
      <c r="G254" s="254"/>
      <c r="H254" s="257">
        <v>9.563</v>
      </c>
      <c r="I254" s="258"/>
      <c r="J254" s="254"/>
      <c r="K254" s="254"/>
      <c r="L254" s="259"/>
      <c r="M254" s="260"/>
      <c r="N254" s="261"/>
      <c r="O254" s="261"/>
      <c r="P254" s="261"/>
      <c r="Q254" s="261"/>
      <c r="R254" s="261"/>
      <c r="S254" s="261"/>
      <c r="T254" s="262"/>
      <c r="AT254" s="263" t="s">
        <v>223</v>
      </c>
      <c r="AU254" s="263" t="s">
        <v>76</v>
      </c>
      <c r="AV254" s="14" t="s">
        <v>218</v>
      </c>
      <c r="AW254" s="14" t="s">
        <v>30</v>
      </c>
      <c r="AX254" s="14" t="s">
        <v>74</v>
      </c>
      <c r="AY254" s="263" t="s">
        <v>211</v>
      </c>
    </row>
    <row r="255" spans="2:65" s="1" customFormat="1" ht="16.5" customHeight="1">
      <c r="B255" s="38"/>
      <c r="C255" s="216" t="s">
        <v>418</v>
      </c>
      <c r="D255" s="216" t="s">
        <v>213</v>
      </c>
      <c r="E255" s="217" t="s">
        <v>957</v>
      </c>
      <c r="F255" s="218" t="s">
        <v>958</v>
      </c>
      <c r="G255" s="219" t="s">
        <v>216</v>
      </c>
      <c r="H255" s="220">
        <v>9.563</v>
      </c>
      <c r="I255" s="221"/>
      <c r="J255" s="222">
        <f>ROUND(I255*H255,2)</f>
        <v>0</v>
      </c>
      <c r="K255" s="218" t="s">
        <v>217</v>
      </c>
      <c r="L255" s="43"/>
      <c r="M255" s="223" t="s">
        <v>1</v>
      </c>
      <c r="N255" s="224" t="s">
        <v>38</v>
      </c>
      <c r="O255" s="79"/>
      <c r="P255" s="225">
        <f>O255*H255</f>
        <v>0</v>
      </c>
      <c r="Q255" s="225">
        <v>3.6E-05</v>
      </c>
      <c r="R255" s="225">
        <f>Q255*H255</f>
        <v>0.000344268</v>
      </c>
      <c r="S255" s="225">
        <v>0</v>
      </c>
      <c r="T255" s="226">
        <f>S255*H255</f>
        <v>0</v>
      </c>
      <c r="AR255" s="17" t="s">
        <v>218</v>
      </c>
      <c r="AT255" s="17" t="s">
        <v>213</v>
      </c>
      <c r="AU255" s="17" t="s">
        <v>76</v>
      </c>
      <c r="AY255" s="17" t="s">
        <v>211</v>
      </c>
      <c r="BE255" s="227">
        <f>IF(N255="základní",J255,0)</f>
        <v>0</v>
      </c>
      <c r="BF255" s="227">
        <f>IF(N255="snížená",J255,0)</f>
        <v>0</v>
      </c>
      <c r="BG255" s="227">
        <f>IF(N255="zákl. přenesená",J255,0)</f>
        <v>0</v>
      </c>
      <c r="BH255" s="227">
        <f>IF(N255="sníž. přenesená",J255,0)</f>
        <v>0</v>
      </c>
      <c r="BI255" s="227">
        <f>IF(N255="nulová",J255,0)</f>
        <v>0</v>
      </c>
      <c r="BJ255" s="17" t="s">
        <v>74</v>
      </c>
      <c r="BK255" s="227">
        <f>ROUND(I255*H255,2)</f>
        <v>0</v>
      </c>
      <c r="BL255" s="17" t="s">
        <v>218</v>
      </c>
      <c r="BM255" s="17" t="s">
        <v>959</v>
      </c>
    </row>
    <row r="256" spans="2:47" s="1" customFormat="1" ht="12">
      <c r="B256" s="38"/>
      <c r="C256" s="39"/>
      <c r="D256" s="228" t="s">
        <v>219</v>
      </c>
      <c r="E256" s="39"/>
      <c r="F256" s="229" t="s">
        <v>960</v>
      </c>
      <c r="G256" s="39"/>
      <c r="H256" s="39"/>
      <c r="I256" s="143"/>
      <c r="J256" s="39"/>
      <c r="K256" s="39"/>
      <c r="L256" s="43"/>
      <c r="M256" s="230"/>
      <c r="N256" s="79"/>
      <c r="O256" s="79"/>
      <c r="P256" s="79"/>
      <c r="Q256" s="79"/>
      <c r="R256" s="79"/>
      <c r="S256" s="79"/>
      <c r="T256" s="80"/>
      <c r="AT256" s="17" t="s">
        <v>219</v>
      </c>
      <c r="AU256" s="17" t="s">
        <v>76</v>
      </c>
    </row>
    <row r="257" spans="2:47" s="1" customFormat="1" ht="12">
      <c r="B257" s="38"/>
      <c r="C257" s="39"/>
      <c r="D257" s="228" t="s">
        <v>221</v>
      </c>
      <c r="E257" s="39"/>
      <c r="F257" s="231" t="s">
        <v>955</v>
      </c>
      <c r="G257" s="39"/>
      <c r="H257" s="39"/>
      <c r="I257" s="143"/>
      <c r="J257" s="39"/>
      <c r="K257" s="39"/>
      <c r="L257" s="43"/>
      <c r="M257" s="230"/>
      <c r="N257" s="79"/>
      <c r="O257" s="79"/>
      <c r="P257" s="79"/>
      <c r="Q257" s="79"/>
      <c r="R257" s="79"/>
      <c r="S257" s="79"/>
      <c r="T257" s="80"/>
      <c r="AT257" s="17" t="s">
        <v>221</v>
      </c>
      <c r="AU257" s="17" t="s">
        <v>76</v>
      </c>
    </row>
    <row r="258" spans="2:63" s="11" customFormat="1" ht="22.8" customHeight="1">
      <c r="B258" s="200"/>
      <c r="C258" s="201"/>
      <c r="D258" s="202" t="s">
        <v>66</v>
      </c>
      <c r="E258" s="214" t="s">
        <v>218</v>
      </c>
      <c r="F258" s="214" t="s">
        <v>427</v>
      </c>
      <c r="G258" s="201"/>
      <c r="H258" s="201"/>
      <c r="I258" s="204"/>
      <c r="J258" s="215">
        <f>BK258</f>
        <v>0</v>
      </c>
      <c r="K258" s="201"/>
      <c r="L258" s="206"/>
      <c r="M258" s="207"/>
      <c r="N258" s="208"/>
      <c r="O258" s="208"/>
      <c r="P258" s="209">
        <f>SUM(P259:P306)</f>
        <v>0</v>
      </c>
      <c r="Q258" s="208"/>
      <c r="R258" s="209">
        <f>SUM(R259:R306)</f>
        <v>57.646393780000004</v>
      </c>
      <c r="S258" s="208"/>
      <c r="T258" s="210">
        <f>SUM(T259:T306)</f>
        <v>0</v>
      </c>
      <c r="AR258" s="211" t="s">
        <v>74</v>
      </c>
      <c r="AT258" s="212" t="s">
        <v>66</v>
      </c>
      <c r="AU258" s="212" t="s">
        <v>74</v>
      </c>
      <c r="AY258" s="211" t="s">
        <v>211</v>
      </c>
      <c r="BK258" s="213">
        <f>SUM(BK259:BK306)</f>
        <v>0</v>
      </c>
    </row>
    <row r="259" spans="2:65" s="1" customFormat="1" ht="16.5" customHeight="1">
      <c r="B259" s="38"/>
      <c r="C259" s="216" t="s">
        <v>311</v>
      </c>
      <c r="D259" s="216" t="s">
        <v>213</v>
      </c>
      <c r="E259" s="217" t="s">
        <v>436</v>
      </c>
      <c r="F259" s="218" t="s">
        <v>437</v>
      </c>
      <c r="G259" s="219" t="s">
        <v>216</v>
      </c>
      <c r="H259" s="220">
        <v>0.672</v>
      </c>
      <c r="I259" s="221"/>
      <c r="J259" s="222">
        <f>ROUND(I259*H259,2)</f>
        <v>0</v>
      </c>
      <c r="K259" s="218" t="s">
        <v>217</v>
      </c>
      <c r="L259" s="43"/>
      <c r="M259" s="223" t="s">
        <v>1</v>
      </c>
      <c r="N259" s="224" t="s">
        <v>38</v>
      </c>
      <c r="O259" s="79"/>
      <c r="P259" s="225">
        <f>O259*H259</f>
        <v>0</v>
      </c>
      <c r="Q259" s="225">
        <v>0.02102</v>
      </c>
      <c r="R259" s="225">
        <f>Q259*H259</f>
        <v>0.014125440000000001</v>
      </c>
      <c r="S259" s="225">
        <v>0</v>
      </c>
      <c r="T259" s="226">
        <f>S259*H259</f>
        <v>0</v>
      </c>
      <c r="AR259" s="17" t="s">
        <v>218</v>
      </c>
      <c r="AT259" s="17" t="s">
        <v>213</v>
      </c>
      <c r="AU259" s="17" t="s">
        <v>76</v>
      </c>
      <c r="AY259" s="17" t="s">
        <v>211</v>
      </c>
      <c r="BE259" s="227">
        <f>IF(N259="základní",J259,0)</f>
        <v>0</v>
      </c>
      <c r="BF259" s="227">
        <f>IF(N259="snížená",J259,0)</f>
        <v>0</v>
      </c>
      <c r="BG259" s="227">
        <f>IF(N259="zákl. přenesená",J259,0)</f>
        <v>0</v>
      </c>
      <c r="BH259" s="227">
        <f>IF(N259="sníž. přenesená",J259,0)</f>
        <v>0</v>
      </c>
      <c r="BI259" s="227">
        <f>IF(N259="nulová",J259,0)</f>
        <v>0</v>
      </c>
      <c r="BJ259" s="17" t="s">
        <v>74</v>
      </c>
      <c r="BK259" s="227">
        <f>ROUND(I259*H259,2)</f>
        <v>0</v>
      </c>
      <c r="BL259" s="17" t="s">
        <v>218</v>
      </c>
      <c r="BM259" s="17" t="s">
        <v>961</v>
      </c>
    </row>
    <row r="260" spans="2:47" s="1" customFormat="1" ht="12">
      <c r="B260" s="38"/>
      <c r="C260" s="39"/>
      <c r="D260" s="228" t="s">
        <v>219</v>
      </c>
      <c r="E260" s="39"/>
      <c r="F260" s="229" t="s">
        <v>439</v>
      </c>
      <c r="G260" s="39"/>
      <c r="H260" s="39"/>
      <c r="I260" s="143"/>
      <c r="J260" s="39"/>
      <c r="K260" s="39"/>
      <c r="L260" s="43"/>
      <c r="M260" s="230"/>
      <c r="N260" s="79"/>
      <c r="O260" s="79"/>
      <c r="P260" s="79"/>
      <c r="Q260" s="79"/>
      <c r="R260" s="79"/>
      <c r="S260" s="79"/>
      <c r="T260" s="80"/>
      <c r="AT260" s="17" t="s">
        <v>219</v>
      </c>
      <c r="AU260" s="17" t="s">
        <v>76</v>
      </c>
    </row>
    <row r="261" spans="2:47" s="1" customFormat="1" ht="12">
      <c r="B261" s="38"/>
      <c r="C261" s="39"/>
      <c r="D261" s="228" t="s">
        <v>221</v>
      </c>
      <c r="E261" s="39"/>
      <c r="F261" s="231" t="s">
        <v>440</v>
      </c>
      <c r="G261" s="39"/>
      <c r="H261" s="39"/>
      <c r="I261" s="143"/>
      <c r="J261" s="39"/>
      <c r="K261" s="39"/>
      <c r="L261" s="43"/>
      <c r="M261" s="230"/>
      <c r="N261" s="79"/>
      <c r="O261" s="79"/>
      <c r="P261" s="79"/>
      <c r="Q261" s="79"/>
      <c r="R261" s="79"/>
      <c r="S261" s="79"/>
      <c r="T261" s="80"/>
      <c r="AT261" s="17" t="s">
        <v>221</v>
      </c>
      <c r="AU261" s="17" t="s">
        <v>76</v>
      </c>
    </row>
    <row r="262" spans="2:51" s="12" customFormat="1" ht="12">
      <c r="B262" s="232"/>
      <c r="C262" s="233"/>
      <c r="D262" s="228" t="s">
        <v>223</v>
      </c>
      <c r="E262" s="234" t="s">
        <v>1</v>
      </c>
      <c r="F262" s="235" t="s">
        <v>441</v>
      </c>
      <c r="G262" s="233"/>
      <c r="H262" s="234" t="s">
        <v>1</v>
      </c>
      <c r="I262" s="236"/>
      <c r="J262" s="233"/>
      <c r="K262" s="233"/>
      <c r="L262" s="237"/>
      <c r="M262" s="238"/>
      <c r="N262" s="239"/>
      <c r="O262" s="239"/>
      <c r="P262" s="239"/>
      <c r="Q262" s="239"/>
      <c r="R262" s="239"/>
      <c r="S262" s="239"/>
      <c r="T262" s="240"/>
      <c r="AT262" s="241" t="s">
        <v>223</v>
      </c>
      <c r="AU262" s="241" t="s">
        <v>76</v>
      </c>
      <c r="AV262" s="12" t="s">
        <v>74</v>
      </c>
      <c r="AW262" s="12" t="s">
        <v>30</v>
      </c>
      <c r="AX262" s="12" t="s">
        <v>67</v>
      </c>
      <c r="AY262" s="241" t="s">
        <v>211</v>
      </c>
    </row>
    <row r="263" spans="2:51" s="13" customFormat="1" ht="12">
      <c r="B263" s="242"/>
      <c r="C263" s="243"/>
      <c r="D263" s="228" t="s">
        <v>223</v>
      </c>
      <c r="E263" s="244" t="s">
        <v>1</v>
      </c>
      <c r="F263" s="245" t="s">
        <v>962</v>
      </c>
      <c r="G263" s="243"/>
      <c r="H263" s="246">
        <v>0.672</v>
      </c>
      <c r="I263" s="247"/>
      <c r="J263" s="243"/>
      <c r="K263" s="243"/>
      <c r="L263" s="248"/>
      <c r="M263" s="249"/>
      <c r="N263" s="250"/>
      <c r="O263" s="250"/>
      <c r="P263" s="250"/>
      <c r="Q263" s="250"/>
      <c r="R263" s="250"/>
      <c r="S263" s="250"/>
      <c r="T263" s="251"/>
      <c r="AT263" s="252" t="s">
        <v>223</v>
      </c>
      <c r="AU263" s="252" t="s">
        <v>76</v>
      </c>
      <c r="AV263" s="13" t="s">
        <v>76</v>
      </c>
      <c r="AW263" s="13" t="s">
        <v>30</v>
      </c>
      <c r="AX263" s="13" t="s">
        <v>67</v>
      </c>
      <c r="AY263" s="252" t="s">
        <v>211</v>
      </c>
    </row>
    <row r="264" spans="2:51" s="14" customFormat="1" ht="12">
      <c r="B264" s="253"/>
      <c r="C264" s="254"/>
      <c r="D264" s="228" t="s">
        <v>223</v>
      </c>
      <c r="E264" s="255" t="s">
        <v>1</v>
      </c>
      <c r="F264" s="256" t="s">
        <v>227</v>
      </c>
      <c r="G264" s="254"/>
      <c r="H264" s="257">
        <v>0.672</v>
      </c>
      <c r="I264" s="258"/>
      <c r="J264" s="254"/>
      <c r="K264" s="254"/>
      <c r="L264" s="259"/>
      <c r="M264" s="260"/>
      <c r="N264" s="261"/>
      <c r="O264" s="261"/>
      <c r="P264" s="261"/>
      <c r="Q264" s="261"/>
      <c r="R264" s="261"/>
      <c r="S264" s="261"/>
      <c r="T264" s="262"/>
      <c r="AT264" s="263" t="s">
        <v>223</v>
      </c>
      <c r="AU264" s="263" t="s">
        <v>76</v>
      </c>
      <c r="AV264" s="14" t="s">
        <v>218</v>
      </c>
      <c r="AW264" s="14" t="s">
        <v>30</v>
      </c>
      <c r="AX264" s="14" t="s">
        <v>74</v>
      </c>
      <c r="AY264" s="263" t="s">
        <v>211</v>
      </c>
    </row>
    <row r="265" spans="2:65" s="1" customFormat="1" ht="16.5" customHeight="1">
      <c r="B265" s="38"/>
      <c r="C265" s="216" t="s">
        <v>435</v>
      </c>
      <c r="D265" s="216" t="s">
        <v>213</v>
      </c>
      <c r="E265" s="217" t="s">
        <v>443</v>
      </c>
      <c r="F265" s="218" t="s">
        <v>444</v>
      </c>
      <c r="G265" s="219" t="s">
        <v>216</v>
      </c>
      <c r="H265" s="220">
        <v>0.672</v>
      </c>
      <c r="I265" s="221"/>
      <c r="J265" s="222">
        <f>ROUND(I265*H265,2)</f>
        <v>0</v>
      </c>
      <c r="K265" s="218" t="s">
        <v>217</v>
      </c>
      <c r="L265" s="43"/>
      <c r="M265" s="223" t="s">
        <v>1</v>
      </c>
      <c r="N265" s="224" t="s">
        <v>38</v>
      </c>
      <c r="O265" s="79"/>
      <c r="P265" s="225">
        <f>O265*H265</f>
        <v>0</v>
      </c>
      <c r="Q265" s="225">
        <v>0.02102</v>
      </c>
      <c r="R265" s="225">
        <f>Q265*H265</f>
        <v>0.014125440000000001</v>
      </c>
      <c r="S265" s="225">
        <v>0</v>
      </c>
      <c r="T265" s="226">
        <f>S265*H265</f>
        <v>0</v>
      </c>
      <c r="AR265" s="17" t="s">
        <v>218</v>
      </c>
      <c r="AT265" s="17" t="s">
        <v>213</v>
      </c>
      <c r="AU265" s="17" t="s">
        <v>76</v>
      </c>
      <c r="AY265" s="17" t="s">
        <v>211</v>
      </c>
      <c r="BE265" s="227">
        <f>IF(N265="základní",J265,0)</f>
        <v>0</v>
      </c>
      <c r="BF265" s="227">
        <f>IF(N265="snížená",J265,0)</f>
        <v>0</v>
      </c>
      <c r="BG265" s="227">
        <f>IF(N265="zákl. přenesená",J265,0)</f>
        <v>0</v>
      </c>
      <c r="BH265" s="227">
        <f>IF(N265="sníž. přenesená",J265,0)</f>
        <v>0</v>
      </c>
      <c r="BI265" s="227">
        <f>IF(N265="nulová",J265,0)</f>
        <v>0</v>
      </c>
      <c r="BJ265" s="17" t="s">
        <v>74</v>
      </c>
      <c r="BK265" s="227">
        <f>ROUND(I265*H265,2)</f>
        <v>0</v>
      </c>
      <c r="BL265" s="17" t="s">
        <v>218</v>
      </c>
      <c r="BM265" s="17" t="s">
        <v>963</v>
      </c>
    </row>
    <row r="266" spans="2:47" s="1" customFormat="1" ht="12">
      <c r="B266" s="38"/>
      <c r="C266" s="39"/>
      <c r="D266" s="228" t="s">
        <v>219</v>
      </c>
      <c r="E266" s="39"/>
      <c r="F266" s="229" t="s">
        <v>446</v>
      </c>
      <c r="G266" s="39"/>
      <c r="H266" s="39"/>
      <c r="I266" s="143"/>
      <c r="J266" s="39"/>
      <c r="K266" s="39"/>
      <c r="L266" s="43"/>
      <c r="M266" s="230"/>
      <c r="N266" s="79"/>
      <c r="O266" s="79"/>
      <c r="P266" s="79"/>
      <c r="Q266" s="79"/>
      <c r="R266" s="79"/>
      <c r="S266" s="79"/>
      <c r="T266" s="80"/>
      <c r="AT266" s="17" t="s">
        <v>219</v>
      </c>
      <c r="AU266" s="17" t="s">
        <v>76</v>
      </c>
    </row>
    <row r="267" spans="2:47" s="1" customFormat="1" ht="12">
      <c r="B267" s="38"/>
      <c r="C267" s="39"/>
      <c r="D267" s="228" t="s">
        <v>221</v>
      </c>
      <c r="E267" s="39"/>
      <c r="F267" s="231" t="s">
        <v>440</v>
      </c>
      <c r="G267" s="39"/>
      <c r="H267" s="39"/>
      <c r="I267" s="143"/>
      <c r="J267" s="39"/>
      <c r="K267" s="39"/>
      <c r="L267" s="43"/>
      <c r="M267" s="230"/>
      <c r="N267" s="79"/>
      <c r="O267" s="79"/>
      <c r="P267" s="79"/>
      <c r="Q267" s="79"/>
      <c r="R267" s="79"/>
      <c r="S267" s="79"/>
      <c r="T267" s="80"/>
      <c r="AT267" s="17" t="s">
        <v>221</v>
      </c>
      <c r="AU267" s="17" t="s">
        <v>76</v>
      </c>
    </row>
    <row r="268" spans="2:51" s="13" customFormat="1" ht="12">
      <c r="B268" s="242"/>
      <c r="C268" s="243"/>
      <c r="D268" s="228" t="s">
        <v>223</v>
      </c>
      <c r="E268" s="244" t="s">
        <v>1</v>
      </c>
      <c r="F268" s="245" t="s">
        <v>964</v>
      </c>
      <c r="G268" s="243"/>
      <c r="H268" s="246">
        <v>0.672</v>
      </c>
      <c r="I268" s="247"/>
      <c r="J268" s="243"/>
      <c r="K268" s="243"/>
      <c r="L268" s="248"/>
      <c r="M268" s="249"/>
      <c r="N268" s="250"/>
      <c r="O268" s="250"/>
      <c r="P268" s="250"/>
      <c r="Q268" s="250"/>
      <c r="R268" s="250"/>
      <c r="S268" s="250"/>
      <c r="T268" s="251"/>
      <c r="AT268" s="252" t="s">
        <v>223</v>
      </c>
      <c r="AU268" s="252" t="s">
        <v>76</v>
      </c>
      <c r="AV268" s="13" t="s">
        <v>76</v>
      </c>
      <c r="AW268" s="13" t="s">
        <v>30</v>
      </c>
      <c r="AX268" s="13" t="s">
        <v>74</v>
      </c>
      <c r="AY268" s="252" t="s">
        <v>211</v>
      </c>
    </row>
    <row r="269" spans="2:65" s="1" customFormat="1" ht="16.5" customHeight="1">
      <c r="B269" s="38"/>
      <c r="C269" s="216" t="s">
        <v>317</v>
      </c>
      <c r="D269" s="216" t="s">
        <v>213</v>
      </c>
      <c r="E269" s="217" t="s">
        <v>449</v>
      </c>
      <c r="F269" s="218" t="s">
        <v>450</v>
      </c>
      <c r="G269" s="219" t="s">
        <v>216</v>
      </c>
      <c r="H269" s="220">
        <v>48.046</v>
      </c>
      <c r="I269" s="221"/>
      <c r="J269" s="222">
        <f>ROUND(I269*H269,2)</f>
        <v>0</v>
      </c>
      <c r="K269" s="218" t="s">
        <v>217</v>
      </c>
      <c r="L269" s="43"/>
      <c r="M269" s="223" t="s">
        <v>1</v>
      </c>
      <c r="N269" s="224" t="s">
        <v>38</v>
      </c>
      <c r="O269" s="79"/>
      <c r="P269" s="225">
        <f>O269*H269</f>
        <v>0</v>
      </c>
      <c r="Q269" s="225">
        <v>0.16192</v>
      </c>
      <c r="R269" s="225">
        <f>Q269*H269</f>
        <v>7.77960832</v>
      </c>
      <c r="S269" s="225">
        <v>0</v>
      </c>
      <c r="T269" s="226">
        <f>S269*H269</f>
        <v>0</v>
      </c>
      <c r="AR269" s="17" t="s">
        <v>218</v>
      </c>
      <c r="AT269" s="17" t="s">
        <v>213</v>
      </c>
      <c r="AU269" s="17" t="s">
        <v>76</v>
      </c>
      <c r="AY269" s="17" t="s">
        <v>211</v>
      </c>
      <c r="BE269" s="227">
        <f>IF(N269="základní",J269,0)</f>
        <v>0</v>
      </c>
      <c r="BF269" s="227">
        <f>IF(N269="snížená",J269,0)</f>
        <v>0</v>
      </c>
      <c r="BG269" s="227">
        <f>IF(N269="zákl. přenesená",J269,0)</f>
        <v>0</v>
      </c>
      <c r="BH269" s="227">
        <f>IF(N269="sníž. přenesená",J269,0)</f>
        <v>0</v>
      </c>
      <c r="BI269" s="227">
        <f>IF(N269="nulová",J269,0)</f>
        <v>0</v>
      </c>
      <c r="BJ269" s="17" t="s">
        <v>74</v>
      </c>
      <c r="BK269" s="227">
        <f>ROUND(I269*H269,2)</f>
        <v>0</v>
      </c>
      <c r="BL269" s="17" t="s">
        <v>218</v>
      </c>
      <c r="BM269" s="17" t="s">
        <v>965</v>
      </c>
    </row>
    <row r="270" spans="2:47" s="1" customFormat="1" ht="12">
      <c r="B270" s="38"/>
      <c r="C270" s="39"/>
      <c r="D270" s="228" t="s">
        <v>219</v>
      </c>
      <c r="E270" s="39"/>
      <c r="F270" s="229" t="s">
        <v>452</v>
      </c>
      <c r="G270" s="39"/>
      <c r="H270" s="39"/>
      <c r="I270" s="143"/>
      <c r="J270" s="39"/>
      <c r="K270" s="39"/>
      <c r="L270" s="43"/>
      <c r="M270" s="230"/>
      <c r="N270" s="79"/>
      <c r="O270" s="79"/>
      <c r="P270" s="79"/>
      <c r="Q270" s="79"/>
      <c r="R270" s="79"/>
      <c r="S270" s="79"/>
      <c r="T270" s="80"/>
      <c r="AT270" s="17" t="s">
        <v>219</v>
      </c>
      <c r="AU270" s="17" t="s">
        <v>76</v>
      </c>
    </row>
    <row r="271" spans="2:47" s="1" customFormat="1" ht="12">
      <c r="B271" s="38"/>
      <c r="C271" s="39"/>
      <c r="D271" s="228" t="s">
        <v>221</v>
      </c>
      <c r="E271" s="39"/>
      <c r="F271" s="231" t="s">
        <v>453</v>
      </c>
      <c r="G271" s="39"/>
      <c r="H271" s="39"/>
      <c r="I271" s="143"/>
      <c r="J271" s="39"/>
      <c r="K271" s="39"/>
      <c r="L271" s="43"/>
      <c r="M271" s="230"/>
      <c r="N271" s="79"/>
      <c r="O271" s="79"/>
      <c r="P271" s="79"/>
      <c r="Q271" s="79"/>
      <c r="R271" s="79"/>
      <c r="S271" s="79"/>
      <c r="T271" s="80"/>
      <c r="AT271" s="17" t="s">
        <v>221</v>
      </c>
      <c r="AU271" s="17" t="s">
        <v>76</v>
      </c>
    </row>
    <row r="272" spans="2:51" s="12" customFormat="1" ht="12">
      <c r="B272" s="232"/>
      <c r="C272" s="233"/>
      <c r="D272" s="228" t="s">
        <v>223</v>
      </c>
      <c r="E272" s="234" t="s">
        <v>1</v>
      </c>
      <c r="F272" s="235" t="s">
        <v>966</v>
      </c>
      <c r="G272" s="233"/>
      <c r="H272" s="234" t="s">
        <v>1</v>
      </c>
      <c r="I272" s="236"/>
      <c r="J272" s="233"/>
      <c r="K272" s="233"/>
      <c r="L272" s="237"/>
      <c r="M272" s="238"/>
      <c r="N272" s="239"/>
      <c r="O272" s="239"/>
      <c r="P272" s="239"/>
      <c r="Q272" s="239"/>
      <c r="R272" s="239"/>
      <c r="S272" s="239"/>
      <c r="T272" s="240"/>
      <c r="AT272" s="241" t="s">
        <v>223</v>
      </c>
      <c r="AU272" s="241" t="s">
        <v>76</v>
      </c>
      <c r="AV272" s="12" t="s">
        <v>74</v>
      </c>
      <c r="AW272" s="12" t="s">
        <v>30</v>
      </c>
      <c r="AX272" s="12" t="s">
        <v>67</v>
      </c>
      <c r="AY272" s="241" t="s">
        <v>211</v>
      </c>
    </row>
    <row r="273" spans="2:51" s="12" customFormat="1" ht="12">
      <c r="B273" s="232"/>
      <c r="C273" s="233"/>
      <c r="D273" s="228" t="s">
        <v>223</v>
      </c>
      <c r="E273" s="234" t="s">
        <v>1</v>
      </c>
      <c r="F273" s="235" t="s">
        <v>967</v>
      </c>
      <c r="G273" s="233"/>
      <c r="H273" s="234" t="s">
        <v>1</v>
      </c>
      <c r="I273" s="236"/>
      <c r="J273" s="233"/>
      <c r="K273" s="233"/>
      <c r="L273" s="237"/>
      <c r="M273" s="238"/>
      <c r="N273" s="239"/>
      <c r="O273" s="239"/>
      <c r="P273" s="239"/>
      <c r="Q273" s="239"/>
      <c r="R273" s="239"/>
      <c r="S273" s="239"/>
      <c r="T273" s="240"/>
      <c r="AT273" s="241" t="s">
        <v>223</v>
      </c>
      <c r="AU273" s="241" t="s">
        <v>76</v>
      </c>
      <c r="AV273" s="12" t="s">
        <v>74</v>
      </c>
      <c r="AW273" s="12" t="s">
        <v>30</v>
      </c>
      <c r="AX273" s="12" t="s">
        <v>67</v>
      </c>
      <c r="AY273" s="241" t="s">
        <v>211</v>
      </c>
    </row>
    <row r="274" spans="2:51" s="13" customFormat="1" ht="12">
      <c r="B274" s="242"/>
      <c r="C274" s="243"/>
      <c r="D274" s="228" t="s">
        <v>223</v>
      </c>
      <c r="E274" s="244" t="s">
        <v>1</v>
      </c>
      <c r="F274" s="245" t="s">
        <v>884</v>
      </c>
      <c r="G274" s="243"/>
      <c r="H274" s="246">
        <v>9.5</v>
      </c>
      <c r="I274" s="247"/>
      <c r="J274" s="243"/>
      <c r="K274" s="243"/>
      <c r="L274" s="248"/>
      <c r="M274" s="249"/>
      <c r="N274" s="250"/>
      <c r="O274" s="250"/>
      <c r="P274" s="250"/>
      <c r="Q274" s="250"/>
      <c r="R274" s="250"/>
      <c r="S274" s="250"/>
      <c r="T274" s="251"/>
      <c r="AT274" s="252" t="s">
        <v>223</v>
      </c>
      <c r="AU274" s="252" t="s">
        <v>76</v>
      </c>
      <c r="AV274" s="13" t="s">
        <v>76</v>
      </c>
      <c r="AW274" s="13" t="s">
        <v>30</v>
      </c>
      <c r="AX274" s="13" t="s">
        <v>67</v>
      </c>
      <c r="AY274" s="252" t="s">
        <v>211</v>
      </c>
    </row>
    <row r="275" spans="2:51" s="12" customFormat="1" ht="12">
      <c r="B275" s="232"/>
      <c r="C275" s="233"/>
      <c r="D275" s="228" t="s">
        <v>223</v>
      </c>
      <c r="E275" s="234" t="s">
        <v>1</v>
      </c>
      <c r="F275" s="235" t="s">
        <v>968</v>
      </c>
      <c r="G275" s="233"/>
      <c r="H275" s="234" t="s">
        <v>1</v>
      </c>
      <c r="I275" s="236"/>
      <c r="J275" s="233"/>
      <c r="K275" s="233"/>
      <c r="L275" s="237"/>
      <c r="M275" s="238"/>
      <c r="N275" s="239"/>
      <c r="O275" s="239"/>
      <c r="P275" s="239"/>
      <c r="Q275" s="239"/>
      <c r="R275" s="239"/>
      <c r="S275" s="239"/>
      <c r="T275" s="240"/>
      <c r="AT275" s="241" t="s">
        <v>223</v>
      </c>
      <c r="AU275" s="241" t="s">
        <v>76</v>
      </c>
      <c r="AV275" s="12" t="s">
        <v>74</v>
      </c>
      <c r="AW275" s="12" t="s">
        <v>30</v>
      </c>
      <c r="AX275" s="12" t="s">
        <v>67</v>
      </c>
      <c r="AY275" s="241" t="s">
        <v>211</v>
      </c>
    </row>
    <row r="276" spans="2:51" s="13" customFormat="1" ht="12">
      <c r="B276" s="242"/>
      <c r="C276" s="243"/>
      <c r="D276" s="228" t="s">
        <v>223</v>
      </c>
      <c r="E276" s="244" t="s">
        <v>1</v>
      </c>
      <c r="F276" s="245" t="s">
        <v>969</v>
      </c>
      <c r="G276" s="243"/>
      <c r="H276" s="246">
        <v>7.648</v>
      </c>
      <c r="I276" s="247"/>
      <c r="J276" s="243"/>
      <c r="K276" s="243"/>
      <c r="L276" s="248"/>
      <c r="M276" s="249"/>
      <c r="N276" s="250"/>
      <c r="O276" s="250"/>
      <c r="P276" s="250"/>
      <c r="Q276" s="250"/>
      <c r="R276" s="250"/>
      <c r="S276" s="250"/>
      <c r="T276" s="251"/>
      <c r="AT276" s="252" t="s">
        <v>223</v>
      </c>
      <c r="AU276" s="252" t="s">
        <v>76</v>
      </c>
      <c r="AV276" s="13" t="s">
        <v>76</v>
      </c>
      <c r="AW276" s="13" t="s">
        <v>30</v>
      </c>
      <c r="AX276" s="13" t="s">
        <v>67</v>
      </c>
      <c r="AY276" s="252" t="s">
        <v>211</v>
      </c>
    </row>
    <row r="277" spans="2:51" s="13" customFormat="1" ht="12">
      <c r="B277" s="242"/>
      <c r="C277" s="243"/>
      <c r="D277" s="228" t="s">
        <v>223</v>
      </c>
      <c r="E277" s="244" t="s">
        <v>1</v>
      </c>
      <c r="F277" s="245" t="s">
        <v>970</v>
      </c>
      <c r="G277" s="243"/>
      <c r="H277" s="246">
        <v>6.613</v>
      </c>
      <c r="I277" s="247"/>
      <c r="J277" s="243"/>
      <c r="K277" s="243"/>
      <c r="L277" s="248"/>
      <c r="M277" s="249"/>
      <c r="N277" s="250"/>
      <c r="O277" s="250"/>
      <c r="P277" s="250"/>
      <c r="Q277" s="250"/>
      <c r="R277" s="250"/>
      <c r="S277" s="250"/>
      <c r="T277" s="251"/>
      <c r="AT277" s="252" t="s">
        <v>223</v>
      </c>
      <c r="AU277" s="252" t="s">
        <v>76</v>
      </c>
      <c r="AV277" s="13" t="s">
        <v>76</v>
      </c>
      <c r="AW277" s="13" t="s">
        <v>30</v>
      </c>
      <c r="AX277" s="13" t="s">
        <v>67</v>
      </c>
      <c r="AY277" s="252" t="s">
        <v>211</v>
      </c>
    </row>
    <row r="278" spans="2:51" s="12" customFormat="1" ht="12">
      <c r="B278" s="232"/>
      <c r="C278" s="233"/>
      <c r="D278" s="228" t="s">
        <v>223</v>
      </c>
      <c r="E278" s="234" t="s">
        <v>1</v>
      </c>
      <c r="F278" s="235" t="s">
        <v>971</v>
      </c>
      <c r="G278" s="233"/>
      <c r="H278" s="234" t="s">
        <v>1</v>
      </c>
      <c r="I278" s="236"/>
      <c r="J278" s="233"/>
      <c r="K278" s="233"/>
      <c r="L278" s="237"/>
      <c r="M278" s="238"/>
      <c r="N278" s="239"/>
      <c r="O278" s="239"/>
      <c r="P278" s="239"/>
      <c r="Q278" s="239"/>
      <c r="R278" s="239"/>
      <c r="S278" s="239"/>
      <c r="T278" s="240"/>
      <c r="AT278" s="241" t="s">
        <v>223</v>
      </c>
      <c r="AU278" s="241" t="s">
        <v>76</v>
      </c>
      <c r="AV278" s="12" t="s">
        <v>74</v>
      </c>
      <c r="AW278" s="12" t="s">
        <v>30</v>
      </c>
      <c r="AX278" s="12" t="s">
        <v>67</v>
      </c>
      <c r="AY278" s="241" t="s">
        <v>211</v>
      </c>
    </row>
    <row r="279" spans="2:51" s="12" customFormat="1" ht="12">
      <c r="B279" s="232"/>
      <c r="C279" s="233"/>
      <c r="D279" s="228" t="s">
        <v>223</v>
      </c>
      <c r="E279" s="234" t="s">
        <v>1</v>
      </c>
      <c r="F279" s="235" t="s">
        <v>972</v>
      </c>
      <c r="G279" s="233"/>
      <c r="H279" s="234" t="s">
        <v>1</v>
      </c>
      <c r="I279" s="236"/>
      <c r="J279" s="233"/>
      <c r="K279" s="233"/>
      <c r="L279" s="237"/>
      <c r="M279" s="238"/>
      <c r="N279" s="239"/>
      <c r="O279" s="239"/>
      <c r="P279" s="239"/>
      <c r="Q279" s="239"/>
      <c r="R279" s="239"/>
      <c r="S279" s="239"/>
      <c r="T279" s="240"/>
      <c r="AT279" s="241" t="s">
        <v>223</v>
      </c>
      <c r="AU279" s="241" t="s">
        <v>76</v>
      </c>
      <c r="AV279" s="12" t="s">
        <v>74</v>
      </c>
      <c r="AW279" s="12" t="s">
        <v>30</v>
      </c>
      <c r="AX279" s="12" t="s">
        <v>67</v>
      </c>
      <c r="AY279" s="241" t="s">
        <v>211</v>
      </c>
    </row>
    <row r="280" spans="2:51" s="13" customFormat="1" ht="12">
      <c r="B280" s="242"/>
      <c r="C280" s="243"/>
      <c r="D280" s="228" t="s">
        <v>223</v>
      </c>
      <c r="E280" s="244" t="s">
        <v>1</v>
      </c>
      <c r="F280" s="245" t="s">
        <v>973</v>
      </c>
      <c r="G280" s="243"/>
      <c r="H280" s="246">
        <v>9.3</v>
      </c>
      <c r="I280" s="247"/>
      <c r="J280" s="243"/>
      <c r="K280" s="243"/>
      <c r="L280" s="248"/>
      <c r="M280" s="249"/>
      <c r="N280" s="250"/>
      <c r="O280" s="250"/>
      <c r="P280" s="250"/>
      <c r="Q280" s="250"/>
      <c r="R280" s="250"/>
      <c r="S280" s="250"/>
      <c r="T280" s="251"/>
      <c r="AT280" s="252" t="s">
        <v>223</v>
      </c>
      <c r="AU280" s="252" t="s">
        <v>76</v>
      </c>
      <c r="AV280" s="13" t="s">
        <v>76</v>
      </c>
      <c r="AW280" s="13" t="s">
        <v>30</v>
      </c>
      <c r="AX280" s="13" t="s">
        <v>67</v>
      </c>
      <c r="AY280" s="252" t="s">
        <v>211</v>
      </c>
    </row>
    <row r="281" spans="2:51" s="12" customFormat="1" ht="12">
      <c r="B281" s="232"/>
      <c r="C281" s="233"/>
      <c r="D281" s="228" t="s">
        <v>223</v>
      </c>
      <c r="E281" s="234" t="s">
        <v>1</v>
      </c>
      <c r="F281" s="235" t="s">
        <v>968</v>
      </c>
      <c r="G281" s="233"/>
      <c r="H281" s="234" t="s">
        <v>1</v>
      </c>
      <c r="I281" s="236"/>
      <c r="J281" s="233"/>
      <c r="K281" s="233"/>
      <c r="L281" s="237"/>
      <c r="M281" s="238"/>
      <c r="N281" s="239"/>
      <c r="O281" s="239"/>
      <c r="P281" s="239"/>
      <c r="Q281" s="239"/>
      <c r="R281" s="239"/>
      <c r="S281" s="239"/>
      <c r="T281" s="240"/>
      <c r="AT281" s="241" t="s">
        <v>223</v>
      </c>
      <c r="AU281" s="241" t="s">
        <v>76</v>
      </c>
      <c r="AV281" s="12" t="s">
        <v>74</v>
      </c>
      <c r="AW281" s="12" t="s">
        <v>30</v>
      </c>
      <c r="AX281" s="12" t="s">
        <v>67</v>
      </c>
      <c r="AY281" s="241" t="s">
        <v>211</v>
      </c>
    </row>
    <row r="282" spans="2:51" s="13" customFormat="1" ht="12">
      <c r="B282" s="242"/>
      <c r="C282" s="243"/>
      <c r="D282" s="228" t="s">
        <v>223</v>
      </c>
      <c r="E282" s="244" t="s">
        <v>1</v>
      </c>
      <c r="F282" s="245" t="s">
        <v>974</v>
      </c>
      <c r="G282" s="243"/>
      <c r="H282" s="246">
        <v>6.785</v>
      </c>
      <c r="I282" s="247"/>
      <c r="J282" s="243"/>
      <c r="K282" s="243"/>
      <c r="L282" s="248"/>
      <c r="M282" s="249"/>
      <c r="N282" s="250"/>
      <c r="O282" s="250"/>
      <c r="P282" s="250"/>
      <c r="Q282" s="250"/>
      <c r="R282" s="250"/>
      <c r="S282" s="250"/>
      <c r="T282" s="251"/>
      <c r="AT282" s="252" t="s">
        <v>223</v>
      </c>
      <c r="AU282" s="252" t="s">
        <v>76</v>
      </c>
      <c r="AV282" s="13" t="s">
        <v>76</v>
      </c>
      <c r="AW282" s="13" t="s">
        <v>30</v>
      </c>
      <c r="AX282" s="13" t="s">
        <v>67</v>
      </c>
      <c r="AY282" s="252" t="s">
        <v>211</v>
      </c>
    </row>
    <row r="283" spans="2:51" s="13" customFormat="1" ht="12">
      <c r="B283" s="242"/>
      <c r="C283" s="243"/>
      <c r="D283" s="228" t="s">
        <v>223</v>
      </c>
      <c r="E283" s="244" t="s">
        <v>1</v>
      </c>
      <c r="F283" s="245" t="s">
        <v>975</v>
      </c>
      <c r="G283" s="243"/>
      <c r="H283" s="246">
        <v>8.2</v>
      </c>
      <c r="I283" s="247"/>
      <c r="J283" s="243"/>
      <c r="K283" s="243"/>
      <c r="L283" s="248"/>
      <c r="M283" s="249"/>
      <c r="N283" s="250"/>
      <c r="O283" s="250"/>
      <c r="P283" s="250"/>
      <c r="Q283" s="250"/>
      <c r="R283" s="250"/>
      <c r="S283" s="250"/>
      <c r="T283" s="251"/>
      <c r="AT283" s="252" t="s">
        <v>223</v>
      </c>
      <c r="AU283" s="252" t="s">
        <v>76</v>
      </c>
      <c r="AV283" s="13" t="s">
        <v>76</v>
      </c>
      <c r="AW283" s="13" t="s">
        <v>30</v>
      </c>
      <c r="AX283" s="13" t="s">
        <v>67</v>
      </c>
      <c r="AY283" s="252" t="s">
        <v>211</v>
      </c>
    </row>
    <row r="284" spans="2:51" s="14" customFormat="1" ht="12">
      <c r="B284" s="253"/>
      <c r="C284" s="254"/>
      <c r="D284" s="228" t="s">
        <v>223</v>
      </c>
      <c r="E284" s="255" t="s">
        <v>1</v>
      </c>
      <c r="F284" s="256" t="s">
        <v>227</v>
      </c>
      <c r="G284" s="254"/>
      <c r="H284" s="257">
        <v>48.046</v>
      </c>
      <c r="I284" s="258"/>
      <c r="J284" s="254"/>
      <c r="K284" s="254"/>
      <c r="L284" s="259"/>
      <c r="M284" s="260"/>
      <c r="N284" s="261"/>
      <c r="O284" s="261"/>
      <c r="P284" s="261"/>
      <c r="Q284" s="261"/>
      <c r="R284" s="261"/>
      <c r="S284" s="261"/>
      <c r="T284" s="262"/>
      <c r="AT284" s="263" t="s">
        <v>223</v>
      </c>
      <c r="AU284" s="263" t="s">
        <v>76</v>
      </c>
      <c r="AV284" s="14" t="s">
        <v>218</v>
      </c>
      <c r="AW284" s="14" t="s">
        <v>30</v>
      </c>
      <c r="AX284" s="14" t="s">
        <v>74</v>
      </c>
      <c r="AY284" s="263" t="s">
        <v>211</v>
      </c>
    </row>
    <row r="285" spans="2:65" s="1" customFormat="1" ht="16.5" customHeight="1">
      <c r="B285" s="38"/>
      <c r="C285" s="216" t="s">
        <v>448</v>
      </c>
      <c r="D285" s="216" t="s">
        <v>213</v>
      </c>
      <c r="E285" s="217" t="s">
        <v>976</v>
      </c>
      <c r="F285" s="218" t="s">
        <v>977</v>
      </c>
      <c r="G285" s="219" t="s">
        <v>216</v>
      </c>
      <c r="H285" s="220">
        <v>48.046</v>
      </c>
      <c r="I285" s="221"/>
      <c r="J285" s="222">
        <f>ROUND(I285*H285,2)</f>
        <v>0</v>
      </c>
      <c r="K285" s="218" t="s">
        <v>217</v>
      </c>
      <c r="L285" s="43"/>
      <c r="M285" s="223" t="s">
        <v>1</v>
      </c>
      <c r="N285" s="224" t="s">
        <v>38</v>
      </c>
      <c r="O285" s="79"/>
      <c r="P285" s="225">
        <f>O285*H285</f>
        <v>0</v>
      </c>
      <c r="Q285" s="225">
        <v>1.031199</v>
      </c>
      <c r="R285" s="225">
        <f>Q285*H285</f>
        <v>49.544987154</v>
      </c>
      <c r="S285" s="225">
        <v>0</v>
      </c>
      <c r="T285" s="226">
        <f>S285*H285</f>
        <v>0</v>
      </c>
      <c r="AR285" s="17" t="s">
        <v>218</v>
      </c>
      <c r="AT285" s="17" t="s">
        <v>213</v>
      </c>
      <c r="AU285" s="17" t="s">
        <v>76</v>
      </c>
      <c r="AY285" s="17" t="s">
        <v>211</v>
      </c>
      <c r="BE285" s="227">
        <f>IF(N285="základní",J285,0)</f>
        <v>0</v>
      </c>
      <c r="BF285" s="227">
        <f>IF(N285="snížená",J285,0)</f>
        <v>0</v>
      </c>
      <c r="BG285" s="227">
        <f>IF(N285="zákl. přenesená",J285,0)</f>
        <v>0</v>
      </c>
      <c r="BH285" s="227">
        <f>IF(N285="sníž. přenesená",J285,0)</f>
        <v>0</v>
      </c>
      <c r="BI285" s="227">
        <f>IF(N285="nulová",J285,0)</f>
        <v>0</v>
      </c>
      <c r="BJ285" s="17" t="s">
        <v>74</v>
      </c>
      <c r="BK285" s="227">
        <f>ROUND(I285*H285,2)</f>
        <v>0</v>
      </c>
      <c r="BL285" s="17" t="s">
        <v>218</v>
      </c>
      <c r="BM285" s="17" t="s">
        <v>978</v>
      </c>
    </row>
    <row r="286" spans="2:47" s="1" customFormat="1" ht="12">
      <c r="B286" s="38"/>
      <c r="C286" s="39"/>
      <c r="D286" s="228" t="s">
        <v>219</v>
      </c>
      <c r="E286" s="39"/>
      <c r="F286" s="229" t="s">
        <v>979</v>
      </c>
      <c r="G286" s="39"/>
      <c r="H286" s="39"/>
      <c r="I286" s="143"/>
      <c r="J286" s="39"/>
      <c r="K286" s="39"/>
      <c r="L286" s="43"/>
      <c r="M286" s="230"/>
      <c r="N286" s="79"/>
      <c r="O286" s="79"/>
      <c r="P286" s="79"/>
      <c r="Q286" s="79"/>
      <c r="R286" s="79"/>
      <c r="S286" s="79"/>
      <c r="T286" s="80"/>
      <c r="AT286" s="17" t="s">
        <v>219</v>
      </c>
      <c r="AU286" s="17" t="s">
        <v>76</v>
      </c>
    </row>
    <row r="287" spans="2:47" s="1" customFormat="1" ht="12">
      <c r="B287" s="38"/>
      <c r="C287" s="39"/>
      <c r="D287" s="228" t="s">
        <v>221</v>
      </c>
      <c r="E287" s="39"/>
      <c r="F287" s="231" t="s">
        <v>467</v>
      </c>
      <c r="G287" s="39"/>
      <c r="H287" s="39"/>
      <c r="I287" s="143"/>
      <c r="J287" s="39"/>
      <c r="K287" s="39"/>
      <c r="L287" s="43"/>
      <c r="M287" s="230"/>
      <c r="N287" s="79"/>
      <c r="O287" s="79"/>
      <c r="P287" s="79"/>
      <c r="Q287" s="79"/>
      <c r="R287" s="79"/>
      <c r="S287" s="79"/>
      <c r="T287" s="80"/>
      <c r="AT287" s="17" t="s">
        <v>221</v>
      </c>
      <c r="AU287" s="17" t="s">
        <v>76</v>
      </c>
    </row>
    <row r="288" spans="2:51" s="12" customFormat="1" ht="12">
      <c r="B288" s="232"/>
      <c r="C288" s="233"/>
      <c r="D288" s="228" t="s">
        <v>223</v>
      </c>
      <c r="E288" s="234" t="s">
        <v>1</v>
      </c>
      <c r="F288" s="235" t="s">
        <v>966</v>
      </c>
      <c r="G288" s="233"/>
      <c r="H288" s="234" t="s">
        <v>1</v>
      </c>
      <c r="I288" s="236"/>
      <c r="J288" s="233"/>
      <c r="K288" s="233"/>
      <c r="L288" s="237"/>
      <c r="M288" s="238"/>
      <c r="N288" s="239"/>
      <c r="O288" s="239"/>
      <c r="P288" s="239"/>
      <c r="Q288" s="239"/>
      <c r="R288" s="239"/>
      <c r="S288" s="239"/>
      <c r="T288" s="240"/>
      <c r="AT288" s="241" t="s">
        <v>223</v>
      </c>
      <c r="AU288" s="241" t="s">
        <v>76</v>
      </c>
      <c r="AV288" s="12" t="s">
        <v>74</v>
      </c>
      <c r="AW288" s="12" t="s">
        <v>30</v>
      </c>
      <c r="AX288" s="12" t="s">
        <v>67</v>
      </c>
      <c r="AY288" s="241" t="s">
        <v>211</v>
      </c>
    </row>
    <row r="289" spans="2:51" s="12" customFormat="1" ht="12">
      <c r="B289" s="232"/>
      <c r="C289" s="233"/>
      <c r="D289" s="228" t="s">
        <v>223</v>
      </c>
      <c r="E289" s="234" t="s">
        <v>1</v>
      </c>
      <c r="F289" s="235" t="s">
        <v>967</v>
      </c>
      <c r="G289" s="233"/>
      <c r="H289" s="234" t="s">
        <v>1</v>
      </c>
      <c r="I289" s="236"/>
      <c r="J289" s="233"/>
      <c r="K289" s="233"/>
      <c r="L289" s="237"/>
      <c r="M289" s="238"/>
      <c r="N289" s="239"/>
      <c r="O289" s="239"/>
      <c r="P289" s="239"/>
      <c r="Q289" s="239"/>
      <c r="R289" s="239"/>
      <c r="S289" s="239"/>
      <c r="T289" s="240"/>
      <c r="AT289" s="241" t="s">
        <v>223</v>
      </c>
      <c r="AU289" s="241" t="s">
        <v>76</v>
      </c>
      <c r="AV289" s="12" t="s">
        <v>74</v>
      </c>
      <c r="AW289" s="12" t="s">
        <v>30</v>
      </c>
      <c r="AX289" s="12" t="s">
        <v>67</v>
      </c>
      <c r="AY289" s="241" t="s">
        <v>211</v>
      </c>
    </row>
    <row r="290" spans="2:51" s="13" customFormat="1" ht="12">
      <c r="B290" s="242"/>
      <c r="C290" s="243"/>
      <c r="D290" s="228" t="s">
        <v>223</v>
      </c>
      <c r="E290" s="244" t="s">
        <v>1</v>
      </c>
      <c r="F290" s="245" t="s">
        <v>884</v>
      </c>
      <c r="G290" s="243"/>
      <c r="H290" s="246">
        <v>9.5</v>
      </c>
      <c r="I290" s="247"/>
      <c r="J290" s="243"/>
      <c r="K290" s="243"/>
      <c r="L290" s="248"/>
      <c r="M290" s="249"/>
      <c r="N290" s="250"/>
      <c r="O290" s="250"/>
      <c r="P290" s="250"/>
      <c r="Q290" s="250"/>
      <c r="R290" s="250"/>
      <c r="S290" s="250"/>
      <c r="T290" s="251"/>
      <c r="AT290" s="252" t="s">
        <v>223</v>
      </c>
      <c r="AU290" s="252" t="s">
        <v>76</v>
      </c>
      <c r="AV290" s="13" t="s">
        <v>76</v>
      </c>
      <c r="AW290" s="13" t="s">
        <v>30</v>
      </c>
      <c r="AX290" s="13" t="s">
        <v>67</v>
      </c>
      <c r="AY290" s="252" t="s">
        <v>211</v>
      </c>
    </row>
    <row r="291" spans="2:51" s="12" customFormat="1" ht="12">
      <c r="B291" s="232"/>
      <c r="C291" s="233"/>
      <c r="D291" s="228" t="s">
        <v>223</v>
      </c>
      <c r="E291" s="234" t="s">
        <v>1</v>
      </c>
      <c r="F291" s="235" t="s">
        <v>968</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969</v>
      </c>
      <c r="G292" s="243"/>
      <c r="H292" s="246">
        <v>7.648</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3" customFormat="1" ht="12">
      <c r="B293" s="242"/>
      <c r="C293" s="243"/>
      <c r="D293" s="228" t="s">
        <v>223</v>
      </c>
      <c r="E293" s="244" t="s">
        <v>1</v>
      </c>
      <c r="F293" s="245" t="s">
        <v>970</v>
      </c>
      <c r="G293" s="243"/>
      <c r="H293" s="246">
        <v>6.613</v>
      </c>
      <c r="I293" s="247"/>
      <c r="J293" s="243"/>
      <c r="K293" s="243"/>
      <c r="L293" s="248"/>
      <c r="M293" s="249"/>
      <c r="N293" s="250"/>
      <c r="O293" s="250"/>
      <c r="P293" s="250"/>
      <c r="Q293" s="250"/>
      <c r="R293" s="250"/>
      <c r="S293" s="250"/>
      <c r="T293" s="251"/>
      <c r="AT293" s="252" t="s">
        <v>223</v>
      </c>
      <c r="AU293" s="252" t="s">
        <v>76</v>
      </c>
      <c r="AV293" s="13" t="s">
        <v>76</v>
      </c>
      <c r="AW293" s="13" t="s">
        <v>30</v>
      </c>
      <c r="AX293" s="13" t="s">
        <v>67</v>
      </c>
      <c r="AY293" s="252" t="s">
        <v>211</v>
      </c>
    </row>
    <row r="294" spans="2:51" s="12" customFormat="1" ht="12">
      <c r="B294" s="232"/>
      <c r="C294" s="233"/>
      <c r="D294" s="228" t="s">
        <v>223</v>
      </c>
      <c r="E294" s="234" t="s">
        <v>1</v>
      </c>
      <c r="F294" s="235" t="s">
        <v>971</v>
      </c>
      <c r="G294" s="233"/>
      <c r="H294" s="234" t="s">
        <v>1</v>
      </c>
      <c r="I294" s="236"/>
      <c r="J294" s="233"/>
      <c r="K294" s="233"/>
      <c r="L294" s="237"/>
      <c r="M294" s="238"/>
      <c r="N294" s="239"/>
      <c r="O294" s="239"/>
      <c r="P294" s="239"/>
      <c r="Q294" s="239"/>
      <c r="R294" s="239"/>
      <c r="S294" s="239"/>
      <c r="T294" s="240"/>
      <c r="AT294" s="241" t="s">
        <v>223</v>
      </c>
      <c r="AU294" s="241" t="s">
        <v>76</v>
      </c>
      <c r="AV294" s="12" t="s">
        <v>74</v>
      </c>
      <c r="AW294" s="12" t="s">
        <v>30</v>
      </c>
      <c r="AX294" s="12" t="s">
        <v>67</v>
      </c>
      <c r="AY294" s="241" t="s">
        <v>211</v>
      </c>
    </row>
    <row r="295" spans="2:51" s="12" customFormat="1" ht="12">
      <c r="B295" s="232"/>
      <c r="C295" s="233"/>
      <c r="D295" s="228" t="s">
        <v>223</v>
      </c>
      <c r="E295" s="234" t="s">
        <v>1</v>
      </c>
      <c r="F295" s="235" t="s">
        <v>972</v>
      </c>
      <c r="G295" s="233"/>
      <c r="H295" s="234" t="s">
        <v>1</v>
      </c>
      <c r="I295" s="236"/>
      <c r="J295" s="233"/>
      <c r="K295" s="233"/>
      <c r="L295" s="237"/>
      <c r="M295" s="238"/>
      <c r="N295" s="239"/>
      <c r="O295" s="239"/>
      <c r="P295" s="239"/>
      <c r="Q295" s="239"/>
      <c r="R295" s="239"/>
      <c r="S295" s="239"/>
      <c r="T295" s="240"/>
      <c r="AT295" s="241" t="s">
        <v>223</v>
      </c>
      <c r="AU295" s="241" t="s">
        <v>76</v>
      </c>
      <c r="AV295" s="12" t="s">
        <v>74</v>
      </c>
      <c r="AW295" s="12" t="s">
        <v>30</v>
      </c>
      <c r="AX295" s="12" t="s">
        <v>67</v>
      </c>
      <c r="AY295" s="241" t="s">
        <v>211</v>
      </c>
    </row>
    <row r="296" spans="2:51" s="13" customFormat="1" ht="12">
      <c r="B296" s="242"/>
      <c r="C296" s="243"/>
      <c r="D296" s="228" t="s">
        <v>223</v>
      </c>
      <c r="E296" s="244" t="s">
        <v>1</v>
      </c>
      <c r="F296" s="245" t="s">
        <v>973</v>
      </c>
      <c r="G296" s="243"/>
      <c r="H296" s="246">
        <v>9.3</v>
      </c>
      <c r="I296" s="247"/>
      <c r="J296" s="243"/>
      <c r="K296" s="243"/>
      <c r="L296" s="248"/>
      <c r="M296" s="249"/>
      <c r="N296" s="250"/>
      <c r="O296" s="250"/>
      <c r="P296" s="250"/>
      <c r="Q296" s="250"/>
      <c r="R296" s="250"/>
      <c r="S296" s="250"/>
      <c r="T296" s="251"/>
      <c r="AT296" s="252" t="s">
        <v>223</v>
      </c>
      <c r="AU296" s="252" t="s">
        <v>76</v>
      </c>
      <c r="AV296" s="13" t="s">
        <v>76</v>
      </c>
      <c r="AW296" s="13" t="s">
        <v>30</v>
      </c>
      <c r="AX296" s="13" t="s">
        <v>67</v>
      </c>
      <c r="AY296" s="252" t="s">
        <v>211</v>
      </c>
    </row>
    <row r="297" spans="2:51" s="12" customFormat="1" ht="12">
      <c r="B297" s="232"/>
      <c r="C297" s="233"/>
      <c r="D297" s="228" t="s">
        <v>223</v>
      </c>
      <c r="E297" s="234" t="s">
        <v>1</v>
      </c>
      <c r="F297" s="235" t="s">
        <v>968</v>
      </c>
      <c r="G297" s="233"/>
      <c r="H297" s="234" t="s">
        <v>1</v>
      </c>
      <c r="I297" s="236"/>
      <c r="J297" s="233"/>
      <c r="K297" s="233"/>
      <c r="L297" s="237"/>
      <c r="M297" s="238"/>
      <c r="N297" s="239"/>
      <c r="O297" s="239"/>
      <c r="P297" s="239"/>
      <c r="Q297" s="239"/>
      <c r="R297" s="239"/>
      <c r="S297" s="239"/>
      <c r="T297" s="240"/>
      <c r="AT297" s="241" t="s">
        <v>223</v>
      </c>
      <c r="AU297" s="241" t="s">
        <v>76</v>
      </c>
      <c r="AV297" s="12" t="s">
        <v>74</v>
      </c>
      <c r="AW297" s="12" t="s">
        <v>30</v>
      </c>
      <c r="AX297" s="12" t="s">
        <v>67</v>
      </c>
      <c r="AY297" s="241" t="s">
        <v>211</v>
      </c>
    </row>
    <row r="298" spans="2:51" s="13" customFormat="1" ht="12">
      <c r="B298" s="242"/>
      <c r="C298" s="243"/>
      <c r="D298" s="228" t="s">
        <v>223</v>
      </c>
      <c r="E298" s="244" t="s">
        <v>1</v>
      </c>
      <c r="F298" s="245" t="s">
        <v>974</v>
      </c>
      <c r="G298" s="243"/>
      <c r="H298" s="246">
        <v>6.785</v>
      </c>
      <c r="I298" s="247"/>
      <c r="J298" s="243"/>
      <c r="K298" s="243"/>
      <c r="L298" s="248"/>
      <c r="M298" s="249"/>
      <c r="N298" s="250"/>
      <c r="O298" s="250"/>
      <c r="P298" s="250"/>
      <c r="Q298" s="250"/>
      <c r="R298" s="250"/>
      <c r="S298" s="250"/>
      <c r="T298" s="251"/>
      <c r="AT298" s="252" t="s">
        <v>223</v>
      </c>
      <c r="AU298" s="252" t="s">
        <v>76</v>
      </c>
      <c r="AV298" s="13" t="s">
        <v>76</v>
      </c>
      <c r="AW298" s="13" t="s">
        <v>30</v>
      </c>
      <c r="AX298" s="13" t="s">
        <v>67</v>
      </c>
      <c r="AY298" s="252" t="s">
        <v>211</v>
      </c>
    </row>
    <row r="299" spans="2:51" s="13" customFormat="1" ht="12">
      <c r="B299" s="242"/>
      <c r="C299" s="243"/>
      <c r="D299" s="228" t="s">
        <v>223</v>
      </c>
      <c r="E299" s="244" t="s">
        <v>1</v>
      </c>
      <c r="F299" s="245" t="s">
        <v>975</v>
      </c>
      <c r="G299" s="243"/>
      <c r="H299" s="246">
        <v>8.2</v>
      </c>
      <c r="I299" s="247"/>
      <c r="J299" s="243"/>
      <c r="K299" s="243"/>
      <c r="L299" s="248"/>
      <c r="M299" s="249"/>
      <c r="N299" s="250"/>
      <c r="O299" s="250"/>
      <c r="P299" s="250"/>
      <c r="Q299" s="250"/>
      <c r="R299" s="250"/>
      <c r="S299" s="250"/>
      <c r="T299" s="251"/>
      <c r="AT299" s="252" t="s">
        <v>223</v>
      </c>
      <c r="AU299" s="252" t="s">
        <v>76</v>
      </c>
      <c r="AV299" s="13" t="s">
        <v>76</v>
      </c>
      <c r="AW299" s="13" t="s">
        <v>30</v>
      </c>
      <c r="AX299" s="13" t="s">
        <v>67</v>
      </c>
      <c r="AY299" s="252" t="s">
        <v>211</v>
      </c>
    </row>
    <row r="300" spans="2:51" s="14" customFormat="1" ht="12">
      <c r="B300" s="253"/>
      <c r="C300" s="254"/>
      <c r="D300" s="228" t="s">
        <v>223</v>
      </c>
      <c r="E300" s="255" t="s">
        <v>1</v>
      </c>
      <c r="F300" s="256" t="s">
        <v>227</v>
      </c>
      <c r="G300" s="254"/>
      <c r="H300" s="257">
        <v>48.046</v>
      </c>
      <c r="I300" s="258"/>
      <c r="J300" s="254"/>
      <c r="K300" s="254"/>
      <c r="L300" s="259"/>
      <c r="M300" s="260"/>
      <c r="N300" s="261"/>
      <c r="O300" s="261"/>
      <c r="P300" s="261"/>
      <c r="Q300" s="261"/>
      <c r="R300" s="261"/>
      <c r="S300" s="261"/>
      <c r="T300" s="262"/>
      <c r="AT300" s="263" t="s">
        <v>223</v>
      </c>
      <c r="AU300" s="263" t="s">
        <v>76</v>
      </c>
      <c r="AV300" s="14" t="s">
        <v>218</v>
      </c>
      <c r="AW300" s="14" t="s">
        <v>30</v>
      </c>
      <c r="AX300" s="14" t="s">
        <v>74</v>
      </c>
      <c r="AY300" s="263" t="s">
        <v>211</v>
      </c>
    </row>
    <row r="301" spans="2:65" s="1" customFormat="1" ht="16.5" customHeight="1">
      <c r="B301" s="38"/>
      <c r="C301" s="216" t="s">
        <v>324</v>
      </c>
      <c r="D301" s="216" t="s">
        <v>213</v>
      </c>
      <c r="E301" s="217" t="s">
        <v>471</v>
      </c>
      <c r="F301" s="218" t="s">
        <v>472</v>
      </c>
      <c r="G301" s="219" t="s">
        <v>323</v>
      </c>
      <c r="H301" s="220">
        <v>0.277</v>
      </c>
      <c r="I301" s="221"/>
      <c r="J301" s="222">
        <f>ROUND(I301*H301,2)</f>
        <v>0</v>
      </c>
      <c r="K301" s="218" t="s">
        <v>217</v>
      </c>
      <c r="L301" s="43"/>
      <c r="M301" s="223" t="s">
        <v>1</v>
      </c>
      <c r="N301" s="224" t="s">
        <v>38</v>
      </c>
      <c r="O301" s="79"/>
      <c r="P301" s="225">
        <f>O301*H301</f>
        <v>0</v>
      </c>
      <c r="Q301" s="225">
        <v>1.059738</v>
      </c>
      <c r="R301" s="225">
        <f>Q301*H301</f>
        <v>0.29354742600000006</v>
      </c>
      <c r="S301" s="225">
        <v>0</v>
      </c>
      <c r="T301" s="226">
        <f>S301*H301</f>
        <v>0</v>
      </c>
      <c r="AR301" s="17" t="s">
        <v>218</v>
      </c>
      <c r="AT301" s="17" t="s">
        <v>213</v>
      </c>
      <c r="AU301" s="17" t="s">
        <v>76</v>
      </c>
      <c r="AY301" s="17" t="s">
        <v>211</v>
      </c>
      <c r="BE301" s="227">
        <f>IF(N301="základní",J301,0)</f>
        <v>0</v>
      </c>
      <c r="BF301" s="227">
        <f>IF(N301="snížená",J301,0)</f>
        <v>0</v>
      </c>
      <c r="BG301" s="227">
        <f>IF(N301="zákl. přenesená",J301,0)</f>
        <v>0</v>
      </c>
      <c r="BH301" s="227">
        <f>IF(N301="sníž. přenesená",J301,0)</f>
        <v>0</v>
      </c>
      <c r="BI301" s="227">
        <f>IF(N301="nulová",J301,0)</f>
        <v>0</v>
      </c>
      <c r="BJ301" s="17" t="s">
        <v>74</v>
      </c>
      <c r="BK301" s="227">
        <f>ROUND(I301*H301,2)</f>
        <v>0</v>
      </c>
      <c r="BL301" s="17" t="s">
        <v>218</v>
      </c>
      <c r="BM301" s="17" t="s">
        <v>980</v>
      </c>
    </row>
    <row r="302" spans="2:47" s="1" customFormat="1" ht="12">
      <c r="B302" s="38"/>
      <c r="C302" s="39"/>
      <c r="D302" s="228" t="s">
        <v>219</v>
      </c>
      <c r="E302" s="39"/>
      <c r="F302" s="229" t="s">
        <v>474</v>
      </c>
      <c r="G302" s="39"/>
      <c r="H302" s="39"/>
      <c r="I302" s="143"/>
      <c r="J302" s="39"/>
      <c r="K302" s="39"/>
      <c r="L302" s="43"/>
      <c r="M302" s="230"/>
      <c r="N302" s="79"/>
      <c r="O302" s="79"/>
      <c r="P302" s="79"/>
      <c r="Q302" s="79"/>
      <c r="R302" s="79"/>
      <c r="S302" s="79"/>
      <c r="T302" s="80"/>
      <c r="AT302" s="17" t="s">
        <v>219</v>
      </c>
      <c r="AU302" s="17" t="s">
        <v>76</v>
      </c>
    </row>
    <row r="303" spans="2:47" s="1" customFormat="1" ht="12">
      <c r="B303" s="38"/>
      <c r="C303" s="39"/>
      <c r="D303" s="228" t="s">
        <v>221</v>
      </c>
      <c r="E303" s="39"/>
      <c r="F303" s="231" t="s">
        <v>475</v>
      </c>
      <c r="G303" s="39"/>
      <c r="H303" s="39"/>
      <c r="I303" s="143"/>
      <c r="J303" s="39"/>
      <c r="K303" s="39"/>
      <c r="L303" s="43"/>
      <c r="M303" s="230"/>
      <c r="N303" s="79"/>
      <c r="O303" s="79"/>
      <c r="P303" s="79"/>
      <c r="Q303" s="79"/>
      <c r="R303" s="79"/>
      <c r="S303" s="79"/>
      <c r="T303" s="80"/>
      <c r="AT303" s="17" t="s">
        <v>221</v>
      </c>
      <c r="AU303" s="17" t="s">
        <v>76</v>
      </c>
    </row>
    <row r="304" spans="2:51" s="12" customFormat="1" ht="12">
      <c r="B304" s="232"/>
      <c r="C304" s="233"/>
      <c r="D304" s="228" t="s">
        <v>223</v>
      </c>
      <c r="E304" s="234" t="s">
        <v>1</v>
      </c>
      <c r="F304" s="235" t="s">
        <v>476</v>
      </c>
      <c r="G304" s="233"/>
      <c r="H304" s="234" t="s">
        <v>1</v>
      </c>
      <c r="I304" s="236"/>
      <c r="J304" s="233"/>
      <c r="K304" s="233"/>
      <c r="L304" s="237"/>
      <c r="M304" s="238"/>
      <c r="N304" s="239"/>
      <c r="O304" s="239"/>
      <c r="P304" s="239"/>
      <c r="Q304" s="239"/>
      <c r="R304" s="239"/>
      <c r="S304" s="239"/>
      <c r="T304" s="240"/>
      <c r="AT304" s="241" t="s">
        <v>223</v>
      </c>
      <c r="AU304" s="241" t="s">
        <v>76</v>
      </c>
      <c r="AV304" s="12" t="s">
        <v>74</v>
      </c>
      <c r="AW304" s="12" t="s">
        <v>30</v>
      </c>
      <c r="AX304" s="12" t="s">
        <v>67</v>
      </c>
      <c r="AY304" s="241" t="s">
        <v>211</v>
      </c>
    </row>
    <row r="305" spans="2:51" s="13" customFormat="1" ht="12">
      <c r="B305" s="242"/>
      <c r="C305" s="243"/>
      <c r="D305" s="228" t="s">
        <v>223</v>
      </c>
      <c r="E305" s="244" t="s">
        <v>1</v>
      </c>
      <c r="F305" s="245" t="s">
        <v>981</v>
      </c>
      <c r="G305" s="243"/>
      <c r="H305" s="246">
        <v>0.277</v>
      </c>
      <c r="I305" s="247"/>
      <c r="J305" s="243"/>
      <c r="K305" s="243"/>
      <c r="L305" s="248"/>
      <c r="M305" s="249"/>
      <c r="N305" s="250"/>
      <c r="O305" s="250"/>
      <c r="P305" s="250"/>
      <c r="Q305" s="250"/>
      <c r="R305" s="250"/>
      <c r="S305" s="250"/>
      <c r="T305" s="251"/>
      <c r="AT305" s="252" t="s">
        <v>223</v>
      </c>
      <c r="AU305" s="252" t="s">
        <v>76</v>
      </c>
      <c r="AV305" s="13" t="s">
        <v>76</v>
      </c>
      <c r="AW305" s="13" t="s">
        <v>30</v>
      </c>
      <c r="AX305" s="13" t="s">
        <v>67</v>
      </c>
      <c r="AY305" s="252" t="s">
        <v>211</v>
      </c>
    </row>
    <row r="306" spans="2:51" s="14" customFormat="1" ht="12">
      <c r="B306" s="253"/>
      <c r="C306" s="254"/>
      <c r="D306" s="228" t="s">
        <v>223</v>
      </c>
      <c r="E306" s="255" t="s">
        <v>1</v>
      </c>
      <c r="F306" s="256" t="s">
        <v>227</v>
      </c>
      <c r="G306" s="254"/>
      <c r="H306" s="257">
        <v>0.277</v>
      </c>
      <c r="I306" s="258"/>
      <c r="J306" s="254"/>
      <c r="K306" s="254"/>
      <c r="L306" s="259"/>
      <c r="M306" s="260"/>
      <c r="N306" s="261"/>
      <c r="O306" s="261"/>
      <c r="P306" s="261"/>
      <c r="Q306" s="261"/>
      <c r="R306" s="261"/>
      <c r="S306" s="261"/>
      <c r="T306" s="262"/>
      <c r="AT306" s="263" t="s">
        <v>223</v>
      </c>
      <c r="AU306" s="263" t="s">
        <v>76</v>
      </c>
      <c r="AV306" s="14" t="s">
        <v>218</v>
      </c>
      <c r="AW306" s="14" t="s">
        <v>30</v>
      </c>
      <c r="AX306" s="14" t="s">
        <v>74</v>
      </c>
      <c r="AY306" s="263" t="s">
        <v>211</v>
      </c>
    </row>
    <row r="307" spans="2:63" s="11" customFormat="1" ht="22.8" customHeight="1">
      <c r="B307" s="200"/>
      <c r="C307" s="201"/>
      <c r="D307" s="202" t="s">
        <v>66</v>
      </c>
      <c r="E307" s="214" t="s">
        <v>239</v>
      </c>
      <c r="F307" s="214" t="s">
        <v>480</v>
      </c>
      <c r="G307" s="201"/>
      <c r="H307" s="201"/>
      <c r="I307" s="204"/>
      <c r="J307" s="215">
        <f>BK307</f>
        <v>0</v>
      </c>
      <c r="K307" s="201"/>
      <c r="L307" s="206"/>
      <c r="M307" s="207"/>
      <c r="N307" s="208"/>
      <c r="O307" s="208"/>
      <c r="P307" s="209">
        <f>SUM(P308:P324)</f>
        <v>0</v>
      </c>
      <c r="Q307" s="208"/>
      <c r="R307" s="209">
        <f>SUM(R308:R324)</f>
        <v>1.4918086345</v>
      </c>
      <c r="S307" s="208"/>
      <c r="T307" s="210">
        <f>SUM(T308:T324)</f>
        <v>1.633875</v>
      </c>
      <c r="AR307" s="211" t="s">
        <v>74</v>
      </c>
      <c r="AT307" s="212" t="s">
        <v>66</v>
      </c>
      <c r="AU307" s="212" t="s">
        <v>74</v>
      </c>
      <c r="AY307" s="211" t="s">
        <v>211</v>
      </c>
      <c r="BK307" s="213">
        <f>SUM(BK308:BK324)</f>
        <v>0</v>
      </c>
    </row>
    <row r="308" spans="2:65" s="1" customFormat="1" ht="16.5" customHeight="1">
      <c r="B308" s="38"/>
      <c r="C308" s="216" t="s">
        <v>462</v>
      </c>
      <c r="D308" s="216" t="s">
        <v>213</v>
      </c>
      <c r="E308" s="217" t="s">
        <v>482</v>
      </c>
      <c r="F308" s="218" t="s">
        <v>483</v>
      </c>
      <c r="G308" s="219" t="s">
        <v>216</v>
      </c>
      <c r="H308" s="220">
        <v>21.785</v>
      </c>
      <c r="I308" s="221"/>
      <c r="J308" s="222">
        <f>ROUND(I308*H308,2)</f>
        <v>0</v>
      </c>
      <c r="K308" s="218" t="s">
        <v>217</v>
      </c>
      <c r="L308" s="43"/>
      <c r="M308" s="223" t="s">
        <v>1</v>
      </c>
      <c r="N308" s="224" t="s">
        <v>38</v>
      </c>
      <c r="O308" s="79"/>
      <c r="P308" s="225">
        <f>O308*H308</f>
        <v>0</v>
      </c>
      <c r="Q308" s="225">
        <v>0.0669617</v>
      </c>
      <c r="R308" s="225">
        <f>Q308*H308</f>
        <v>1.4587606345</v>
      </c>
      <c r="S308" s="225">
        <v>0.075</v>
      </c>
      <c r="T308" s="226">
        <f>S308*H308</f>
        <v>1.633875</v>
      </c>
      <c r="AR308" s="17" t="s">
        <v>218</v>
      </c>
      <c r="AT308" s="17" t="s">
        <v>213</v>
      </c>
      <c r="AU308" s="17" t="s">
        <v>76</v>
      </c>
      <c r="AY308" s="17" t="s">
        <v>211</v>
      </c>
      <c r="BE308" s="227">
        <f>IF(N308="základní",J308,0)</f>
        <v>0</v>
      </c>
      <c r="BF308" s="227">
        <f>IF(N308="snížená",J308,0)</f>
        <v>0</v>
      </c>
      <c r="BG308" s="227">
        <f>IF(N308="zákl. přenesená",J308,0)</f>
        <v>0</v>
      </c>
      <c r="BH308" s="227">
        <f>IF(N308="sníž. přenesená",J308,0)</f>
        <v>0</v>
      </c>
      <c r="BI308" s="227">
        <f>IF(N308="nulová",J308,0)</f>
        <v>0</v>
      </c>
      <c r="BJ308" s="17" t="s">
        <v>74</v>
      </c>
      <c r="BK308" s="227">
        <f>ROUND(I308*H308,2)</f>
        <v>0</v>
      </c>
      <c r="BL308" s="17" t="s">
        <v>218</v>
      </c>
      <c r="BM308" s="17" t="s">
        <v>982</v>
      </c>
    </row>
    <row r="309" spans="2:47" s="1" customFormat="1" ht="12">
      <c r="B309" s="38"/>
      <c r="C309" s="39"/>
      <c r="D309" s="228" t="s">
        <v>219</v>
      </c>
      <c r="E309" s="39"/>
      <c r="F309" s="229" t="s">
        <v>485</v>
      </c>
      <c r="G309" s="39"/>
      <c r="H309" s="39"/>
      <c r="I309" s="143"/>
      <c r="J309" s="39"/>
      <c r="K309" s="39"/>
      <c r="L309" s="43"/>
      <c r="M309" s="230"/>
      <c r="N309" s="79"/>
      <c r="O309" s="79"/>
      <c r="P309" s="79"/>
      <c r="Q309" s="79"/>
      <c r="R309" s="79"/>
      <c r="S309" s="79"/>
      <c r="T309" s="80"/>
      <c r="AT309" s="17" t="s">
        <v>219</v>
      </c>
      <c r="AU309" s="17" t="s">
        <v>76</v>
      </c>
    </row>
    <row r="310" spans="2:47" s="1" customFormat="1" ht="12">
      <c r="B310" s="38"/>
      <c r="C310" s="39"/>
      <c r="D310" s="228" t="s">
        <v>221</v>
      </c>
      <c r="E310" s="39"/>
      <c r="F310" s="231" t="s">
        <v>486</v>
      </c>
      <c r="G310" s="39"/>
      <c r="H310" s="39"/>
      <c r="I310" s="143"/>
      <c r="J310" s="39"/>
      <c r="K310" s="39"/>
      <c r="L310" s="43"/>
      <c r="M310" s="230"/>
      <c r="N310" s="79"/>
      <c r="O310" s="79"/>
      <c r="P310" s="79"/>
      <c r="Q310" s="79"/>
      <c r="R310" s="79"/>
      <c r="S310" s="79"/>
      <c r="T310" s="80"/>
      <c r="AT310" s="17" t="s">
        <v>221</v>
      </c>
      <c r="AU310" s="17" t="s">
        <v>76</v>
      </c>
    </row>
    <row r="311" spans="2:47" s="1" customFormat="1" ht="12">
      <c r="B311" s="38"/>
      <c r="C311" s="39"/>
      <c r="D311" s="228" t="s">
        <v>250</v>
      </c>
      <c r="E311" s="39"/>
      <c r="F311" s="231" t="s">
        <v>983</v>
      </c>
      <c r="G311" s="39"/>
      <c r="H311" s="39"/>
      <c r="I311" s="143"/>
      <c r="J311" s="39"/>
      <c r="K311" s="39"/>
      <c r="L311" s="43"/>
      <c r="M311" s="230"/>
      <c r="N311" s="79"/>
      <c r="O311" s="79"/>
      <c r="P311" s="79"/>
      <c r="Q311" s="79"/>
      <c r="R311" s="79"/>
      <c r="S311" s="79"/>
      <c r="T311" s="80"/>
      <c r="AT311" s="17" t="s">
        <v>250</v>
      </c>
      <c r="AU311" s="17" t="s">
        <v>76</v>
      </c>
    </row>
    <row r="312" spans="2:51" s="12" customFormat="1" ht="12">
      <c r="B312" s="232"/>
      <c r="C312" s="233"/>
      <c r="D312" s="228" t="s">
        <v>223</v>
      </c>
      <c r="E312" s="234" t="s">
        <v>1</v>
      </c>
      <c r="F312" s="235" t="s">
        <v>984</v>
      </c>
      <c r="G312" s="233"/>
      <c r="H312" s="234" t="s">
        <v>1</v>
      </c>
      <c r="I312" s="236"/>
      <c r="J312" s="233"/>
      <c r="K312" s="233"/>
      <c r="L312" s="237"/>
      <c r="M312" s="238"/>
      <c r="N312" s="239"/>
      <c r="O312" s="239"/>
      <c r="P312" s="239"/>
      <c r="Q312" s="239"/>
      <c r="R312" s="239"/>
      <c r="S312" s="239"/>
      <c r="T312" s="240"/>
      <c r="AT312" s="241" t="s">
        <v>223</v>
      </c>
      <c r="AU312" s="241" t="s">
        <v>76</v>
      </c>
      <c r="AV312" s="12" t="s">
        <v>74</v>
      </c>
      <c r="AW312" s="12" t="s">
        <v>30</v>
      </c>
      <c r="AX312" s="12" t="s">
        <v>67</v>
      </c>
      <c r="AY312" s="241" t="s">
        <v>211</v>
      </c>
    </row>
    <row r="313" spans="2:51" s="12" customFormat="1" ht="12">
      <c r="B313" s="232"/>
      <c r="C313" s="233"/>
      <c r="D313" s="228" t="s">
        <v>223</v>
      </c>
      <c r="E313" s="234" t="s">
        <v>1</v>
      </c>
      <c r="F313" s="235" t="s">
        <v>985</v>
      </c>
      <c r="G313" s="233"/>
      <c r="H313" s="234" t="s">
        <v>1</v>
      </c>
      <c r="I313" s="236"/>
      <c r="J313" s="233"/>
      <c r="K313" s="233"/>
      <c r="L313" s="237"/>
      <c r="M313" s="238"/>
      <c r="N313" s="239"/>
      <c r="O313" s="239"/>
      <c r="P313" s="239"/>
      <c r="Q313" s="239"/>
      <c r="R313" s="239"/>
      <c r="S313" s="239"/>
      <c r="T313" s="240"/>
      <c r="AT313" s="241" t="s">
        <v>223</v>
      </c>
      <c r="AU313" s="241" t="s">
        <v>76</v>
      </c>
      <c r="AV313" s="12" t="s">
        <v>74</v>
      </c>
      <c r="AW313" s="12" t="s">
        <v>30</v>
      </c>
      <c r="AX313" s="12" t="s">
        <v>67</v>
      </c>
      <c r="AY313" s="241" t="s">
        <v>211</v>
      </c>
    </row>
    <row r="314" spans="2:51" s="13" customFormat="1" ht="12">
      <c r="B314" s="242"/>
      <c r="C314" s="243"/>
      <c r="D314" s="228" t="s">
        <v>223</v>
      </c>
      <c r="E314" s="244" t="s">
        <v>1</v>
      </c>
      <c r="F314" s="245" t="s">
        <v>986</v>
      </c>
      <c r="G314" s="243"/>
      <c r="H314" s="246">
        <v>6.165</v>
      </c>
      <c r="I314" s="247"/>
      <c r="J314" s="243"/>
      <c r="K314" s="243"/>
      <c r="L314" s="248"/>
      <c r="M314" s="249"/>
      <c r="N314" s="250"/>
      <c r="O314" s="250"/>
      <c r="P314" s="250"/>
      <c r="Q314" s="250"/>
      <c r="R314" s="250"/>
      <c r="S314" s="250"/>
      <c r="T314" s="251"/>
      <c r="AT314" s="252" t="s">
        <v>223</v>
      </c>
      <c r="AU314" s="252" t="s">
        <v>76</v>
      </c>
      <c r="AV314" s="13" t="s">
        <v>76</v>
      </c>
      <c r="AW314" s="13" t="s">
        <v>30</v>
      </c>
      <c r="AX314" s="13" t="s">
        <v>67</v>
      </c>
      <c r="AY314" s="252" t="s">
        <v>211</v>
      </c>
    </row>
    <row r="315" spans="2:51" s="13" customFormat="1" ht="12">
      <c r="B315" s="242"/>
      <c r="C315" s="243"/>
      <c r="D315" s="228" t="s">
        <v>223</v>
      </c>
      <c r="E315" s="244" t="s">
        <v>1</v>
      </c>
      <c r="F315" s="245" t="s">
        <v>987</v>
      </c>
      <c r="G315" s="243"/>
      <c r="H315" s="246">
        <v>9.535</v>
      </c>
      <c r="I315" s="247"/>
      <c r="J315" s="243"/>
      <c r="K315" s="243"/>
      <c r="L315" s="248"/>
      <c r="M315" s="249"/>
      <c r="N315" s="250"/>
      <c r="O315" s="250"/>
      <c r="P315" s="250"/>
      <c r="Q315" s="250"/>
      <c r="R315" s="250"/>
      <c r="S315" s="250"/>
      <c r="T315" s="251"/>
      <c r="AT315" s="252" t="s">
        <v>223</v>
      </c>
      <c r="AU315" s="252" t="s">
        <v>76</v>
      </c>
      <c r="AV315" s="13" t="s">
        <v>76</v>
      </c>
      <c r="AW315" s="13" t="s">
        <v>30</v>
      </c>
      <c r="AX315" s="13" t="s">
        <v>67</v>
      </c>
      <c r="AY315" s="252" t="s">
        <v>211</v>
      </c>
    </row>
    <row r="316" spans="2:51" s="12" customFormat="1" ht="12">
      <c r="B316" s="232"/>
      <c r="C316" s="233"/>
      <c r="D316" s="228" t="s">
        <v>223</v>
      </c>
      <c r="E316" s="234" t="s">
        <v>1</v>
      </c>
      <c r="F316" s="235" t="s">
        <v>988</v>
      </c>
      <c r="G316" s="233"/>
      <c r="H316" s="234" t="s">
        <v>1</v>
      </c>
      <c r="I316" s="236"/>
      <c r="J316" s="233"/>
      <c r="K316" s="233"/>
      <c r="L316" s="237"/>
      <c r="M316" s="238"/>
      <c r="N316" s="239"/>
      <c r="O316" s="239"/>
      <c r="P316" s="239"/>
      <c r="Q316" s="239"/>
      <c r="R316" s="239"/>
      <c r="S316" s="239"/>
      <c r="T316" s="240"/>
      <c r="AT316" s="241" t="s">
        <v>223</v>
      </c>
      <c r="AU316" s="241" t="s">
        <v>76</v>
      </c>
      <c r="AV316" s="12" t="s">
        <v>74</v>
      </c>
      <c r="AW316" s="12" t="s">
        <v>30</v>
      </c>
      <c r="AX316" s="12" t="s">
        <v>67</v>
      </c>
      <c r="AY316" s="241" t="s">
        <v>211</v>
      </c>
    </row>
    <row r="317" spans="2:51" s="13" customFormat="1" ht="12">
      <c r="B317" s="242"/>
      <c r="C317" s="243"/>
      <c r="D317" s="228" t="s">
        <v>223</v>
      </c>
      <c r="E317" s="244" t="s">
        <v>1</v>
      </c>
      <c r="F317" s="245" t="s">
        <v>989</v>
      </c>
      <c r="G317" s="243"/>
      <c r="H317" s="246">
        <v>1.978</v>
      </c>
      <c r="I317" s="247"/>
      <c r="J317" s="243"/>
      <c r="K317" s="243"/>
      <c r="L317" s="248"/>
      <c r="M317" s="249"/>
      <c r="N317" s="250"/>
      <c r="O317" s="250"/>
      <c r="P317" s="250"/>
      <c r="Q317" s="250"/>
      <c r="R317" s="250"/>
      <c r="S317" s="250"/>
      <c r="T317" s="251"/>
      <c r="AT317" s="252" t="s">
        <v>223</v>
      </c>
      <c r="AU317" s="252" t="s">
        <v>76</v>
      </c>
      <c r="AV317" s="13" t="s">
        <v>76</v>
      </c>
      <c r="AW317" s="13" t="s">
        <v>30</v>
      </c>
      <c r="AX317" s="13" t="s">
        <v>67</v>
      </c>
      <c r="AY317" s="252" t="s">
        <v>211</v>
      </c>
    </row>
    <row r="318" spans="2:51" s="13" customFormat="1" ht="12">
      <c r="B318" s="242"/>
      <c r="C318" s="243"/>
      <c r="D318" s="228" t="s">
        <v>223</v>
      </c>
      <c r="E318" s="244" t="s">
        <v>1</v>
      </c>
      <c r="F318" s="245" t="s">
        <v>990</v>
      </c>
      <c r="G318" s="243"/>
      <c r="H318" s="246">
        <v>2.763</v>
      </c>
      <c r="I318" s="247"/>
      <c r="J318" s="243"/>
      <c r="K318" s="243"/>
      <c r="L318" s="248"/>
      <c r="M318" s="249"/>
      <c r="N318" s="250"/>
      <c r="O318" s="250"/>
      <c r="P318" s="250"/>
      <c r="Q318" s="250"/>
      <c r="R318" s="250"/>
      <c r="S318" s="250"/>
      <c r="T318" s="251"/>
      <c r="AT318" s="252" t="s">
        <v>223</v>
      </c>
      <c r="AU318" s="252" t="s">
        <v>76</v>
      </c>
      <c r="AV318" s="13" t="s">
        <v>76</v>
      </c>
      <c r="AW318" s="13" t="s">
        <v>30</v>
      </c>
      <c r="AX318" s="13" t="s">
        <v>67</v>
      </c>
      <c r="AY318" s="252" t="s">
        <v>211</v>
      </c>
    </row>
    <row r="319" spans="2:51" s="12" customFormat="1" ht="12">
      <c r="B319" s="232"/>
      <c r="C319" s="233"/>
      <c r="D319" s="228" t="s">
        <v>223</v>
      </c>
      <c r="E319" s="234" t="s">
        <v>1</v>
      </c>
      <c r="F319" s="235" t="s">
        <v>991</v>
      </c>
      <c r="G319" s="233"/>
      <c r="H319" s="234" t="s">
        <v>1</v>
      </c>
      <c r="I319" s="236"/>
      <c r="J319" s="233"/>
      <c r="K319" s="233"/>
      <c r="L319" s="237"/>
      <c r="M319" s="238"/>
      <c r="N319" s="239"/>
      <c r="O319" s="239"/>
      <c r="P319" s="239"/>
      <c r="Q319" s="239"/>
      <c r="R319" s="239"/>
      <c r="S319" s="239"/>
      <c r="T319" s="240"/>
      <c r="AT319" s="241" t="s">
        <v>223</v>
      </c>
      <c r="AU319" s="241" t="s">
        <v>76</v>
      </c>
      <c r="AV319" s="12" t="s">
        <v>74</v>
      </c>
      <c r="AW319" s="12" t="s">
        <v>30</v>
      </c>
      <c r="AX319" s="12" t="s">
        <v>67</v>
      </c>
      <c r="AY319" s="241" t="s">
        <v>211</v>
      </c>
    </row>
    <row r="320" spans="2:51" s="13" customFormat="1" ht="12">
      <c r="B320" s="242"/>
      <c r="C320" s="243"/>
      <c r="D320" s="228" t="s">
        <v>223</v>
      </c>
      <c r="E320" s="244" t="s">
        <v>1</v>
      </c>
      <c r="F320" s="245" t="s">
        <v>992</v>
      </c>
      <c r="G320" s="243"/>
      <c r="H320" s="246">
        <v>1.344</v>
      </c>
      <c r="I320" s="247"/>
      <c r="J320" s="243"/>
      <c r="K320" s="243"/>
      <c r="L320" s="248"/>
      <c r="M320" s="249"/>
      <c r="N320" s="250"/>
      <c r="O320" s="250"/>
      <c r="P320" s="250"/>
      <c r="Q320" s="250"/>
      <c r="R320" s="250"/>
      <c r="S320" s="250"/>
      <c r="T320" s="251"/>
      <c r="AT320" s="252" t="s">
        <v>223</v>
      </c>
      <c r="AU320" s="252" t="s">
        <v>76</v>
      </c>
      <c r="AV320" s="13" t="s">
        <v>76</v>
      </c>
      <c r="AW320" s="13" t="s">
        <v>30</v>
      </c>
      <c r="AX320" s="13" t="s">
        <v>67</v>
      </c>
      <c r="AY320" s="252" t="s">
        <v>211</v>
      </c>
    </row>
    <row r="321" spans="2:51" s="14" customFormat="1" ht="12">
      <c r="B321" s="253"/>
      <c r="C321" s="254"/>
      <c r="D321" s="228" t="s">
        <v>223</v>
      </c>
      <c r="E321" s="255" t="s">
        <v>1</v>
      </c>
      <c r="F321" s="256" t="s">
        <v>227</v>
      </c>
      <c r="G321" s="254"/>
      <c r="H321" s="257">
        <v>21.785</v>
      </c>
      <c r="I321" s="258"/>
      <c r="J321" s="254"/>
      <c r="K321" s="254"/>
      <c r="L321" s="259"/>
      <c r="M321" s="260"/>
      <c r="N321" s="261"/>
      <c r="O321" s="261"/>
      <c r="P321" s="261"/>
      <c r="Q321" s="261"/>
      <c r="R321" s="261"/>
      <c r="S321" s="261"/>
      <c r="T321" s="262"/>
      <c r="AT321" s="263" t="s">
        <v>223</v>
      </c>
      <c r="AU321" s="263" t="s">
        <v>76</v>
      </c>
      <c r="AV321" s="14" t="s">
        <v>218</v>
      </c>
      <c r="AW321" s="14" t="s">
        <v>30</v>
      </c>
      <c r="AX321" s="14" t="s">
        <v>74</v>
      </c>
      <c r="AY321" s="263" t="s">
        <v>211</v>
      </c>
    </row>
    <row r="322" spans="2:65" s="1" customFormat="1" ht="16.5" customHeight="1">
      <c r="B322" s="38"/>
      <c r="C322" s="264" t="s">
        <v>331</v>
      </c>
      <c r="D322" s="264" t="s">
        <v>337</v>
      </c>
      <c r="E322" s="265" t="s">
        <v>501</v>
      </c>
      <c r="F322" s="266" t="s">
        <v>502</v>
      </c>
      <c r="G322" s="267" t="s">
        <v>350</v>
      </c>
      <c r="H322" s="268">
        <v>33.048</v>
      </c>
      <c r="I322" s="269"/>
      <c r="J322" s="270">
        <f>ROUND(I322*H322,2)</f>
        <v>0</v>
      </c>
      <c r="K322" s="266" t="s">
        <v>217</v>
      </c>
      <c r="L322" s="271"/>
      <c r="M322" s="272" t="s">
        <v>1</v>
      </c>
      <c r="N322" s="273" t="s">
        <v>38</v>
      </c>
      <c r="O322" s="79"/>
      <c r="P322" s="225">
        <f>O322*H322</f>
        <v>0</v>
      </c>
      <c r="Q322" s="225">
        <v>0.001</v>
      </c>
      <c r="R322" s="225">
        <f>Q322*H322</f>
        <v>0.033048</v>
      </c>
      <c r="S322" s="225">
        <v>0</v>
      </c>
      <c r="T322" s="226">
        <f>S322*H322</f>
        <v>0</v>
      </c>
      <c r="AR322" s="17" t="s">
        <v>247</v>
      </c>
      <c r="AT322" s="17" t="s">
        <v>337</v>
      </c>
      <c r="AU322" s="17" t="s">
        <v>76</v>
      </c>
      <c r="AY322" s="17" t="s">
        <v>211</v>
      </c>
      <c r="BE322" s="227">
        <f>IF(N322="základní",J322,0)</f>
        <v>0</v>
      </c>
      <c r="BF322" s="227">
        <f>IF(N322="snížená",J322,0)</f>
        <v>0</v>
      </c>
      <c r="BG322" s="227">
        <f>IF(N322="zákl. přenesená",J322,0)</f>
        <v>0</v>
      </c>
      <c r="BH322" s="227">
        <f>IF(N322="sníž. přenesená",J322,0)</f>
        <v>0</v>
      </c>
      <c r="BI322" s="227">
        <f>IF(N322="nulová",J322,0)</f>
        <v>0</v>
      </c>
      <c r="BJ322" s="17" t="s">
        <v>74</v>
      </c>
      <c r="BK322" s="227">
        <f>ROUND(I322*H322,2)</f>
        <v>0</v>
      </c>
      <c r="BL322" s="17" t="s">
        <v>218</v>
      </c>
      <c r="BM322" s="17" t="s">
        <v>993</v>
      </c>
    </row>
    <row r="323" spans="2:47" s="1" customFormat="1" ht="12">
      <c r="B323" s="38"/>
      <c r="C323" s="39"/>
      <c r="D323" s="228" t="s">
        <v>219</v>
      </c>
      <c r="E323" s="39"/>
      <c r="F323" s="229" t="s">
        <v>502</v>
      </c>
      <c r="G323" s="39"/>
      <c r="H323" s="39"/>
      <c r="I323" s="143"/>
      <c r="J323" s="39"/>
      <c r="K323" s="39"/>
      <c r="L323" s="43"/>
      <c r="M323" s="230"/>
      <c r="N323" s="79"/>
      <c r="O323" s="79"/>
      <c r="P323" s="79"/>
      <c r="Q323" s="79"/>
      <c r="R323" s="79"/>
      <c r="S323" s="79"/>
      <c r="T323" s="80"/>
      <c r="AT323" s="17" t="s">
        <v>219</v>
      </c>
      <c r="AU323" s="17" t="s">
        <v>76</v>
      </c>
    </row>
    <row r="324" spans="2:51" s="13" customFormat="1" ht="12">
      <c r="B324" s="242"/>
      <c r="C324" s="243"/>
      <c r="D324" s="228" t="s">
        <v>223</v>
      </c>
      <c r="E324" s="244" t="s">
        <v>1</v>
      </c>
      <c r="F324" s="245" t="s">
        <v>994</v>
      </c>
      <c r="G324" s="243"/>
      <c r="H324" s="246">
        <v>33.048</v>
      </c>
      <c r="I324" s="247"/>
      <c r="J324" s="243"/>
      <c r="K324" s="243"/>
      <c r="L324" s="248"/>
      <c r="M324" s="249"/>
      <c r="N324" s="250"/>
      <c r="O324" s="250"/>
      <c r="P324" s="250"/>
      <c r="Q324" s="250"/>
      <c r="R324" s="250"/>
      <c r="S324" s="250"/>
      <c r="T324" s="251"/>
      <c r="AT324" s="252" t="s">
        <v>223</v>
      </c>
      <c r="AU324" s="252" t="s">
        <v>76</v>
      </c>
      <c r="AV324" s="13" t="s">
        <v>76</v>
      </c>
      <c r="AW324" s="13" t="s">
        <v>30</v>
      </c>
      <c r="AX324" s="13" t="s">
        <v>74</v>
      </c>
      <c r="AY324" s="252" t="s">
        <v>211</v>
      </c>
    </row>
    <row r="325" spans="2:63" s="11" customFormat="1" ht="22.8" customHeight="1">
      <c r="B325" s="200"/>
      <c r="C325" s="201"/>
      <c r="D325" s="202" t="s">
        <v>66</v>
      </c>
      <c r="E325" s="214" t="s">
        <v>282</v>
      </c>
      <c r="F325" s="214" t="s">
        <v>505</v>
      </c>
      <c r="G325" s="201"/>
      <c r="H325" s="201"/>
      <c r="I325" s="204"/>
      <c r="J325" s="215">
        <f>BK325</f>
        <v>0</v>
      </c>
      <c r="K325" s="201"/>
      <c r="L325" s="206"/>
      <c r="M325" s="207"/>
      <c r="N325" s="208"/>
      <c r="O325" s="208"/>
      <c r="P325" s="209">
        <f>SUM(P326:P511)</f>
        <v>0</v>
      </c>
      <c r="Q325" s="208"/>
      <c r="R325" s="209">
        <f>SUM(R326:R511)</f>
        <v>44.5980228028</v>
      </c>
      <c r="S325" s="208"/>
      <c r="T325" s="210">
        <f>SUM(T326:T511)</f>
        <v>52.8987509</v>
      </c>
      <c r="AR325" s="211" t="s">
        <v>74</v>
      </c>
      <c r="AT325" s="212" t="s">
        <v>66</v>
      </c>
      <c r="AU325" s="212" t="s">
        <v>74</v>
      </c>
      <c r="AY325" s="211" t="s">
        <v>211</v>
      </c>
      <c r="BK325" s="213">
        <f>SUM(BK326:BK511)</f>
        <v>0</v>
      </c>
    </row>
    <row r="326" spans="2:65" s="1" customFormat="1" ht="16.5" customHeight="1">
      <c r="B326" s="38"/>
      <c r="C326" s="216" t="s">
        <v>481</v>
      </c>
      <c r="D326" s="216" t="s">
        <v>213</v>
      </c>
      <c r="E326" s="217" t="s">
        <v>507</v>
      </c>
      <c r="F326" s="218" t="s">
        <v>508</v>
      </c>
      <c r="G326" s="219" t="s">
        <v>246</v>
      </c>
      <c r="H326" s="220">
        <v>6.684</v>
      </c>
      <c r="I326" s="221"/>
      <c r="J326" s="222">
        <f>ROUND(I326*H326,2)</f>
        <v>0</v>
      </c>
      <c r="K326" s="218" t="s">
        <v>217</v>
      </c>
      <c r="L326" s="43"/>
      <c r="M326" s="223" t="s">
        <v>1</v>
      </c>
      <c r="N326" s="224" t="s">
        <v>38</v>
      </c>
      <c r="O326" s="79"/>
      <c r="P326" s="225">
        <f>O326*H326</f>
        <v>0</v>
      </c>
      <c r="Q326" s="225">
        <v>0.0001932</v>
      </c>
      <c r="R326" s="225">
        <f>Q326*H326</f>
        <v>0.0012913488000000002</v>
      </c>
      <c r="S326" s="225">
        <v>0</v>
      </c>
      <c r="T326" s="226">
        <f>S326*H326</f>
        <v>0</v>
      </c>
      <c r="AR326" s="17" t="s">
        <v>218</v>
      </c>
      <c r="AT326" s="17" t="s">
        <v>213</v>
      </c>
      <c r="AU326" s="17" t="s">
        <v>76</v>
      </c>
      <c r="AY326" s="17" t="s">
        <v>211</v>
      </c>
      <c r="BE326" s="227">
        <f>IF(N326="základní",J326,0)</f>
        <v>0</v>
      </c>
      <c r="BF326" s="227">
        <f>IF(N326="snížená",J326,0)</f>
        <v>0</v>
      </c>
      <c r="BG326" s="227">
        <f>IF(N326="zákl. přenesená",J326,0)</f>
        <v>0</v>
      </c>
      <c r="BH326" s="227">
        <f>IF(N326="sníž. přenesená",J326,0)</f>
        <v>0</v>
      </c>
      <c r="BI326" s="227">
        <f>IF(N326="nulová",J326,0)</f>
        <v>0</v>
      </c>
      <c r="BJ326" s="17" t="s">
        <v>74</v>
      </c>
      <c r="BK326" s="227">
        <f>ROUND(I326*H326,2)</f>
        <v>0</v>
      </c>
      <c r="BL326" s="17" t="s">
        <v>218</v>
      </c>
      <c r="BM326" s="17" t="s">
        <v>995</v>
      </c>
    </row>
    <row r="327" spans="2:47" s="1" customFormat="1" ht="12">
      <c r="B327" s="38"/>
      <c r="C327" s="39"/>
      <c r="D327" s="228" t="s">
        <v>219</v>
      </c>
      <c r="E327" s="39"/>
      <c r="F327" s="229" t="s">
        <v>510</v>
      </c>
      <c r="G327" s="39"/>
      <c r="H327" s="39"/>
      <c r="I327" s="143"/>
      <c r="J327" s="39"/>
      <c r="K327" s="39"/>
      <c r="L327" s="43"/>
      <c r="M327" s="230"/>
      <c r="N327" s="79"/>
      <c r="O327" s="79"/>
      <c r="P327" s="79"/>
      <c r="Q327" s="79"/>
      <c r="R327" s="79"/>
      <c r="S327" s="79"/>
      <c r="T327" s="80"/>
      <c r="AT327" s="17" t="s">
        <v>219</v>
      </c>
      <c r="AU327" s="17" t="s">
        <v>76</v>
      </c>
    </row>
    <row r="328" spans="2:47" s="1" customFormat="1" ht="12">
      <c r="B328" s="38"/>
      <c r="C328" s="39"/>
      <c r="D328" s="228" t="s">
        <v>221</v>
      </c>
      <c r="E328" s="39"/>
      <c r="F328" s="231" t="s">
        <v>511</v>
      </c>
      <c r="G328" s="39"/>
      <c r="H328" s="39"/>
      <c r="I328" s="143"/>
      <c r="J328" s="39"/>
      <c r="K328" s="39"/>
      <c r="L328" s="43"/>
      <c r="M328" s="230"/>
      <c r="N328" s="79"/>
      <c r="O328" s="79"/>
      <c r="P328" s="79"/>
      <c r="Q328" s="79"/>
      <c r="R328" s="79"/>
      <c r="S328" s="79"/>
      <c r="T328" s="80"/>
      <c r="AT328" s="17" t="s">
        <v>221</v>
      </c>
      <c r="AU328" s="17" t="s">
        <v>76</v>
      </c>
    </row>
    <row r="329" spans="2:51" s="12" customFormat="1" ht="12">
      <c r="B329" s="232"/>
      <c r="C329" s="233"/>
      <c r="D329" s="228" t="s">
        <v>223</v>
      </c>
      <c r="E329" s="234" t="s">
        <v>1</v>
      </c>
      <c r="F329" s="235" t="s">
        <v>996</v>
      </c>
      <c r="G329" s="233"/>
      <c r="H329" s="234" t="s">
        <v>1</v>
      </c>
      <c r="I329" s="236"/>
      <c r="J329" s="233"/>
      <c r="K329" s="233"/>
      <c r="L329" s="237"/>
      <c r="M329" s="238"/>
      <c r="N329" s="239"/>
      <c r="O329" s="239"/>
      <c r="P329" s="239"/>
      <c r="Q329" s="239"/>
      <c r="R329" s="239"/>
      <c r="S329" s="239"/>
      <c r="T329" s="240"/>
      <c r="AT329" s="241" t="s">
        <v>223</v>
      </c>
      <c r="AU329" s="241" t="s">
        <v>76</v>
      </c>
      <c r="AV329" s="12" t="s">
        <v>74</v>
      </c>
      <c r="AW329" s="12" t="s">
        <v>30</v>
      </c>
      <c r="AX329" s="12" t="s">
        <v>67</v>
      </c>
      <c r="AY329" s="241" t="s">
        <v>211</v>
      </c>
    </row>
    <row r="330" spans="2:51" s="13" customFormat="1" ht="12">
      <c r="B330" s="242"/>
      <c r="C330" s="243"/>
      <c r="D330" s="228" t="s">
        <v>223</v>
      </c>
      <c r="E330" s="244" t="s">
        <v>1</v>
      </c>
      <c r="F330" s="245" t="s">
        <v>997</v>
      </c>
      <c r="G330" s="243"/>
      <c r="H330" s="246">
        <v>6.684</v>
      </c>
      <c r="I330" s="247"/>
      <c r="J330" s="243"/>
      <c r="K330" s="243"/>
      <c r="L330" s="248"/>
      <c r="M330" s="249"/>
      <c r="N330" s="250"/>
      <c r="O330" s="250"/>
      <c r="P330" s="250"/>
      <c r="Q330" s="250"/>
      <c r="R330" s="250"/>
      <c r="S330" s="250"/>
      <c r="T330" s="251"/>
      <c r="AT330" s="252" t="s">
        <v>223</v>
      </c>
      <c r="AU330" s="252" t="s">
        <v>76</v>
      </c>
      <c r="AV330" s="13" t="s">
        <v>76</v>
      </c>
      <c r="AW330" s="13" t="s">
        <v>30</v>
      </c>
      <c r="AX330" s="13" t="s">
        <v>67</v>
      </c>
      <c r="AY330" s="252" t="s">
        <v>211</v>
      </c>
    </row>
    <row r="331" spans="2:51" s="14" customFormat="1" ht="12">
      <c r="B331" s="253"/>
      <c r="C331" s="254"/>
      <c r="D331" s="228" t="s">
        <v>223</v>
      </c>
      <c r="E331" s="255" t="s">
        <v>1</v>
      </c>
      <c r="F331" s="256" t="s">
        <v>227</v>
      </c>
      <c r="G331" s="254"/>
      <c r="H331" s="257">
        <v>6.684</v>
      </c>
      <c r="I331" s="258"/>
      <c r="J331" s="254"/>
      <c r="K331" s="254"/>
      <c r="L331" s="259"/>
      <c r="M331" s="260"/>
      <c r="N331" s="261"/>
      <c r="O331" s="261"/>
      <c r="P331" s="261"/>
      <c r="Q331" s="261"/>
      <c r="R331" s="261"/>
      <c r="S331" s="261"/>
      <c r="T331" s="262"/>
      <c r="AT331" s="263" t="s">
        <v>223</v>
      </c>
      <c r="AU331" s="263" t="s">
        <v>76</v>
      </c>
      <c r="AV331" s="14" t="s">
        <v>218</v>
      </c>
      <c r="AW331" s="14" t="s">
        <v>30</v>
      </c>
      <c r="AX331" s="14" t="s">
        <v>74</v>
      </c>
      <c r="AY331" s="263" t="s">
        <v>211</v>
      </c>
    </row>
    <row r="332" spans="2:65" s="1" customFormat="1" ht="16.5" customHeight="1">
      <c r="B332" s="38"/>
      <c r="C332" s="216" t="s">
        <v>340</v>
      </c>
      <c r="D332" s="216" t="s">
        <v>213</v>
      </c>
      <c r="E332" s="217" t="s">
        <v>515</v>
      </c>
      <c r="F332" s="218" t="s">
        <v>516</v>
      </c>
      <c r="G332" s="219" t="s">
        <v>246</v>
      </c>
      <c r="H332" s="220">
        <v>19.1</v>
      </c>
      <c r="I332" s="221"/>
      <c r="J332" s="222">
        <f>ROUND(I332*H332,2)</f>
        <v>0</v>
      </c>
      <c r="K332" s="218" t="s">
        <v>217</v>
      </c>
      <c r="L332" s="43"/>
      <c r="M332" s="223" t="s">
        <v>1</v>
      </c>
      <c r="N332" s="224" t="s">
        <v>38</v>
      </c>
      <c r="O332" s="79"/>
      <c r="P332" s="225">
        <f>O332*H332</f>
        <v>0</v>
      </c>
      <c r="Q332" s="225">
        <v>0.00117</v>
      </c>
      <c r="R332" s="225">
        <f>Q332*H332</f>
        <v>0.022347000000000002</v>
      </c>
      <c r="S332" s="225">
        <v>0</v>
      </c>
      <c r="T332" s="226">
        <f>S332*H332</f>
        <v>0</v>
      </c>
      <c r="AR332" s="17" t="s">
        <v>218</v>
      </c>
      <c r="AT332" s="17" t="s">
        <v>213</v>
      </c>
      <c r="AU332" s="17" t="s">
        <v>76</v>
      </c>
      <c r="AY332" s="17" t="s">
        <v>211</v>
      </c>
      <c r="BE332" s="227">
        <f>IF(N332="základní",J332,0)</f>
        <v>0</v>
      </c>
      <c r="BF332" s="227">
        <f>IF(N332="snížená",J332,0)</f>
        <v>0</v>
      </c>
      <c r="BG332" s="227">
        <f>IF(N332="zákl. přenesená",J332,0)</f>
        <v>0</v>
      </c>
      <c r="BH332" s="227">
        <f>IF(N332="sníž. přenesená",J332,0)</f>
        <v>0</v>
      </c>
      <c r="BI332" s="227">
        <f>IF(N332="nulová",J332,0)</f>
        <v>0</v>
      </c>
      <c r="BJ332" s="17" t="s">
        <v>74</v>
      </c>
      <c r="BK332" s="227">
        <f>ROUND(I332*H332,2)</f>
        <v>0</v>
      </c>
      <c r="BL332" s="17" t="s">
        <v>218</v>
      </c>
      <c r="BM332" s="17" t="s">
        <v>998</v>
      </c>
    </row>
    <row r="333" spans="2:47" s="1" customFormat="1" ht="12">
      <c r="B333" s="38"/>
      <c r="C333" s="39"/>
      <c r="D333" s="228" t="s">
        <v>219</v>
      </c>
      <c r="E333" s="39"/>
      <c r="F333" s="229" t="s">
        <v>518</v>
      </c>
      <c r="G333" s="39"/>
      <c r="H333" s="39"/>
      <c r="I333" s="143"/>
      <c r="J333" s="39"/>
      <c r="K333" s="39"/>
      <c r="L333" s="43"/>
      <c r="M333" s="230"/>
      <c r="N333" s="79"/>
      <c r="O333" s="79"/>
      <c r="P333" s="79"/>
      <c r="Q333" s="79"/>
      <c r="R333" s="79"/>
      <c r="S333" s="79"/>
      <c r="T333" s="80"/>
      <c r="AT333" s="17" t="s">
        <v>219</v>
      </c>
      <c r="AU333" s="17" t="s">
        <v>76</v>
      </c>
    </row>
    <row r="334" spans="2:47" s="1" customFormat="1" ht="12">
      <c r="B334" s="38"/>
      <c r="C334" s="39"/>
      <c r="D334" s="228" t="s">
        <v>221</v>
      </c>
      <c r="E334" s="39"/>
      <c r="F334" s="231" t="s">
        <v>519</v>
      </c>
      <c r="G334" s="39"/>
      <c r="H334" s="39"/>
      <c r="I334" s="143"/>
      <c r="J334" s="39"/>
      <c r="K334" s="39"/>
      <c r="L334" s="43"/>
      <c r="M334" s="230"/>
      <c r="N334" s="79"/>
      <c r="O334" s="79"/>
      <c r="P334" s="79"/>
      <c r="Q334" s="79"/>
      <c r="R334" s="79"/>
      <c r="S334" s="79"/>
      <c r="T334" s="80"/>
      <c r="AT334" s="17" t="s">
        <v>221</v>
      </c>
      <c r="AU334" s="17" t="s">
        <v>76</v>
      </c>
    </row>
    <row r="335" spans="2:51" s="12" customFormat="1" ht="12">
      <c r="B335" s="232"/>
      <c r="C335" s="233"/>
      <c r="D335" s="228" t="s">
        <v>223</v>
      </c>
      <c r="E335" s="234" t="s">
        <v>1</v>
      </c>
      <c r="F335" s="235" t="s">
        <v>999</v>
      </c>
      <c r="G335" s="233"/>
      <c r="H335" s="234" t="s">
        <v>1</v>
      </c>
      <c r="I335" s="236"/>
      <c r="J335" s="233"/>
      <c r="K335" s="233"/>
      <c r="L335" s="237"/>
      <c r="M335" s="238"/>
      <c r="N335" s="239"/>
      <c r="O335" s="239"/>
      <c r="P335" s="239"/>
      <c r="Q335" s="239"/>
      <c r="R335" s="239"/>
      <c r="S335" s="239"/>
      <c r="T335" s="240"/>
      <c r="AT335" s="241" t="s">
        <v>223</v>
      </c>
      <c r="AU335" s="241" t="s">
        <v>76</v>
      </c>
      <c r="AV335" s="12" t="s">
        <v>74</v>
      </c>
      <c r="AW335" s="12" t="s">
        <v>30</v>
      </c>
      <c r="AX335" s="12" t="s">
        <v>67</v>
      </c>
      <c r="AY335" s="241" t="s">
        <v>211</v>
      </c>
    </row>
    <row r="336" spans="2:51" s="13" customFormat="1" ht="12">
      <c r="B336" s="242"/>
      <c r="C336" s="243"/>
      <c r="D336" s="228" t="s">
        <v>223</v>
      </c>
      <c r="E336" s="244" t="s">
        <v>1</v>
      </c>
      <c r="F336" s="245" t="s">
        <v>1000</v>
      </c>
      <c r="G336" s="243"/>
      <c r="H336" s="246">
        <v>7.5</v>
      </c>
      <c r="I336" s="247"/>
      <c r="J336" s="243"/>
      <c r="K336" s="243"/>
      <c r="L336" s="248"/>
      <c r="M336" s="249"/>
      <c r="N336" s="250"/>
      <c r="O336" s="250"/>
      <c r="P336" s="250"/>
      <c r="Q336" s="250"/>
      <c r="R336" s="250"/>
      <c r="S336" s="250"/>
      <c r="T336" s="251"/>
      <c r="AT336" s="252" t="s">
        <v>223</v>
      </c>
      <c r="AU336" s="252" t="s">
        <v>76</v>
      </c>
      <c r="AV336" s="13" t="s">
        <v>76</v>
      </c>
      <c r="AW336" s="13" t="s">
        <v>30</v>
      </c>
      <c r="AX336" s="13" t="s">
        <v>67</v>
      </c>
      <c r="AY336" s="252" t="s">
        <v>211</v>
      </c>
    </row>
    <row r="337" spans="2:51" s="12" customFormat="1" ht="12">
      <c r="B337" s="232"/>
      <c r="C337" s="233"/>
      <c r="D337" s="228" t="s">
        <v>223</v>
      </c>
      <c r="E337" s="234" t="s">
        <v>1</v>
      </c>
      <c r="F337" s="235" t="s">
        <v>1001</v>
      </c>
      <c r="G337" s="233"/>
      <c r="H337" s="234" t="s">
        <v>1</v>
      </c>
      <c r="I337" s="236"/>
      <c r="J337" s="233"/>
      <c r="K337" s="233"/>
      <c r="L337" s="237"/>
      <c r="M337" s="238"/>
      <c r="N337" s="239"/>
      <c r="O337" s="239"/>
      <c r="P337" s="239"/>
      <c r="Q337" s="239"/>
      <c r="R337" s="239"/>
      <c r="S337" s="239"/>
      <c r="T337" s="240"/>
      <c r="AT337" s="241" t="s">
        <v>223</v>
      </c>
      <c r="AU337" s="241" t="s">
        <v>76</v>
      </c>
      <c r="AV337" s="12" t="s">
        <v>74</v>
      </c>
      <c r="AW337" s="12" t="s">
        <v>30</v>
      </c>
      <c r="AX337" s="12" t="s">
        <v>67</v>
      </c>
      <c r="AY337" s="241" t="s">
        <v>211</v>
      </c>
    </row>
    <row r="338" spans="2:51" s="13" customFormat="1" ht="12">
      <c r="B338" s="242"/>
      <c r="C338" s="243"/>
      <c r="D338" s="228" t="s">
        <v>223</v>
      </c>
      <c r="E338" s="244" t="s">
        <v>1</v>
      </c>
      <c r="F338" s="245" t="s">
        <v>1002</v>
      </c>
      <c r="G338" s="243"/>
      <c r="H338" s="246">
        <v>11.6</v>
      </c>
      <c r="I338" s="247"/>
      <c r="J338" s="243"/>
      <c r="K338" s="243"/>
      <c r="L338" s="248"/>
      <c r="M338" s="249"/>
      <c r="N338" s="250"/>
      <c r="O338" s="250"/>
      <c r="P338" s="250"/>
      <c r="Q338" s="250"/>
      <c r="R338" s="250"/>
      <c r="S338" s="250"/>
      <c r="T338" s="251"/>
      <c r="AT338" s="252" t="s">
        <v>223</v>
      </c>
      <c r="AU338" s="252" t="s">
        <v>76</v>
      </c>
      <c r="AV338" s="13" t="s">
        <v>76</v>
      </c>
      <c r="AW338" s="13" t="s">
        <v>30</v>
      </c>
      <c r="AX338" s="13" t="s">
        <v>67</v>
      </c>
      <c r="AY338" s="252" t="s">
        <v>211</v>
      </c>
    </row>
    <row r="339" spans="2:51" s="14" customFormat="1" ht="12">
      <c r="B339" s="253"/>
      <c r="C339" s="254"/>
      <c r="D339" s="228" t="s">
        <v>223</v>
      </c>
      <c r="E339" s="255" t="s">
        <v>1</v>
      </c>
      <c r="F339" s="256" t="s">
        <v>227</v>
      </c>
      <c r="G339" s="254"/>
      <c r="H339" s="257">
        <v>19.1</v>
      </c>
      <c r="I339" s="258"/>
      <c r="J339" s="254"/>
      <c r="K339" s="254"/>
      <c r="L339" s="259"/>
      <c r="M339" s="260"/>
      <c r="N339" s="261"/>
      <c r="O339" s="261"/>
      <c r="P339" s="261"/>
      <c r="Q339" s="261"/>
      <c r="R339" s="261"/>
      <c r="S339" s="261"/>
      <c r="T339" s="262"/>
      <c r="AT339" s="263" t="s">
        <v>223</v>
      </c>
      <c r="AU339" s="263" t="s">
        <v>76</v>
      </c>
      <c r="AV339" s="14" t="s">
        <v>218</v>
      </c>
      <c r="AW339" s="14" t="s">
        <v>30</v>
      </c>
      <c r="AX339" s="14" t="s">
        <v>74</v>
      </c>
      <c r="AY339" s="263" t="s">
        <v>211</v>
      </c>
    </row>
    <row r="340" spans="2:65" s="1" customFormat="1" ht="16.5" customHeight="1">
      <c r="B340" s="38"/>
      <c r="C340" s="216" t="s">
        <v>506</v>
      </c>
      <c r="D340" s="216" t="s">
        <v>213</v>
      </c>
      <c r="E340" s="217" t="s">
        <v>525</v>
      </c>
      <c r="F340" s="218" t="s">
        <v>526</v>
      </c>
      <c r="G340" s="219" t="s">
        <v>246</v>
      </c>
      <c r="H340" s="220">
        <v>19.1</v>
      </c>
      <c r="I340" s="221"/>
      <c r="J340" s="222">
        <f>ROUND(I340*H340,2)</f>
        <v>0</v>
      </c>
      <c r="K340" s="218" t="s">
        <v>217</v>
      </c>
      <c r="L340" s="43"/>
      <c r="M340" s="223" t="s">
        <v>1</v>
      </c>
      <c r="N340" s="224" t="s">
        <v>38</v>
      </c>
      <c r="O340" s="79"/>
      <c r="P340" s="225">
        <f>O340*H340</f>
        <v>0</v>
      </c>
      <c r="Q340" s="225">
        <v>0.000664</v>
      </c>
      <c r="R340" s="225">
        <f>Q340*H340</f>
        <v>0.0126824</v>
      </c>
      <c r="S340" s="225">
        <v>0</v>
      </c>
      <c r="T340" s="226">
        <f>S340*H340</f>
        <v>0</v>
      </c>
      <c r="AR340" s="17" t="s">
        <v>218</v>
      </c>
      <c r="AT340" s="17" t="s">
        <v>213</v>
      </c>
      <c r="AU340" s="17" t="s">
        <v>76</v>
      </c>
      <c r="AY340" s="17" t="s">
        <v>211</v>
      </c>
      <c r="BE340" s="227">
        <f>IF(N340="základní",J340,0)</f>
        <v>0</v>
      </c>
      <c r="BF340" s="227">
        <f>IF(N340="snížená",J340,0)</f>
        <v>0</v>
      </c>
      <c r="BG340" s="227">
        <f>IF(N340="zákl. přenesená",J340,0)</f>
        <v>0</v>
      </c>
      <c r="BH340" s="227">
        <f>IF(N340="sníž. přenesená",J340,0)</f>
        <v>0</v>
      </c>
      <c r="BI340" s="227">
        <f>IF(N340="nulová",J340,0)</f>
        <v>0</v>
      </c>
      <c r="BJ340" s="17" t="s">
        <v>74</v>
      </c>
      <c r="BK340" s="227">
        <f>ROUND(I340*H340,2)</f>
        <v>0</v>
      </c>
      <c r="BL340" s="17" t="s">
        <v>218</v>
      </c>
      <c r="BM340" s="17" t="s">
        <v>1003</v>
      </c>
    </row>
    <row r="341" spans="2:47" s="1" customFormat="1" ht="12">
      <c r="B341" s="38"/>
      <c r="C341" s="39"/>
      <c r="D341" s="228" t="s">
        <v>219</v>
      </c>
      <c r="E341" s="39"/>
      <c r="F341" s="229" t="s">
        <v>528</v>
      </c>
      <c r="G341" s="39"/>
      <c r="H341" s="39"/>
      <c r="I341" s="143"/>
      <c r="J341" s="39"/>
      <c r="K341" s="39"/>
      <c r="L341" s="43"/>
      <c r="M341" s="230"/>
      <c r="N341" s="79"/>
      <c r="O341" s="79"/>
      <c r="P341" s="79"/>
      <c r="Q341" s="79"/>
      <c r="R341" s="79"/>
      <c r="S341" s="79"/>
      <c r="T341" s="80"/>
      <c r="AT341" s="17" t="s">
        <v>219</v>
      </c>
      <c r="AU341" s="17" t="s">
        <v>76</v>
      </c>
    </row>
    <row r="342" spans="2:47" s="1" customFormat="1" ht="12">
      <c r="B342" s="38"/>
      <c r="C342" s="39"/>
      <c r="D342" s="228" t="s">
        <v>221</v>
      </c>
      <c r="E342" s="39"/>
      <c r="F342" s="231" t="s">
        <v>519</v>
      </c>
      <c r="G342" s="39"/>
      <c r="H342" s="39"/>
      <c r="I342" s="143"/>
      <c r="J342" s="39"/>
      <c r="K342" s="39"/>
      <c r="L342" s="43"/>
      <c r="M342" s="230"/>
      <c r="N342" s="79"/>
      <c r="O342" s="79"/>
      <c r="P342" s="79"/>
      <c r="Q342" s="79"/>
      <c r="R342" s="79"/>
      <c r="S342" s="79"/>
      <c r="T342" s="80"/>
      <c r="AT342" s="17" t="s">
        <v>221</v>
      </c>
      <c r="AU342" s="17" t="s">
        <v>76</v>
      </c>
    </row>
    <row r="343" spans="2:51" s="12" customFormat="1" ht="12">
      <c r="B343" s="232"/>
      <c r="C343" s="233"/>
      <c r="D343" s="228" t="s">
        <v>223</v>
      </c>
      <c r="E343" s="234" t="s">
        <v>1</v>
      </c>
      <c r="F343" s="235" t="s">
        <v>1004</v>
      </c>
      <c r="G343" s="233"/>
      <c r="H343" s="234" t="s">
        <v>1</v>
      </c>
      <c r="I343" s="236"/>
      <c r="J343" s="233"/>
      <c r="K343" s="233"/>
      <c r="L343" s="237"/>
      <c r="M343" s="238"/>
      <c r="N343" s="239"/>
      <c r="O343" s="239"/>
      <c r="P343" s="239"/>
      <c r="Q343" s="239"/>
      <c r="R343" s="239"/>
      <c r="S343" s="239"/>
      <c r="T343" s="240"/>
      <c r="AT343" s="241" t="s">
        <v>223</v>
      </c>
      <c r="AU343" s="241" t="s">
        <v>76</v>
      </c>
      <c r="AV343" s="12" t="s">
        <v>74</v>
      </c>
      <c r="AW343" s="12" t="s">
        <v>30</v>
      </c>
      <c r="AX343" s="12" t="s">
        <v>67</v>
      </c>
      <c r="AY343" s="241" t="s">
        <v>211</v>
      </c>
    </row>
    <row r="344" spans="2:51" s="13" customFormat="1" ht="12">
      <c r="B344" s="242"/>
      <c r="C344" s="243"/>
      <c r="D344" s="228" t="s">
        <v>223</v>
      </c>
      <c r="E344" s="244" t="s">
        <v>1</v>
      </c>
      <c r="F344" s="245" t="s">
        <v>1005</v>
      </c>
      <c r="G344" s="243"/>
      <c r="H344" s="246">
        <v>19.1</v>
      </c>
      <c r="I344" s="247"/>
      <c r="J344" s="243"/>
      <c r="K344" s="243"/>
      <c r="L344" s="248"/>
      <c r="M344" s="249"/>
      <c r="N344" s="250"/>
      <c r="O344" s="250"/>
      <c r="P344" s="250"/>
      <c r="Q344" s="250"/>
      <c r="R344" s="250"/>
      <c r="S344" s="250"/>
      <c r="T344" s="251"/>
      <c r="AT344" s="252" t="s">
        <v>223</v>
      </c>
      <c r="AU344" s="252" t="s">
        <v>76</v>
      </c>
      <c r="AV344" s="13" t="s">
        <v>76</v>
      </c>
      <c r="AW344" s="13" t="s">
        <v>30</v>
      </c>
      <c r="AX344" s="13" t="s">
        <v>74</v>
      </c>
      <c r="AY344" s="252" t="s">
        <v>211</v>
      </c>
    </row>
    <row r="345" spans="2:65" s="1" customFormat="1" ht="16.5" customHeight="1">
      <c r="B345" s="38"/>
      <c r="C345" s="264" t="s">
        <v>344</v>
      </c>
      <c r="D345" s="264" t="s">
        <v>337</v>
      </c>
      <c r="E345" s="265" t="s">
        <v>543</v>
      </c>
      <c r="F345" s="266" t="s">
        <v>544</v>
      </c>
      <c r="G345" s="267" t="s">
        <v>323</v>
      </c>
      <c r="H345" s="268">
        <v>0.084</v>
      </c>
      <c r="I345" s="269"/>
      <c r="J345" s="270">
        <f>ROUND(I345*H345,2)</f>
        <v>0</v>
      </c>
      <c r="K345" s="266" t="s">
        <v>1</v>
      </c>
      <c r="L345" s="271"/>
      <c r="M345" s="272" t="s">
        <v>1</v>
      </c>
      <c r="N345" s="273" t="s">
        <v>38</v>
      </c>
      <c r="O345" s="79"/>
      <c r="P345" s="225">
        <f>O345*H345</f>
        <v>0</v>
      </c>
      <c r="Q345" s="225">
        <v>0</v>
      </c>
      <c r="R345" s="225">
        <f>Q345*H345</f>
        <v>0</v>
      </c>
      <c r="S345" s="225">
        <v>0</v>
      </c>
      <c r="T345" s="226">
        <f>S345*H345</f>
        <v>0</v>
      </c>
      <c r="AR345" s="17" t="s">
        <v>247</v>
      </c>
      <c r="AT345" s="17" t="s">
        <v>337</v>
      </c>
      <c r="AU345" s="17" t="s">
        <v>76</v>
      </c>
      <c r="AY345" s="17" t="s">
        <v>211</v>
      </c>
      <c r="BE345" s="227">
        <f>IF(N345="základní",J345,0)</f>
        <v>0</v>
      </c>
      <c r="BF345" s="227">
        <f>IF(N345="snížená",J345,0)</f>
        <v>0</v>
      </c>
      <c r="BG345" s="227">
        <f>IF(N345="zákl. přenesená",J345,0)</f>
        <v>0</v>
      </c>
      <c r="BH345" s="227">
        <f>IF(N345="sníž. přenesená",J345,0)</f>
        <v>0</v>
      </c>
      <c r="BI345" s="227">
        <f>IF(N345="nulová",J345,0)</f>
        <v>0</v>
      </c>
      <c r="BJ345" s="17" t="s">
        <v>74</v>
      </c>
      <c r="BK345" s="227">
        <f>ROUND(I345*H345,2)</f>
        <v>0</v>
      </c>
      <c r="BL345" s="17" t="s">
        <v>218</v>
      </c>
      <c r="BM345" s="17" t="s">
        <v>1006</v>
      </c>
    </row>
    <row r="346" spans="2:47" s="1" customFormat="1" ht="12">
      <c r="B346" s="38"/>
      <c r="C346" s="39"/>
      <c r="D346" s="228" t="s">
        <v>219</v>
      </c>
      <c r="E346" s="39"/>
      <c r="F346" s="229" t="s">
        <v>546</v>
      </c>
      <c r="G346" s="39"/>
      <c r="H346" s="39"/>
      <c r="I346" s="143"/>
      <c r="J346" s="39"/>
      <c r="K346" s="39"/>
      <c r="L346" s="43"/>
      <c r="M346" s="230"/>
      <c r="N346" s="79"/>
      <c r="O346" s="79"/>
      <c r="P346" s="79"/>
      <c r="Q346" s="79"/>
      <c r="R346" s="79"/>
      <c r="S346" s="79"/>
      <c r="T346" s="80"/>
      <c r="AT346" s="17" t="s">
        <v>219</v>
      </c>
      <c r="AU346" s="17" t="s">
        <v>76</v>
      </c>
    </row>
    <row r="347" spans="2:51" s="13" customFormat="1" ht="12">
      <c r="B347" s="242"/>
      <c r="C347" s="243"/>
      <c r="D347" s="228" t="s">
        <v>223</v>
      </c>
      <c r="E347" s="244" t="s">
        <v>1</v>
      </c>
      <c r="F347" s="245" t="s">
        <v>1007</v>
      </c>
      <c r="G347" s="243"/>
      <c r="H347" s="246">
        <v>0.084</v>
      </c>
      <c r="I347" s="247"/>
      <c r="J347" s="243"/>
      <c r="K347" s="243"/>
      <c r="L347" s="248"/>
      <c r="M347" s="249"/>
      <c r="N347" s="250"/>
      <c r="O347" s="250"/>
      <c r="P347" s="250"/>
      <c r="Q347" s="250"/>
      <c r="R347" s="250"/>
      <c r="S347" s="250"/>
      <c r="T347" s="251"/>
      <c r="AT347" s="252" t="s">
        <v>223</v>
      </c>
      <c r="AU347" s="252" t="s">
        <v>76</v>
      </c>
      <c r="AV347" s="13" t="s">
        <v>76</v>
      </c>
      <c r="AW347" s="13" t="s">
        <v>30</v>
      </c>
      <c r="AX347" s="13" t="s">
        <v>67</v>
      </c>
      <c r="AY347" s="252" t="s">
        <v>211</v>
      </c>
    </row>
    <row r="348" spans="2:51" s="14" customFormat="1" ht="12">
      <c r="B348" s="253"/>
      <c r="C348" s="254"/>
      <c r="D348" s="228" t="s">
        <v>223</v>
      </c>
      <c r="E348" s="255" t="s">
        <v>1</v>
      </c>
      <c r="F348" s="256" t="s">
        <v>227</v>
      </c>
      <c r="G348" s="254"/>
      <c r="H348" s="257">
        <v>0.084</v>
      </c>
      <c r="I348" s="258"/>
      <c r="J348" s="254"/>
      <c r="K348" s="254"/>
      <c r="L348" s="259"/>
      <c r="M348" s="260"/>
      <c r="N348" s="261"/>
      <c r="O348" s="261"/>
      <c r="P348" s="261"/>
      <c r="Q348" s="261"/>
      <c r="R348" s="261"/>
      <c r="S348" s="261"/>
      <c r="T348" s="262"/>
      <c r="AT348" s="263" t="s">
        <v>223</v>
      </c>
      <c r="AU348" s="263" t="s">
        <v>76</v>
      </c>
      <c r="AV348" s="14" t="s">
        <v>218</v>
      </c>
      <c r="AW348" s="14" t="s">
        <v>30</v>
      </c>
      <c r="AX348" s="14" t="s">
        <v>74</v>
      </c>
      <c r="AY348" s="263" t="s">
        <v>211</v>
      </c>
    </row>
    <row r="349" spans="2:65" s="1" customFormat="1" ht="16.5" customHeight="1">
      <c r="B349" s="38"/>
      <c r="C349" s="264" t="s">
        <v>524</v>
      </c>
      <c r="D349" s="264" t="s">
        <v>337</v>
      </c>
      <c r="E349" s="265" t="s">
        <v>531</v>
      </c>
      <c r="F349" s="266" t="s">
        <v>532</v>
      </c>
      <c r="G349" s="267" t="s">
        <v>323</v>
      </c>
      <c r="H349" s="268">
        <v>0.366</v>
      </c>
      <c r="I349" s="269"/>
      <c r="J349" s="270">
        <f>ROUND(I349*H349,2)</f>
        <v>0</v>
      </c>
      <c r="K349" s="266" t="s">
        <v>217</v>
      </c>
      <c r="L349" s="271"/>
      <c r="M349" s="272" t="s">
        <v>1</v>
      </c>
      <c r="N349" s="273" t="s">
        <v>38</v>
      </c>
      <c r="O349" s="79"/>
      <c r="P349" s="225">
        <f>O349*H349</f>
        <v>0</v>
      </c>
      <c r="Q349" s="225">
        <v>1</v>
      </c>
      <c r="R349" s="225">
        <f>Q349*H349</f>
        <v>0.366</v>
      </c>
      <c r="S349" s="225">
        <v>0</v>
      </c>
      <c r="T349" s="226">
        <f>S349*H349</f>
        <v>0</v>
      </c>
      <c r="AR349" s="17" t="s">
        <v>247</v>
      </c>
      <c r="AT349" s="17" t="s">
        <v>337</v>
      </c>
      <c r="AU349" s="17" t="s">
        <v>76</v>
      </c>
      <c r="AY349" s="17" t="s">
        <v>211</v>
      </c>
      <c r="BE349" s="227">
        <f>IF(N349="základní",J349,0)</f>
        <v>0</v>
      </c>
      <c r="BF349" s="227">
        <f>IF(N349="snížená",J349,0)</f>
        <v>0</v>
      </c>
      <c r="BG349" s="227">
        <f>IF(N349="zákl. přenesená",J349,0)</f>
        <v>0</v>
      </c>
      <c r="BH349" s="227">
        <f>IF(N349="sníž. přenesená",J349,0)</f>
        <v>0</v>
      </c>
      <c r="BI349" s="227">
        <f>IF(N349="nulová",J349,0)</f>
        <v>0</v>
      </c>
      <c r="BJ349" s="17" t="s">
        <v>74</v>
      </c>
      <c r="BK349" s="227">
        <f>ROUND(I349*H349,2)</f>
        <v>0</v>
      </c>
      <c r="BL349" s="17" t="s">
        <v>218</v>
      </c>
      <c r="BM349" s="17" t="s">
        <v>1008</v>
      </c>
    </row>
    <row r="350" spans="2:47" s="1" customFormat="1" ht="12">
      <c r="B350" s="38"/>
      <c r="C350" s="39"/>
      <c r="D350" s="228" t="s">
        <v>219</v>
      </c>
      <c r="E350" s="39"/>
      <c r="F350" s="229" t="s">
        <v>532</v>
      </c>
      <c r="G350" s="39"/>
      <c r="H350" s="39"/>
      <c r="I350" s="143"/>
      <c r="J350" s="39"/>
      <c r="K350" s="39"/>
      <c r="L350" s="43"/>
      <c r="M350" s="230"/>
      <c r="N350" s="79"/>
      <c r="O350" s="79"/>
      <c r="P350" s="79"/>
      <c r="Q350" s="79"/>
      <c r="R350" s="79"/>
      <c r="S350" s="79"/>
      <c r="T350" s="80"/>
      <c r="AT350" s="17" t="s">
        <v>219</v>
      </c>
      <c r="AU350" s="17" t="s">
        <v>76</v>
      </c>
    </row>
    <row r="351" spans="2:51" s="12" customFormat="1" ht="12">
      <c r="B351" s="232"/>
      <c r="C351" s="233"/>
      <c r="D351" s="228" t="s">
        <v>223</v>
      </c>
      <c r="E351" s="234" t="s">
        <v>1</v>
      </c>
      <c r="F351" s="235" t="s">
        <v>1009</v>
      </c>
      <c r="G351" s="233"/>
      <c r="H351" s="234" t="s">
        <v>1</v>
      </c>
      <c r="I351" s="236"/>
      <c r="J351" s="233"/>
      <c r="K351" s="233"/>
      <c r="L351" s="237"/>
      <c r="M351" s="238"/>
      <c r="N351" s="239"/>
      <c r="O351" s="239"/>
      <c r="P351" s="239"/>
      <c r="Q351" s="239"/>
      <c r="R351" s="239"/>
      <c r="S351" s="239"/>
      <c r="T351" s="240"/>
      <c r="AT351" s="241" t="s">
        <v>223</v>
      </c>
      <c r="AU351" s="241" t="s">
        <v>76</v>
      </c>
      <c r="AV351" s="12" t="s">
        <v>74</v>
      </c>
      <c r="AW351" s="12" t="s">
        <v>30</v>
      </c>
      <c r="AX351" s="12" t="s">
        <v>67</v>
      </c>
      <c r="AY351" s="241" t="s">
        <v>211</v>
      </c>
    </row>
    <row r="352" spans="2:51" s="12" customFormat="1" ht="12">
      <c r="B352" s="232"/>
      <c r="C352" s="233"/>
      <c r="D352" s="228" t="s">
        <v>223</v>
      </c>
      <c r="E352" s="234" t="s">
        <v>1</v>
      </c>
      <c r="F352" s="235" t="s">
        <v>1010</v>
      </c>
      <c r="G352" s="233"/>
      <c r="H352" s="234" t="s">
        <v>1</v>
      </c>
      <c r="I352" s="236"/>
      <c r="J352" s="233"/>
      <c r="K352" s="233"/>
      <c r="L352" s="237"/>
      <c r="M352" s="238"/>
      <c r="N352" s="239"/>
      <c r="O352" s="239"/>
      <c r="P352" s="239"/>
      <c r="Q352" s="239"/>
      <c r="R352" s="239"/>
      <c r="S352" s="239"/>
      <c r="T352" s="240"/>
      <c r="AT352" s="241" t="s">
        <v>223</v>
      </c>
      <c r="AU352" s="241" t="s">
        <v>76</v>
      </c>
      <c r="AV352" s="12" t="s">
        <v>74</v>
      </c>
      <c r="AW352" s="12" t="s">
        <v>30</v>
      </c>
      <c r="AX352" s="12" t="s">
        <v>67</v>
      </c>
      <c r="AY352" s="241" t="s">
        <v>211</v>
      </c>
    </row>
    <row r="353" spans="2:51" s="13" customFormat="1" ht="12">
      <c r="B353" s="242"/>
      <c r="C353" s="243"/>
      <c r="D353" s="228" t="s">
        <v>223</v>
      </c>
      <c r="E353" s="244" t="s">
        <v>1</v>
      </c>
      <c r="F353" s="245" t="s">
        <v>1011</v>
      </c>
      <c r="G353" s="243"/>
      <c r="H353" s="246">
        <v>0.144</v>
      </c>
      <c r="I353" s="247"/>
      <c r="J353" s="243"/>
      <c r="K353" s="243"/>
      <c r="L353" s="248"/>
      <c r="M353" s="249"/>
      <c r="N353" s="250"/>
      <c r="O353" s="250"/>
      <c r="P353" s="250"/>
      <c r="Q353" s="250"/>
      <c r="R353" s="250"/>
      <c r="S353" s="250"/>
      <c r="T353" s="251"/>
      <c r="AT353" s="252" t="s">
        <v>223</v>
      </c>
      <c r="AU353" s="252" t="s">
        <v>76</v>
      </c>
      <c r="AV353" s="13" t="s">
        <v>76</v>
      </c>
      <c r="AW353" s="13" t="s">
        <v>30</v>
      </c>
      <c r="AX353" s="13" t="s">
        <v>67</v>
      </c>
      <c r="AY353" s="252" t="s">
        <v>211</v>
      </c>
    </row>
    <row r="354" spans="2:51" s="12" customFormat="1" ht="12">
      <c r="B354" s="232"/>
      <c r="C354" s="233"/>
      <c r="D354" s="228" t="s">
        <v>223</v>
      </c>
      <c r="E354" s="234" t="s">
        <v>1</v>
      </c>
      <c r="F354" s="235" t="s">
        <v>1012</v>
      </c>
      <c r="G354" s="233"/>
      <c r="H354" s="234" t="s">
        <v>1</v>
      </c>
      <c r="I354" s="236"/>
      <c r="J354" s="233"/>
      <c r="K354" s="233"/>
      <c r="L354" s="237"/>
      <c r="M354" s="238"/>
      <c r="N354" s="239"/>
      <c r="O354" s="239"/>
      <c r="P354" s="239"/>
      <c r="Q354" s="239"/>
      <c r="R354" s="239"/>
      <c r="S354" s="239"/>
      <c r="T354" s="240"/>
      <c r="AT354" s="241" t="s">
        <v>223</v>
      </c>
      <c r="AU354" s="241" t="s">
        <v>76</v>
      </c>
      <c r="AV354" s="12" t="s">
        <v>74</v>
      </c>
      <c r="AW354" s="12" t="s">
        <v>30</v>
      </c>
      <c r="AX354" s="12" t="s">
        <v>67</v>
      </c>
      <c r="AY354" s="241" t="s">
        <v>211</v>
      </c>
    </row>
    <row r="355" spans="2:51" s="13" customFormat="1" ht="12">
      <c r="B355" s="242"/>
      <c r="C355" s="243"/>
      <c r="D355" s="228" t="s">
        <v>223</v>
      </c>
      <c r="E355" s="244" t="s">
        <v>1</v>
      </c>
      <c r="F355" s="245" t="s">
        <v>1013</v>
      </c>
      <c r="G355" s="243"/>
      <c r="H355" s="246">
        <v>0.222</v>
      </c>
      <c r="I355" s="247"/>
      <c r="J355" s="243"/>
      <c r="K355" s="243"/>
      <c r="L355" s="248"/>
      <c r="M355" s="249"/>
      <c r="N355" s="250"/>
      <c r="O355" s="250"/>
      <c r="P355" s="250"/>
      <c r="Q355" s="250"/>
      <c r="R355" s="250"/>
      <c r="S355" s="250"/>
      <c r="T355" s="251"/>
      <c r="AT355" s="252" t="s">
        <v>223</v>
      </c>
      <c r="AU355" s="252" t="s">
        <v>76</v>
      </c>
      <c r="AV355" s="13" t="s">
        <v>76</v>
      </c>
      <c r="AW355" s="13" t="s">
        <v>30</v>
      </c>
      <c r="AX355" s="13" t="s">
        <v>67</v>
      </c>
      <c r="AY355" s="252" t="s">
        <v>211</v>
      </c>
    </row>
    <row r="356" spans="2:51" s="14" customFormat="1" ht="12">
      <c r="B356" s="253"/>
      <c r="C356" s="254"/>
      <c r="D356" s="228" t="s">
        <v>223</v>
      </c>
      <c r="E356" s="255" t="s">
        <v>1</v>
      </c>
      <c r="F356" s="256" t="s">
        <v>227</v>
      </c>
      <c r="G356" s="254"/>
      <c r="H356" s="257">
        <v>0.366</v>
      </c>
      <c r="I356" s="258"/>
      <c r="J356" s="254"/>
      <c r="K356" s="254"/>
      <c r="L356" s="259"/>
      <c r="M356" s="260"/>
      <c r="N356" s="261"/>
      <c r="O356" s="261"/>
      <c r="P356" s="261"/>
      <c r="Q356" s="261"/>
      <c r="R356" s="261"/>
      <c r="S356" s="261"/>
      <c r="T356" s="262"/>
      <c r="AT356" s="263" t="s">
        <v>223</v>
      </c>
      <c r="AU356" s="263" t="s">
        <v>76</v>
      </c>
      <c r="AV356" s="14" t="s">
        <v>218</v>
      </c>
      <c r="AW356" s="14" t="s">
        <v>30</v>
      </c>
      <c r="AX356" s="14" t="s">
        <v>74</v>
      </c>
      <c r="AY356" s="263" t="s">
        <v>211</v>
      </c>
    </row>
    <row r="357" spans="2:65" s="1" customFormat="1" ht="16.5" customHeight="1">
      <c r="B357" s="38"/>
      <c r="C357" s="264" t="s">
        <v>351</v>
      </c>
      <c r="D357" s="264" t="s">
        <v>337</v>
      </c>
      <c r="E357" s="265" t="s">
        <v>1014</v>
      </c>
      <c r="F357" s="266" t="s">
        <v>1015</v>
      </c>
      <c r="G357" s="267" t="s">
        <v>323</v>
      </c>
      <c r="H357" s="268">
        <v>0.18</v>
      </c>
      <c r="I357" s="269"/>
      <c r="J357" s="270">
        <f>ROUND(I357*H357,2)</f>
        <v>0</v>
      </c>
      <c r="K357" s="266" t="s">
        <v>217</v>
      </c>
      <c r="L357" s="271"/>
      <c r="M357" s="272" t="s">
        <v>1</v>
      </c>
      <c r="N357" s="273" t="s">
        <v>38</v>
      </c>
      <c r="O357" s="79"/>
      <c r="P357" s="225">
        <f>O357*H357</f>
        <v>0</v>
      </c>
      <c r="Q357" s="225">
        <v>1</v>
      </c>
      <c r="R357" s="225">
        <f>Q357*H357</f>
        <v>0.18</v>
      </c>
      <c r="S357" s="225">
        <v>0</v>
      </c>
      <c r="T357" s="226">
        <f>S357*H357</f>
        <v>0</v>
      </c>
      <c r="AR357" s="17" t="s">
        <v>247</v>
      </c>
      <c r="AT357" s="17" t="s">
        <v>337</v>
      </c>
      <c r="AU357" s="17" t="s">
        <v>76</v>
      </c>
      <c r="AY357" s="17" t="s">
        <v>211</v>
      </c>
      <c r="BE357" s="227">
        <f>IF(N357="základní",J357,0)</f>
        <v>0</v>
      </c>
      <c r="BF357" s="227">
        <f>IF(N357="snížená",J357,0)</f>
        <v>0</v>
      </c>
      <c r="BG357" s="227">
        <f>IF(N357="zákl. přenesená",J357,0)</f>
        <v>0</v>
      </c>
      <c r="BH357" s="227">
        <f>IF(N357="sníž. přenesená",J357,0)</f>
        <v>0</v>
      </c>
      <c r="BI357" s="227">
        <f>IF(N357="nulová",J357,0)</f>
        <v>0</v>
      </c>
      <c r="BJ357" s="17" t="s">
        <v>74</v>
      </c>
      <c r="BK357" s="227">
        <f>ROUND(I357*H357,2)</f>
        <v>0</v>
      </c>
      <c r="BL357" s="17" t="s">
        <v>218</v>
      </c>
      <c r="BM357" s="17" t="s">
        <v>1016</v>
      </c>
    </row>
    <row r="358" spans="2:47" s="1" customFormat="1" ht="12">
      <c r="B358" s="38"/>
      <c r="C358" s="39"/>
      <c r="D358" s="228" t="s">
        <v>219</v>
      </c>
      <c r="E358" s="39"/>
      <c r="F358" s="229" t="s">
        <v>1015</v>
      </c>
      <c r="G358" s="39"/>
      <c r="H358" s="39"/>
      <c r="I358" s="143"/>
      <c r="J358" s="39"/>
      <c r="K358" s="39"/>
      <c r="L358" s="43"/>
      <c r="M358" s="230"/>
      <c r="N358" s="79"/>
      <c r="O358" s="79"/>
      <c r="P358" s="79"/>
      <c r="Q358" s="79"/>
      <c r="R358" s="79"/>
      <c r="S358" s="79"/>
      <c r="T358" s="80"/>
      <c r="AT358" s="17" t="s">
        <v>219</v>
      </c>
      <c r="AU358" s="17" t="s">
        <v>76</v>
      </c>
    </row>
    <row r="359" spans="2:51" s="12" customFormat="1" ht="12">
      <c r="B359" s="232"/>
      <c r="C359" s="233"/>
      <c r="D359" s="228" t="s">
        <v>223</v>
      </c>
      <c r="E359" s="234" t="s">
        <v>1</v>
      </c>
      <c r="F359" s="235" t="s">
        <v>1017</v>
      </c>
      <c r="G359" s="233"/>
      <c r="H359" s="234" t="s">
        <v>1</v>
      </c>
      <c r="I359" s="236"/>
      <c r="J359" s="233"/>
      <c r="K359" s="233"/>
      <c r="L359" s="237"/>
      <c r="M359" s="238"/>
      <c r="N359" s="239"/>
      <c r="O359" s="239"/>
      <c r="P359" s="239"/>
      <c r="Q359" s="239"/>
      <c r="R359" s="239"/>
      <c r="S359" s="239"/>
      <c r="T359" s="240"/>
      <c r="AT359" s="241" t="s">
        <v>223</v>
      </c>
      <c r="AU359" s="241" t="s">
        <v>76</v>
      </c>
      <c r="AV359" s="12" t="s">
        <v>74</v>
      </c>
      <c r="AW359" s="12" t="s">
        <v>30</v>
      </c>
      <c r="AX359" s="12" t="s">
        <v>67</v>
      </c>
      <c r="AY359" s="241" t="s">
        <v>211</v>
      </c>
    </row>
    <row r="360" spans="2:51" s="13" customFormat="1" ht="12">
      <c r="B360" s="242"/>
      <c r="C360" s="243"/>
      <c r="D360" s="228" t="s">
        <v>223</v>
      </c>
      <c r="E360" s="244" t="s">
        <v>1</v>
      </c>
      <c r="F360" s="245" t="s">
        <v>1018</v>
      </c>
      <c r="G360" s="243"/>
      <c r="H360" s="246">
        <v>0.075</v>
      </c>
      <c r="I360" s="247"/>
      <c r="J360" s="243"/>
      <c r="K360" s="243"/>
      <c r="L360" s="248"/>
      <c r="M360" s="249"/>
      <c r="N360" s="250"/>
      <c r="O360" s="250"/>
      <c r="P360" s="250"/>
      <c r="Q360" s="250"/>
      <c r="R360" s="250"/>
      <c r="S360" s="250"/>
      <c r="T360" s="251"/>
      <c r="AT360" s="252" t="s">
        <v>223</v>
      </c>
      <c r="AU360" s="252" t="s">
        <v>76</v>
      </c>
      <c r="AV360" s="13" t="s">
        <v>76</v>
      </c>
      <c r="AW360" s="13" t="s">
        <v>30</v>
      </c>
      <c r="AX360" s="13" t="s">
        <v>67</v>
      </c>
      <c r="AY360" s="252" t="s">
        <v>211</v>
      </c>
    </row>
    <row r="361" spans="2:51" s="12" customFormat="1" ht="12">
      <c r="B361" s="232"/>
      <c r="C361" s="233"/>
      <c r="D361" s="228" t="s">
        <v>223</v>
      </c>
      <c r="E361" s="234" t="s">
        <v>1</v>
      </c>
      <c r="F361" s="235" t="s">
        <v>1019</v>
      </c>
      <c r="G361" s="233"/>
      <c r="H361" s="234" t="s">
        <v>1</v>
      </c>
      <c r="I361" s="236"/>
      <c r="J361" s="233"/>
      <c r="K361" s="233"/>
      <c r="L361" s="237"/>
      <c r="M361" s="238"/>
      <c r="N361" s="239"/>
      <c r="O361" s="239"/>
      <c r="P361" s="239"/>
      <c r="Q361" s="239"/>
      <c r="R361" s="239"/>
      <c r="S361" s="239"/>
      <c r="T361" s="240"/>
      <c r="AT361" s="241" t="s">
        <v>223</v>
      </c>
      <c r="AU361" s="241" t="s">
        <v>76</v>
      </c>
      <c r="AV361" s="12" t="s">
        <v>74</v>
      </c>
      <c r="AW361" s="12" t="s">
        <v>30</v>
      </c>
      <c r="AX361" s="12" t="s">
        <v>67</v>
      </c>
      <c r="AY361" s="241" t="s">
        <v>211</v>
      </c>
    </row>
    <row r="362" spans="2:51" s="13" customFormat="1" ht="12">
      <c r="B362" s="242"/>
      <c r="C362" s="243"/>
      <c r="D362" s="228" t="s">
        <v>223</v>
      </c>
      <c r="E362" s="244" t="s">
        <v>1</v>
      </c>
      <c r="F362" s="245" t="s">
        <v>1020</v>
      </c>
      <c r="G362" s="243"/>
      <c r="H362" s="246">
        <v>0.105</v>
      </c>
      <c r="I362" s="247"/>
      <c r="J362" s="243"/>
      <c r="K362" s="243"/>
      <c r="L362" s="248"/>
      <c r="M362" s="249"/>
      <c r="N362" s="250"/>
      <c r="O362" s="250"/>
      <c r="P362" s="250"/>
      <c r="Q362" s="250"/>
      <c r="R362" s="250"/>
      <c r="S362" s="250"/>
      <c r="T362" s="251"/>
      <c r="AT362" s="252" t="s">
        <v>223</v>
      </c>
      <c r="AU362" s="252" t="s">
        <v>76</v>
      </c>
      <c r="AV362" s="13" t="s">
        <v>76</v>
      </c>
      <c r="AW362" s="13" t="s">
        <v>30</v>
      </c>
      <c r="AX362" s="13" t="s">
        <v>67</v>
      </c>
      <c r="AY362" s="252" t="s">
        <v>211</v>
      </c>
    </row>
    <row r="363" spans="2:51" s="14" customFormat="1" ht="12">
      <c r="B363" s="253"/>
      <c r="C363" s="254"/>
      <c r="D363" s="228" t="s">
        <v>223</v>
      </c>
      <c r="E363" s="255" t="s">
        <v>1</v>
      </c>
      <c r="F363" s="256" t="s">
        <v>227</v>
      </c>
      <c r="G363" s="254"/>
      <c r="H363" s="257">
        <v>0.18</v>
      </c>
      <c r="I363" s="258"/>
      <c r="J363" s="254"/>
      <c r="K363" s="254"/>
      <c r="L363" s="259"/>
      <c r="M363" s="260"/>
      <c r="N363" s="261"/>
      <c r="O363" s="261"/>
      <c r="P363" s="261"/>
      <c r="Q363" s="261"/>
      <c r="R363" s="261"/>
      <c r="S363" s="261"/>
      <c r="T363" s="262"/>
      <c r="AT363" s="263" t="s">
        <v>223</v>
      </c>
      <c r="AU363" s="263" t="s">
        <v>76</v>
      </c>
      <c r="AV363" s="14" t="s">
        <v>218</v>
      </c>
      <c r="AW363" s="14" t="s">
        <v>30</v>
      </c>
      <c r="AX363" s="14" t="s">
        <v>74</v>
      </c>
      <c r="AY363" s="263" t="s">
        <v>211</v>
      </c>
    </row>
    <row r="364" spans="2:65" s="1" customFormat="1" ht="16.5" customHeight="1">
      <c r="B364" s="38"/>
      <c r="C364" s="216" t="s">
        <v>537</v>
      </c>
      <c r="D364" s="216" t="s">
        <v>213</v>
      </c>
      <c r="E364" s="217" t="s">
        <v>550</v>
      </c>
      <c r="F364" s="218" t="s">
        <v>551</v>
      </c>
      <c r="G364" s="219" t="s">
        <v>216</v>
      </c>
      <c r="H364" s="220">
        <v>0.64</v>
      </c>
      <c r="I364" s="221"/>
      <c r="J364" s="222">
        <f>ROUND(I364*H364,2)</f>
        <v>0</v>
      </c>
      <c r="K364" s="218" t="s">
        <v>217</v>
      </c>
      <c r="L364" s="43"/>
      <c r="M364" s="223" t="s">
        <v>1</v>
      </c>
      <c r="N364" s="224" t="s">
        <v>38</v>
      </c>
      <c r="O364" s="79"/>
      <c r="P364" s="225">
        <f>O364*H364</f>
        <v>0</v>
      </c>
      <c r="Q364" s="225">
        <v>0.00063</v>
      </c>
      <c r="R364" s="225">
        <f>Q364*H364</f>
        <v>0.00040320000000000004</v>
      </c>
      <c r="S364" s="225">
        <v>0</v>
      </c>
      <c r="T364" s="226">
        <f>S364*H364</f>
        <v>0</v>
      </c>
      <c r="AR364" s="17" t="s">
        <v>218</v>
      </c>
      <c r="AT364" s="17" t="s">
        <v>213</v>
      </c>
      <c r="AU364" s="17" t="s">
        <v>76</v>
      </c>
      <c r="AY364" s="17" t="s">
        <v>211</v>
      </c>
      <c r="BE364" s="227">
        <f>IF(N364="základní",J364,0)</f>
        <v>0</v>
      </c>
      <c r="BF364" s="227">
        <f>IF(N364="snížená",J364,0)</f>
        <v>0</v>
      </c>
      <c r="BG364" s="227">
        <f>IF(N364="zákl. přenesená",J364,0)</f>
        <v>0</v>
      </c>
      <c r="BH364" s="227">
        <f>IF(N364="sníž. přenesená",J364,0)</f>
        <v>0</v>
      </c>
      <c r="BI364" s="227">
        <f>IF(N364="nulová",J364,0)</f>
        <v>0</v>
      </c>
      <c r="BJ364" s="17" t="s">
        <v>74</v>
      </c>
      <c r="BK364" s="227">
        <f>ROUND(I364*H364,2)</f>
        <v>0</v>
      </c>
      <c r="BL364" s="17" t="s">
        <v>218</v>
      </c>
      <c r="BM364" s="17" t="s">
        <v>1021</v>
      </c>
    </row>
    <row r="365" spans="2:47" s="1" customFormat="1" ht="12">
      <c r="B365" s="38"/>
      <c r="C365" s="39"/>
      <c r="D365" s="228" t="s">
        <v>219</v>
      </c>
      <c r="E365" s="39"/>
      <c r="F365" s="229" t="s">
        <v>553</v>
      </c>
      <c r="G365" s="39"/>
      <c r="H365" s="39"/>
      <c r="I365" s="143"/>
      <c r="J365" s="39"/>
      <c r="K365" s="39"/>
      <c r="L365" s="43"/>
      <c r="M365" s="230"/>
      <c r="N365" s="79"/>
      <c r="O365" s="79"/>
      <c r="P365" s="79"/>
      <c r="Q365" s="79"/>
      <c r="R365" s="79"/>
      <c r="S365" s="79"/>
      <c r="T365" s="80"/>
      <c r="AT365" s="17" t="s">
        <v>219</v>
      </c>
      <c r="AU365" s="17" t="s">
        <v>76</v>
      </c>
    </row>
    <row r="366" spans="2:47" s="1" customFormat="1" ht="12">
      <c r="B366" s="38"/>
      <c r="C366" s="39"/>
      <c r="D366" s="228" t="s">
        <v>221</v>
      </c>
      <c r="E366" s="39"/>
      <c r="F366" s="231" t="s">
        <v>554</v>
      </c>
      <c r="G366" s="39"/>
      <c r="H366" s="39"/>
      <c r="I366" s="143"/>
      <c r="J366" s="39"/>
      <c r="K366" s="39"/>
      <c r="L366" s="43"/>
      <c r="M366" s="230"/>
      <c r="N366" s="79"/>
      <c r="O366" s="79"/>
      <c r="P366" s="79"/>
      <c r="Q366" s="79"/>
      <c r="R366" s="79"/>
      <c r="S366" s="79"/>
      <c r="T366" s="80"/>
      <c r="AT366" s="17" t="s">
        <v>221</v>
      </c>
      <c r="AU366" s="17" t="s">
        <v>76</v>
      </c>
    </row>
    <row r="367" spans="2:51" s="12" customFormat="1" ht="12">
      <c r="B367" s="232"/>
      <c r="C367" s="233"/>
      <c r="D367" s="228" t="s">
        <v>223</v>
      </c>
      <c r="E367" s="234" t="s">
        <v>1</v>
      </c>
      <c r="F367" s="235" t="s">
        <v>1022</v>
      </c>
      <c r="G367" s="233"/>
      <c r="H367" s="234" t="s">
        <v>1</v>
      </c>
      <c r="I367" s="236"/>
      <c r="J367" s="233"/>
      <c r="K367" s="233"/>
      <c r="L367" s="237"/>
      <c r="M367" s="238"/>
      <c r="N367" s="239"/>
      <c r="O367" s="239"/>
      <c r="P367" s="239"/>
      <c r="Q367" s="239"/>
      <c r="R367" s="239"/>
      <c r="S367" s="239"/>
      <c r="T367" s="240"/>
      <c r="AT367" s="241" t="s">
        <v>223</v>
      </c>
      <c r="AU367" s="241" t="s">
        <v>76</v>
      </c>
      <c r="AV367" s="12" t="s">
        <v>74</v>
      </c>
      <c r="AW367" s="12" t="s">
        <v>30</v>
      </c>
      <c r="AX367" s="12" t="s">
        <v>67</v>
      </c>
      <c r="AY367" s="241" t="s">
        <v>211</v>
      </c>
    </row>
    <row r="368" spans="2:51" s="13" customFormat="1" ht="12">
      <c r="B368" s="242"/>
      <c r="C368" s="243"/>
      <c r="D368" s="228" t="s">
        <v>223</v>
      </c>
      <c r="E368" s="244" t="s">
        <v>1</v>
      </c>
      <c r="F368" s="245" t="s">
        <v>1023</v>
      </c>
      <c r="G368" s="243"/>
      <c r="H368" s="246">
        <v>0.64</v>
      </c>
      <c r="I368" s="247"/>
      <c r="J368" s="243"/>
      <c r="K368" s="243"/>
      <c r="L368" s="248"/>
      <c r="M368" s="249"/>
      <c r="N368" s="250"/>
      <c r="O368" s="250"/>
      <c r="P368" s="250"/>
      <c r="Q368" s="250"/>
      <c r="R368" s="250"/>
      <c r="S368" s="250"/>
      <c r="T368" s="251"/>
      <c r="AT368" s="252" t="s">
        <v>223</v>
      </c>
      <c r="AU368" s="252" t="s">
        <v>76</v>
      </c>
      <c r="AV368" s="13" t="s">
        <v>76</v>
      </c>
      <c r="AW368" s="13" t="s">
        <v>30</v>
      </c>
      <c r="AX368" s="13" t="s">
        <v>67</v>
      </c>
      <c r="AY368" s="252" t="s">
        <v>211</v>
      </c>
    </row>
    <row r="369" spans="2:51" s="14" customFormat="1" ht="12">
      <c r="B369" s="253"/>
      <c r="C369" s="254"/>
      <c r="D369" s="228" t="s">
        <v>223</v>
      </c>
      <c r="E369" s="255" t="s">
        <v>1</v>
      </c>
      <c r="F369" s="256" t="s">
        <v>227</v>
      </c>
      <c r="G369" s="254"/>
      <c r="H369" s="257">
        <v>0.64</v>
      </c>
      <c r="I369" s="258"/>
      <c r="J369" s="254"/>
      <c r="K369" s="254"/>
      <c r="L369" s="259"/>
      <c r="M369" s="260"/>
      <c r="N369" s="261"/>
      <c r="O369" s="261"/>
      <c r="P369" s="261"/>
      <c r="Q369" s="261"/>
      <c r="R369" s="261"/>
      <c r="S369" s="261"/>
      <c r="T369" s="262"/>
      <c r="AT369" s="263" t="s">
        <v>223</v>
      </c>
      <c r="AU369" s="263" t="s">
        <v>76</v>
      </c>
      <c r="AV369" s="14" t="s">
        <v>218</v>
      </c>
      <c r="AW369" s="14" t="s">
        <v>30</v>
      </c>
      <c r="AX369" s="14" t="s">
        <v>74</v>
      </c>
      <c r="AY369" s="263" t="s">
        <v>211</v>
      </c>
    </row>
    <row r="370" spans="2:65" s="1" customFormat="1" ht="16.5" customHeight="1">
      <c r="B370" s="38"/>
      <c r="C370" s="216" t="s">
        <v>356</v>
      </c>
      <c r="D370" s="216" t="s">
        <v>213</v>
      </c>
      <c r="E370" s="217" t="s">
        <v>557</v>
      </c>
      <c r="F370" s="218" t="s">
        <v>558</v>
      </c>
      <c r="G370" s="219" t="s">
        <v>559</v>
      </c>
      <c r="H370" s="220">
        <v>1</v>
      </c>
      <c r="I370" s="221"/>
      <c r="J370" s="222">
        <f>ROUND(I370*H370,2)</f>
        <v>0</v>
      </c>
      <c r="K370" s="218" t="s">
        <v>217</v>
      </c>
      <c r="L370" s="43"/>
      <c r="M370" s="223" t="s">
        <v>1</v>
      </c>
      <c r="N370" s="224" t="s">
        <v>38</v>
      </c>
      <c r="O370" s="79"/>
      <c r="P370" s="225">
        <f>O370*H370</f>
        <v>0</v>
      </c>
      <c r="Q370" s="225">
        <v>0.006485</v>
      </c>
      <c r="R370" s="225">
        <f>Q370*H370</f>
        <v>0.006485</v>
      </c>
      <c r="S370" s="225">
        <v>0</v>
      </c>
      <c r="T370" s="226">
        <f>S370*H370</f>
        <v>0</v>
      </c>
      <c r="AR370" s="17" t="s">
        <v>218</v>
      </c>
      <c r="AT370" s="17" t="s">
        <v>213</v>
      </c>
      <c r="AU370" s="17" t="s">
        <v>76</v>
      </c>
      <c r="AY370" s="17" t="s">
        <v>211</v>
      </c>
      <c r="BE370" s="227">
        <f>IF(N370="základní",J370,0)</f>
        <v>0</v>
      </c>
      <c r="BF370" s="227">
        <f>IF(N370="snížená",J370,0)</f>
        <v>0</v>
      </c>
      <c r="BG370" s="227">
        <f>IF(N370="zákl. přenesená",J370,0)</f>
        <v>0</v>
      </c>
      <c r="BH370" s="227">
        <f>IF(N370="sníž. přenesená",J370,0)</f>
        <v>0</v>
      </c>
      <c r="BI370" s="227">
        <f>IF(N370="nulová",J370,0)</f>
        <v>0</v>
      </c>
      <c r="BJ370" s="17" t="s">
        <v>74</v>
      </c>
      <c r="BK370" s="227">
        <f>ROUND(I370*H370,2)</f>
        <v>0</v>
      </c>
      <c r="BL370" s="17" t="s">
        <v>218</v>
      </c>
      <c r="BM370" s="17" t="s">
        <v>1024</v>
      </c>
    </row>
    <row r="371" spans="2:47" s="1" customFormat="1" ht="12">
      <c r="B371" s="38"/>
      <c r="C371" s="39"/>
      <c r="D371" s="228" t="s">
        <v>219</v>
      </c>
      <c r="E371" s="39"/>
      <c r="F371" s="229" t="s">
        <v>561</v>
      </c>
      <c r="G371" s="39"/>
      <c r="H371" s="39"/>
      <c r="I371" s="143"/>
      <c r="J371" s="39"/>
      <c r="K371" s="39"/>
      <c r="L371" s="43"/>
      <c r="M371" s="230"/>
      <c r="N371" s="79"/>
      <c r="O371" s="79"/>
      <c r="P371" s="79"/>
      <c r="Q371" s="79"/>
      <c r="R371" s="79"/>
      <c r="S371" s="79"/>
      <c r="T371" s="80"/>
      <c r="AT371" s="17" t="s">
        <v>219</v>
      </c>
      <c r="AU371" s="17" t="s">
        <v>76</v>
      </c>
    </row>
    <row r="372" spans="2:47" s="1" customFormat="1" ht="12">
      <c r="B372" s="38"/>
      <c r="C372" s="39"/>
      <c r="D372" s="228" t="s">
        <v>250</v>
      </c>
      <c r="E372" s="39"/>
      <c r="F372" s="231" t="s">
        <v>1025</v>
      </c>
      <c r="G372" s="39"/>
      <c r="H372" s="39"/>
      <c r="I372" s="143"/>
      <c r="J372" s="39"/>
      <c r="K372" s="39"/>
      <c r="L372" s="43"/>
      <c r="M372" s="230"/>
      <c r="N372" s="79"/>
      <c r="O372" s="79"/>
      <c r="P372" s="79"/>
      <c r="Q372" s="79"/>
      <c r="R372" s="79"/>
      <c r="S372" s="79"/>
      <c r="T372" s="80"/>
      <c r="AT372" s="17" t="s">
        <v>250</v>
      </c>
      <c r="AU372" s="17" t="s">
        <v>76</v>
      </c>
    </row>
    <row r="373" spans="2:51" s="12" customFormat="1" ht="12">
      <c r="B373" s="232"/>
      <c r="C373" s="233"/>
      <c r="D373" s="228" t="s">
        <v>223</v>
      </c>
      <c r="E373" s="234" t="s">
        <v>1</v>
      </c>
      <c r="F373" s="235" t="s">
        <v>1026</v>
      </c>
      <c r="G373" s="233"/>
      <c r="H373" s="234" t="s">
        <v>1</v>
      </c>
      <c r="I373" s="236"/>
      <c r="J373" s="233"/>
      <c r="K373" s="233"/>
      <c r="L373" s="237"/>
      <c r="M373" s="238"/>
      <c r="N373" s="239"/>
      <c r="O373" s="239"/>
      <c r="P373" s="239"/>
      <c r="Q373" s="239"/>
      <c r="R373" s="239"/>
      <c r="S373" s="239"/>
      <c r="T373" s="240"/>
      <c r="AT373" s="241" t="s">
        <v>223</v>
      </c>
      <c r="AU373" s="241" t="s">
        <v>76</v>
      </c>
      <c r="AV373" s="12" t="s">
        <v>74</v>
      </c>
      <c r="AW373" s="12" t="s">
        <v>30</v>
      </c>
      <c r="AX373" s="12" t="s">
        <v>67</v>
      </c>
      <c r="AY373" s="241" t="s">
        <v>211</v>
      </c>
    </row>
    <row r="374" spans="2:51" s="13" customFormat="1" ht="12">
      <c r="B374" s="242"/>
      <c r="C374" s="243"/>
      <c r="D374" s="228" t="s">
        <v>223</v>
      </c>
      <c r="E374" s="244" t="s">
        <v>1</v>
      </c>
      <c r="F374" s="245" t="s">
        <v>74</v>
      </c>
      <c r="G374" s="243"/>
      <c r="H374" s="246">
        <v>1</v>
      </c>
      <c r="I374" s="247"/>
      <c r="J374" s="243"/>
      <c r="K374" s="243"/>
      <c r="L374" s="248"/>
      <c r="M374" s="249"/>
      <c r="N374" s="250"/>
      <c r="O374" s="250"/>
      <c r="P374" s="250"/>
      <c r="Q374" s="250"/>
      <c r="R374" s="250"/>
      <c r="S374" s="250"/>
      <c r="T374" s="251"/>
      <c r="AT374" s="252" t="s">
        <v>223</v>
      </c>
      <c r="AU374" s="252" t="s">
        <v>76</v>
      </c>
      <c r="AV374" s="13" t="s">
        <v>76</v>
      </c>
      <c r="AW374" s="13" t="s">
        <v>30</v>
      </c>
      <c r="AX374" s="13" t="s">
        <v>74</v>
      </c>
      <c r="AY374" s="252" t="s">
        <v>211</v>
      </c>
    </row>
    <row r="375" spans="2:65" s="1" customFormat="1" ht="16.5" customHeight="1">
      <c r="B375" s="38"/>
      <c r="C375" s="216" t="s">
        <v>549</v>
      </c>
      <c r="D375" s="216" t="s">
        <v>213</v>
      </c>
      <c r="E375" s="217" t="s">
        <v>564</v>
      </c>
      <c r="F375" s="218" t="s">
        <v>565</v>
      </c>
      <c r="G375" s="219" t="s">
        <v>216</v>
      </c>
      <c r="H375" s="220">
        <v>360</v>
      </c>
      <c r="I375" s="221"/>
      <c r="J375" s="222">
        <f>ROUND(I375*H375,2)</f>
        <v>0</v>
      </c>
      <c r="K375" s="218" t="s">
        <v>217</v>
      </c>
      <c r="L375" s="43"/>
      <c r="M375" s="223" t="s">
        <v>1</v>
      </c>
      <c r="N375" s="224" t="s">
        <v>38</v>
      </c>
      <c r="O375" s="79"/>
      <c r="P375" s="225">
        <f>O375*H375</f>
        <v>0</v>
      </c>
      <c r="Q375" s="225">
        <v>0</v>
      </c>
      <c r="R375" s="225">
        <f>Q375*H375</f>
        <v>0</v>
      </c>
      <c r="S375" s="225">
        <v>0.0005</v>
      </c>
      <c r="T375" s="226">
        <f>S375*H375</f>
        <v>0.18</v>
      </c>
      <c r="AR375" s="17" t="s">
        <v>218</v>
      </c>
      <c r="AT375" s="17" t="s">
        <v>213</v>
      </c>
      <c r="AU375" s="17" t="s">
        <v>76</v>
      </c>
      <c r="AY375" s="17" t="s">
        <v>211</v>
      </c>
      <c r="BE375" s="227">
        <f>IF(N375="základní",J375,0)</f>
        <v>0</v>
      </c>
      <c r="BF375" s="227">
        <f>IF(N375="snížená",J375,0)</f>
        <v>0</v>
      </c>
      <c r="BG375" s="227">
        <f>IF(N375="zákl. přenesená",J375,0)</f>
        <v>0</v>
      </c>
      <c r="BH375" s="227">
        <f>IF(N375="sníž. přenesená",J375,0)</f>
        <v>0</v>
      </c>
      <c r="BI375" s="227">
        <f>IF(N375="nulová",J375,0)</f>
        <v>0</v>
      </c>
      <c r="BJ375" s="17" t="s">
        <v>74</v>
      </c>
      <c r="BK375" s="227">
        <f>ROUND(I375*H375,2)</f>
        <v>0</v>
      </c>
      <c r="BL375" s="17" t="s">
        <v>218</v>
      </c>
      <c r="BM375" s="17" t="s">
        <v>1027</v>
      </c>
    </row>
    <row r="376" spans="2:47" s="1" customFormat="1" ht="12">
      <c r="B376" s="38"/>
      <c r="C376" s="39"/>
      <c r="D376" s="228" t="s">
        <v>219</v>
      </c>
      <c r="E376" s="39"/>
      <c r="F376" s="229" t="s">
        <v>567</v>
      </c>
      <c r="G376" s="39"/>
      <c r="H376" s="39"/>
      <c r="I376" s="143"/>
      <c r="J376" s="39"/>
      <c r="K376" s="39"/>
      <c r="L376" s="43"/>
      <c r="M376" s="230"/>
      <c r="N376" s="79"/>
      <c r="O376" s="79"/>
      <c r="P376" s="79"/>
      <c r="Q376" s="79"/>
      <c r="R376" s="79"/>
      <c r="S376" s="79"/>
      <c r="T376" s="80"/>
      <c r="AT376" s="17" t="s">
        <v>219</v>
      </c>
      <c r="AU376" s="17" t="s">
        <v>76</v>
      </c>
    </row>
    <row r="377" spans="2:51" s="13" customFormat="1" ht="12">
      <c r="B377" s="242"/>
      <c r="C377" s="243"/>
      <c r="D377" s="228" t="s">
        <v>223</v>
      </c>
      <c r="E377" s="244" t="s">
        <v>1</v>
      </c>
      <c r="F377" s="245" t="s">
        <v>843</v>
      </c>
      <c r="G377" s="243"/>
      <c r="H377" s="246">
        <v>360</v>
      </c>
      <c r="I377" s="247"/>
      <c r="J377" s="243"/>
      <c r="K377" s="243"/>
      <c r="L377" s="248"/>
      <c r="M377" s="249"/>
      <c r="N377" s="250"/>
      <c r="O377" s="250"/>
      <c r="P377" s="250"/>
      <c r="Q377" s="250"/>
      <c r="R377" s="250"/>
      <c r="S377" s="250"/>
      <c r="T377" s="251"/>
      <c r="AT377" s="252" t="s">
        <v>223</v>
      </c>
      <c r="AU377" s="252" t="s">
        <v>76</v>
      </c>
      <c r="AV377" s="13" t="s">
        <v>76</v>
      </c>
      <c r="AW377" s="13" t="s">
        <v>30</v>
      </c>
      <c r="AX377" s="13" t="s">
        <v>67</v>
      </c>
      <c r="AY377" s="252" t="s">
        <v>211</v>
      </c>
    </row>
    <row r="378" spans="2:51" s="14" customFormat="1" ht="12">
      <c r="B378" s="253"/>
      <c r="C378" s="254"/>
      <c r="D378" s="228" t="s">
        <v>223</v>
      </c>
      <c r="E378" s="255" t="s">
        <v>1</v>
      </c>
      <c r="F378" s="256" t="s">
        <v>227</v>
      </c>
      <c r="G378" s="254"/>
      <c r="H378" s="257">
        <v>360</v>
      </c>
      <c r="I378" s="258"/>
      <c r="J378" s="254"/>
      <c r="K378" s="254"/>
      <c r="L378" s="259"/>
      <c r="M378" s="260"/>
      <c r="N378" s="261"/>
      <c r="O378" s="261"/>
      <c r="P378" s="261"/>
      <c r="Q378" s="261"/>
      <c r="R378" s="261"/>
      <c r="S378" s="261"/>
      <c r="T378" s="262"/>
      <c r="AT378" s="263" t="s">
        <v>223</v>
      </c>
      <c r="AU378" s="263" t="s">
        <v>76</v>
      </c>
      <c r="AV378" s="14" t="s">
        <v>218</v>
      </c>
      <c r="AW378" s="14" t="s">
        <v>30</v>
      </c>
      <c r="AX378" s="14" t="s">
        <v>74</v>
      </c>
      <c r="AY378" s="263" t="s">
        <v>211</v>
      </c>
    </row>
    <row r="379" spans="2:65" s="1" customFormat="1" ht="16.5" customHeight="1">
      <c r="B379" s="38"/>
      <c r="C379" s="216" t="s">
        <v>361</v>
      </c>
      <c r="D379" s="216" t="s">
        <v>213</v>
      </c>
      <c r="E379" s="217" t="s">
        <v>569</v>
      </c>
      <c r="F379" s="218" t="s">
        <v>570</v>
      </c>
      <c r="G379" s="219" t="s">
        <v>216</v>
      </c>
      <c r="H379" s="220">
        <v>126.216</v>
      </c>
      <c r="I379" s="221"/>
      <c r="J379" s="222">
        <f>ROUND(I379*H379,2)</f>
        <v>0</v>
      </c>
      <c r="K379" s="218" t="s">
        <v>217</v>
      </c>
      <c r="L379" s="43"/>
      <c r="M379" s="223" t="s">
        <v>1</v>
      </c>
      <c r="N379" s="224" t="s">
        <v>38</v>
      </c>
      <c r="O379" s="79"/>
      <c r="P379" s="225">
        <f>O379*H379</f>
        <v>0</v>
      </c>
      <c r="Q379" s="225">
        <v>0</v>
      </c>
      <c r="R379" s="225">
        <f>Q379*H379</f>
        <v>0</v>
      </c>
      <c r="S379" s="225">
        <v>0</v>
      </c>
      <c r="T379" s="226">
        <f>S379*H379</f>
        <v>0</v>
      </c>
      <c r="AR379" s="17" t="s">
        <v>218</v>
      </c>
      <c r="AT379" s="17" t="s">
        <v>213</v>
      </c>
      <c r="AU379" s="17" t="s">
        <v>76</v>
      </c>
      <c r="AY379" s="17" t="s">
        <v>211</v>
      </c>
      <c r="BE379" s="227">
        <f>IF(N379="základní",J379,0)</f>
        <v>0</v>
      </c>
      <c r="BF379" s="227">
        <f>IF(N379="snížená",J379,0)</f>
        <v>0</v>
      </c>
      <c r="BG379" s="227">
        <f>IF(N379="zákl. přenesená",J379,0)</f>
        <v>0</v>
      </c>
      <c r="BH379" s="227">
        <f>IF(N379="sníž. přenesená",J379,0)</f>
        <v>0</v>
      </c>
      <c r="BI379" s="227">
        <f>IF(N379="nulová",J379,0)</f>
        <v>0</v>
      </c>
      <c r="BJ379" s="17" t="s">
        <v>74</v>
      </c>
      <c r="BK379" s="227">
        <f>ROUND(I379*H379,2)</f>
        <v>0</v>
      </c>
      <c r="BL379" s="17" t="s">
        <v>218</v>
      </c>
      <c r="BM379" s="17" t="s">
        <v>1028</v>
      </c>
    </row>
    <row r="380" spans="2:47" s="1" customFormat="1" ht="12">
      <c r="B380" s="38"/>
      <c r="C380" s="39"/>
      <c r="D380" s="228" t="s">
        <v>219</v>
      </c>
      <c r="E380" s="39"/>
      <c r="F380" s="229" t="s">
        <v>572</v>
      </c>
      <c r="G380" s="39"/>
      <c r="H380" s="39"/>
      <c r="I380" s="143"/>
      <c r="J380" s="39"/>
      <c r="K380" s="39"/>
      <c r="L380" s="43"/>
      <c r="M380" s="230"/>
      <c r="N380" s="79"/>
      <c r="O380" s="79"/>
      <c r="P380" s="79"/>
      <c r="Q380" s="79"/>
      <c r="R380" s="79"/>
      <c r="S380" s="79"/>
      <c r="T380" s="80"/>
      <c r="AT380" s="17" t="s">
        <v>219</v>
      </c>
      <c r="AU380" s="17" t="s">
        <v>76</v>
      </c>
    </row>
    <row r="381" spans="2:47" s="1" customFormat="1" ht="12">
      <c r="B381" s="38"/>
      <c r="C381" s="39"/>
      <c r="D381" s="228" t="s">
        <v>221</v>
      </c>
      <c r="E381" s="39"/>
      <c r="F381" s="231" t="s">
        <v>573</v>
      </c>
      <c r="G381" s="39"/>
      <c r="H381" s="39"/>
      <c r="I381" s="143"/>
      <c r="J381" s="39"/>
      <c r="K381" s="39"/>
      <c r="L381" s="43"/>
      <c r="M381" s="230"/>
      <c r="N381" s="79"/>
      <c r="O381" s="79"/>
      <c r="P381" s="79"/>
      <c r="Q381" s="79"/>
      <c r="R381" s="79"/>
      <c r="S381" s="79"/>
      <c r="T381" s="80"/>
      <c r="AT381" s="17" t="s">
        <v>221</v>
      </c>
      <c r="AU381" s="17" t="s">
        <v>76</v>
      </c>
    </row>
    <row r="382" spans="2:51" s="12" customFormat="1" ht="12">
      <c r="B382" s="232"/>
      <c r="C382" s="233"/>
      <c r="D382" s="228" t="s">
        <v>223</v>
      </c>
      <c r="E382" s="234" t="s">
        <v>1</v>
      </c>
      <c r="F382" s="235" t="s">
        <v>1029</v>
      </c>
      <c r="G382" s="233"/>
      <c r="H382" s="234" t="s">
        <v>1</v>
      </c>
      <c r="I382" s="236"/>
      <c r="J382" s="233"/>
      <c r="K382" s="233"/>
      <c r="L382" s="237"/>
      <c r="M382" s="238"/>
      <c r="N382" s="239"/>
      <c r="O382" s="239"/>
      <c r="P382" s="239"/>
      <c r="Q382" s="239"/>
      <c r="R382" s="239"/>
      <c r="S382" s="239"/>
      <c r="T382" s="240"/>
      <c r="AT382" s="241" t="s">
        <v>223</v>
      </c>
      <c r="AU382" s="241" t="s">
        <v>76</v>
      </c>
      <c r="AV382" s="12" t="s">
        <v>74</v>
      </c>
      <c r="AW382" s="12" t="s">
        <v>30</v>
      </c>
      <c r="AX382" s="12" t="s">
        <v>67</v>
      </c>
      <c r="AY382" s="241" t="s">
        <v>211</v>
      </c>
    </row>
    <row r="383" spans="2:51" s="13" customFormat="1" ht="12">
      <c r="B383" s="242"/>
      <c r="C383" s="243"/>
      <c r="D383" s="228" t="s">
        <v>223</v>
      </c>
      <c r="E383" s="244" t="s">
        <v>1</v>
      </c>
      <c r="F383" s="245" t="s">
        <v>1030</v>
      </c>
      <c r="G383" s="243"/>
      <c r="H383" s="246">
        <v>71.568</v>
      </c>
      <c r="I383" s="247"/>
      <c r="J383" s="243"/>
      <c r="K383" s="243"/>
      <c r="L383" s="248"/>
      <c r="M383" s="249"/>
      <c r="N383" s="250"/>
      <c r="O383" s="250"/>
      <c r="P383" s="250"/>
      <c r="Q383" s="250"/>
      <c r="R383" s="250"/>
      <c r="S383" s="250"/>
      <c r="T383" s="251"/>
      <c r="AT383" s="252" t="s">
        <v>223</v>
      </c>
      <c r="AU383" s="252" t="s">
        <v>76</v>
      </c>
      <c r="AV383" s="13" t="s">
        <v>76</v>
      </c>
      <c r="AW383" s="13" t="s">
        <v>30</v>
      </c>
      <c r="AX383" s="13" t="s">
        <v>67</v>
      </c>
      <c r="AY383" s="252" t="s">
        <v>211</v>
      </c>
    </row>
    <row r="384" spans="2:51" s="12" customFormat="1" ht="12">
      <c r="B384" s="232"/>
      <c r="C384" s="233"/>
      <c r="D384" s="228" t="s">
        <v>223</v>
      </c>
      <c r="E384" s="234" t="s">
        <v>1</v>
      </c>
      <c r="F384" s="235" t="s">
        <v>907</v>
      </c>
      <c r="G384" s="233"/>
      <c r="H384" s="234" t="s">
        <v>1</v>
      </c>
      <c r="I384" s="236"/>
      <c r="J384" s="233"/>
      <c r="K384" s="233"/>
      <c r="L384" s="237"/>
      <c r="M384" s="238"/>
      <c r="N384" s="239"/>
      <c r="O384" s="239"/>
      <c r="P384" s="239"/>
      <c r="Q384" s="239"/>
      <c r="R384" s="239"/>
      <c r="S384" s="239"/>
      <c r="T384" s="240"/>
      <c r="AT384" s="241" t="s">
        <v>223</v>
      </c>
      <c r="AU384" s="241" t="s">
        <v>76</v>
      </c>
      <c r="AV384" s="12" t="s">
        <v>74</v>
      </c>
      <c r="AW384" s="12" t="s">
        <v>30</v>
      </c>
      <c r="AX384" s="12" t="s">
        <v>67</v>
      </c>
      <c r="AY384" s="241" t="s">
        <v>211</v>
      </c>
    </row>
    <row r="385" spans="2:51" s="13" customFormat="1" ht="12">
      <c r="B385" s="242"/>
      <c r="C385" s="243"/>
      <c r="D385" s="228" t="s">
        <v>223</v>
      </c>
      <c r="E385" s="244" t="s">
        <v>1</v>
      </c>
      <c r="F385" s="245" t="s">
        <v>1031</v>
      </c>
      <c r="G385" s="243"/>
      <c r="H385" s="246">
        <v>54.648</v>
      </c>
      <c r="I385" s="247"/>
      <c r="J385" s="243"/>
      <c r="K385" s="243"/>
      <c r="L385" s="248"/>
      <c r="M385" s="249"/>
      <c r="N385" s="250"/>
      <c r="O385" s="250"/>
      <c r="P385" s="250"/>
      <c r="Q385" s="250"/>
      <c r="R385" s="250"/>
      <c r="S385" s="250"/>
      <c r="T385" s="251"/>
      <c r="AT385" s="252" t="s">
        <v>223</v>
      </c>
      <c r="AU385" s="252" t="s">
        <v>76</v>
      </c>
      <c r="AV385" s="13" t="s">
        <v>76</v>
      </c>
      <c r="AW385" s="13" t="s">
        <v>30</v>
      </c>
      <c r="AX385" s="13" t="s">
        <v>67</v>
      </c>
      <c r="AY385" s="252" t="s">
        <v>211</v>
      </c>
    </row>
    <row r="386" spans="2:51" s="14" customFormat="1" ht="12">
      <c r="B386" s="253"/>
      <c r="C386" s="254"/>
      <c r="D386" s="228" t="s">
        <v>223</v>
      </c>
      <c r="E386" s="255" t="s">
        <v>1</v>
      </c>
      <c r="F386" s="256" t="s">
        <v>227</v>
      </c>
      <c r="G386" s="254"/>
      <c r="H386" s="257">
        <v>126.216</v>
      </c>
      <c r="I386" s="258"/>
      <c r="J386" s="254"/>
      <c r="K386" s="254"/>
      <c r="L386" s="259"/>
      <c r="M386" s="260"/>
      <c r="N386" s="261"/>
      <c r="O386" s="261"/>
      <c r="P386" s="261"/>
      <c r="Q386" s="261"/>
      <c r="R386" s="261"/>
      <c r="S386" s="261"/>
      <c r="T386" s="262"/>
      <c r="AT386" s="263" t="s">
        <v>223</v>
      </c>
      <c r="AU386" s="263" t="s">
        <v>76</v>
      </c>
      <c r="AV386" s="14" t="s">
        <v>218</v>
      </c>
      <c r="AW386" s="14" t="s">
        <v>30</v>
      </c>
      <c r="AX386" s="14" t="s">
        <v>74</v>
      </c>
      <c r="AY386" s="263" t="s">
        <v>211</v>
      </c>
    </row>
    <row r="387" spans="2:65" s="1" customFormat="1" ht="16.5" customHeight="1">
      <c r="B387" s="38"/>
      <c r="C387" s="216" t="s">
        <v>563</v>
      </c>
      <c r="D387" s="216" t="s">
        <v>213</v>
      </c>
      <c r="E387" s="217" t="s">
        <v>577</v>
      </c>
      <c r="F387" s="218" t="s">
        <v>578</v>
      </c>
      <c r="G387" s="219" t="s">
        <v>216</v>
      </c>
      <c r="H387" s="220">
        <v>3786.48</v>
      </c>
      <c r="I387" s="221"/>
      <c r="J387" s="222">
        <f>ROUND(I387*H387,2)</f>
        <v>0</v>
      </c>
      <c r="K387" s="218" t="s">
        <v>217</v>
      </c>
      <c r="L387" s="43"/>
      <c r="M387" s="223" t="s">
        <v>1</v>
      </c>
      <c r="N387" s="224" t="s">
        <v>38</v>
      </c>
      <c r="O387" s="79"/>
      <c r="P387" s="225">
        <f>O387*H387</f>
        <v>0</v>
      </c>
      <c r="Q387" s="225">
        <v>0</v>
      </c>
      <c r="R387" s="225">
        <f>Q387*H387</f>
        <v>0</v>
      </c>
      <c r="S387" s="225">
        <v>0</v>
      </c>
      <c r="T387" s="226">
        <f>S387*H387</f>
        <v>0</v>
      </c>
      <c r="AR387" s="17" t="s">
        <v>218</v>
      </c>
      <c r="AT387" s="17" t="s">
        <v>213</v>
      </c>
      <c r="AU387" s="17" t="s">
        <v>76</v>
      </c>
      <c r="AY387" s="17" t="s">
        <v>211</v>
      </c>
      <c r="BE387" s="227">
        <f>IF(N387="základní",J387,0)</f>
        <v>0</v>
      </c>
      <c r="BF387" s="227">
        <f>IF(N387="snížená",J387,0)</f>
        <v>0</v>
      </c>
      <c r="BG387" s="227">
        <f>IF(N387="zákl. přenesená",J387,0)</f>
        <v>0</v>
      </c>
      <c r="BH387" s="227">
        <f>IF(N387="sníž. přenesená",J387,0)</f>
        <v>0</v>
      </c>
      <c r="BI387" s="227">
        <f>IF(N387="nulová",J387,0)</f>
        <v>0</v>
      </c>
      <c r="BJ387" s="17" t="s">
        <v>74</v>
      </c>
      <c r="BK387" s="227">
        <f>ROUND(I387*H387,2)</f>
        <v>0</v>
      </c>
      <c r="BL387" s="17" t="s">
        <v>218</v>
      </c>
      <c r="BM387" s="17" t="s">
        <v>1032</v>
      </c>
    </row>
    <row r="388" spans="2:47" s="1" customFormat="1" ht="12">
      <c r="B388" s="38"/>
      <c r="C388" s="39"/>
      <c r="D388" s="228" t="s">
        <v>219</v>
      </c>
      <c r="E388" s="39"/>
      <c r="F388" s="229" t="s">
        <v>580</v>
      </c>
      <c r="G388" s="39"/>
      <c r="H388" s="39"/>
      <c r="I388" s="143"/>
      <c r="J388" s="39"/>
      <c r="K388" s="39"/>
      <c r="L388" s="43"/>
      <c r="M388" s="230"/>
      <c r="N388" s="79"/>
      <c r="O388" s="79"/>
      <c r="P388" s="79"/>
      <c r="Q388" s="79"/>
      <c r="R388" s="79"/>
      <c r="S388" s="79"/>
      <c r="T388" s="80"/>
      <c r="AT388" s="17" t="s">
        <v>219</v>
      </c>
      <c r="AU388" s="17" t="s">
        <v>76</v>
      </c>
    </row>
    <row r="389" spans="2:47" s="1" customFormat="1" ht="12">
      <c r="B389" s="38"/>
      <c r="C389" s="39"/>
      <c r="D389" s="228" t="s">
        <v>221</v>
      </c>
      <c r="E389" s="39"/>
      <c r="F389" s="231" t="s">
        <v>573</v>
      </c>
      <c r="G389" s="39"/>
      <c r="H389" s="39"/>
      <c r="I389" s="143"/>
      <c r="J389" s="39"/>
      <c r="K389" s="39"/>
      <c r="L389" s="43"/>
      <c r="M389" s="230"/>
      <c r="N389" s="79"/>
      <c r="O389" s="79"/>
      <c r="P389" s="79"/>
      <c r="Q389" s="79"/>
      <c r="R389" s="79"/>
      <c r="S389" s="79"/>
      <c r="T389" s="80"/>
      <c r="AT389" s="17" t="s">
        <v>221</v>
      </c>
      <c r="AU389" s="17" t="s">
        <v>76</v>
      </c>
    </row>
    <row r="390" spans="2:51" s="13" customFormat="1" ht="12">
      <c r="B390" s="242"/>
      <c r="C390" s="243"/>
      <c r="D390" s="228" t="s">
        <v>223</v>
      </c>
      <c r="E390" s="244" t="s">
        <v>1</v>
      </c>
      <c r="F390" s="245" t="s">
        <v>1033</v>
      </c>
      <c r="G390" s="243"/>
      <c r="H390" s="246">
        <v>3786.48</v>
      </c>
      <c r="I390" s="247"/>
      <c r="J390" s="243"/>
      <c r="K390" s="243"/>
      <c r="L390" s="248"/>
      <c r="M390" s="249"/>
      <c r="N390" s="250"/>
      <c r="O390" s="250"/>
      <c r="P390" s="250"/>
      <c r="Q390" s="250"/>
      <c r="R390" s="250"/>
      <c r="S390" s="250"/>
      <c r="T390" s="251"/>
      <c r="AT390" s="252" t="s">
        <v>223</v>
      </c>
      <c r="AU390" s="252" t="s">
        <v>76</v>
      </c>
      <c r="AV390" s="13" t="s">
        <v>76</v>
      </c>
      <c r="AW390" s="13" t="s">
        <v>30</v>
      </c>
      <c r="AX390" s="13" t="s">
        <v>67</v>
      </c>
      <c r="AY390" s="252" t="s">
        <v>211</v>
      </c>
    </row>
    <row r="391" spans="2:51" s="14" customFormat="1" ht="12">
      <c r="B391" s="253"/>
      <c r="C391" s="254"/>
      <c r="D391" s="228" t="s">
        <v>223</v>
      </c>
      <c r="E391" s="255" t="s">
        <v>1</v>
      </c>
      <c r="F391" s="256" t="s">
        <v>227</v>
      </c>
      <c r="G391" s="254"/>
      <c r="H391" s="257">
        <v>3786.48</v>
      </c>
      <c r="I391" s="258"/>
      <c r="J391" s="254"/>
      <c r="K391" s="254"/>
      <c r="L391" s="259"/>
      <c r="M391" s="260"/>
      <c r="N391" s="261"/>
      <c r="O391" s="261"/>
      <c r="P391" s="261"/>
      <c r="Q391" s="261"/>
      <c r="R391" s="261"/>
      <c r="S391" s="261"/>
      <c r="T391" s="262"/>
      <c r="AT391" s="263" t="s">
        <v>223</v>
      </c>
      <c r="AU391" s="263" t="s">
        <v>76</v>
      </c>
      <c r="AV391" s="14" t="s">
        <v>218</v>
      </c>
      <c r="AW391" s="14" t="s">
        <v>30</v>
      </c>
      <c r="AX391" s="14" t="s">
        <v>74</v>
      </c>
      <c r="AY391" s="263" t="s">
        <v>211</v>
      </c>
    </row>
    <row r="392" spans="2:65" s="1" customFormat="1" ht="16.5" customHeight="1">
      <c r="B392" s="38"/>
      <c r="C392" s="216" t="s">
        <v>376</v>
      </c>
      <c r="D392" s="216" t="s">
        <v>213</v>
      </c>
      <c r="E392" s="217" t="s">
        <v>582</v>
      </c>
      <c r="F392" s="218" t="s">
        <v>583</v>
      </c>
      <c r="G392" s="219" t="s">
        <v>216</v>
      </c>
      <c r="H392" s="220">
        <v>126.216</v>
      </c>
      <c r="I392" s="221"/>
      <c r="J392" s="222">
        <f>ROUND(I392*H392,2)</f>
        <v>0</v>
      </c>
      <c r="K392" s="218" t="s">
        <v>217</v>
      </c>
      <c r="L392" s="43"/>
      <c r="M392" s="223" t="s">
        <v>1</v>
      </c>
      <c r="N392" s="224" t="s">
        <v>38</v>
      </c>
      <c r="O392" s="79"/>
      <c r="P392" s="225">
        <f>O392*H392</f>
        <v>0</v>
      </c>
      <c r="Q392" s="225">
        <v>0</v>
      </c>
      <c r="R392" s="225">
        <f>Q392*H392</f>
        <v>0</v>
      </c>
      <c r="S392" s="225">
        <v>0</v>
      </c>
      <c r="T392" s="226">
        <f>S392*H392</f>
        <v>0</v>
      </c>
      <c r="AR392" s="17" t="s">
        <v>218</v>
      </c>
      <c r="AT392" s="17" t="s">
        <v>213</v>
      </c>
      <c r="AU392" s="17" t="s">
        <v>76</v>
      </c>
      <c r="AY392" s="17" t="s">
        <v>211</v>
      </c>
      <c r="BE392" s="227">
        <f>IF(N392="základní",J392,0)</f>
        <v>0</v>
      </c>
      <c r="BF392" s="227">
        <f>IF(N392="snížená",J392,0)</f>
        <v>0</v>
      </c>
      <c r="BG392" s="227">
        <f>IF(N392="zákl. přenesená",J392,0)</f>
        <v>0</v>
      </c>
      <c r="BH392" s="227">
        <f>IF(N392="sníž. přenesená",J392,0)</f>
        <v>0</v>
      </c>
      <c r="BI392" s="227">
        <f>IF(N392="nulová",J392,0)</f>
        <v>0</v>
      </c>
      <c r="BJ392" s="17" t="s">
        <v>74</v>
      </c>
      <c r="BK392" s="227">
        <f>ROUND(I392*H392,2)</f>
        <v>0</v>
      </c>
      <c r="BL392" s="17" t="s">
        <v>218</v>
      </c>
      <c r="BM392" s="17" t="s">
        <v>1034</v>
      </c>
    </row>
    <row r="393" spans="2:47" s="1" customFormat="1" ht="12">
      <c r="B393" s="38"/>
      <c r="C393" s="39"/>
      <c r="D393" s="228" t="s">
        <v>219</v>
      </c>
      <c r="E393" s="39"/>
      <c r="F393" s="229" t="s">
        <v>585</v>
      </c>
      <c r="G393" s="39"/>
      <c r="H393" s="39"/>
      <c r="I393" s="143"/>
      <c r="J393" s="39"/>
      <c r="K393" s="39"/>
      <c r="L393" s="43"/>
      <c r="M393" s="230"/>
      <c r="N393" s="79"/>
      <c r="O393" s="79"/>
      <c r="P393" s="79"/>
      <c r="Q393" s="79"/>
      <c r="R393" s="79"/>
      <c r="S393" s="79"/>
      <c r="T393" s="80"/>
      <c r="AT393" s="17" t="s">
        <v>219</v>
      </c>
      <c r="AU393" s="17" t="s">
        <v>76</v>
      </c>
    </row>
    <row r="394" spans="2:47" s="1" customFormat="1" ht="12">
      <c r="B394" s="38"/>
      <c r="C394" s="39"/>
      <c r="D394" s="228" t="s">
        <v>221</v>
      </c>
      <c r="E394" s="39"/>
      <c r="F394" s="231" t="s">
        <v>586</v>
      </c>
      <c r="G394" s="39"/>
      <c r="H394" s="39"/>
      <c r="I394" s="143"/>
      <c r="J394" s="39"/>
      <c r="K394" s="39"/>
      <c r="L394" s="43"/>
      <c r="M394" s="230"/>
      <c r="N394" s="79"/>
      <c r="O394" s="79"/>
      <c r="P394" s="79"/>
      <c r="Q394" s="79"/>
      <c r="R394" s="79"/>
      <c r="S394" s="79"/>
      <c r="T394" s="80"/>
      <c r="AT394" s="17" t="s">
        <v>221</v>
      </c>
      <c r="AU394" s="17" t="s">
        <v>76</v>
      </c>
    </row>
    <row r="395" spans="2:51" s="13" customFormat="1" ht="12">
      <c r="B395" s="242"/>
      <c r="C395" s="243"/>
      <c r="D395" s="228" t="s">
        <v>223</v>
      </c>
      <c r="E395" s="244" t="s">
        <v>1</v>
      </c>
      <c r="F395" s="245" t="s">
        <v>1035</v>
      </c>
      <c r="G395" s="243"/>
      <c r="H395" s="246">
        <v>126.216</v>
      </c>
      <c r="I395" s="247"/>
      <c r="J395" s="243"/>
      <c r="K395" s="243"/>
      <c r="L395" s="248"/>
      <c r="M395" s="249"/>
      <c r="N395" s="250"/>
      <c r="O395" s="250"/>
      <c r="P395" s="250"/>
      <c r="Q395" s="250"/>
      <c r="R395" s="250"/>
      <c r="S395" s="250"/>
      <c r="T395" s="251"/>
      <c r="AT395" s="252" t="s">
        <v>223</v>
      </c>
      <c r="AU395" s="252" t="s">
        <v>76</v>
      </c>
      <c r="AV395" s="13" t="s">
        <v>76</v>
      </c>
      <c r="AW395" s="13" t="s">
        <v>30</v>
      </c>
      <c r="AX395" s="13" t="s">
        <v>74</v>
      </c>
      <c r="AY395" s="252" t="s">
        <v>211</v>
      </c>
    </row>
    <row r="396" spans="2:65" s="1" customFormat="1" ht="16.5" customHeight="1">
      <c r="B396" s="38"/>
      <c r="C396" s="216" t="s">
        <v>576</v>
      </c>
      <c r="D396" s="216" t="s">
        <v>213</v>
      </c>
      <c r="E396" s="217" t="s">
        <v>589</v>
      </c>
      <c r="F396" s="218" t="s">
        <v>590</v>
      </c>
      <c r="G396" s="219" t="s">
        <v>230</v>
      </c>
      <c r="H396" s="220">
        <v>77.415</v>
      </c>
      <c r="I396" s="221"/>
      <c r="J396" s="222">
        <f>ROUND(I396*H396,2)</f>
        <v>0</v>
      </c>
      <c r="K396" s="218" t="s">
        <v>217</v>
      </c>
      <c r="L396" s="43"/>
      <c r="M396" s="223" t="s">
        <v>1</v>
      </c>
      <c r="N396" s="224" t="s">
        <v>38</v>
      </c>
      <c r="O396" s="79"/>
      <c r="P396" s="225">
        <f>O396*H396</f>
        <v>0</v>
      </c>
      <c r="Q396" s="225">
        <v>0</v>
      </c>
      <c r="R396" s="225">
        <f>Q396*H396</f>
        <v>0</v>
      </c>
      <c r="S396" s="225">
        <v>0</v>
      </c>
      <c r="T396" s="226">
        <f>S396*H396</f>
        <v>0</v>
      </c>
      <c r="AR396" s="17" t="s">
        <v>218</v>
      </c>
      <c r="AT396" s="17" t="s">
        <v>213</v>
      </c>
      <c r="AU396" s="17" t="s">
        <v>76</v>
      </c>
      <c r="AY396" s="17" t="s">
        <v>211</v>
      </c>
      <c r="BE396" s="227">
        <f>IF(N396="základní",J396,0)</f>
        <v>0</v>
      </c>
      <c r="BF396" s="227">
        <f>IF(N396="snížená",J396,0)</f>
        <v>0</v>
      </c>
      <c r="BG396" s="227">
        <f>IF(N396="zákl. přenesená",J396,0)</f>
        <v>0</v>
      </c>
      <c r="BH396" s="227">
        <f>IF(N396="sníž. přenesená",J396,0)</f>
        <v>0</v>
      </c>
      <c r="BI396" s="227">
        <f>IF(N396="nulová",J396,0)</f>
        <v>0</v>
      </c>
      <c r="BJ396" s="17" t="s">
        <v>74</v>
      </c>
      <c r="BK396" s="227">
        <f>ROUND(I396*H396,2)</f>
        <v>0</v>
      </c>
      <c r="BL396" s="17" t="s">
        <v>218</v>
      </c>
      <c r="BM396" s="17" t="s">
        <v>1036</v>
      </c>
    </row>
    <row r="397" spans="2:47" s="1" customFormat="1" ht="12">
      <c r="B397" s="38"/>
      <c r="C397" s="39"/>
      <c r="D397" s="228" t="s">
        <v>219</v>
      </c>
      <c r="E397" s="39"/>
      <c r="F397" s="229" t="s">
        <v>592</v>
      </c>
      <c r="G397" s="39"/>
      <c r="H397" s="39"/>
      <c r="I397" s="143"/>
      <c r="J397" s="39"/>
      <c r="K397" s="39"/>
      <c r="L397" s="43"/>
      <c r="M397" s="230"/>
      <c r="N397" s="79"/>
      <c r="O397" s="79"/>
      <c r="P397" s="79"/>
      <c r="Q397" s="79"/>
      <c r="R397" s="79"/>
      <c r="S397" s="79"/>
      <c r="T397" s="80"/>
      <c r="AT397" s="17" t="s">
        <v>219</v>
      </c>
      <c r="AU397" s="17" t="s">
        <v>76</v>
      </c>
    </row>
    <row r="398" spans="2:47" s="1" customFormat="1" ht="12">
      <c r="B398" s="38"/>
      <c r="C398" s="39"/>
      <c r="D398" s="228" t="s">
        <v>221</v>
      </c>
      <c r="E398" s="39"/>
      <c r="F398" s="231" t="s">
        <v>593</v>
      </c>
      <c r="G398" s="39"/>
      <c r="H398" s="39"/>
      <c r="I398" s="143"/>
      <c r="J398" s="39"/>
      <c r="K398" s="39"/>
      <c r="L398" s="43"/>
      <c r="M398" s="230"/>
      <c r="N398" s="79"/>
      <c r="O398" s="79"/>
      <c r="P398" s="79"/>
      <c r="Q398" s="79"/>
      <c r="R398" s="79"/>
      <c r="S398" s="79"/>
      <c r="T398" s="80"/>
      <c r="AT398" s="17" t="s">
        <v>221</v>
      </c>
      <c r="AU398" s="17" t="s">
        <v>76</v>
      </c>
    </row>
    <row r="399" spans="2:51" s="12" customFormat="1" ht="12">
      <c r="B399" s="232"/>
      <c r="C399" s="233"/>
      <c r="D399" s="228" t="s">
        <v>223</v>
      </c>
      <c r="E399" s="234" t="s">
        <v>1</v>
      </c>
      <c r="F399" s="235" t="s">
        <v>594</v>
      </c>
      <c r="G399" s="233"/>
      <c r="H399" s="234" t="s">
        <v>1</v>
      </c>
      <c r="I399" s="236"/>
      <c r="J399" s="233"/>
      <c r="K399" s="233"/>
      <c r="L399" s="237"/>
      <c r="M399" s="238"/>
      <c r="N399" s="239"/>
      <c r="O399" s="239"/>
      <c r="P399" s="239"/>
      <c r="Q399" s="239"/>
      <c r="R399" s="239"/>
      <c r="S399" s="239"/>
      <c r="T399" s="240"/>
      <c r="AT399" s="241" t="s">
        <v>223</v>
      </c>
      <c r="AU399" s="241" t="s">
        <v>76</v>
      </c>
      <c r="AV399" s="12" t="s">
        <v>74</v>
      </c>
      <c r="AW399" s="12" t="s">
        <v>30</v>
      </c>
      <c r="AX399" s="12" t="s">
        <v>67</v>
      </c>
      <c r="AY399" s="241" t="s">
        <v>211</v>
      </c>
    </row>
    <row r="400" spans="2:51" s="13" customFormat="1" ht="12">
      <c r="B400" s="242"/>
      <c r="C400" s="243"/>
      <c r="D400" s="228" t="s">
        <v>223</v>
      </c>
      <c r="E400" s="244" t="s">
        <v>1</v>
      </c>
      <c r="F400" s="245" t="s">
        <v>1037</v>
      </c>
      <c r="G400" s="243"/>
      <c r="H400" s="246">
        <v>77.415</v>
      </c>
      <c r="I400" s="247"/>
      <c r="J400" s="243"/>
      <c r="K400" s="243"/>
      <c r="L400" s="248"/>
      <c r="M400" s="249"/>
      <c r="N400" s="250"/>
      <c r="O400" s="250"/>
      <c r="P400" s="250"/>
      <c r="Q400" s="250"/>
      <c r="R400" s="250"/>
      <c r="S400" s="250"/>
      <c r="T400" s="251"/>
      <c r="AT400" s="252" t="s">
        <v>223</v>
      </c>
      <c r="AU400" s="252" t="s">
        <v>76</v>
      </c>
      <c r="AV400" s="13" t="s">
        <v>76</v>
      </c>
      <c r="AW400" s="13" t="s">
        <v>30</v>
      </c>
      <c r="AX400" s="13" t="s">
        <v>67</v>
      </c>
      <c r="AY400" s="252" t="s">
        <v>211</v>
      </c>
    </row>
    <row r="401" spans="2:51" s="14" customFormat="1" ht="12">
      <c r="B401" s="253"/>
      <c r="C401" s="254"/>
      <c r="D401" s="228" t="s">
        <v>223</v>
      </c>
      <c r="E401" s="255" t="s">
        <v>1</v>
      </c>
      <c r="F401" s="256" t="s">
        <v>227</v>
      </c>
      <c r="G401" s="254"/>
      <c r="H401" s="257">
        <v>77.415</v>
      </c>
      <c r="I401" s="258"/>
      <c r="J401" s="254"/>
      <c r="K401" s="254"/>
      <c r="L401" s="259"/>
      <c r="M401" s="260"/>
      <c r="N401" s="261"/>
      <c r="O401" s="261"/>
      <c r="P401" s="261"/>
      <c r="Q401" s="261"/>
      <c r="R401" s="261"/>
      <c r="S401" s="261"/>
      <c r="T401" s="262"/>
      <c r="AT401" s="263" t="s">
        <v>223</v>
      </c>
      <c r="AU401" s="263" t="s">
        <v>76</v>
      </c>
      <c r="AV401" s="14" t="s">
        <v>218</v>
      </c>
      <c r="AW401" s="14" t="s">
        <v>30</v>
      </c>
      <c r="AX401" s="14" t="s">
        <v>74</v>
      </c>
      <c r="AY401" s="263" t="s">
        <v>211</v>
      </c>
    </row>
    <row r="402" spans="2:65" s="1" customFormat="1" ht="16.5" customHeight="1">
      <c r="B402" s="38"/>
      <c r="C402" s="216" t="s">
        <v>385</v>
      </c>
      <c r="D402" s="216" t="s">
        <v>213</v>
      </c>
      <c r="E402" s="217" t="s">
        <v>596</v>
      </c>
      <c r="F402" s="218" t="s">
        <v>597</v>
      </c>
      <c r="G402" s="219" t="s">
        <v>230</v>
      </c>
      <c r="H402" s="220">
        <v>2322.45</v>
      </c>
      <c r="I402" s="221"/>
      <c r="J402" s="222">
        <f>ROUND(I402*H402,2)</f>
        <v>0</v>
      </c>
      <c r="K402" s="218" t="s">
        <v>217</v>
      </c>
      <c r="L402" s="43"/>
      <c r="M402" s="223" t="s">
        <v>1</v>
      </c>
      <c r="N402" s="224" t="s">
        <v>38</v>
      </c>
      <c r="O402" s="79"/>
      <c r="P402" s="225">
        <f>O402*H402</f>
        <v>0</v>
      </c>
      <c r="Q402" s="225">
        <v>0</v>
      </c>
      <c r="R402" s="225">
        <f>Q402*H402</f>
        <v>0</v>
      </c>
      <c r="S402" s="225">
        <v>0</v>
      </c>
      <c r="T402" s="226">
        <f>S402*H402</f>
        <v>0</v>
      </c>
      <c r="AR402" s="17" t="s">
        <v>218</v>
      </c>
      <c r="AT402" s="17" t="s">
        <v>213</v>
      </c>
      <c r="AU402" s="17" t="s">
        <v>76</v>
      </c>
      <c r="AY402" s="17" t="s">
        <v>211</v>
      </c>
      <c r="BE402" s="227">
        <f>IF(N402="základní",J402,0)</f>
        <v>0</v>
      </c>
      <c r="BF402" s="227">
        <f>IF(N402="snížená",J402,0)</f>
        <v>0</v>
      </c>
      <c r="BG402" s="227">
        <f>IF(N402="zákl. přenesená",J402,0)</f>
        <v>0</v>
      </c>
      <c r="BH402" s="227">
        <f>IF(N402="sníž. přenesená",J402,0)</f>
        <v>0</v>
      </c>
      <c r="BI402" s="227">
        <f>IF(N402="nulová",J402,0)</f>
        <v>0</v>
      </c>
      <c r="BJ402" s="17" t="s">
        <v>74</v>
      </c>
      <c r="BK402" s="227">
        <f>ROUND(I402*H402,2)</f>
        <v>0</v>
      </c>
      <c r="BL402" s="17" t="s">
        <v>218</v>
      </c>
      <c r="BM402" s="17" t="s">
        <v>1038</v>
      </c>
    </row>
    <row r="403" spans="2:47" s="1" customFormat="1" ht="12">
      <c r="B403" s="38"/>
      <c r="C403" s="39"/>
      <c r="D403" s="228" t="s">
        <v>219</v>
      </c>
      <c r="E403" s="39"/>
      <c r="F403" s="229" t="s">
        <v>599</v>
      </c>
      <c r="G403" s="39"/>
      <c r="H403" s="39"/>
      <c r="I403" s="143"/>
      <c r="J403" s="39"/>
      <c r="K403" s="39"/>
      <c r="L403" s="43"/>
      <c r="M403" s="230"/>
      <c r="N403" s="79"/>
      <c r="O403" s="79"/>
      <c r="P403" s="79"/>
      <c r="Q403" s="79"/>
      <c r="R403" s="79"/>
      <c r="S403" s="79"/>
      <c r="T403" s="80"/>
      <c r="AT403" s="17" t="s">
        <v>219</v>
      </c>
      <c r="AU403" s="17" t="s">
        <v>76</v>
      </c>
    </row>
    <row r="404" spans="2:47" s="1" customFormat="1" ht="12">
      <c r="B404" s="38"/>
      <c r="C404" s="39"/>
      <c r="D404" s="228" t="s">
        <v>221</v>
      </c>
      <c r="E404" s="39"/>
      <c r="F404" s="231" t="s">
        <v>593</v>
      </c>
      <c r="G404" s="39"/>
      <c r="H404" s="39"/>
      <c r="I404" s="143"/>
      <c r="J404" s="39"/>
      <c r="K404" s="39"/>
      <c r="L404" s="43"/>
      <c r="M404" s="230"/>
      <c r="N404" s="79"/>
      <c r="O404" s="79"/>
      <c r="P404" s="79"/>
      <c r="Q404" s="79"/>
      <c r="R404" s="79"/>
      <c r="S404" s="79"/>
      <c r="T404" s="80"/>
      <c r="AT404" s="17" t="s">
        <v>221</v>
      </c>
      <c r="AU404" s="17" t="s">
        <v>76</v>
      </c>
    </row>
    <row r="405" spans="2:51" s="13" customFormat="1" ht="12">
      <c r="B405" s="242"/>
      <c r="C405" s="243"/>
      <c r="D405" s="228" t="s">
        <v>223</v>
      </c>
      <c r="E405" s="244" t="s">
        <v>1</v>
      </c>
      <c r="F405" s="245" t="s">
        <v>1039</v>
      </c>
      <c r="G405" s="243"/>
      <c r="H405" s="246">
        <v>2322.45</v>
      </c>
      <c r="I405" s="247"/>
      <c r="J405" s="243"/>
      <c r="K405" s="243"/>
      <c r="L405" s="248"/>
      <c r="M405" s="249"/>
      <c r="N405" s="250"/>
      <c r="O405" s="250"/>
      <c r="P405" s="250"/>
      <c r="Q405" s="250"/>
      <c r="R405" s="250"/>
      <c r="S405" s="250"/>
      <c r="T405" s="251"/>
      <c r="AT405" s="252" t="s">
        <v>223</v>
      </c>
      <c r="AU405" s="252" t="s">
        <v>76</v>
      </c>
      <c r="AV405" s="13" t="s">
        <v>76</v>
      </c>
      <c r="AW405" s="13" t="s">
        <v>30</v>
      </c>
      <c r="AX405" s="13" t="s">
        <v>74</v>
      </c>
      <c r="AY405" s="252" t="s">
        <v>211</v>
      </c>
    </row>
    <row r="406" spans="2:65" s="1" customFormat="1" ht="16.5" customHeight="1">
      <c r="B406" s="38"/>
      <c r="C406" s="216" t="s">
        <v>588</v>
      </c>
      <c r="D406" s="216" t="s">
        <v>213</v>
      </c>
      <c r="E406" s="217" t="s">
        <v>602</v>
      </c>
      <c r="F406" s="218" t="s">
        <v>603</v>
      </c>
      <c r="G406" s="219" t="s">
        <v>230</v>
      </c>
      <c r="H406" s="220">
        <v>77.415</v>
      </c>
      <c r="I406" s="221"/>
      <c r="J406" s="222">
        <f>ROUND(I406*H406,2)</f>
        <v>0</v>
      </c>
      <c r="K406" s="218" t="s">
        <v>217</v>
      </c>
      <c r="L406" s="43"/>
      <c r="M406" s="223" t="s">
        <v>1</v>
      </c>
      <c r="N406" s="224" t="s">
        <v>38</v>
      </c>
      <c r="O406" s="79"/>
      <c r="P406" s="225">
        <f>O406*H406</f>
        <v>0</v>
      </c>
      <c r="Q406" s="225">
        <v>0</v>
      </c>
      <c r="R406" s="225">
        <f>Q406*H406</f>
        <v>0</v>
      </c>
      <c r="S406" s="225">
        <v>0</v>
      </c>
      <c r="T406" s="226">
        <f>S406*H406</f>
        <v>0</v>
      </c>
      <c r="AR406" s="17" t="s">
        <v>218</v>
      </c>
      <c r="AT406" s="17" t="s">
        <v>213</v>
      </c>
      <c r="AU406" s="17" t="s">
        <v>76</v>
      </c>
      <c r="AY406" s="17" t="s">
        <v>211</v>
      </c>
      <c r="BE406" s="227">
        <f>IF(N406="základní",J406,0)</f>
        <v>0</v>
      </c>
      <c r="BF406" s="227">
        <f>IF(N406="snížená",J406,0)</f>
        <v>0</v>
      </c>
      <c r="BG406" s="227">
        <f>IF(N406="zákl. přenesená",J406,0)</f>
        <v>0</v>
      </c>
      <c r="BH406" s="227">
        <f>IF(N406="sníž. přenesená",J406,0)</f>
        <v>0</v>
      </c>
      <c r="BI406" s="227">
        <f>IF(N406="nulová",J406,0)</f>
        <v>0</v>
      </c>
      <c r="BJ406" s="17" t="s">
        <v>74</v>
      </c>
      <c r="BK406" s="227">
        <f>ROUND(I406*H406,2)</f>
        <v>0</v>
      </c>
      <c r="BL406" s="17" t="s">
        <v>218</v>
      </c>
      <c r="BM406" s="17" t="s">
        <v>1040</v>
      </c>
    </row>
    <row r="407" spans="2:47" s="1" customFormat="1" ht="12">
      <c r="B407" s="38"/>
      <c r="C407" s="39"/>
      <c r="D407" s="228" t="s">
        <v>219</v>
      </c>
      <c r="E407" s="39"/>
      <c r="F407" s="229" t="s">
        <v>605</v>
      </c>
      <c r="G407" s="39"/>
      <c r="H407" s="39"/>
      <c r="I407" s="143"/>
      <c r="J407" s="39"/>
      <c r="K407" s="39"/>
      <c r="L407" s="43"/>
      <c r="M407" s="230"/>
      <c r="N407" s="79"/>
      <c r="O407" s="79"/>
      <c r="P407" s="79"/>
      <c r="Q407" s="79"/>
      <c r="R407" s="79"/>
      <c r="S407" s="79"/>
      <c r="T407" s="80"/>
      <c r="AT407" s="17" t="s">
        <v>219</v>
      </c>
      <c r="AU407" s="17" t="s">
        <v>76</v>
      </c>
    </row>
    <row r="408" spans="2:47" s="1" customFormat="1" ht="12">
      <c r="B408" s="38"/>
      <c r="C408" s="39"/>
      <c r="D408" s="228" t="s">
        <v>221</v>
      </c>
      <c r="E408" s="39"/>
      <c r="F408" s="231" t="s">
        <v>606</v>
      </c>
      <c r="G408" s="39"/>
      <c r="H408" s="39"/>
      <c r="I408" s="143"/>
      <c r="J408" s="39"/>
      <c r="K408" s="39"/>
      <c r="L408" s="43"/>
      <c r="M408" s="230"/>
      <c r="N408" s="79"/>
      <c r="O408" s="79"/>
      <c r="P408" s="79"/>
      <c r="Q408" s="79"/>
      <c r="R408" s="79"/>
      <c r="S408" s="79"/>
      <c r="T408" s="80"/>
      <c r="AT408" s="17" t="s">
        <v>221</v>
      </c>
      <c r="AU408" s="17" t="s">
        <v>76</v>
      </c>
    </row>
    <row r="409" spans="2:65" s="1" customFormat="1" ht="16.5" customHeight="1">
      <c r="B409" s="38"/>
      <c r="C409" s="216" t="s">
        <v>392</v>
      </c>
      <c r="D409" s="216" t="s">
        <v>213</v>
      </c>
      <c r="E409" s="217" t="s">
        <v>1041</v>
      </c>
      <c r="F409" s="218" t="s">
        <v>1042</v>
      </c>
      <c r="G409" s="219" t="s">
        <v>246</v>
      </c>
      <c r="H409" s="220">
        <v>10.7</v>
      </c>
      <c r="I409" s="221"/>
      <c r="J409" s="222">
        <f>ROUND(I409*H409,2)</f>
        <v>0</v>
      </c>
      <c r="K409" s="218" t="s">
        <v>217</v>
      </c>
      <c r="L409" s="43"/>
      <c r="M409" s="223" t="s">
        <v>1</v>
      </c>
      <c r="N409" s="224" t="s">
        <v>38</v>
      </c>
      <c r="O409" s="79"/>
      <c r="P409" s="225">
        <f>O409*H409</f>
        <v>0</v>
      </c>
      <c r="Q409" s="225">
        <v>0</v>
      </c>
      <c r="R409" s="225">
        <f>Q409*H409</f>
        <v>0</v>
      </c>
      <c r="S409" s="225">
        <v>0.0005</v>
      </c>
      <c r="T409" s="226">
        <f>S409*H409</f>
        <v>0.00535</v>
      </c>
      <c r="AR409" s="17" t="s">
        <v>218</v>
      </c>
      <c r="AT409" s="17" t="s">
        <v>213</v>
      </c>
      <c r="AU409" s="17" t="s">
        <v>76</v>
      </c>
      <c r="AY409" s="17" t="s">
        <v>211</v>
      </c>
      <c r="BE409" s="227">
        <f>IF(N409="základní",J409,0)</f>
        <v>0</v>
      </c>
      <c r="BF409" s="227">
        <f>IF(N409="snížená",J409,0)</f>
        <v>0</v>
      </c>
      <c r="BG409" s="227">
        <f>IF(N409="zákl. přenesená",J409,0)</f>
        <v>0</v>
      </c>
      <c r="BH409" s="227">
        <f>IF(N409="sníž. přenesená",J409,0)</f>
        <v>0</v>
      </c>
      <c r="BI409" s="227">
        <f>IF(N409="nulová",J409,0)</f>
        <v>0</v>
      </c>
      <c r="BJ409" s="17" t="s">
        <v>74</v>
      </c>
      <c r="BK409" s="227">
        <f>ROUND(I409*H409,2)</f>
        <v>0</v>
      </c>
      <c r="BL409" s="17" t="s">
        <v>218</v>
      </c>
      <c r="BM409" s="17" t="s">
        <v>1043</v>
      </c>
    </row>
    <row r="410" spans="2:47" s="1" customFormat="1" ht="12">
      <c r="B410" s="38"/>
      <c r="C410" s="39"/>
      <c r="D410" s="228" t="s">
        <v>219</v>
      </c>
      <c r="E410" s="39"/>
      <c r="F410" s="229" t="s">
        <v>1044</v>
      </c>
      <c r="G410" s="39"/>
      <c r="H410" s="39"/>
      <c r="I410" s="143"/>
      <c r="J410" s="39"/>
      <c r="K410" s="39"/>
      <c r="L410" s="43"/>
      <c r="M410" s="230"/>
      <c r="N410" s="79"/>
      <c r="O410" s="79"/>
      <c r="P410" s="79"/>
      <c r="Q410" s="79"/>
      <c r="R410" s="79"/>
      <c r="S410" s="79"/>
      <c r="T410" s="80"/>
      <c r="AT410" s="17" t="s">
        <v>219</v>
      </c>
      <c r="AU410" s="17" t="s">
        <v>76</v>
      </c>
    </row>
    <row r="411" spans="2:47" s="1" customFormat="1" ht="12">
      <c r="B411" s="38"/>
      <c r="C411" s="39"/>
      <c r="D411" s="228" t="s">
        <v>221</v>
      </c>
      <c r="E411" s="39"/>
      <c r="F411" s="231" t="s">
        <v>1045</v>
      </c>
      <c r="G411" s="39"/>
      <c r="H411" s="39"/>
      <c r="I411" s="143"/>
      <c r="J411" s="39"/>
      <c r="K411" s="39"/>
      <c r="L411" s="43"/>
      <c r="M411" s="230"/>
      <c r="N411" s="79"/>
      <c r="O411" s="79"/>
      <c r="P411" s="79"/>
      <c r="Q411" s="79"/>
      <c r="R411" s="79"/>
      <c r="S411" s="79"/>
      <c r="T411" s="80"/>
      <c r="AT411" s="17" t="s">
        <v>221</v>
      </c>
      <c r="AU411" s="17" t="s">
        <v>76</v>
      </c>
    </row>
    <row r="412" spans="2:51" s="12" customFormat="1" ht="12">
      <c r="B412" s="232"/>
      <c r="C412" s="233"/>
      <c r="D412" s="228" t="s">
        <v>223</v>
      </c>
      <c r="E412" s="234" t="s">
        <v>1</v>
      </c>
      <c r="F412" s="235" t="s">
        <v>1046</v>
      </c>
      <c r="G412" s="233"/>
      <c r="H412" s="234" t="s">
        <v>1</v>
      </c>
      <c r="I412" s="236"/>
      <c r="J412" s="233"/>
      <c r="K412" s="233"/>
      <c r="L412" s="237"/>
      <c r="M412" s="238"/>
      <c r="N412" s="239"/>
      <c r="O412" s="239"/>
      <c r="P412" s="239"/>
      <c r="Q412" s="239"/>
      <c r="R412" s="239"/>
      <c r="S412" s="239"/>
      <c r="T412" s="240"/>
      <c r="AT412" s="241" t="s">
        <v>223</v>
      </c>
      <c r="AU412" s="241" t="s">
        <v>76</v>
      </c>
      <c r="AV412" s="12" t="s">
        <v>74</v>
      </c>
      <c r="AW412" s="12" t="s">
        <v>30</v>
      </c>
      <c r="AX412" s="12" t="s">
        <v>67</v>
      </c>
      <c r="AY412" s="241" t="s">
        <v>211</v>
      </c>
    </row>
    <row r="413" spans="2:51" s="13" customFormat="1" ht="12">
      <c r="B413" s="242"/>
      <c r="C413" s="243"/>
      <c r="D413" s="228" t="s">
        <v>223</v>
      </c>
      <c r="E413" s="244" t="s">
        <v>1</v>
      </c>
      <c r="F413" s="245" t="s">
        <v>1047</v>
      </c>
      <c r="G413" s="243"/>
      <c r="H413" s="246">
        <v>8.8</v>
      </c>
      <c r="I413" s="247"/>
      <c r="J413" s="243"/>
      <c r="K413" s="243"/>
      <c r="L413" s="248"/>
      <c r="M413" s="249"/>
      <c r="N413" s="250"/>
      <c r="O413" s="250"/>
      <c r="P413" s="250"/>
      <c r="Q413" s="250"/>
      <c r="R413" s="250"/>
      <c r="S413" s="250"/>
      <c r="T413" s="251"/>
      <c r="AT413" s="252" t="s">
        <v>223</v>
      </c>
      <c r="AU413" s="252" t="s">
        <v>76</v>
      </c>
      <c r="AV413" s="13" t="s">
        <v>76</v>
      </c>
      <c r="AW413" s="13" t="s">
        <v>30</v>
      </c>
      <c r="AX413" s="13" t="s">
        <v>67</v>
      </c>
      <c r="AY413" s="252" t="s">
        <v>211</v>
      </c>
    </row>
    <row r="414" spans="2:51" s="12" customFormat="1" ht="12">
      <c r="B414" s="232"/>
      <c r="C414" s="233"/>
      <c r="D414" s="228" t="s">
        <v>223</v>
      </c>
      <c r="E414" s="234" t="s">
        <v>1</v>
      </c>
      <c r="F414" s="235" t="s">
        <v>1048</v>
      </c>
      <c r="G414" s="233"/>
      <c r="H414" s="234" t="s">
        <v>1</v>
      </c>
      <c r="I414" s="236"/>
      <c r="J414" s="233"/>
      <c r="K414" s="233"/>
      <c r="L414" s="237"/>
      <c r="M414" s="238"/>
      <c r="N414" s="239"/>
      <c r="O414" s="239"/>
      <c r="P414" s="239"/>
      <c r="Q414" s="239"/>
      <c r="R414" s="239"/>
      <c r="S414" s="239"/>
      <c r="T414" s="240"/>
      <c r="AT414" s="241" t="s">
        <v>223</v>
      </c>
      <c r="AU414" s="241" t="s">
        <v>76</v>
      </c>
      <c r="AV414" s="12" t="s">
        <v>74</v>
      </c>
      <c r="AW414" s="12" t="s">
        <v>30</v>
      </c>
      <c r="AX414" s="12" t="s">
        <v>67</v>
      </c>
      <c r="AY414" s="241" t="s">
        <v>211</v>
      </c>
    </row>
    <row r="415" spans="2:51" s="13" customFormat="1" ht="12">
      <c r="B415" s="242"/>
      <c r="C415" s="243"/>
      <c r="D415" s="228" t="s">
        <v>223</v>
      </c>
      <c r="E415" s="244" t="s">
        <v>1</v>
      </c>
      <c r="F415" s="245" t="s">
        <v>1049</v>
      </c>
      <c r="G415" s="243"/>
      <c r="H415" s="246">
        <v>1.9</v>
      </c>
      <c r="I415" s="247"/>
      <c r="J415" s="243"/>
      <c r="K415" s="243"/>
      <c r="L415" s="248"/>
      <c r="M415" s="249"/>
      <c r="N415" s="250"/>
      <c r="O415" s="250"/>
      <c r="P415" s="250"/>
      <c r="Q415" s="250"/>
      <c r="R415" s="250"/>
      <c r="S415" s="250"/>
      <c r="T415" s="251"/>
      <c r="AT415" s="252" t="s">
        <v>223</v>
      </c>
      <c r="AU415" s="252" t="s">
        <v>76</v>
      </c>
      <c r="AV415" s="13" t="s">
        <v>76</v>
      </c>
      <c r="AW415" s="13" t="s">
        <v>30</v>
      </c>
      <c r="AX415" s="13" t="s">
        <v>67</v>
      </c>
      <c r="AY415" s="252" t="s">
        <v>211</v>
      </c>
    </row>
    <row r="416" spans="2:51" s="14" customFormat="1" ht="12">
      <c r="B416" s="253"/>
      <c r="C416" s="254"/>
      <c r="D416" s="228" t="s">
        <v>223</v>
      </c>
      <c r="E416" s="255" t="s">
        <v>1</v>
      </c>
      <c r="F416" s="256" t="s">
        <v>227</v>
      </c>
      <c r="G416" s="254"/>
      <c r="H416" s="257">
        <v>10.7</v>
      </c>
      <c r="I416" s="258"/>
      <c r="J416" s="254"/>
      <c r="K416" s="254"/>
      <c r="L416" s="259"/>
      <c r="M416" s="260"/>
      <c r="N416" s="261"/>
      <c r="O416" s="261"/>
      <c r="P416" s="261"/>
      <c r="Q416" s="261"/>
      <c r="R416" s="261"/>
      <c r="S416" s="261"/>
      <c r="T416" s="262"/>
      <c r="AT416" s="263" t="s">
        <v>223</v>
      </c>
      <c r="AU416" s="263" t="s">
        <v>76</v>
      </c>
      <c r="AV416" s="14" t="s">
        <v>218</v>
      </c>
      <c r="AW416" s="14" t="s">
        <v>30</v>
      </c>
      <c r="AX416" s="14" t="s">
        <v>74</v>
      </c>
      <c r="AY416" s="263" t="s">
        <v>211</v>
      </c>
    </row>
    <row r="417" spans="2:65" s="1" customFormat="1" ht="16.5" customHeight="1">
      <c r="B417" s="38"/>
      <c r="C417" s="216" t="s">
        <v>601</v>
      </c>
      <c r="D417" s="216" t="s">
        <v>213</v>
      </c>
      <c r="E417" s="217" t="s">
        <v>607</v>
      </c>
      <c r="F417" s="218" t="s">
        <v>608</v>
      </c>
      <c r="G417" s="219" t="s">
        <v>559</v>
      </c>
      <c r="H417" s="220">
        <v>56</v>
      </c>
      <c r="I417" s="221"/>
      <c r="J417" s="222">
        <f>ROUND(I417*H417,2)</f>
        <v>0</v>
      </c>
      <c r="K417" s="218" t="s">
        <v>217</v>
      </c>
      <c r="L417" s="43"/>
      <c r="M417" s="223" t="s">
        <v>1</v>
      </c>
      <c r="N417" s="224" t="s">
        <v>38</v>
      </c>
      <c r="O417" s="79"/>
      <c r="P417" s="225">
        <f>O417*H417</f>
        <v>0</v>
      </c>
      <c r="Q417" s="225">
        <v>0.00029</v>
      </c>
      <c r="R417" s="225">
        <f>Q417*H417</f>
        <v>0.01624</v>
      </c>
      <c r="S417" s="225">
        <v>0</v>
      </c>
      <c r="T417" s="226">
        <f>S417*H417</f>
        <v>0</v>
      </c>
      <c r="AR417" s="17" t="s">
        <v>218</v>
      </c>
      <c r="AT417" s="17" t="s">
        <v>213</v>
      </c>
      <c r="AU417" s="17" t="s">
        <v>76</v>
      </c>
      <c r="AY417" s="17" t="s">
        <v>211</v>
      </c>
      <c r="BE417" s="227">
        <f>IF(N417="základní",J417,0)</f>
        <v>0</v>
      </c>
      <c r="BF417" s="227">
        <f>IF(N417="snížená",J417,0)</f>
        <v>0</v>
      </c>
      <c r="BG417" s="227">
        <f>IF(N417="zákl. přenesená",J417,0)</f>
        <v>0</v>
      </c>
      <c r="BH417" s="227">
        <f>IF(N417="sníž. přenesená",J417,0)</f>
        <v>0</v>
      </c>
      <c r="BI417" s="227">
        <f>IF(N417="nulová",J417,0)</f>
        <v>0</v>
      </c>
      <c r="BJ417" s="17" t="s">
        <v>74</v>
      </c>
      <c r="BK417" s="227">
        <f>ROUND(I417*H417,2)</f>
        <v>0</v>
      </c>
      <c r="BL417" s="17" t="s">
        <v>218</v>
      </c>
      <c r="BM417" s="17" t="s">
        <v>1050</v>
      </c>
    </row>
    <row r="418" spans="2:47" s="1" customFormat="1" ht="12">
      <c r="B418" s="38"/>
      <c r="C418" s="39"/>
      <c r="D418" s="228" t="s">
        <v>219</v>
      </c>
      <c r="E418" s="39"/>
      <c r="F418" s="229" t="s">
        <v>610</v>
      </c>
      <c r="G418" s="39"/>
      <c r="H418" s="39"/>
      <c r="I418" s="143"/>
      <c r="J418" s="39"/>
      <c r="K418" s="39"/>
      <c r="L418" s="43"/>
      <c r="M418" s="230"/>
      <c r="N418" s="79"/>
      <c r="O418" s="79"/>
      <c r="P418" s="79"/>
      <c r="Q418" s="79"/>
      <c r="R418" s="79"/>
      <c r="S418" s="79"/>
      <c r="T418" s="80"/>
      <c r="AT418" s="17" t="s">
        <v>219</v>
      </c>
      <c r="AU418" s="17" t="s">
        <v>76</v>
      </c>
    </row>
    <row r="419" spans="2:47" s="1" customFormat="1" ht="12">
      <c r="B419" s="38"/>
      <c r="C419" s="39"/>
      <c r="D419" s="228" t="s">
        <v>221</v>
      </c>
      <c r="E419" s="39"/>
      <c r="F419" s="231" t="s">
        <v>611</v>
      </c>
      <c r="G419" s="39"/>
      <c r="H419" s="39"/>
      <c r="I419" s="143"/>
      <c r="J419" s="39"/>
      <c r="K419" s="39"/>
      <c r="L419" s="43"/>
      <c r="M419" s="230"/>
      <c r="N419" s="79"/>
      <c r="O419" s="79"/>
      <c r="P419" s="79"/>
      <c r="Q419" s="79"/>
      <c r="R419" s="79"/>
      <c r="S419" s="79"/>
      <c r="T419" s="80"/>
      <c r="AT419" s="17" t="s">
        <v>221</v>
      </c>
      <c r="AU419" s="17" t="s">
        <v>76</v>
      </c>
    </row>
    <row r="420" spans="2:51" s="12" customFormat="1" ht="12">
      <c r="B420" s="232"/>
      <c r="C420" s="233"/>
      <c r="D420" s="228" t="s">
        <v>223</v>
      </c>
      <c r="E420" s="234" t="s">
        <v>1</v>
      </c>
      <c r="F420" s="235" t="s">
        <v>612</v>
      </c>
      <c r="G420" s="233"/>
      <c r="H420" s="234" t="s">
        <v>1</v>
      </c>
      <c r="I420" s="236"/>
      <c r="J420" s="233"/>
      <c r="K420" s="233"/>
      <c r="L420" s="237"/>
      <c r="M420" s="238"/>
      <c r="N420" s="239"/>
      <c r="O420" s="239"/>
      <c r="P420" s="239"/>
      <c r="Q420" s="239"/>
      <c r="R420" s="239"/>
      <c r="S420" s="239"/>
      <c r="T420" s="240"/>
      <c r="AT420" s="241" t="s">
        <v>223</v>
      </c>
      <c r="AU420" s="241" t="s">
        <v>76</v>
      </c>
      <c r="AV420" s="12" t="s">
        <v>74</v>
      </c>
      <c r="AW420" s="12" t="s">
        <v>30</v>
      </c>
      <c r="AX420" s="12" t="s">
        <v>67</v>
      </c>
      <c r="AY420" s="241" t="s">
        <v>211</v>
      </c>
    </row>
    <row r="421" spans="2:51" s="13" customFormat="1" ht="12">
      <c r="B421" s="242"/>
      <c r="C421" s="243"/>
      <c r="D421" s="228" t="s">
        <v>223</v>
      </c>
      <c r="E421" s="244" t="s">
        <v>1</v>
      </c>
      <c r="F421" s="245" t="s">
        <v>1051</v>
      </c>
      <c r="G421" s="243"/>
      <c r="H421" s="246">
        <v>56</v>
      </c>
      <c r="I421" s="247"/>
      <c r="J421" s="243"/>
      <c r="K421" s="243"/>
      <c r="L421" s="248"/>
      <c r="M421" s="249"/>
      <c r="N421" s="250"/>
      <c r="O421" s="250"/>
      <c r="P421" s="250"/>
      <c r="Q421" s="250"/>
      <c r="R421" s="250"/>
      <c r="S421" s="250"/>
      <c r="T421" s="251"/>
      <c r="AT421" s="252" t="s">
        <v>223</v>
      </c>
      <c r="AU421" s="252" t="s">
        <v>76</v>
      </c>
      <c r="AV421" s="13" t="s">
        <v>76</v>
      </c>
      <c r="AW421" s="13" t="s">
        <v>30</v>
      </c>
      <c r="AX421" s="13" t="s">
        <v>74</v>
      </c>
      <c r="AY421" s="252" t="s">
        <v>211</v>
      </c>
    </row>
    <row r="422" spans="2:65" s="1" customFormat="1" ht="16.5" customHeight="1">
      <c r="B422" s="38"/>
      <c r="C422" s="216" t="s">
        <v>396</v>
      </c>
      <c r="D422" s="216" t="s">
        <v>213</v>
      </c>
      <c r="E422" s="217" t="s">
        <v>1052</v>
      </c>
      <c r="F422" s="218" t="s">
        <v>1053</v>
      </c>
      <c r="G422" s="219" t="s">
        <v>230</v>
      </c>
      <c r="H422" s="220">
        <v>1.352</v>
      </c>
      <c r="I422" s="221"/>
      <c r="J422" s="222">
        <f>ROUND(I422*H422,2)</f>
        <v>0</v>
      </c>
      <c r="K422" s="218" t="s">
        <v>217</v>
      </c>
      <c r="L422" s="43"/>
      <c r="M422" s="223" t="s">
        <v>1</v>
      </c>
      <c r="N422" s="224" t="s">
        <v>38</v>
      </c>
      <c r="O422" s="79"/>
      <c r="P422" s="225">
        <f>O422*H422</f>
        <v>0</v>
      </c>
      <c r="Q422" s="225">
        <v>0</v>
      </c>
      <c r="R422" s="225">
        <f>Q422*H422</f>
        <v>0</v>
      </c>
      <c r="S422" s="225">
        <v>2.6</v>
      </c>
      <c r="T422" s="226">
        <f>S422*H422</f>
        <v>3.5152000000000005</v>
      </c>
      <c r="AR422" s="17" t="s">
        <v>218</v>
      </c>
      <c r="AT422" s="17" t="s">
        <v>213</v>
      </c>
      <c r="AU422" s="17" t="s">
        <v>76</v>
      </c>
      <c r="AY422" s="17" t="s">
        <v>211</v>
      </c>
      <c r="BE422" s="227">
        <f>IF(N422="základní",J422,0)</f>
        <v>0</v>
      </c>
      <c r="BF422" s="227">
        <f>IF(N422="snížená",J422,0)</f>
        <v>0</v>
      </c>
      <c r="BG422" s="227">
        <f>IF(N422="zákl. přenesená",J422,0)</f>
        <v>0</v>
      </c>
      <c r="BH422" s="227">
        <f>IF(N422="sníž. přenesená",J422,0)</f>
        <v>0</v>
      </c>
      <c r="BI422" s="227">
        <f>IF(N422="nulová",J422,0)</f>
        <v>0</v>
      </c>
      <c r="BJ422" s="17" t="s">
        <v>74</v>
      </c>
      <c r="BK422" s="227">
        <f>ROUND(I422*H422,2)</f>
        <v>0</v>
      </c>
      <c r="BL422" s="17" t="s">
        <v>218</v>
      </c>
      <c r="BM422" s="17" t="s">
        <v>1054</v>
      </c>
    </row>
    <row r="423" spans="2:47" s="1" customFormat="1" ht="12">
      <c r="B423" s="38"/>
      <c r="C423" s="39"/>
      <c r="D423" s="228" t="s">
        <v>219</v>
      </c>
      <c r="E423" s="39"/>
      <c r="F423" s="229" t="s">
        <v>1055</v>
      </c>
      <c r="G423" s="39"/>
      <c r="H423" s="39"/>
      <c r="I423" s="143"/>
      <c r="J423" s="39"/>
      <c r="K423" s="39"/>
      <c r="L423" s="43"/>
      <c r="M423" s="230"/>
      <c r="N423" s="79"/>
      <c r="O423" s="79"/>
      <c r="P423" s="79"/>
      <c r="Q423" s="79"/>
      <c r="R423" s="79"/>
      <c r="S423" s="79"/>
      <c r="T423" s="80"/>
      <c r="AT423" s="17" t="s">
        <v>219</v>
      </c>
      <c r="AU423" s="17" t="s">
        <v>76</v>
      </c>
    </row>
    <row r="424" spans="2:51" s="13" customFormat="1" ht="12">
      <c r="B424" s="242"/>
      <c r="C424" s="243"/>
      <c r="D424" s="228" t="s">
        <v>223</v>
      </c>
      <c r="E424" s="244" t="s">
        <v>1</v>
      </c>
      <c r="F424" s="245" t="s">
        <v>1056</v>
      </c>
      <c r="G424" s="243"/>
      <c r="H424" s="246">
        <v>1.352</v>
      </c>
      <c r="I424" s="247"/>
      <c r="J424" s="243"/>
      <c r="K424" s="243"/>
      <c r="L424" s="248"/>
      <c r="M424" s="249"/>
      <c r="N424" s="250"/>
      <c r="O424" s="250"/>
      <c r="P424" s="250"/>
      <c r="Q424" s="250"/>
      <c r="R424" s="250"/>
      <c r="S424" s="250"/>
      <c r="T424" s="251"/>
      <c r="AT424" s="252" t="s">
        <v>223</v>
      </c>
      <c r="AU424" s="252" t="s">
        <v>76</v>
      </c>
      <c r="AV424" s="13" t="s">
        <v>76</v>
      </c>
      <c r="AW424" s="13" t="s">
        <v>30</v>
      </c>
      <c r="AX424" s="13" t="s">
        <v>67</v>
      </c>
      <c r="AY424" s="252" t="s">
        <v>211</v>
      </c>
    </row>
    <row r="425" spans="2:51" s="14" customFormat="1" ht="12">
      <c r="B425" s="253"/>
      <c r="C425" s="254"/>
      <c r="D425" s="228" t="s">
        <v>223</v>
      </c>
      <c r="E425" s="255" t="s">
        <v>1</v>
      </c>
      <c r="F425" s="256" t="s">
        <v>227</v>
      </c>
      <c r="G425" s="254"/>
      <c r="H425" s="257">
        <v>1.352</v>
      </c>
      <c r="I425" s="258"/>
      <c r="J425" s="254"/>
      <c r="K425" s="254"/>
      <c r="L425" s="259"/>
      <c r="M425" s="260"/>
      <c r="N425" s="261"/>
      <c r="O425" s="261"/>
      <c r="P425" s="261"/>
      <c r="Q425" s="261"/>
      <c r="R425" s="261"/>
      <c r="S425" s="261"/>
      <c r="T425" s="262"/>
      <c r="AT425" s="263" t="s">
        <v>223</v>
      </c>
      <c r="AU425" s="263" t="s">
        <v>76</v>
      </c>
      <c r="AV425" s="14" t="s">
        <v>218</v>
      </c>
      <c r="AW425" s="14" t="s">
        <v>30</v>
      </c>
      <c r="AX425" s="14" t="s">
        <v>74</v>
      </c>
      <c r="AY425" s="263" t="s">
        <v>211</v>
      </c>
    </row>
    <row r="426" spans="2:65" s="1" customFormat="1" ht="16.5" customHeight="1">
      <c r="B426" s="38"/>
      <c r="C426" s="216" t="s">
        <v>614</v>
      </c>
      <c r="D426" s="216" t="s">
        <v>213</v>
      </c>
      <c r="E426" s="217" t="s">
        <v>622</v>
      </c>
      <c r="F426" s="218" t="s">
        <v>623</v>
      </c>
      <c r="G426" s="219" t="s">
        <v>216</v>
      </c>
      <c r="H426" s="220">
        <v>80.849</v>
      </c>
      <c r="I426" s="221"/>
      <c r="J426" s="222">
        <f>ROUND(I426*H426,2)</f>
        <v>0</v>
      </c>
      <c r="K426" s="218" t="s">
        <v>217</v>
      </c>
      <c r="L426" s="43"/>
      <c r="M426" s="223" t="s">
        <v>1</v>
      </c>
      <c r="N426" s="224" t="s">
        <v>38</v>
      </c>
      <c r="O426" s="79"/>
      <c r="P426" s="225">
        <f>O426*H426</f>
        <v>0</v>
      </c>
      <c r="Q426" s="225">
        <v>0</v>
      </c>
      <c r="R426" s="225">
        <f>Q426*H426</f>
        <v>0</v>
      </c>
      <c r="S426" s="225">
        <v>0</v>
      </c>
      <c r="T426" s="226">
        <f>S426*H426</f>
        <v>0</v>
      </c>
      <c r="AR426" s="17" t="s">
        <v>218</v>
      </c>
      <c r="AT426" s="17" t="s">
        <v>213</v>
      </c>
      <c r="AU426" s="17" t="s">
        <v>76</v>
      </c>
      <c r="AY426" s="17" t="s">
        <v>211</v>
      </c>
      <c r="BE426" s="227">
        <f>IF(N426="základní",J426,0)</f>
        <v>0</v>
      </c>
      <c r="BF426" s="227">
        <f>IF(N426="snížená",J426,0)</f>
        <v>0</v>
      </c>
      <c r="BG426" s="227">
        <f>IF(N426="zákl. přenesená",J426,0)</f>
        <v>0</v>
      </c>
      <c r="BH426" s="227">
        <f>IF(N426="sníž. přenesená",J426,0)</f>
        <v>0</v>
      </c>
      <c r="BI426" s="227">
        <f>IF(N426="nulová",J426,0)</f>
        <v>0</v>
      </c>
      <c r="BJ426" s="17" t="s">
        <v>74</v>
      </c>
      <c r="BK426" s="227">
        <f>ROUND(I426*H426,2)</f>
        <v>0</v>
      </c>
      <c r="BL426" s="17" t="s">
        <v>218</v>
      </c>
      <c r="BM426" s="17" t="s">
        <v>1057</v>
      </c>
    </row>
    <row r="427" spans="2:47" s="1" customFormat="1" ht="12">
      <c r="B427" s="38"/>
      <c r="C427" s="39"/>
      <c r="D427" s="228" t="s">
        <v>219</v>
      </c>
      <c r="E427" s="39"/>
      <c r="F427" s="229" t="s">
        <v>623</v>
      </c>
      <c r="G427" s="39"/>
      <c r="H427" s="39"/>
      <c r="I427" s="143"/>
      <c r="J427" s="39"/>
      <c r="K427" s="39"/>
      <c r="L427" s="43"/>
      <c r="M427" s="230"/>
      <c r="N427" s="79"/>
      <c r="O427" s="79"/>
      <c r="P427" s="79"/>
      <c r="Q427" s="79"/>
      <c r="R427" s="79"/>
      <c r="S427" s="79"/>
      <c r="T427" s="80"/>
      <c r="AT427" s="17" t="s">
        <v>219</v>
      </c>
      <c r="AU427" s="17" t="s">
        <v>76</v>
      </c>
    </row>
    <row r="428" spans="2:47" s="1" customFormat="1" ht="12">
      <c r="B428" s="38"/>
      <c r="C428" s="39"/>
      <c r="D428" s="228" t="s">
        <v>221</v>
      </c>
      <c r="E428" s="39"/>
      <c r="F428" s="231" t="s">
        <v>625</v>
      </c>
      <c r="G428" s="39"/>
      <c r="H428" s="39"/>
      <c r="I428" s="143"/>
      <c r="J428" s="39"/>
      <c r="K428" s="39"/>
      <c r="L428" s="43"/>
      <c r="M428" s="230"/>
      <c r="N428" s="79"/>
      <c r="O428" s="79"/>
      <c r="P428" s="79"/>
      <c r="Q428" s="79"/>
      <c r="R428" s="79"/>
      <c r="S428" s="79"/>
      <c r="T428" s="80"/>
      <c r="AT428" s="17" t="s">
        <v>221</v>
      </c>
      <c r="AU428" s="17" t="s">
        <v>76</v>
      </c>
    </row>
    <row r="429" spans="2:51" s="12" customFormat="1" ht="12">
      <c r="B429" s="232"/>
      <c r="C429" s="233"/>
      <c r="D429" s="228" t="s">
        <v>223</v>
      </c>
      <c r="E429" s="234" t="s">
        <v>1</v>
      </c>
      <c r="F429" s="235" t="s">
        <v>1058</v>
      </c>
      <c r="G429" s="233"/>
      <c r="H429" s="234" t="s">
        <v>1</v>
      </c>
      <c r="I429" s="236"/>
      <c r="J429" s="233"/>
      <c r="K429" s="233"/>
      <c r="L429" s="237"/>
      <c r="M429" s="238"/>
      <c r="N429" s="239"/>
      <c r="O429" s="239"/>
      <c r="P429" s="239"/>
      <c r="Q429" s="239"/>
      <c r="R429" s="239"/>
      <c r="S429" s="239"/>
      <c r="T429" s="240"/>
      <c r="AT429" s="241" t="s">
        <v>223</v>
      </c>
      <c r="AU429" s="241" t="s">
        <v>76</v>
      </c>
      <c r="AV429" s="12" t="s">
        <v>74</v>
      </c>
      <c r="AW429" s="12" t="s">
        <v>30</v>
      </c>
      <c r="AX429" s="12" t="s">
        <v>67</v>
      </c>
      <c r="AY429" s="241" t="s">
        <v>211</v>
      </c>
    </row>
    <row r="430" spans="2:51" s="13" customFormat="1" ht="12">
      <c r="B430" s="242"/>
      <c r="C430" s="243"/>
      <c r="D430" s="228" t="s">
        <v>223</v>
      </c>
      <c r="E430" s="244" t="s">
        <v>1</v>
      </c>
      <c r="F430" s="245" t="s">
        <v>1059</v>
      </c>
      <c r="G430" s="243"/>
      <c r="H430" s="246">
        <v>31</v>
      </c>
      <c r="I430" s="247"/>
      <c r="J430" s="243"/>
      <c r="K430" s="243"/>
      <c r="L430" s="248"/>
      <c r="M430" s="249"/>
      <c r="N430" s="250"/>
      <c r="O430" s="250"/>
      <c r="P430" s="250"/>
      <c r="Q430" s="250"/>
      <c r="R430" s="250"/>
      <c r="S430" s="250"/>
      <c r="T430" s="251"/>
      <c r="AT430" s="252" t="s">
        <v>223</v>
      </c>
      <c r="AU430" s="252" t="s">
        <v>76</v>
      </c>
      <c r="AV430" s="13" t="s">
        <v>76</v>
      </c>
      <c r="AW430" s="13" t="s">
        <v>30</v>
      </c>
      <c r="AX430" s="13" t="s">
        <v>67</v>
      </c>
      <c r="AY430" s="252" t="s">
        <v>211</v>
      </c>
    </row>
    <row r="431" spans="2:51" s="12" customFormat="1" ht="12">
      <c r="B431" s="232"/>
      <c r="C431" s="233"/>
      <c r="D431" s="228" t="s">
        <v>223</v>
      </c>
      <c r="E431" s="234" t="s">
        <v>1</v>
      </c>
      <c r="F431" s="235" t="s">
        <v>1060</v>
      </c>
      <c r="G431" s="233"/>
      <c r="H431" s="234" t="s">
        <v>1</v>
      </c>
      <c r="I431" s="236"/>
      <c r="J431" s="233"/>
      <c r="K431" s="233"/>
      <c r="L431" s="237"/>
      <c r="M431" s="238"/>
      <c r="N431" s="239"/>
      <c r="O431" s="239"/>
      <c r="P431" s="239"/>
      <c r="Q431" s="239"/>
      <c r="R431" s="239"/>
      <c r="S431" s="239"/>
      <c r="T431" s="240"/>
      <c r="AT431" s="241" t="s">
        <v>223</v>
      </c>
      <c r="AU431" s="241" t="s">
        <v>76</v>
      </c>
      <c r="AV431" s="12" t="s">
        <v>74</v>
      </c>
      <c r="AW431" s="12" t="s">
        <v>30</v>
      </c>
      <c r="AX431" s="12" t="s">
        <v>67</v>
      </c>
      <c r="AY431" s="241" t="s">
        <v>211</v>
      </c>
    </row>
    <row r="432" spans="2:51" s="13" customFormat="1" ht="12">
      <c r="B432" s="242"/>
      <c r="C432" s="243"/>
      <c r="D432" s="228" t="s">
        <v>223</v>
      </c>
      <c r="E432" s="244" t="s">
        <v>1</v>
      </c>
      <c r="F432" s="245" t="s">
        <v>1061</v>
      </c>
      <c r="G432" s="243"/>
      <c r="H432" s="246">
        <v>34</v>
      </c>
      <c r="I432" s="247"/>
      <c r="J432" s="243"/>
      <c r="K432" s="243"/>
      <c r="L432" s="248"/>
      <c r="M432" s="249"/>
      <c r="N432" s="250"/>
      <c r="O432" s="250"/>
      <c r="P432" s="250"/>
      <c r="Q432" s="250"/>
      <c r="R432" s="250"/>
      <c r="S432" s="250"/>
      <c r="T432" s="251"/>
      <c r="AT432" s="252" t="s">
        <v>223</v>
      </c>
      <c r="AU432" s="252" t="s">
        <v>76</v>
      </c>
      <c r="AV432" s="13" t="s">
        <v>76</v>
      </c>
      <c r="AW432" s="13" t="s">
        <v>30</v>
      </c>
      <c r="AX432" s="13" t="s">
        <v>67</v>
      </c>
      <c r="AY432" s="252" t="s">
        <v>211</v>
      </c>
    </row>
    <row r="433" spans="2:51" s="12" customFormat="1" ht="12">
      <c r="B433" s="232"/>
      <c r="C433" s="233"/>
      <c r="D433" s="228" t="s">
        <v>223</v>
      </c>
      <c r="E433" s="234" t="s">
        <v>1</v>
      </c>
      <c r="F433" s="235" t="s">
        <v>628</v>
      </c>
      <c r="G433" s="233"/>
      <c r="H433" s="234" t="s">
        <v>1</v>
      </c>
      <c r="I433" s="236"/>
      <c r="J433" s="233"/>
      <c r="K433" s="233"/>
      <c r="L433" s="237"/>
      <c r="M433" s="238"/>
      <c r="N433" s="239"/>
      <c r="O433" s="239"/>
      <c r="P433" s="239"/>
      <c r="Q433" s="239"/>
      <c r="R433" s="239"/>
      <c r="S433" s="239"/>
      <c r="T433" s="240"/>
      <c r="AT433" s="241" t="s">
        <v>223</v>
      </c>
      <c r="AU433" s="241" t="s">
        <v>76</v>
      </c>
      <c r="AV433" s="12" t="s">
        <v>74</v>
      </c>
      <c r="AW433" s="12" t="s">
        <v>30</v>
      </c>
      <c r="AX433" s="12" t="s">
        <v>67</v>
      </c>
      <c r="AY433" s="241" t="s">
        <v>211</v>
      </c>
    </row>
    <row r="434" spans="2:51" s="13" customFormat="1" ht="12">
      <c r="B434" s="242"/>
      <c r="C434" s="243"/>
      <c r="D434" s="228" t="s">
        <v>223</v>
      </c>
      <c r="E434" s="244" t="s">
        <v>1</v>
      </c>
      <c r="F434" s="245" t="s">
        <v>1062</v>
      </c>
      <c r="G434" s="243"/>
      <c r="H434" s="246">
        <v>9.849</v>
      </c>
      <c r="I434" s="247"/>
      <c r="J434" s="243"/>
      <c r="K434" s="243"/>
      <c r="L434" s="248"/>
      <c r="M434" s="249"/>
      <c r="N434" s="250"/>
      <c r="O434" s="250"/>
      <c r="P434" s="250"/>
      <c r="Q434" s="250"/>
      <c r="R434" s="250"/>
      <c r="S434" s="250"/>
      <c r="T434" s="251"/>
      <c r="AT434" s="252" t="s">
        <v>223</v>
      </c>
      <c r="AU434" s="252" t="s">
        <v>76</v>
      </c>
      <c r="AV434" s="13" t="s">
        <v>76</v>
      </c>
      <c r="AW434" s="13" t="s">
        <v>30</v>
      </c>
      <c r="AX434" s="13" t="s">
        <v>67</v>
      </c>
      <c r="AY434" s="252" t="s">
        <v>211</v>
      </c>
    </row>
    <row r="435" spans="2:51" s="13" customFormat="1" ht="12">
      <c r="B435" s="242"/>
      <c r="C435" s="243"/>
      <c r="D435" s="228" t="s">
        <v>223</v>
      </c>
      <c r="E435" s="244" t="s">
        <v>1</v>
      </c>
      <c r="F435" s="245" t="s">
        <v>243</v>
      </c>
      <c r="G435" s="243"/>
      <c r="H435" s="246">
        <v>6</v>
      </c>
      <c r="I435" s="247"/>
      <c r="J435" s="243"/>
      <c r="K435" s="243"/>
      <c r="L435" s="248"/>
      <c r="M435" s="249"/>
      <c r="N435" s="250"/>
      <c r="O435" s="250"/>
      <c r="P435" s="250"/>
      <c r="Q435" s="250"/>
      <c r="R435" s="250"/>
      <c r="S435" s="250"/>
      <c r="T435" s="251"/>
      <c r="AT435" s="252" t="s">
        <v>223</v>
      </c>
      <c r="AU435" s="252" t="s">
        <v>76</v>
      </c>
      <c r="AV435" s="13" t="s">
        <v>76</v>
      </c>
      <c r="AW435" s="13" t="s">
        <v>30</v>
      </c>
      <c r="AX435" s="13" t="s">
        <v>67</v>
      </c>
      <c r="AY435" s="252" t="s">
        <v>211</v>
      </c>
    </row>
    <row r="436" spans="2:51" s="14" customFormat="1" ht="12">
      <c r="B436" s="253"/>
      <c r="C436" s="254"/>
      <c r="D436" s="228" t="s">
        <v>223</v>
      </c>
      <c r="E436" s="255" t="s">
        <v>1</v>
      </c>
      <c r="F436" s="256" t="s">
        <v>227</v>
      </c>
      <c r="G436" s="254"/>
      <c r="H436" s="257">
        <v>80.849</v>
      </c>
      <c r="I436" s="258"/>
      <c r="J436" s="254"/>
      <c r="K436" s="254"/>
      <c r="L436" s="259"/>
      <c r="M436" s="260"/>
      <c r="N436" s="261"/>
      <c r="O436" s="261"/>
      <c r="P436" s="261"/>
      <c r="Q436" s="261"/>
      <c r="R436" s="261"/>
      <c r="S436" s="261"/>
      <c r="T436" s="262"/>
      <c r="AT436" s="263" t="s">
        <v>223</v>
      </c>
      <c r="AU436" s="263" t="s">
        <v>76</v>
      </c>
      <c r="AV436" s="14" t="s">
        <v>218</v>
      </c>
      <c r="AW436" s="14" t="s">
        <v>30</v>
      </c>
      <c r="AX436" s="14" t="s">
        <v>74</v>
      </c>
      <c r="AY436" s="263" t="s">
        <v>211</v>
      </c>
    </row>
    <row r="437" spans="2:65" s="1" customFormat="1" ht="16.5" customHeight="1">
      <c r="B437" s="38"/>
      <c r="C437" s="216" t="s">
        <v>405</v>
      </c>
      <c r="D437" s="216" t="s">
        <v>213</v>
      </c>
      <c r="E437" s="217" t="s">
        <v>635</v>
      </c>
      <c r="F437" s="218" t="s">
        <v>636</v>
      </c>
      <c r="G437" s="219" t="s">
        <v>216</v>
      </c>
      <c r="H437" s="220">
        <v>202.133</v>
      </c>
      <c r="I437" s="221"/>
      <c r="J437" s="222">
        <f>ROUND(I437*H437,2)</f>
        <v>0</v>
      </c>
      <c r="K437" s="218" t="s">
        <v>217</v>
      </c>
      <c r="L437" s="43"/>
      <c r="M437" s="223" t="s">
        <v>1</v>
      </c>
      <c r="N437" s="224" t="s">
        <v>38</v>
      </c>
      <c r="O437" s="79"/>
      <c r="P437" s="225">
        <f>O437*H437</f>
        <v>0</v>
      </c>
      <c r="Q437" s="225">
        <v>0.048</v>
      </c>
      <c r="R437" s="225">
        <f>Q437*H437</f>
        <v>9.702384</v>
      </c>
      <c r="S437" s="225">
        <v>0.048</v>
      </c>
      <c r="T437" s="226">
        <f>S437*H437</f>
        <v>9.702384</v>
      </c>
      <c r="AR437" s="17" t="s">
        <v>218</v>
      </c>
      <c r="AT437" s="17" t="s">
        <v>213</v>
      </c>
      <c r="AU437" s="17" t="s">
        <v>76</v>
      </c>
      <c r="AY437" s="17" t="s">
        <v>211</v>
      </c>
      <c r="BE437" s="227">
        <f>IF(N437="základní",J437,0)</f>
        <v>0</v>
      </c>
      <c r="BF437" s="227">
        <f>IF(N437="snížená",J437,0)</f>
        <v>0</v>
      </c>
      <c r="BG437" s="227">
        <f>IF(N437="zákl. přenesená",J437,0)</f>
        <v>0</v>
      </c>
      <c r="BH437" s="227">
        <f>IF(N437="sníž. přenesená",J437,0)</f>
        <v>0</v>
      </c>
      <c r="BI437" s="227">
        <f>IF(N437="nulová",J437,0)</f>
        <v>0</v>
      </c>
      <c r="BJ437" s="17" t="s">
        <v>74</v>
      </c>
      <c r="BK437" s="227">
        <f>ROUND(I437*H437,2)</f>
        <v>0</v>
      </c>
      <c r="BL437" s="17" t="s">
        <v>218</v>
      </c>
      <c r="BM437" s="17" t="s">
        <v>1063</v>
      </c>
    </row>
    <row r="438" spans="2:47" s="1" customFormat="1" ht="12">
      <c r="B438" s="38"/>
      <c r="C438" s="39"/>
      <c r="D438" s="228" t="s">
        <v>219</v>
      </c>
      <c r="E438" s="39"/>
      <c r="F438" s="229" t="s">
        <v>638</v>
      </c>
      <c r="G438" s="39"/>
      <c r="H438" s="39"/>
      <c r="I438" s="143"/>
      <c r="J438" s="39"/>
      <c r="K438" s="39"/>
      <c r="L438" s="43"/>
      <c r="M438" s="230"/>
      <c r="N438" s="79"/>
      <c r="O438" s="79"/>
      <c r="P438" s="79"/>
      <c r="Q438" s="79"/>
      <c r="R438" s="79"/>
      <c r="S438" s="79"/>
      <c r="T438" s="80"/>
      <c r="AT438" s="17" t="s">
        <v>219</v>
      </c>
      <c r="AU438" s="17" t="s">
        <v>76</v>
      </c>
    </row>
    <row r="439" spans="2:47" s="1" customFormat="1" ht="12">
      <c r="B439" s="38"/>
      <c r="C439" s="39"/>
      <c r="D439" s="228" t="s">
        <v>221</v>
      </c>
      <c r="E439" s="39"/>
      <c r="F439" s="231" t="s">
        <v>625</v>
      </c>
      <c r="G439" s="39"/>
      <c r="H439" s="39"/>
      <c r="I439" s="143"/>
      <c r="J439" s="39"/>
      <c r="K439" s="39"/>
      <c r="L439" s="43"/>
      <c r="M439" s="230"/>
      <c r="N439" s="79"/>
      <c r="O439" s="79"/>
      <c r="P439" s="79"/>
      <c r="Q439" s="79"/>
      <c r="R439" s="79"/>
      <c r="S439" s="79"/>
      <c r="T439" s="80"/>
      <c r="AT439" s="17" t="s">
        <v>221</v>
      </c>
      <c r="AU439" s="17" t="s">
        <v>76</v>
      </c>
    </row>
    <row r="440" spans="2:51" s="12" customFormat="1" ht="12">
      <c r="B440" s="232"/>
      <c r="C440" s="233"/>
      <c r="D440" s="228" t="s">
        <v>223</v>
      </c>
      <c r="E440" s="234" t="s">
        <v>1</v>
      </c>
      <c r="F440" s="235" t="s">
        <v>626</v>
      </c>
      <c r="G440" s="233"/>
      <c r="H440" s="234" t="s">
        <v>1</v>
      </c>
      <c r="I440" s="236"/>
      <c r="J440" s="233"/>
      <c r="K440" s="233"/>
      <c r="L440" s="237"/>
      <c r="M440" s="238"/>
      <c r="N440" s="239"/>
      <c r="O440" s="239"/>
      <c r="P440" s="239"/>
      <c r="Q440" s="239"/>
      <c r="R440" s="239"/>
      <c r="S440" s="239"/>
      <c r="T440" s="240"/>
      <c r="AT440" s="241" t="s">
        <v>223</v>
      </c>
      <c r="AU440" s="241" t="s">
        <v>76</v>
      </c>
      <c r="AV440" s="12" t="s">
        <v>74</v>
      </c>
      <c r="AW440" s="12" t="s">
        <v>30</v>
      </c>
      <c r="AX440" s="12" t="s">
        <v>67</v>
      </c>
      <c r="AY440" s="241" t="s">
        <v>211</v>
      </c>
    </row>
    <row r="441" spans="2:51" s="13" customFormat="1" ht="12">
      <c r="B441" s="242"/>
      <c r="C441" s="243"/>
      <c r="D441" s="228" t="s">
        <v>223</v>
      </c>
      <c r="E441" s="244" t="s">
        <v>1</v>
      </c>
      <c r="F441" s="245" t="s">
        <v>1064</v>
      </c>
      <c r="G441" s="243"/>
      <c r="H441" s="246">
        <v>121.284</v>
      </c>
      <c r="I441" s="247"/>
      <c r="J441" s="243"/>
      <c r="K441" s="243"/>
      <c r="L441" s="248"/>
      <c r="M441" s="249"/>
      <c r="N441" s="250"/>
      <c r="O441" s="250"/>
      <c r="P441" s="250"/>
      <c r="Q441" s="250"/>
      <c r="R441" s="250"/>
      <c r="S441" s="250"/>
      <c r="T441" s="251"/>
      <c r="AT441" s="252" t="s">
        <v>223</v>
      </c>
      <c r="AU441" s="252" t="s">
        <v>76</v>
      </c>
      <c r="AV441" s="13" t="s">
        <v>76</v>
      </c>
      <c r="AW441" s="13" t="s">
        <v>30</v>
      </c>
      <c r="AX441" s="13" t="s">
        <v>67</v>
      </c>
      <c r="AY441" s="252" t="s">
        <v>211</v>
      </c>
    </row>
    <row r="442" spans="2:51" s="12" customFormat="1" ht="12">
      <c r="B442" s="232"/>
      <c r="C442" s="233"/>
      <c r="D442" s="228" t="s">
        <v>223</v>
      </c>
      <c r="E442" s="234" t="s">
        <v>1</v>
      </c>
      <c r="F442" s="235" t="s">
        <v>1058</v>
      </c>
      <c r="G442" s="233"/>
      <c r="H442" s="234" t="s">
        <v>1</v>
      </c>
      <c r="I442" s="236"/>
      <c r="J442" s="233"/>
      <c r="K442" s="233"/>
      <c r="L442" s="237"/>
      <c r="M442" s="238"/>
      <c r="N442" s="239"/>
      <c r="O442" s="239"/>
      <c r="P442" s="239"/>
      <c r="Q442" s="239"/>
      <c r="R442" s="239"/>
      <c r="S442" s="239"/>
      <c r="T442" s="240"/>
      <c r="AT442" s="241" t="s">
        <v>223</v>
      </c>
      <c r="AU442" s="241" t="s">
        <v>76</v>
      </c>
      <c r="AV442" s="12" t="s">
        <v>74</v>
      </c>
      <c r="AW442" s="12" t="s">
        <v>30</v>
      </c>
      <c r="AX442" s="12" t="s">
        <v>67</v>
      </c>
      <c r="AY442" s="241" t="s">
        <v>211</v>
      </c>
    </row>
    <row r="443" spans="2:51" s="13" customFormat="1" ht="12">
      <c r="B443" s="242"/>
      <c r="C443" s="243"/>
      <c r="D443" s="228" t="s">
        <v>223</v>
      </c>
      <c r="E443" s="244" t="s">
        <v>1</v>
      </c>
      <c r="F443" s="245" t="s">
        <v>1059</v>
      </c>
      <c r="G443" s="243"/>
      <c r="H443" s="246">
        <v>31</v>
      </c>
      <c r="I443" s="247"/>
      <c r="J443" s="243"/>
      <c r="K443" s="243"/>
      <c r="L443" s="248"/>
      <c r="M443" s="249"/>
      <c r="N443" s="250"/>
      <c r="O443" s="250"/>
      <c r="P443" s="250"/>
      <c r="Q443" s="250"/>
      <c r="R443" s="250"/>
      <c r="S443" s="250"/>
      <c r="T443" s="251"/>
      <c r="AT443" s="252" t="s">
        <v>223</v>
      </c>
      <c r="AU443" s="252" t="s">
        <v>76</v>
      </c>
      <c r="AV443" s="13" t="s">
        <v>76</v>
      </c>
      <c r="AW443" s="13" t="s">
        <v>30</v>
      </c>
      <c r="AX443" s="13" t="s">
        <v>67</v>
      </c>
      <c r="AY443" s="252" t="s">
        <v>211</v>
      </c>
    </row>
    <row r="444" spans="2:51" s="12" customFormat="1" ht="12">
      <c r="B444" s="232"/>
      <c r="C444" s="233"/>
      <c r="D444" s="228" t="s">
        <v>223</v>
      </c>
      <c r="E444" s="234" t="s">
        <v>1</v>
      </c>
      <c r="F444" s="235" t="s">
        <v>1060</v>
      </c>
      <c r="G444" s="233"/>
      <c r="H444" s="234" t="s">
        <v>1</v>
      </c>
      <c r="I444" s="236"/>
      <c r="J444" s="233"/>
      <c r="K444" s="233"/>
      <c r="L444" s="237"/>
      <c r="M444" s="238"/>
      <c r="N444" s="239"/>
      <c r="O444" s="239"/>
      <c r="P444" s="239"/>
      <c r="Q444" s="239"/>
      <c r="R444" s="239"/>
      <c r="S444" s="239"/>
      <c r="T444" s="240"/>
      <c r="AT444" s="241" t="s">
        <v>223</v>
      </c>
      <c r="AU444" s="241" t="s">
        <v>76</v>
      </c>
      <c r="AV444" s="12" t="s">
        <v>74</v>
      </c>
      <c r="AW444" s="12" t="s">
        <v>30</v>
      </c>
      <c r="AX444" s="12" t="s">
        <v>67</v>
      </c>
      <c r="AY444" s="241" t="s">
        <v>211</v>
      </c>
    </row>
    <row r="445" spans="2:51" s="13" customFormat="1" ht="12">
      <c r="B445" s="242"/>
      <c r="C445" s="243"/>
      <c r="D445" s="228" t="s">
        <v>223</v>
      </c>
      <c r="E445" s="244" t="s">
        <v>1</v>
      </c>
      <c r="F445" s="245" t="s">
        <v>1061</v>
      </c>
      <c r="G445" s="243"/>
      <c r="H445" s="246">
        <v>34</v>
      </c>
      <c r="I445" s="247"/>
      <c r="J445" s="243"/>
      <c r="K445" s="243"/>
      <c r="L445" s="248"/>
      <c r="M445" s="249"/>
      <c r="N445" s="250"/>
      <c r="O445" s="250"/>
      <c r="P445" s="250"/>
      <c r="Q445" s="250"/>
      <c r="R445" s="250"/>
      <c r="S445" s="250"/>
      <c r="T445" s="251"/>
      <c r="AT445" s="252" t="s">
        <v>223</v>
      </c>
      <c r="AU445" s="252" t="s">
        <v>76</v>
      </c>
      <c r="AV445" s="13" t="s">
        <v>76</v>
      </c>
      <c r="AW445" s="13" t="s">
        <v>30</v>
      </c>
      <c r="AX445" s="13" t="s">
        <v>67</v>
      </c>
      <c r="AY445" s="252" t="s">
        <v>211</v>
      </c>
    </row>
    <row r="446" spans="2:51" s="12" customFormat="1" ht="12">
      <c r="B446" s="232"/>
      <c r="C446" s="233"/>
      <c r="D446" s="228" t="s">
        <v>223</v>
      </c>
      <c r="E446" s="234" t="s">
        <v>1</v>
      </c>
      <c r="F446" s="235" t="s">
        <v>628</v>
      </c>
      <c r="G446" s="233"/>
      <c r="H446" s="234" t="s">
        <v>1</v>
      </c>
      <c r="I446" s="236"/>
      <c r="J446" s="233"/>
      <c r="K446" s="233"/>
      <c r="L446" s="237"/>
      <c r="M446" s="238"/>
      <c r="N446" s="239"/>
      <c r="O446" s="239"/>
      <c r="P446" s="239"/>
      <c r="Q446" s="239"/>
      <c r="R446" s="239"/>
      <c r="S446" s="239"/>
      <c r="T446" s="240"/>
      <c r="AT446" s="241" t="s">
        <v>223</v>
      </c>
      <c r="AU446" s="241" t="s">
        <v>76</v>
      </c>
      <c r="AV446" s="12" t="s">
        <v>74</v>
      </c>
      <c r="AW446" s="12" t="s">
        <v>30</v>
      </c>
      <c r="AX446" s="12" t="s">
        <v>67</v>
      </c>
      <c r="AY446" s="241" t="s">
        <v>211</v>
      </c>
    </row>
    <row r="447" spans="2:51" s="13" customFormat="1" ht="12">
      <c r="B447" s="242"/>
      <c r="C447" s="243"/>
      <c r="D447" s="228" t="s">
        <v>223</v>
      </c>
      <c r="E447" s="244" t="s">
        <v>1</v>
      </c>
      <c r="F447" s="245" t="s">
        <v>1062</v>
      </c>
      <c r="G447" s="243"/>
      <c r="H447" s="246">
        <v>9.849</v>
      </c>
      <c r="I447" s="247"/>
      <c r="J447" s="243"/>
      <c r="K447" s="243"/>
      <c r="L447" s="248"/>
      <c r="M447" s="249"/>
      <c r="N447" s="250"/>
      <c r="O447" s="250"/>
      <c r="P447" s="250"/>
      <c r="Q447" s="250"/>
      <c r="R447" s="250"/>
      <c r="S447" s="250"/>
      <c r="T447" s="251"/>
      <c r="AT447" s="252" t="s">
        <v>223</v>
      </c>
      <c r="AU447" s="252" t="s">
        <v>76</v>
      </c>
      <c r="AV447" s="13" t="s">
        <v>76</v>
      </c>
      <c r="AW447" s="13" t="s">
        <v>30</v>
      </c>
      <c r="AX447" s="13" t="s">
        <v>67</v>
      </c>
      <c r="AY447" s="252" t="s">
        <v>211</v>
      </c>
    </row>
    <row r="448" spans="2:51" s="13" customFormat="1" ht="12">
      <c r="B448" s="242"/>
      <c r="C448" s="243"/>
      <c r="D448" s="228" t="s">
        <v>223</v>
      </c>
      <c r="E448" s="244" t="s">
        <v>1</v>
      </c>
      <c r="F448" s="245" t="s">
        <v>243</v>
      </c>
      <c r="G448" s="243"/>
      <c r="H448" s="246">
        <v>6</v>
      </c>
      <c r="I448" s="247"/>
      <c r="J448" s="243"/>
      <c r="K448" s="243"/>
      <c r="L448" s="248"/>
      <c r="M448" s="249"/>
      <c r="N448" s="250"/>
      <c r="O448" s="250"/>
      <c r="P448" s="250"/>
      <c r="Q448" s="250"/>
      <c r="R448" s="250"/>
      <c r="S448" s="250"/>
      <c r="T448" s="251"/>
      <c r="AT448" s="252" t="s">
        <v>223</v>
      </c>
      <c r="AU448" s="252" t="s">
        <v>76</v>
      </c>
      <c r="AV448" s="13" t="s">
        <v>76</v>
      </c>
      <c r="AW448" s="13" t="s">
        <v>30</v>
      </c>
      <c r="AX448" s="13" t="s">
        <v>67</v>
      </c>
      <c r="AY448" s="252" t="s">
        <v>211</v>
      </c>
    </row>
    <row r="449" spans="2:51" s="14" customFormat="1" ht="12">
      <c r="B449" s="253"/>
      <c r="C449" s="254"/>
      <c r="D449" s="228" t="s">
        <v>223</v>
      </c>
      <c r="E449" s="255" t="s">
        <v>1</v>
      </c>
      <c r="F449" s="256" t="s">
        <v>227</v>
      </c>
      <c r="G449" s="254"/>
      <c r="H449" s="257">
        <v>202.133</v>
      </c>
      <c r="I449" s="258"/>
      <c r="J449" s="254"/>
      <c r="K449" s="254"/>
      <c r="L449" s="259"/>
      <c r="M449" s="260"/>
      <c r="N449" s="261"/>
      <c r="O449" s="261"/>
      <c r="P449" s="261"/>
      <c r="Q449" s="261"/>
      <c r="R449" s="261"/>
      <c r="S449" s="261"/>
      <c r="T449" s="262"/>
      <c r="AT449" s="263" t="s">
        <v>223</v>
      </c>
      <c r="AU449" s="263" t="s">
        <v>76</v>
      </c>
      <c r="AV449" s="14" t="s">
        <v>218</v>
      </c>
      <c r="AW449" s="14" t="s">
        <v>30</v>
      </c>
      <c r="AX449" s="14" t="s">
        <v>74</v>
      </c>
      <c r="AY449" s="263" t="s">
        <v>211</v>
      </c>
    </row>
    <row r="450" spans="2:65" s="1" customFormat="1" ht="16.5" customHeight="1">
      <c r="B450" s="38"/>
      <c r="C450" s="216" t="s">
        <v>634</v>
      </c>
      <c r="D450" s="216" t="s">
        <v>213</v>
      </c>
      <c r="E450" s="217" t="s">
        <v>645</v>
      </c>
      <c r="F450" s="218" t="s">
        <v>646</v>
      </c>
      <c r="G450" s="219" t="s">
        <v>216</v>
      </c>
      <c r="H450" s="220">
        <v>141.902</v>
      </c>
      <c r="I450" s="221"/>
      <c r="J450" s="222">
        <f>ROUND(I450*H450,2)</f>
        <v>0</v>
      </c>
      <c r="K450" s="218" t="s">
        <v>217</v>
      </c>
      <c r="L450" s="43"/>
      <c r="M450" s="223" t="s">
        <v>1</v>
      </c>
      <c r="N450" s="224" t="s">
        <v>38</v>
      </c>
      <c r="O450" s="79"/>
      <c r="P450" s="225">
        <f>O450*H450</f>
        <v>0</v>
      </c>
      <c r="Q450" s="225">
        <v>0.048</v>
      </c>
      <c r="R450" s="225">
        <f>Q450*H450</f>
        <v>6.811296</v>
      </c>
      <c r="S450" s="225">
        <v>0.048</v>
      </c>
      <c r="T450" s="226">
        <f>S450*H450</f>
        <v>6.811296</v>
      </c>
      <c r="AR450" s="17" t="s">
        <v>218</v>
      </c>
      <c r="AT450" s="17" t="s">
        <v>213</v>
      </c>
      <c r="AU450" s="17" t="s">
        <v>76</v>
      </c>
      <c r="AY450" s="17" t="s">
        <v>211</v>
      </c>
      <c r="BE450" s="227">
        <f>IF(N450="základní",J450,0)</f>
        <v>0</v>
      </c>
      <c r="BF450" s="227">
        <f>IF(N450="snížená",J450,0)</f>
        <v>0</v>
      </c>
      <c r="BG450" s="227">
        <f>IF(N450="zákl. přenesená",J450,0)</f>
        <v>0</v>
      </c>
      <c r="BH450" s="227">
        <f>IF(N450="sníž. přenesená",J450,0)</f>
        <v>0</v>
      </c>
      <c r="BI450" s="227">
        <f>IF(N450="nulová",J450,0)</f>
        <v>0</v>
      </c>
      <c r="BJ450" s="17" t="s">
        <v>74</v>
      </c>
      <c r="BK450" s="227">
        <f>ROUND(I450*H450,2)</f>
        <v>0</v>
      </c>
      <c r="BL450" s="17" t="s">
        <v>218</v>
      </c>
      <c r="BM450" s="17" t="s">
        <v>1065</v>
      </c>
    </row>
    <row r="451" spans="2:47" s="1" customFormat="1" ht="12">
      <c r="B451" s="38"/>
      <c r="C451" s="39"/>
      <c r="D451" s="228" t="s">
        <v>219</v>
      </c>
      <c r="E451" s="39"/>
      <c r="F451" s="229" t="s">
        <v>648</v>
      </c>
      <c r="G451" s="39"/>
      <c r="H451" s="39"/>
      <c r="I451" s="143"/>
      <c r="J451" s="39"/>
      <c r="K451" s="39"/>
      <c r="L451" s="43"/>
      <c r="M451" s="230"/>
      <c r="N451" s="79"/>
      <c r="O451" s="79"/>
      <c r="P451" s="79"/>
      <c r="Q451" s="79"/>
      <c r="R451" s="79"/>
      <c r="S451" s="79"/>
      <c r="T451" s="80"/>
      <c r="AT451" s="17" t="s">
        <v>219</v>
      </c>
      <c r="AU451" s="17" t="s">
        <v>76</v>
      </c>
    </row>
    <row r="452" spans="2:51" s="12" customFormat="1" ht="12">
      <c r="B452" s="232"/>
      <c r="C452" s="233"/>
      <c r="D452" s="228" t="s">
        <v>223</v>
      </c>
      <c r="E452" s="234" t="s">
        <v>1</v>
      </c>
      <c r="F452" s="235" t="s">
        <v>1066</v>
      </c>
      <c r="G452" s="233"/>
      <c r="H452" s="234" t="s">
        <v>1</v>
      </c>
      <c r="I452" s="236"/>
      <c r="J452" s="233"/>
      <c r="K452" s="233"/>
      <c r="L452" s="237"/>
      <c r="M452" s="238"/>
      <c r="N452" s="239"/>
      <c r="O452" s="239"/>
      <c r="P452" s="239"/>
      <c r="Q452" s="239"/>
      <c r="R452" s="239"/>
      <c r="S452" s="239"/>
      <c r="T452" s="240"/>
      <c r="AT452" s="241" t="s">
        <v>223</v>
      </c>
      <c r="AU452" s="241" t="s">
        <v>76</v>
      </c>
      <c r="AV452" s="12" t="s">
        <v>74</v>
      </c>
      <c r="AW452" s="12" t="s">
        <v>30</v>
      </c>
      <c r="AX452" s="12" t="s">
        <v>67</v>
      </c>
      <c r="AY452" s="241" t="s">
        <v>211</v>
      </c>
    </row>
    <row r="453" spans="2:51" s="13" customFormat="1" ht="12">
      <c r="B453" s="242"/>
      <c r="C453" s="243"/>
      <c r="D453" s="228" t="s">
        <v>223</v>
      </c>
      <c r="E453" s="244" t="s">
        <v>1</v>
      </c>
      <c r="F453" s="245" t="s">
        <v>1067</v>
      </c>
      <c r="G453" s="243"/>
      <c r="H453" s="246">
        <v>141.902</v>
      </c>
      <c r="I453" s="247"/>
      <c r="J453" s="243"/>
      <c r="K453" s="243"/>
      <c r="L453" s="248"/>
      <c r="M453" s="249"/>
      <c r="N453" s="250"/>
      <c r="O453" s="250"/>
      <c r="P453" s="250"/>
      <c r="Q453" s="250"/>
      <c r="R453" s="250"/>
      <c r="S453" s="250"/>
      <c r="T453" s="251"/>
      <c r="AT453" s="252" t="s">
        <v>223</v>
      </c>
      <c r="AU453" s="252" t="s">
        <v>76</v>
      </c>
      <c r="AV453" s="13" t="s">
        <v>76</v>
      </c>
      <c r="AW453" s="13" t="s">
        <v>30</v>
      </c>
      <c r="AX453" s="13" t="s">
        <v>74</v>
      </c>
      <c r="AY453" s="252" t="s">
        <v>211</v>
      </c>
    </row>
    <row r="454" spans="2:65" s="1" customFormat="1" ht="16.5" customHeight="1">
      <c r="B454" s="38"/>
      <c r="C454" s="216" t="s">
        <v>416</v>
      </c>
      <c r="D454" s="216" t="s">
        <v>213</v>
      </c>
      <c r="E454" s="217" t="s">
        <v>649</v>
      </c>
      <c r="F454" s="218" t="s">
        <v>650</v>
      </c>
      <c r="G454" s="219" t="s">
        <v>216</v>
      </c>
      <c r="H454" s="220">
        <v>158.671</v>
      </c>
      <c r="I454" s="221"/>
      <c r="J454" s="222">
        <f>ROUND(I454*H454,2)</f>
        <v>0</v>
      </c>
      <c r="K454" s="218" t="s">
        <v>217</v>
      </c>
      <c r="L454" s="43"/>
      <c r="M454" s="223" t="s">
        <v>1</v>
      </c>
      <c r="N454" s="224" t="s">
        <v>38</v>
      </c>
      <c r="O454" s="79"/>
      <c r="P454" s="225">
        <f>O454*H454</f>
        <v>0</v>
      </c>
      <c r="Q454" s="225">
        <v>0</v>
      </c>
      <c r="R454" s="225">
        <f>Q454*H454</f>
        <v>0</v>
      </c>
      <c r="S454" s="225">
        <v>0.0779</v>
      </c>
      <c r="T454" s="226">
        <f>S454*H454</f>
        <v>12.3604709</v>
      </c>
      <c r="AR454" s="17" t="s">
        <v>218</v>
      </c>
      <c r="AT454" s="17" t="s">
        <v>213</v>
      </c>
      <c r="AU454" s="17" t="s">
        <v>76</v>
      </c>
      <c r="AY454" s="17" t="s">
        <v>211</v>
      </c>
      <c r="BE454" s="227">
        <f>IF(N454="základní",J454,0)</f>
        <v>0</v>
      </c>
      <c r="BF454" s="227">
        <f>IF(N454="snížená",J454,0)</f>
        <v>0</v>
      </c>
      <c r="BG454" s="227">
        <f>IF(N454="zákl. přenesená",J454,0)</f>
        <v>0</v>
      </c>
      <c r="BH454" s="227">
        <f>IF(N454="sníž. přenesená",J454,0)</f>
        <v>0</v>
      </c>
      <c r="BI454" s="227">
        <f>IF(N454="nulová",J454,0)</f>
        <v>0</v>
      </c>
      <c r="BJ454" s="17" t="s">
        <v>74</v>
      </c>
      <c r="BK454" s="227">
        <f>ROUND(I454*H454,2)</f>
        <v>0</v>
      </c>
      <c r="BL454" s="17" t="s">
        <v>218</v>
      </c>
      <c r="BM454" s="17" t="s">
        <v>1068</v>
      </c>
    </row>
    <row r="455" spans="2:47" s="1" customFormat="1" ht="12">
      <c r="B455" s="38"/>
      <c r="C455" s="39"/>
      <c r="D455" s="228" t="s">
        <v>219</v>
      </c>
      <c r="E455" s="39"/>
      <c r="F455" s="229" t="s">
        <v>652</v>
      </c>
      <c r="G455" s="39"/>
      <c r="H455" s="39"/>
      <c r="I455" s="143"/>
      <c r="J455" s="39"/>
      <c r="K455" s="39"/>
      <c r="L455" s="43"/>
      <c r="M455" s="230"/>
      <c r="N455" s="79"/>
      <c r="O455" s="79"/>
      <c r="P455" s="79"/>
      <c r="Q455" s="79"/>
      <c r="R455" s="79"/>
      <c r="S455" s="79"/>
      <c r="T455" s="80"/>
      <c r="AT455" s="17" t="s">
        <v>219</v>
      </c>
      <c r="AU455" s="17" t="s">
        <v>76</v>
      </c>
    </row>
    <row r="456" spans="2:47" s="1" customFormat="1" ht="12">
      <c r="B456" s="38"/>
      <c r="C456" s="39"/>
      <c r="D456" s="228" t="s">
        <v>221</v>
      </c>
      <c r="E456" s="39"/>
      <c r="F456" s="231" t="s">
        <v>653</v>
      </c>
      <c r="G456" s="39"/>
      <c r="H456" s="39"/>
      <c r="I456" s="143"/>
      <c r="J456" s="39"/>
      <c r="K456" s="39"/>
      <c r="L456" s="43"/>
      <c r="M456" s="230"/>
      <c r="N456" s="79"/>
      <c r="O456" s="79"/>
      <c r="P456" s="79"/>
      <c r="Q456" s="79"/>
      <c r="R456" s="79"/>
      <c r="S456" s="79"/>
      <c r="T456" s="80"/>
      <c r="AT456" s="17" t="s">
        <v>221</v>
      </c>
      <c r="AU456" s="17" t="s">
        <v>76</v>
      </c>
    </row>
    <row r="457" spans="2:51" s="12" customFormat="1" ht="12">
      <c r="B457" s="232"/>
      <c r="C457" s="233"/>
      <c r="D457" s="228" t="s">
        <v>223</v>
      </c>
      <c r="E457" s="234" t="s">
        <v>1</v>
      </c>
      <c r="F457" s="235" t="s">
        <v>1069</v>
      </c>
      <c r="G457" s="233"/>
      <c r="H457" s="234" t="s">
        <v>1</v>
      </c>
      <c r="I457" s="236"/>
      <c r="J457" s="233"/>
      <c r="K457" s="233"/>
      <c r="L457" s="237"/>
      <c r="M457" s="238"/>
      <c r="N457" s="239"/>
      <c r="O457" s="239"/>
      <c r="P457" s="239"/>
      <c r="Q457" s="239"/>
      <c r="R457" s="239"/>
      <c r="S457" s="239"/>
      <c r="T457" s="240"/>
      <c r="AT457" s="241" t="s">
        <v>223</v>
      </c>
      <c r="AU457" s="241" t="s">
        <v>76</v>
      </c>
      <c r="AV457" s="12" t="s">
        <v>74</v>
      </c>
      <c r="AW457" s="12" t="s">
        <v>30</v>
      </c>
      <c r="AX457" s="12" t="s">
        <v>67</v>
      </c>
      <c r="AY457" s="241" t="s">
        <v>211</v>
      </c>
    </row>
    <row r="458" spans="2:51" s="13" customFormat="1" ht="12">
      <c r="B458" s="242"/>
      <c r="C458" s="243"/>
      <c r="D458" s="228" t="s">
        <v>223</v>
      </c>
      <c r="E458" s="244" t="s">
        <v>1</v>
      </c>
      <c r="F458" s="245" t="s">
        <v>1070</v>
      </c>
      <c r="G458" s="243"/>
      <c r="H458" s="246">
        <v>60.642</v>
      </c>
      <c r="I458" s="247"/>
      <c r="J458" s="243"/>
      <c r="K458" s="243"/>
      <c r="L458" s="248"/>
      <c r="M458" s="249"/>
      <c r="N458" s="250"/>
      <c r="O458" s="250"/>
      <c r="P458" s="250"/>
      <c r="Q458" s="250"/>
      <c r="R458" s="250"/>
      <c r="S458" s="250"/>
      <c r="T458" s="251"/>
      <c r="AT458" s="252" t="s">
        <v>223</v>
      </c>
      <c r="AU458" s="252" t="s">
        <v>76</v>
      </c>
      <c r="AV458" s="13" t="s">
        <v>76</v>
      </c>
      <c r="AW458" s="13" t="s">
        <v>30</v>
      </c>
      <c r="AX458" s="13" t="s">
        <v>67</v>
      </c>
      <c r="AY458" s="252" t="s">
        <v>211</v>
      </c>
    </row>
    <row r="459" spans="2:51" s="12" customFormat="1" ht="12">
      <c r="B459" s="232"/>
      <c r="C459" s="233"/>
      <c r="D459" s="228" t="s">
        <v>223</v>
      </c>
      <c r="E459" s="234" t="s">
        <v>1</v>
      </c>
      <c r="F459" s="235" t="s">
        <v>1071</v>
      </c>
      <c r="G459" s="233"/>
      <c r="H459" s="234" t="s">
        <v>1</v>
      </c>
      <c r="I459" s="236"/>
      <c r="J459" s="233"/>
      <c r="K459" s="233"/>
      <c r="L459" s="237"/>
      <c r="M459" s="238"/>
      <c r="N459" s="239"/>
      <c r="O459" s="239"/>
      <c r="P459" s="239"/>
      <c r="Q459" s="239"/>
      <c r="R459" s="239"/>
      <c r="S459" s="239"/>
      <c r="T459" s="240"/>
      <c r="AT459" s="241" t="s">
        <v>223</v>
      </c>
      <c r="AU459" s="241" t="s">
        <v>76</v>
      </c>
      <c r="AV459" s="12" t="s">
        <v>74</v>
      </c>
      <c r="AW459" s="12" t="s">
        <v>30</v>
      </c>
      <c r="AX459" s="12" t="s">
        <v>67</v>
      </c>
      <c r="AY459" s="241" t="s">
        <v>211</v>
      </c>
    </row>
    <row r="460" spans="2:51" s="13" customFormat="1" ht="12">
      <c r="B460" s="242"/>
      <c r="C460" s="243"/>
      <c r="D460" s="228" t="s">
        <v>223</v>
      </c>
      <c r="E460" s="244" t="s">
        <v>1</v>
      </c>
      <c r="F460" s="245" t="s">
        <v>1059</v>
      </c>
      <c r="G460" s="243"/>
      <c r="H460" s="246">
        <v>31</v>
      </c>
      <c r="I460" s="247"/>
      <c r="J460" s="243"/>
      <c r="K460" s="243"/>
      <c r="L460" s="248"/>
      <c r="M460" s="249"/>
      <c r="N460" s="250"/>
      <c r="O460" s="250"/>
      <c r="P460" s="250"/>
      <c r="Q460" s="250"/>
      <c r="R460" s="250"/>
      <c r="S460" s="250"/>
      <c r="T460" s="251"/>
      <c r="AT460" s="252" t="s">
        <v>223</v>
      </c>
      <c r="AU460" s="252" t="s">
        <v>76</v>
      </c>
      <c r="AV460" s="13" t="s">
        <v>76</v>
      </c>
      <c r="AW460" s="13" t="s">
        <v>30</v>
      </c>
      <c r="AX460" s="13" t="s">
        <v>67</v>
      </c>
      <c r="AY460" s="252" t="s">
        <v>211</v>
      </c>
    </row>
    <row r="461" spans="2:51" s="12" customFormat="1" ht="12">
      <c r="B461" s="232"/>
      <c r="C461" s="233"/>
      <c r="D461" s="228" t="s">
        <v>223</v>
      </c>
      <c r="E461" s="234" t="s">
        <v>1</v>
      </c>
      <c r="F461" s="235" t="s">
        <v>1072</v>
      </c>
      <c r="G461" s="233"/>
      <c r="H461" s="234" t="s">
        <v>1</v>
      </c>
      <c r="I461" s="236"/>
      <c r="J461" s="233"/>
      <c r="K461" s="233"/>
      <c r="L461" s="237"/>
      <c r="M461" s="238"/>
      <c r="N461" s="239"/>
      <c r="O461" s="239"/>
      <c r="P461" s="239"/>
      <c r="Q461" s="239"/>
      <c r="R461" s="239"/>
      <c r="S461" s="239"/>
      <c r="T461" s="240"/>
      <c r="AT461" s="241" t="s">
        <v>223</v>
      </c>
      <c r="AU461" s="241" t="s">
        <v>76</v>
      </c>
      <c r="AV461" s="12" t="s">
        <v>74</v>
      </c>
      <c r="AW461" s="12" t="s">
        <v>30</v>
      </c>
      <c r="AX461" s="12" t="s">
        <v>67</v>
      </c>
      <c r="AY461" s="241" t="s">
        <v>211</v>
      </c>
    </row>
    <row r="462" spans="2:51" s="13" customFormat="1" ht="12">
      <c r="B462" s="242"/>
      <c r="C462" s="243"/>
      <c r="D462" s="228" t="s">
        <v>223</v>
      </c>
      <c r="E462" s="244" t="s">
        <v>1</v>
      </c>
      <c r="F462" s="245" t="s">
        <v>1061</v>
      </c>
      <c r="G462" s="243"/>
      <c r="H462" s="246">
        <v>34</v>
      </c>
      <c r="I462" s="247"/>
      <c r="J462" s="243"/>
      <c r="K462" s="243"/>
      <c r="L462" s="248"/>
      <c r="M462" s="249"/>
      <c r="N462" s="250"/>
      <c r="O462" s="250"/>
      <c r="P462" s="250"/>
      <c r="Q462" s="250"/>
      <c r="R462" s="250"/>
      <c r="S462" s="250"/>
      <c r="T462" s="251"/>
      <c r="AT462" s="252" t="s">
        <v>223</v>
      </c>
      <c r="AU462" s="252" t="s">
        <v>76</v>
      </c>
      <c r="AV462" s="13" t="s">
        <v>76</v>
      </c>
      <c r="AW462" s="13" t="s">
        <v>30</v>
      </c>
      <c r="AX462" s="13" t="s">
        <v>67</v>
      </c>
      <c r="AY462" s="252" t="s">
        <v>211</v>
      </c>
    </row>
    <row r="463" spans="2:51" s="12" customFormat="1" ht="12">
      <c r="B463" s="232"/>
      <c r="C463" s="233"/>
      <c r="D463" s="228" t="s">
        <v>223</v>
      </c>
      <c r="E463" s="234" t="s">
        <v>1</v>
      </c>
      <c r="F463" s="235" t="s">
        <v>1073</v>
      </c>
      <c r="G463" s="233"/>
      <c r="H463" s="234" t="s">
        <v>1</v>
      </c>
      <c r="I463" s="236"/>
      <c r="J463" s="233"/>
      <c r="K463" s="233"/>
      <c r="L463" s="237"/>
      <c r="M463" s="238"/>
      <c r="N463" s="239"/>
      <c r="O463" s="239"/>
      <c r="P463" s="239"/>
      <c r="Q463" s="239"/>
      <c r="R463" s="239"/>
      <c r="S463" s="239"/>
      <c r="T463" s="240"/>
      <c r="AT463" s="241" t="s">
        <v>223</v>
      </c>
      <c r="AU463" s="241" t="s">
        <v>76</v>
      </c>
      <c r="AV463" s="12" t="s">
        <v>74</v>
      </c>
      <c r="AW463" s="12" t="s">
        <v>30</v>
      </c>
      <c r="AX463" s="12" t="s">
        <v>67</v>
      </c>
      <c r="AY463" s="241" t="s">
        <v>211</v>
      </c>
    </row>
    <row r="464" spans="2:51" s="13" customFormat="1" ht="12">
      <c r="B464" s="242"/>
      <c r="C464" s="243"/>
      <c r="D464" s="228" t="s">
        <v>223</v>
      </c>
      <c r="E464" s="244" t="s">
        <v>1</v>
      </c>
      <c r="F464" s="245" t="s">
        <v>1074</v>
      </c>
      <c r="G464" s="243"/>
      <c r="H464" s="246">
        <v>1.97</v>
      </c>
      <c r="I464" s="247"/>
      <c r="J464" s="243"/>
      <c r="K464" s="243"/>
      <c r="L464" s="248"/>
      <c r="M464" s="249"/>
      <c r="N464" s="250"/>
      <c r="O464" s="250"/>
      <c r="P464" s="250"/>
      <c r="Q464" s="250"/>
      <c r="R464" s="250"/>
      <c r="S464" s="250"/>
      <c r="T464" s="251"/>
      <c r="AT464" s="252" t="s">
        <v>223</v>
      </c>
      <c r="AU464" s="252" t="s">
        <v>76</v>
      </c>
      <c r="AV464" s="13" t="s">
        <v>76</v>
      </c>
      <c r="AW464" s="13" t="s">
        <v>30</v>
      </c>
      <c r="AX464" s="13" t="s">
        <v>67</v>
      </c>
      <c r="AY464" s="252" t="s">
        <v>211</v>
      </c>
    </row>
    <row r="465" spans="2:51" s="13" customFormat="1" ht="12">
      <c r="B465" s="242"/>
      <c r="C465" s="243"/>
      <c r="D465" s="228" t="s">
        <v>223</v>
      </c>
      <c r="E465" s="244" t="s">
        <v>1</v>
      </c>
      <c r="F465" s="245" t="s">
        <v>1075</v>
      </c>
      <c r="G465" s="243"/>
      <c r="H465" s="246">
        <v>1.2</v>
      </c>
      <c r="I465" s="247"/>
      <c r="J465" s="243"/>
      <c r="K465" s="243"/>
      <c r="L465" s="248"/>
      <c r="M465" s="249"/>
      <c r="N465" s="250"/>
      <c r="O465" s="250"/>
      <c r="P465" s="250"/>
      <c r="Q465" s="250"/>
      <c r="R465" s="250"/>
      <c r="S465" s="250"/>
      <c r="T465" s="251"/>
      <c r="AT465" s="252" t="s">
        <v>223</v>
      </c>
      <c r="AU465" s="252" t="s">
        <v>76</v>
      </c>
      <c r="AV465" s="13" t="s">
        <v>76</v>
      </c>
      <c r="AW465" s="13" t="s">
        <v>30</v>
      </c>
      <c r="AX465" s="13" t="s">
        <v>67</v>
      </c>
      <c r="AY465" s="252" t="s">
        <v>211</v>
      </c>
    </row>
    <row r="466" spans="2:51" s="13" customFormat="1" ht="12">
      <c r="B466" s="242"/>
      <c r="C466" s="243"/>
      <c r="D466" s="228" t="s">
        <v>223</v>
      </c>
      <c r="E466" s="244" t="s">
        <v>1</v>
      </c>
      <c r="F466" s="245" t="s">
        <v>1076</v>
      </c>
      <c r="G466" s="243"/>
      <c r="H466" s="246">
        <v>1.479</v>
      </c>
      <c r="I466" s="247"/>
      <c r="J466" s="243"/>
      <c r="K466" s="243"/>
      <c r="L466" s="248"/>
      <c r="M466" s="249"/>
      <c r="N466" s="250"/>
      <c r="O466" s="250"/>
      <c r="P466" s="250"/>
      <c r="Q466" s="250"/>
      <c r="R466" s="250"/>
      <c r="S466" s="250"/>
      <c r="T466" s="251"/>
      <c r="AT466" s="252" t="s">
        <v>223</v>
      </c>
      <c r="AU466" s="252" t="s">
        <v>76</v>
      </c>
      <c r="AV466" s="13" t="s">
        <v>76</v>
      </c>
      <c r="AW466" s="13" t="s">
        <v>30</v>
      </c>
      <c r="AX466" s="13" t="s">
        <v>67</v>
      </c>
      <c r="AY466" s="252" t="s">
        <v>211</v>
      </c>
    </row>
    <row r="467" spans="2:51" s="12" customFormat="1" ht="12">
      <c r="B467" s="232"/>
      <c r="C467" s="233"/>
      <c r="D467" s="228" t="s">
        <v>223</v>
      </c>
      <c r="E467" s="234" t="s">
        <v>1</v>
      </c>
      <c r="F467" s="235" t="s">
        <v>1077</v>
      </c>
      <c r="G467" s="233"/>
      <c r="H467" s="234" t="s">
        <v>1</v>
      </c>
      <c r="I467" s="236"/>
      <c r="J467" s="233"/>
      <c r="K467" s="233"/>
      <c r="L467" s="237"/>
      <c r="M467" s="238"/>
      <c r="N467" s="239"/>
      <c r="O467" s="239"/>
      <c r="P467" s="239"/>
      <c r="Q467" s="239"/>
      <c r="R467" s="239"/>
      <c r="S467" s="239"/>
      <c r="T467" s="240"/>
      <c r="AT467" s="241" t="s">
        <v>223</v>
      </c>
      <c r="AU467" s="241" t="s">
        <v>76</v>
      </c>
      <c r="AV467" s="12" t="s">
        <v>74</v>
      </c>
      <c r="AW467" s="12" t="s">
        <v>30</v>
      </c>
      <c r="AX467" s="12" t="s">
        <v>67</v>
      </c>
      <c r="AY467" s="241" t="s">
        <v>211</v>
      </c>
    </row>
    <row r="468" spans="2:51" s="13" customFormat="1" ht="12">
      <c r="B468" s="242"/>
      <c r="C468" s="243"/>
      <c r="D468" s="228" t="s">
        <v>223</v>
      </c>
      <c r="E468" s="244" t="s">
        <v>1</v>
      </c>
      <c r="F468" s="245" t="s">
        <v>1078</v>
      </c>
      <c r="G468" s="243"/>
      <c r="H468" s="246">
        <v>28.38</v>
      </c>
      <c r="I468" s="247"/>
      <c r="J468" s="243"/>
      <c r="K468" s="243"/>
      <c r="L468" s="248"/>
      <c r="M468" s="249"/>
      <c r="N468" s="250"/>
      <c r="O468" s="250"/>
      <c r="P468" s="250"/>
      <c r="Q468" s="250"/>
      <c r="R468" s="250"/>
      <c r="S468" s="250"/>
      <c r="T468" s="251"/>
      <c r="AT468" s="252" t="s">
        <v>223</v>
      </c>
      <c r="AU468" s="252" t="s">
        <v>76</v>
      </c>
      <c r="AV468" s="13" t="s">
        <v>76</v>
      </c>
      <c r="AW468" s="13" t="s">
        <v>30</v>
      </c>
      <c r="AX468" s="13" t="s">
        <v>67</v>
      </c>
      <c r="AY468" s="252" t="s">
        <v>211</v>
      </c>
    </row>
    <row r="469" spans="2:51" s="14" customFormat="1" ht="12">
      <c r="B469" s="253"/>
      <c r="C469" s="254"/>
      <c r="D469" s="228" t="s">
        <v>223</v>
      </c>
      <c r="E469" s="255" t="s">
        <v>1</v>
      </c>
      <c r="F469" s="256" t="s">
        <v>227</v>
      </c>
      <c r="G469" s="254"/>
      <c r="H469" s="257">
        <v>158.671</v>
      </c>
      <c r="I469" s="258"/>
      <c r="J469" s="254"/>
      <c r="K469" s="254"/>
      <c r="L469" s="259"/>
      <c r="M469" s="260"/>
      <c r="N469" s="261"/>
      <c r="O469" s="261"/>
      <c r="P469" s="261"/>
      <c r="Q469" s="261"/>
      <c r="R469" s="261"/>
      <c r="S469" s="261"/>
      <c r="T469" s="262"/>
      <c r="AT469" s="263" t="s">
        <v>223</v>
      </c>
      <c r="AU469" s="263" t="s">
        <v>76</v>
      </c>
      <c r="AV469" s="14" t="s">
        <v>218</v>
      </c>
      <c r="AW469" s="14" t="s">
        <v>30</v>
      </c>
      <c r="AX469" s="14" t="s">
        <v>74</v>
      </c>
      <c r="AY469" s="263" t="s">
        <v>211</v>
      </c>
    </row>
    <row r="470" spans="2:65" s="1" customFormat="1" ht="16.5" customHeight="1">
      <c r="B470" s="38"/>
      <c r="C470" s="216" t="s">
        <v>644</v>
      </c>
      <c r="D470" s="216" t="s">
        <v>213</v>
      </c>
      <c r="E470" s="217" t="s">
        <v>661</v>
      </c>
      <c r="F470" s="218" t="s">
        <v>662</v>
      </c>
      <c r="G470" s="219" t="s">
        <v>230</v>
      </c>
      <c r="H470" s="220">
        <v>8.085</v>
      </c>
      <c r="I470" s="221"/>
      <c r="J470" s="222">
        <f>ROUND(I470*H470,2)</f>
        <v>0</v>
      </c>
      <c r="K470" s="218" t="s">
        <v>217</v>
      </c>
      <c r="L470" s="43"/>
      <c r="M470" s="223" t="s">
        <v>1</v>
      </c>
      <c r="N470" s="224" t="s">
        <v>38</v>
      </c>
      <c r="O470" s="79"/>
      <c r="P470" s="225">
        <f>O470*H470</f>
        <v>0</v>
      </c>
      <c r="Q470" s="225">
        <v>0.50375</v>
      </c>
      <c r="R470" s="225">
        <f>Q470*H470</f>
        <v>4.072818750000001</v>
      </c>
      <c r="S470" s="225">
        <v>2.5</v>
      </c>
      <c r="T470" s="226">
        <f>S470*H470</f>
        <v>20.212500000000002</v>
      </c>
      <c r="AR470" s="17" t="s">
        <v>218</v>
      </c>
      <c r="AT470" s="17" t="s">
        <v>213</v>
      </c>
      <c r="AU470" s="17" t="s">
        <v>76</v>
      </c>
      <c r="AY470" s="17" t="s">
        <v>211</v>
      </c>
      <c r="BE470" s="227">
        <f>IF(N470="základní",J470,0)</f>
        <v>0</v>
      </c>
      <c r="BF470" s="227">
        <f>IF(N470="snížená",J470,0)</f>
        <v>0</v>
      </c>
      <c r="BG470" s="227">
        <f>IF(N470="zákl. přenesená",J470,0)</f>
        <v>0</v>
      </c>
      <c r="BH470" s="227">
        <f>IF(N470="sníž. přenesená",J470,0)</f>
        <v>0</v>
      </c>
      <c r="BI470" s="227">
        <f>IF(N470="nulová",J470,0)</f>
        <v>0</v>
      </c>
      <c r="BJ470" s="17" t="s">
        <v>74</v>
      </c>
      <c r="BK470" s="227">
        <f>ROUND(I470*H470,2)</f>
        <v>0</v>
      </c>
      <c r="BL470" s="17" t="s">
        <v>218</v>
      </c>
      <c r="BM470" s="17" t="s">
        <v>1079</v>
      </c>
    </row>
    <row r="471" spans="2:47" s="1" customFormat="1" ht="12">
      <c r="B471" s="38"/>
      <c r="C471" s="39"/>
      <c r="D471" s="228" t="s">
        <v>219</v>
      </c>
      <c r="E471" s="39"/>
      <c r="F471" s="229" t="s">
        <v>664</v>
      </c>
      <c r="G471" s="39"/>
      <c r="H471" s="39"/>
      <c r="I471" s="143"/>
      <c r="J471" s="39"/>
      <c r="K471" s="39"/>
      <c r="L471" s="43"/>
      <c r="M471" s="230"/>
      <c r="N471" s="79"/>
      <c r="O471" s="79"/>
      <c r="P471" s="79"/>
      <c r="Q471" s="79"/>
      <c r="R471" s="79"/>
      <c r="S471" s="79"/>
      <c r="T471" s="80"/>
      <c r="AT471" s="17" t="s">
        <v>219</v>
      </c>
      <c r="AU471" s="17" t="s">
        <v>76</v>
      </c>
    </row>
    <row r="472" spans="2:47" s="1" customFormat="1" ht="12">
      <c r="B472" s="38"/>
      <c r="C472" s="39"/>
      <c r="D472" s="228" t="s">
        <v>221</v>
      </c>
      <c r="E472" s="39"/>
      <c r="F472" s="231" t="s">
        <v>665</v>
      </c>
      <c r="G472" s="39"/>
      <c r="H472" s="39"/>
      <c r="I472" s="143"/>
      <c r="J472" s="39"/>
      <c r="K472" s="39"/>
      <c r="L472" s="43"/>
      <c r="M472" s="230"/>
      <c r="N472" s="79"/>
      <c r="O472" s="79"/>
      <c r="P472" s="79"/>
      <c r="Q472" s="79"/>
      <c r="R472" s="79"/>
      <c r="S472" s="79"/>
      <c r="T472" s="80"/>
      <c r="AT472" s="17" t="s">
        <v>221</v>
      </c>
      <c r="AU472" s="17" t="s">
        <v>76</v>
      </c>
    </row>
    <row r="473" spans="2:51" s="12" customFormat="1" ht="12">
      <c r="B473" s="232"/>
      <c r="C473" s="233"/>
      <c r="D473" s="228" t="s">
        <v>223</v>
      </c>
      <c r="E473" s="234" t="s">
        <v>1</v>
      </c>
      <c r="F473" s="235" t="s">
        <v>626</v>
      </c>
      <c r="G473" s="233"/>
      <c r="H473" s="234" t="s">
        <v>1</v>
      </c>
      <c r="I473" s="236"/>
      <c r="J473" s="233"/>
      <c r="K473" s="233"/>
      <c r="L473" s="237"/>
      <c r="M473" s="238"/>
      <c r="N473" s="239"/>
      <c r="O473" s="239"/>
      <c r="P473" s="239"/>
      <c r="Q473" s="239"/>
      <c r="R473" s="239"/>
      <c r="S473" s="239"/>
      <c r="T473" s="240"/>
      <c r="AT473" s="241" t="s">
        <v>223</v>
      </c>
      <c r="AU473" s="241" t="s">
        <v>76</v>
      </c>
      <c r="AV473" s="12" t="s">
        <v>74</v>
      </c>
      <c r="AW473" s="12" t="s">
        <v>30</v>
      </c>
      <c r="AX473" s="12" t="s">
        <v>67</v>
      </c>
      <c r="AY473" s="241" t="s">
        <v>211</v>
      </c>
    </row>
    <row r="474" spans="2:51" s="13" customFormat="1" ht="12">
      <c r="B474" s="242"/>
      <c r="C474" s="243"/>
      <c r="D474" s="228" t="s">
        <v>223</v>
      </c>
      <c r="E474" s="244" t="s">
        <v>1</v>
      </c>
      <c r="F474" s="245" t="s">
        <v>1080</v>
      </c>
      <c r="G474" s="243"/>
      <c r="H474" s="246">
        <v>4.851</v>
      </c>
      <c r="I474" s="247"/>
      <c r="J474" s="243"/>
      <c r="K474" s="243"/>
      <c r="L474" s="248"/>
      <c r="M474" s="249"/>
      <c r="N474" s="250"/>
      <c r="O474" s="250"/>
      <c r="P474" s="250"/>
      <c r="Q474" s="250"/>
      <c r="R474" s="250"/>
      <c r="S474" s="250"/>
      <c r="T474" s="251"/>
      <c r="AT474" s="252" t="s">
        <v>223</v>
      </c>
      <c r="AU474" s="252" t="s">
        <v>76</v>
      </c>
      <c r="AV474" s="13" t="s">
        <v>76</v>
      </c>
      <c r="AW474" s="13" t="s">
        <v>30</v>
      </c>
      <c r="AX474" s="13" t="s">
        <v>67</v>
      </c>
      <c r="AY474" s="252" t="s">
        <v>211</v>
      </c>
    </row>
    <row r="475" spans="2:51" s="12" customFormat="1" ht="12">
      <c r="B475" s="232"/>
      <c r="C475" s="233"/>
      <c r="D475" s="228" t="s">
        <v>223</v>
      </c>
      <c r="E475" s="234" t="s">
        <v>1</v>
      </c>
      <c r="F475" s="235" t="s">
        <v>1058</v>
      </c>
      <c r="G475" s="233"/>
      <c r="H475" s="234" t="s">
        <v>1</v>
      </c>
      <c r="I475" s="236"/>
      <c r="J475" s="233"/>
      <c r="K475" s="233"/>
      <c r="L475" s="237"/>
      <c r="M475" s="238"/>
      <c r="N475" s="239"/>
      <c r="O475" s="239"/>
      <c r="P475" s="239"/>
      <c r="Q475" s="239"/>
      <c r="R475" s="239"/>
      <c r="S475" s="239"/>
      <c r="T475" s="240"/>
      <c r="AT475" s="241" t="s">
        <v>223</v>
      </c>
      <c r="AU475" s="241" t="s">
        <v>76</v>
      </c>
      <c r="AV475" s="12" t="s">
        <v>74</v>
      </c>
      <c r="AW475" s="12" t="s">
        <v>30</v>
      </c>
      <c r="AX475" s="12" t="s">
        <v>67</v>
      </c>
      <c r="AY475" s="241" t="s">
        <v>211</v>
      </c>
    </row>
    <row r="476" spans="2:51" s="13" customFormat="1" ht="12">
      <c r="B476" s="242"/>
      <c r="C476" s="243"/>
      <c r="D476" s="228" t="s">
        <v>223</v>
      </c>
      <c r="E476" s="244" t="s">
        <v>1</v>
      </c>
      <c r="F476" s="245" t="s">
        <v>1081</v>
      </c>
      <c r="G476" s="243"/>
      <c r="H476" s="246">
        <v>1.24</v>
      </c>
      <c r="I476" s="247"/>
      <c r="J476" s="243"/>
      <c r="K476" s="243"/>
      <c r="L476" s="248"/>
      <c r="M476" s="249"/>
      <c r="N476" s="250"/>
      <c r="O476" s="250"/>
      <c r="P476" s="250"/>
      <c r="Q476" s="250"/>
      <c r="R476" s="250"/>
      <c r="S476" s="250"/>
      <c r="T476" s="251"/>
      <c r="AT476" s="252" t="s">
        <v>223</v>
      </c>
      <c r="AU476" s="252" t="s">
        <v>76</v>
      </c>
      <c r="AV476" s="13" t="s">
        <v>76</v>
      </c>
      <c r="AW476" s="13" t="s">
        <v>30</v>
      </c>
      <c r="AX476" s="13" t="s">
        <v>67</v>
      </c>
      <c r="AY476" s="252" t="s">
        <v>211</v>
      </c>
    </row>
    <row r="477" spans="2:51" s="12" customFormat="1" ht="12">
      <c r="B477" s="232"/>
      <c r="C477" s="233"/>
      <c r="D477" s="228" t="s">
        <v>223</v>
      </c>
      <c r="E477" s="234" t="s">
        <v>1</v>
      </c>
      <c r="F477" s="235" t="s">
        <v>1060</v>
      </c>
      <c r="G477" s="233"/>
      <c r="H477" s="234" t="s">
        <v>1</v>
      </c>
      <c r="I477" s="236"/>
      <c r="J477" s="233"/>
      <c r="K477" s="233"/>
      <c r="L477" s="237"/>
      <c r="M477" s="238"/>
      <c r="N477" s="239"/>
      <c r="O477" s="239"/>
      <c r="P477" s="239"/>
      <c r="Q477" s="239"/>
      <c r="R477" s="239"/>
      <c r="S477" s="239"/>
      <c r="T477" s="240"/>
      <c r="AT477" s="241" t="s">
        <v>223</v>
      </c>
      <c r="AU477" s="241" t="s">
        <v>76</v>
      </c>
      <c r="AV477" s="12" t="s">
        <v>74</v>
      </c>
      <c r="AW477" s="12" t="s">
        <v>30</v>
      </c>
      <c r="AX477" s="12" t="s">
        <v>67</v>
      </c>
      <c r="AY477" s="241" t="s">
        <v>211</v>
      </c>
    </row>
    <row r="478" spans="2:51" s="13" customFormat="1" ht="12">
      <c r="B478" s="242"/>
      <c r="C478" s="243"/>
      <c r="D478" s="228" t="s">
        <v>223</v>
      </c>
      <c r="E478" s="244" t="s">
        <v>1</v>
      </c>
      <c r="F478" s="245" t="s">
        <v>1082</v>
      </c>
      <c r="G478" s="243"/>
      <c r="H478" s="246">
        <v>1.36</v>
      </c>
      <c r="I478" s="247"/>
      <c r="J478" s="243"/>
      <c r="K478" s="243"/>
      <c r="L478" s="248"/>
      <c r="M478" s="249"/>
      <c r="N478" s="250"/>
      <c r="O478" s="250"/>
      <c r="P478" s="250"/>
      <c r="Q478" s="250"/>
      <c r="R478" s="250"/>
      <c r="S478" s="250"/>
      <c r="T478" s="251"/>
      <c r="AT478" s="252" t="s">
        <v>223</v>
      </c>
      <c r="AU478" s="252" t="s">
        <v>76</v>
      </c>
      <c r="AV478" s="13" t="s">
        <v>76</v>
      </c>
      <c r="AW478" s="13" t="s">
        <v>30</v>
      </c>
      <c r="AX478" s="13" t="s">
        <v>67</v>
      </c>
      <c r="AY478" s="252" t="s">
        <v>211</v>
      </c>
    </row>
    <row r="479" spans="2:51" s="12" customFormat="1" ht="12">
      <c r="B479" s="232"/>
      <c r="C479" s="233"/>
      <c r="D479" s="228" t="s">
        <v>223</v>
      </c>
      <c r="E479" s="234" t="s">
        <v>1</v>
      </c>
      <c r="F479" s="235" t="s">
        <v>1083</v>
      </c>
      <c r="G479" s="233"/>
      <c r="H479" s="234" t="s">
        <v>1</v>
      </c>
      <c r="I479" s="236"/>
      <c r="J479" s="233"/>
      <c r="K479" s="233"/>
      <c r="L479" s="237"/>
      <c r="M479" s="238"/>
      <c r="N479" s="239"/>
      <c r="O479" s="239"/>
      <c r="P479" s="239"/>
      <c r="Q479" s="239"/>
      <c r="R479" s="239"/>
      <c r="S479" s="239"/>
      <c r="T479" s="240"/>
      <c r="AT479" s="241" t="s">
        <v>223</v>
      </c>
      <c r="AU479" s="241" t="s">
        <v>76</v>
      </c>
      <c r="AV479" s="12" t="s">
        <v>74</v>
      </c>
      <c r="AW479" s="12" t="s">
        <v>30</v>
      </c>
      <c r="AX479" s="12" t="s">
        <v>67</v>
      </c>
      <c r="AY479" s="241" t="s">
        <v>211</v>
      </c>
    </row>
    <row r="480" spans="2:51" s="13" customFormat="1" ht="12">
      <c r="B480" s="242"/>
      <c r="C480" s="243"/>
      <c r="D480" s="228" t="s">
        <v>223</v>
      </c>
      <c r="E480" s="244" t="s">
        <v>1</v>
      </c>
      <c r="F480" s="245" t="s">
        <v>1084</v>
      </c>
      <c r="G480" s="243"/>
      <c r="H480" s="246">
        <v>0.394</v>
      </c>
      <c r="I480" s="247"/>
      <c r="J480" s="243"/>
      <c r="K480" s="243"/>
      <c r="L480" s="248"/>
      <c r="M480" s="249"/>
      <c r="N480" s="250"/>
      <c r="O480" s="250"/>
      <c r="P480" s="250"/>
      <c r="Q480" s="250"/>
      <c r="R480" s="250"/>
      <c r="S480" s="250"/>
      <c r="T480" s="251"/>
      <c r="AT480" s="252" t="s">
        <v>223</v>
      </c>
      <c r="AU480" s="252" t="s">
        <v>76</v>
      </c>
      <c r="AV480" s="13" t="s">
        <v>76</v>
      </c>
      <c r="AW480" s="13" t="s">
        <v>30</v>
      </c>
      <c r="AX480" s="13" t="s">
        <v>67</v>
      </c>
      <c r="AY480" s="252" t="s">
        <v>211</v>
      </c>
    </row>
    <row r="481" spans="2:51" s="13" customFormat="1" ht="12">
      <c r="B481" s="242"/>
      <c r="C481" s="243"/>
      <c r="D481" s="228" t="s">
        <v>223</v>
      </c>
      <c r="E481" s="244" t="s">
        <v>1</v>
      </c>
      <c r="F481" s="245" t="s">
        <v>1085</v>
      </c>
      <c r="G481" s="243"/>
      <c r="H481" s="246">
        <v>0.24</v>
      </c>
      <c r="I481" s="247"/>
      <c r="J481" s="243"/>
      <c r="K481" s="243"/>
      <c r="L481" s="248"/>
      <c r="M481" s="249"/>
      <c r="N481" s="250"/>
      <c r="O481" s="250"/>
      <c r="P481" s="250"/>
      <c r="Q481" s="250"/>
      <c r="R481" s="250"/>
      <c r="S481" s="250"/>
      <c r="T481" s="251"/>
      <c r="AT481" s="252" t="s">
        <v>223</v>
      </c>
      <c r="AU481" s="252" t="s">
        <v>76</v>
      </c>
      <c r="AV481" s="13" t="s">
        <v>76</v>
      </c>
      <c r="AW481" s="13" t="s">
        <v>30</v>
      </c>
      <c r="AX481" s="13" t="s">
        <v>67</v>
      </c>
      <c r="AY481" s="252" t="s">
        <v>211</v>
      </c>
    </row>
    <row r="482" spans="2:51" s="14" customFormat="1" ht="12">
      <c r="B482" s="253"/>
      <c r="C482" s="254"/>
      <c r="D482" s="228" t="s">
        <v>223</v>
      </c>
      <c r="E482" s="255" t="s">
        <v>1</v>
      </c>
      <c r="F482" s="256" t="s">
        <v>227</v>
      </c>
      <c r="G482" s="254"/>
      <c r="H482" s="257">
        <v>8.085</v>
      </c>
      <c r="I482" s="258"/>
      <c r="J482" s="254"/>
      <c r="K482" s="254"/>
      <c r="L482" s="259"/>
      <c r="M482" s="260"/>
      <c r="N482" s="261"/>
      <c r="O482" s="261"/>
      <c r="P482" s="261"/>
      <c r="Q482" s="261"/>
      <c r="R482" s="261"/>
      <c r="S482" s="261"/>
      <c r="T482" s="262"/>
      <c r="AT482" s="263" t="s">
        <v>223</v>
      </c>
      <c r="AU482" s="263" t="s">
        <v>76</v>
      </c>
      <c r="AV482" s="14" t="s">
        <v>218</v>
      </c>
      <c r="AW482" s="14" t="s">
        <v>30</v>
      </c>
      <c r="AX482" s="14" t="s">
        <v>74</v>
      </c>
      <c r="AY482" s="263" t="s">
        <v>211</v>
      </c>
    </row>
    <row r="483" spans="2:65" s="1" customFormat="1" ht="16.5" customHeight="1">
      <c r="B483" s="38"/>
      <c r="C483" s="264" t="s">
        <v>421</v>
      </c>
      <c r="D483" s="264" t="s">
        <v>337</v>
      </c>
      <c r="E483" s="265" t="s">
        <v>669</v>
      </c>
      <c r="F483" s="266" t="s">
        <v>670</v>
      </c>
      <c r="G483" s="267" t="s">
        <v>323</v>
      </c>
      <c r="H483" s="268">
        <v>10.915</v>
      </c>
      <c r="I483" s="269"/>
      <c r="J483" s="270">
        <f>ROUND(I483*H483,2)</f>
        <v>0</v>
      </c>
      <c r="K483" s="266" t="s">
        <v>217</v>
      </c>
      <c r="L483" s="271"/>
      <c r="M483" s="272" t="s">
        <v>1</v>
      </c>
      <c r="N483" s="273" t="s">
        <v>38</v>
      </c>
      <c r="O483" s="79"/>
      <c r="P483" s="225">
        <f>O483*H483</f>
        <v>0</v>
      </c>
      <c r="Q483" s="225">
        <v>1</v>
      </c>
      <c r="R483" s="225">
        <f>Q483*H483</f>
        <v>10.915</v>
      </c>
      <c r="S483" s="225">
        <v>0</v>
      </c>
      <c r="T483" s="226">
        <f>S483*H483</f>
        <v>0</v>
      </c>
      <c r="AR483" s="17" t="s">
        <v>247</v>
      </c>
      <c r="AT483" s="17" t="s">
        <v>337</v>
      </c>
      <c r="AU483" s="17" t="s">
        <v>76</v>
      </c>
      <c r="AY483" s="17" t="s">
        <v>211</v>
      </c>
      <c r="BE483" s="227">
        <f>IF(N483="základní",J483,0)</f>
        <v>0</v>
      </c>
      <c r="BF483" s="227">
        <f>IF(N483="snížená",J483,0)</f>
        <v>0</v>
      </c>
      <c r="BG483" s="227">
        <f>IF(N483="zákl. přenesená",J483,0)</f>
        <v>0</v>
      </c>
      <c r="BH483" s="227">
        <f>IF(N483="sníž. přenesená",J483,0)</f>
        <v>0</v>
      </c>
      <c r="BI483" s="227">
        <f>IF(N483="nulová",J483,0)</f>
        <v>0</v>
      </c>
      <c r="BJ483" s="17" t="s">
        <v>74</v>
      </c>
      <c r="BK483" s="227">
        <f>ROUND(I483*H483,2)</f>
        <v>0</v>
      </c>
      <c r="BL483" s="17" t="s">
        <v>218</v>
      </c>
      <c r="BM483" s="17" t="s">
        <v>1086</v>
      </c>
    </row>
    <row r="484" spans="2:47" s="1" customFormat="1" ht="12">
      <c r="B484" s="38"/>
      <c r="C484" s="39"/>
      <c r="D484" s="228" t="s">
        <v>219</v>
      </c>
      <c r="E484" s="39"/>
      <c r="F484" s="229" t="s">
        <v>670</v>
      </c>
      <c r="G484" s="39"/>
      <c r="H484" s="39"/>
      <c r="I484" s="143"/>
      <c r="J484" s="39"/>
      <c r="K484" s="39"/>
      <c r="L484" s="43"/>
      <c r="M484" s="230"/>
      <c r="N484" s="79"/>
      <c r="O484" s="79"/>
      <c r="P484" s="79"/>
      <c r="Q484" s="79"/>
      <c r="R484" s="79"/>
      <c r="S484" s="79"/>
      <c r="T484" s="80"/>
      <c r="AT484" s="17" t="s">
        <v>219</v>
      </c>
      <c r="AU484" s="17" t="s">
        <v>76</v>
      </c>
    </row>
    <row r="485" spans="2:51" s="12" customFormat="1" ht="12">
      <c r="B485" s="232"/>
      <c r="C485" s="233"/>
      <c r="D485" s="228" t="s">
        <v>223</v>
      </c>
      <c r="E485" s="234" t="s">
        <v>1</v>
      </c>
      <c r="F485" s="235" t="s">
        <v>1087</v>
      </c>
      <c r="G485" s="233"/>
      <c r="H485" s="234" t="s">
        <v>1</v>
      </c>
      <c r="I485" s="236"/>
      <c r="J485" s="233"/>
      <c r="K485" s="233"/>
      <c r="L485" s="237"/>
      <c r="M485" s="238"/>
      <c r="N485" s="239"/>
      <c r="O485" s="239"/>
      <c r="P485" s="239"/>
      <c r="Q485" s="239"/>
      <c r="R485" s="239"/>
      <c r="S485" s="239"/>
      <c r="T485" s="240"/>
      <c r="AT485" s="241" t="s">
        <v>223</v>
      </c>
      <c r="AU485" s="241" t="s">
        <v>76</v>
      </c>
      <c r="AV485" s="12" t="s">
        <v>74</v>
      </c>
      <c r="AW485" s="12" t="s">
        <v>30</v>
      </c>
      <c r="AX485" s="12" t="s">
        <v>67</v>
      </c>
      <c r="AY485" s="241" t="s">
        <v>211</v>
      </c>
    </row>
    <row r="486" spans="2:51" s="13" customFormat="1" ht="12">
      <c r="B486" s="242"/>
      <c r="C486" s="243"/>
      <c r="D486" s="228" t="s">
        <v>223</v>
      </c>
      <c r="E486" s="244" t="s">
        <v>1</v>
      </c>
      <c r="F486" s="245" t="s">
        <v>1088</v>
      </c>
      <c r="G486" s="243"/>
      <c r="H486" s="246">
        <v>10.915</v>
      </c>
      <c r="I486" s="247"/>
      <c r="J486" s="243"/>
      <c r="K486" s="243"/>
      <c r="L486" s="248"/>
      <c r="M486" s="249"/>
      <c r="N486" s="250"/>
      <c r="O486" s="250"/>
      <c r="P486" s="250"/>
      <c r="Q486" s="250"/>
      <c r="R486" s="250"/>
      <c r="S486" s="250"/>
      <c r="T486" s="251"/>
      <c r="AT486" s="252" t="s">
        <v>223</v>
      </c>
      <c r="AU486" s="252" t="s">
        <v>76</v>
      </c>
      <c r="AV486" s="13" t="s">
        <v>76</v>
      </c>
      <c r="AW486" s="13" t="s">
        <v>30</v>
      </c>
      <c r="AX486" s="13" t="s">
        <v>74</v>
      </c>
      <c r="AY486" s="252" t="s">
        <v>211</v>
      </c>
    </row>
    <row r="487" spans="2:65" s="1" customFormat="1" ht="16.5" customHeight="1">
      <c r="B487" s="38"/>
      <c r="C487" s="216" t="s">
        <v>660</v>
      </c>
      <c r="D487" s="216" t="s">
        <v>213</v>
      </c>
      <c r="E487" s="217" t="s">
        <v>675</v>
      </c>
      <c r="F487" s="218" t="s">
        <v>676</v>
      </c>
      <c r="G487" s="219" t="s">
        <v>216</v>
      </c>
      <c r="H487" s="220">
        <v>158.671</v>
      </c>
      <c r="I487" s="221"/>
      <c r="J487" s="222">
        <f>ROUND(I487*H487,2)</f>
        <v>0</v>
      </c>
      <c r="K487" s="218" t="s">
        <v>217</v>
      </c>
      <c r="L487" s="43"/>
      <c r="M487" s="223" t="s">
        <v>1</v>
      </c>
      <c r="N487" s="224" t="s">
        <v>38</v>
      </c>
      <c r="O487" s="79"/>
      <c r="P487" s="225">
        <f>O487*H487</f>
        <v>0</v>
      </c>
      <c r="Q487" s="225">
        <v>0.078164</v>
      </c>
      <c r="R487" s="225">
        <f>Q487*H487</f>
        <v>12.402360043999998</v>
      </c>
      <c r="S487" s="225">
        <v>0</v>
      </c>
      <c r="T487" s="226">
        <f>S487*H487</f>
        <v>0</v>
      </c>
      <c r="AR487" s="17" t="s">
        <v>218</v>
      </c>
      <c r="AT487" s="17" t="s">
        <v>213</v>
      </c>
      <c r="AU487" s="17" t="s">
        <v>76</v>
      </c>
      <c r="AY487" s="17" t="s">
        <v>211</v>
      </c>
      <c r="BE487" s="227">
        <f>IF(N487="základní",J487,0)</f>
        <v>0</v>
      </c>
      <c r="BF487" s="227">
        <f>IF(N487="snížená",J487,0)</f>
        <v>0</v>
      </c>
      <c r="BG487" s="227">
        <f>IF(N487="zákl. přenesená",J487,0)</f>
        <v>0</v>
      </c>
      <c r="BH487" s="227">
        <f>IF(N487="sníž. přenesená",J487,0)</f>
        <v>0</v>
      </c>
      <c r="BI487" s="227">
        <f>IF(N487="nulová",J487,0)</f>
        <v>0</v>
      </c>
      <c r="BJ487" s="17" t="s">
        <v>74</v>
      </c>
      <c r="BK487" s="227">
        <f>ROUND(I487*H487,2)</f>
        <v>0</v>
      </c>
      <c r="BL487" s="17" t="s">
        <v>218</v>
      </c>
      <c r="BM487" s="17" t="s">
        <v>1089</v>
      </c>
    </row>
    <row r="488" spans="2:47" s="1" customFormat="1" ht="12">
      <c r="B488" s="38"/>
      <c r="C488" s="39"/>
      <c r="D488" s="228" t="s">
        <v>219</v>
      </c>
      <c r="E488" s="39"/>
      <c r="F488" s="229" t="s">
        <v>678</v>
      </c>
      <c r="G488" s="39"/>
      <c r="H488" s="39"/>
      <c r="I488" s="143"/>
      <c r="J488" s="39"/>
      <c r="K488" s="39"/>
      <c r="L488" s="43"/>
      <c r="M488" s="230"/>
      <c r="N488" s="79"/>
      <c r="O488" s="79"/>
      <c r="P488" s="79"/>
      <c r="Q488" s="79"/>
      <c r="R488" s="79"/>
      <c r="S488" s="79"/>
      <c r="T488" s="80"/>
      <c r="AT488" s="17" t="s">
        <v>219</v>
      </c>
      <c r="AU488" s="17" t="s">
        <v>76</v>
      </c>
    </row>
    <row r="489" spans="2:47" s="1" customFormat="1" ht="12">
      <c r="B489" s="38"/>
      <c r="C489" s="39"/>
      <c r="D489" s="228" t="s">
        <v>221</v>
      </c>
      <c r="E489" s="39"/>
      <c r="F489" s="231" t="s">
        <v>679</v>
      </c>
      <c r="G489" s="39"/>
      <c r="H489" s="39"/>
      <c r="I489" s="143"/>
      <c r="J489" s="39"/>
      <c r="K489" s="39"/>
      <c r="L489" s="43"/>
      <c r="M489" s="230"/>
      <c r="N489" s="79"/>
      <c r="O489" s="79"/>
      <c r="P489" s="79"/>
      <c r="Q489" s="79"/>
      <c r="R489" s="79"/>
      <c r="S489" s="79"/>
      <c r="T489" s="80"/>
      <c r="AT489" s="17" t="s">
        <v>221</v>
      </c>
      <c r="AU489" s="17" t="s">
        <v>76</v>
      </c>
    </row>
    <row r="490" spans="2:65" s="1" customFormat="1" ht="16.5" customHeight="1">
      <c r="B490" s="38"/>
      <c r="C490" s="216" t="s">
        <v>430</v>
      </c>
      <c r="D490" s="216" t="s">
        <v>213</v>
      </c>
      <c r="E490" s="217" t="s">
        <v>680</v>
      </c>
      <c r="F490" s="218" t="s">
        <v>681</v>
      </c>
      <c r="G490" s="219" t="s">
        <v>216</v>
      </c>
      <c r="H490" s="220">
        <v>158.671</v>
      </c>
      <c r="I490" s="221"/>
      <c r="J490" s="222">
        <f>ROUND(I490*H490,2)</f>
        <v>0</v>
      </c>
      <c r="K490" s="218" t="s">
        <v>217</v>
      </c>
      <c r="L490" s="43"/>
      <c r="M490" s="223" t="s">
        <v>1</v>
      </c>
      <c r="N490" s="224" t="s">
        <v>38</v>
      </c>
      <c r="O490" s="79"/>
      <c r="P490" s="225">
        <f>O490*H490</f>
        <v>0</v>
      </c>
      <c r="Q490" s="225">
        <v>0</v>
      </c>
      <c r="R490" s="225">
        <f>Q490*H490</f>
        <v>0</v>
      </c>
      <c r="S490" s="225">
        <v>0</v>
      </c>
      <c r="T490" s="226">
        <f>S490*H490</f>
        <v>0</v>
      </c>
      <c r="AR490" s="17" t="s">
        <v>218</v>
      </c>
      <c r="AT490" s="17" t="s">
        <v>213</v>
      </c>
      <c r="AU490" s="17" t="s">
        <v>76</v>
      </c>
      <c r="AY490" s="17" t="s">
        <v>211</v>
      </c>
      <c r="BE490" s="227">
        <f>IF(N490="základní",J490,0)</f>
        <v>0</v>
      </c>
      <c r="BF490" s="227">
        <f>IF(N490="snížená",J490,0)</f>
        <v>0</v>
      </c>
      <c r="BG490" s="227">
        <f>IF(N490="zákl. přenesená",J490,0)</f>
        <v>0</v>
      </c>
      <c r="BH490" s="227">
        <f>IF(N490="sníž. přenesená",J490,0)</f>
        <v>0</v>
      </c>
      <c r="BI490" s="227">
        <f>IF(N490="nulová",J490,0)</f>
        <v>0</v>
      </c>
      <c r="BJ490" s="17" t="s">
        <v>74</v>
      </c>
      <c r="BK490" s="227">
        <f>ROUND(I490*H490,2)</f>
        <v>0</v>
      </c>
      <c r="BL490" s="17" t="s">
        <v>218</v>
      </c>
      <c r="BM490" s="17" t="s">
        <v>1090</v>
      </c>
    </row>
    <row r="491" spans="2:47" s="1" customFormat="1" ht="12">
      <c r="B491" s="38"/>
      <c r="C491" s="39"/>
      <c r="D491" s="228" t="s">
        <v>219</v>
      </c>
      <c r="E491" s="39"/>
      <c r="F491" s="229" t="s">
        <v>683</v>
      </c>
      <c r="G491" s="39"/>
      <c r="H491" s="39"/>
      <c r="I491" s="143"/>
      <c r="J491" s="39"/>
      <c r="K491" s="39"/>
      <c r="L491" s="43"/>
      <c r="M491" s="230"/>
      <c r="N491" s="79"/>
      <c r="O491" s="79"/>
      <c r="P491" s="79"/>
      <c r="Q491" s="79"/>
      <c r="R491" s="79"/>
      <c r="S491" s="79"/>
      <c r="T491" s="80"/>
      <c r="AT491" s="17" t="s">
        <v>219</v>
      </c>
      <c r="AU491" s="17" t="s">
        <v>76</v>
      </c>
    </row>
    <row r="492" spans="2:47" s="1" customFormat="1" ht="12">
      <c r="B492" s="38"/>
      <c r="C492" s="39"/>
      <c r="D492" s="228" t="s">
        <v>221</v>
      </c>
      <c r="E492" s="39"/>
      <c r="F492" s="231" t="s">
        <v>684</v>
      </c>
      <c r="G492" s="39"/>
      <c r="H492" s="39"/>
      <c r="I492" s="143"/>
      <c r="J492" s="39"/>
      <c r="K492" s="39"/>
      <c r="L492" s="43"/>
      <c r="M492" s="230"/>
      <c r="N492" s="79"/>
      <c r="O492" s="79"/>
      <c r="P492" s="79"/>
      <c r="Q492" s="79"/>
      <c r="R492" s="79"/>
      <c r="S492" s="79"/>
      <c r="T492" s="80"/>
      <c r="AT492" s="17" t="s">
        <v>221</v>
      </c>
      <c r="AU492" s="17" t="s">
        <v>76</v>
      </c>
    </row>
    <row r="493" spans="2:65" s="1" customFormat="1" ht="16.5" customHeight="1">
      <c r="B493" s="38"/>
      <c r="C493" s="216" t="s">
        <v>674</v>
      </c>
      <c r="D493" s="216" t="s">
        <v>213</v>
      </c>
      <c r="E493" s="217" t="s">
        <v>1091</v>
      </c>
      <c r="F493" s="218" t="s">
        <v>1092</v>
      </c>
      <c r="G493" s="219" t="s">
        <v>246</v>
      </c>
      <c r="H493" s="220">
        <v>11.55</v>
      </c>
      <c r="I493" s="221"/>
      <c r="J493" s="222">
        <f>ROUND(I493*H493,2)</f>
        <v>0</v>
      </c>
      <c r="K493" s="218" t="s">
        <v>217</v>
      </c>
      <c r="L493" s="43"/>
      <c r="M493" s="223" t="s">
        <v>1</v>
      </c>
      <c r="N493" s="224" t="s">
        <v>38</v>
      </c>
      <c r="O493" s="79"/>
      <c r="P493" s="225">
        <f>O493*H493</f>
        <v>0</v>
      </c>
      <c r="Q493" s="225">
        <v>0.0004732</v>
      </c>
      <c r="R493" s="225">
        <f>Q493*H493</f>
        <v>0.00546546</v>
      </c>
      <c r="S493" s="225">
        <v>0.001</v>
      </c>
      <c r="T493" s="226">
        <f>S493*H493</f>
        <v>0.011550000000000001</v>
      </c>
      <c r="AR493" s="17" t="s">
        <v>218</v>
      </c>
      <c r="AT493" s="17" t="s">
        <v>213</v>
      </c>
      <c r="AU493" s="17" t="s">
        <v>76</v>
      </c>
      <c r="AY493" s="17" t="s">
        <v>211</v>
      </c>
      <c r="BE493" s="227">
        <f>IF(N493="základní",J493,0)</f>
        <v>0</v>
      </c>
      <c r="BF493" s="227">
        <f>IF(N493="snížená",J493,0)</f>
        <v>0</v>
      </c>
      <c r="BG493" s="227">
        <f>IF(N493="zákl. přenesená",J493,0)</f>
        <v>0</v>
      </c>
      <c r="BH493" s="227">
        <f>IF(N493="sníž. přenesená",J493,0)</f>
        <v>0</v>
      </c>
      <c r="BI493" s="227">
        <f>IF(N493="nulová",J493,0)</f>
        <v>0</v>
      </c>
      <c r="BJ493" s="17" t="s">
        <v>74</v>
      </c>
      <c r="BK493" s="227">
        <f>ROUND(I493*H493,2)</f>
        <v>0</v>
      </c>
      <c r="BL493" s="17" t="s">
        <v>218</v>
      </c>
      <c r="BM493" s="17" t="s">
        <v>1093</v>
      </c>
    </row>
    <row r="494" spans="2:47" s="1" customFormat="1" ht="12">
      <c r="B494" s="38"/>
      <c r="C494" s="39"/>
      <c r="D494" s="228" t="s">
        <v>219</v>
      </c>
      <c r="E494" s="39"/>
      <c r="F494" s="229" t="s">
        <v>1094</v>
      </c>
      <c r="G494" s="39"/>
      <c r="H494" s="39"/>
      <c r="I494" s="143"/>
      <c r="J494" s="39"/>
      <c r="K494" s="39"/>
      <c r="L494" s="43"/>
      <c r="M494" s="230"/>
      <c r="N494" s="79"/>
      <c r="O494" s="79"/>
      <c r="P494" s="79"/>
      <c r="Q494" s="79"/>
      <c r="R494" s="79"/>
      <c r="S494" s="79"/>
      <c r="T494" s="80"/>
      <c r="AT494" s="17" t="s">
        <v>219</v>
      </c>
      <c r="AU494" s="17" t="s">
        <v>76</v>
      </c>
    </row>
    <row r="495" spans="2:47" s="1" customFormat="1" ht="12">
      <c r="B495" s="38"/>
      <c r="C495" s="39"/>
      <c r="D495" s="228" t="s">
        <v>221</v>
      </c>
      <c r="E495" s="39"/>
      <c r="F495" s="231" t="s">
        <v>1095</v>
      </c>
      <c r="G495" s="39"/>
      <c r="H495" s="39"/>
      <c r="I495" s="143"/>
      <c r="J495" s="39"/>
      <c r="K495" s="39"/>
      <c r="L495" s="43"/>
      <c r="M495" s="230"/>
      <c r="N495" s="79"/>
      <c r="O495" s="79"/>
      <c r="P495" s="79"/>
      <c r="Q495" s="79"/>
      <c r="R495" s="79"/>
      <c r="S495" s="79"/>
      <c r="T495" s="80"/>
      <c r="AT495" s="17" t="s">
        <v>221</v>
      </c>
      <c r="AU495" s="17" t="s">
        <v>76</v>
      </c>
    </row>
    <row r="496" spans="2:51" s="12" customFormat="1" ht="12">
      <c r="B496" s="232"/>
      <c r="C496" s="233"/>
      <c r="D496" s="228" t="s">
        <v>223</v>
      </c>
      <c r="E496" s="234" t="s">
        <v>1</v>
      </c>
      <c r="F496" s="235" t="s">
        <v>1096</v>
      </c>
      <c r="G496" s="233"/>
      <c r="H496" s="234" t="s">
        <v>1</v>
      </c>
      <c r="I496" s="236"/>
      <c r="J496" s="233"/>
      <c r="K496" s="233"/>
      <c r="L496" s="237"/>
      <c r="M496" s="238"/>
      <c r="N496" s="239"/>
      <c r="O496" s="239"/>
      <c r="P496" s="239"/>
      <c r="Q496" s="239"/>
      <c r="R496" s="239"/>
      <c r="S496" s="239"/>
      <c r="T496" s="240"/>
      <c r="AT496" s="241" t="s">
        <v>223</v>
      </c>
      <c r="AU496" s="241" t="s">
        <v>76</v>
      </c>
      <c r="AV496" s="12" t="s">
        <v>74</v>
      </c>
      <c r="AW496" s="12" t="s">
        <v>30</v>
      </c>
      <c r="AX496" s="12" t="s">
        <v>67</v>
      </c>
      <c r="AY496" s="241" t="s">
        <v>211</v>
      </c>
    </row>
    <row r="497" spans="2:51" s="12" customFormat="1" ht="12">
      <c r="B497" s="232"/>
      <c r="C497" s="233"/>
      <c r="D497" s="228" t="s">
        <v>223</v>
      </c>
      <c r="E497" s="234" t="s">
        <v>1</v>
      </c>
      <c r="F497" s="235" t="s">
        <v>949</v>
      </c>
      <c r="G497" s="233"/>
      <c r="H497" s="234" t="s">
        <v>1</v>
      </c>
      <c r="I497" s="236"/>
      <c r="J497" s="233"/>
      <c r="K497" s="233"/>
      <c r="L497" s="237"/>
      <c r="M497" s="238"/>
      <c r="N497" s="239"/>
      <c r="O497" s="239"/>
      <c r="P497" s="239"/>
      <c r="Q497" s="239"/>
      <c r="R497" s="239"/>
      <c r="S497" s="239"/>
      <c r="T497" s="240"/>
      <c r="AT497" s="241" t="s">
        <v>223</v>
      </c>
      <c r="AU497" s="241" t="s">
        <v>76</v>
      </c>
      <c r="AV497" s="12" t="s">
        <v>74</v>
      </c>
      <c r="AW497" s="12" t="s">
        <v>30</v>
      </c>
      <c r="AX497" s="12" t="s">
        <v>67</v>
      </c>
      <c r="AY497" s="241" t="s">
        <v>211</v>
      </c>
    </row>
    <row r="498" spans="2:51" s="13" customFormat="1" ht="12">
      <c r="B498" s="242"/>
      <c r="C498" s="243"/>
      <c r="D498" s="228" t="s">
        <v>223</v>
      </c>
      <c r="E498" s="244" t="s">
        <v>1</v>
      </c>
      <c r="F498" s="245" t="s">
        <v>1097</v>
      </c>
      <c r="G498" s="243"/>
      <c r="H498" s="246">
        <v>9.8</v>
      </c>
      <c r="I498" s="247"/>
      <c r="J498" s="243"/>
      <c r="K498" s="243"/>
      <c r="L498" s="248"/>
      <c r="M498" s="249"/>
      <c r="N498" s="250"/>
      <c r="O498" s="250"/>
      <c r="P498" s="250"/>
      <c r="Q498" s="250"/>
      <c r="R498" s="250"/>
      <c r="S498" s="250"/>
      <c r="T498" s="251"/>
      <c r="AT498" s="252" t="s">
        <v>223</v>
      </c>
      <c r="AU498" s="252" t="s">
        <v>76</v>
      </c>
      <c r="AV498" s="13" t="s">
        <v>76</v>
      </c>
      <c r="AW498" s="13" t="s">
        <v>30</v>
      </c>
      <c r="AX498" s="13" t="s">
        <v>67</v>
      </c>
      <c r="AY498" s="252" t="s">
        <v>211</v>
      </c>
    </row>
    <row r="499" spans="2:51" s="13" customFormat="1" ht="12">
      <c r="B499" s="242"/>
      <c r="C499" s="243"/>
      <c r="D499" s="228" t="s">
        <v>223</v>
      </c>
      <c r="E499" s="244" t="s">
        <v>1</v>
      </c>
      <c r="F499" s="245" t="s">
        <v>1098</v>
      </c>
      <c r="G499" s="243"/>
      <c r="H499" s="246">
        <v>1.75</v>
      </c>
      <c r="I499" s="247"/>
      <c r="J499" s="243"/>
      <c r="K499" s="243"/>
      <c r="L499" s="248"/>
      <c r="M499" s="249"/>
      <c r="N499" s="250"/>
      <c r="O499" s="250"/>
      <c r="P499" s="250"/>
      <c r="Q499" s="250"/>
      <c r="R499" s="250"/>
      <c r="S499" s="250"/>
      <c r="T499" s="251"/>
      <c r="AT499" s="252" t="s">
        <v>223</v>
      </c>
      <c r="AU499" s="252" t="s">
        <v>76</v>
      </c>
      <c r="AV499" s="13" t="s">
        <v>76</v>
      </c>
      <c r="AW499" s="13" t="s">
        <v>30</v>
      </c>
      <c r="AX499" s="13" t="s">
        <v>67</v>
      </c>
      <c r="AY499" s="252" t="s">
        <v>211</v>
      </c>
    </row>
    <row r="500" spans="2:51" s="14" customFormat="1" ht="12">
      <c r="B500" s="253"/>
      <c r="C500" s="254"/>
      <c r="D500" s="228" t="s">
        <v>223</v>
      </c>
      <c r="E500" s="255" t="s">
        <v>1</v>
      </c>
      <c r="F500" s="256" t="s">
        <v>227</v>
      </c>
      <c r="G500" s="254"/>
      <c r="H500" s="257">
        <v>11.55</v>
      </c>
      <c r="I500" s="258"/>
      <c r="J500" s="254"/>
      <c r="K500" s="254"/>
      <c r="L500" s="259"/>
      <c r="M500" s="260"/>
      <c r="N500" s="261"/>
      <c r="O500" s="261"/>
      <c r="P500" s="261"/>
      <c r="Q500" s="261"/>
      <c r="R500" s="261"/>
      <c r="S500" s="261"/>
      <c r="T500" s="262"/>
      <c r="AT500" s="263" t="s">
        <v>223</v>
      </c>
      <c r="AU500" s="263" t="s">
        <v>76</v>
      </c>
      <c r="AV500" s="14" t="s">
        <v>218</v>
      </c>
      <c r="AW500" s="14" t="s">
        <v>30</v>
      </c>
      <c r="AX500" s="14" t="s">
        <v>74</v>
      </c>
      <c r="AY500" s="263" t="s">
        <v>211</v>
      </c>
    </row>
    <row r="501" spans="2:65" s="1" customFormat="1" ht="16.5" customHeight="1">
      <c r="B501" s="38"/>
      <c r="C501" s="216" t="s">
        <v>438</v>
      </c>
      <c r="D501" s="216" t="s">
        <v>213</v>
      </c>
      <c r="E501" s="217" t="s">
        <v>1099</v>
      </c>
      <c r="F501" s="218" t="s">
        <v>1100</v>
      </c>
      <c r="G501" s="219" t="s">
        <v>246</v>
      </c>
      <c r="H501" s="220">
        <v>80</v>
      </c>
      <c r="I501" s="221"/>
      <c r="J501" s="222">
        <f>ROUND(I501*H501,2)</f>
        <v>0</v>
      </c>
      <c r="K501" s="218" t="s">
        <v>217</v>
      </c>
      <c r="L501" s="43"/>
      <c r="M501" s="223" t="s">
        <v>1</v>
      </c>
      <c r="N501" s="224" t="s">
        <v>38</v>
      </c>
      <c r="O501" s="79"/>
      <c r="P501" s="225">
        <f>O501*H501</f>
        <v>0</v>
      </c>
      <c r="Q501" s="225">
        <v>0.00072812</v>
      </c>
      <c r="R501" s="225">
        <f>Q501*H501</f>
        <v>0.0582496</v>
      </c>
      <c r="S501" s="225">
        <v>0.001</v>
      </c>
      <c r="T501" s="226">
        <f>S501*H501</f>
        <v>0.08</v>
      </c>
      <c r="AR501" s="17" t="s">
        <v>218</v>
      </c>
      <c r="AT501" s="17" t="s">
        <v>213</v>
      </c>
      <c r="AU501" s="17" t="s">
        <v>76</v>
      </c>
      <c r="AY501" s="17" t="s">
        <v>211</v>
      </c>
      <c r="BE501" s="227">
        <f>IF(N501="základní",J501,0)</f>
        <v>0</v>
      </c>
      <c r="BF501" s="227">
        <f>IF(N501="snížená",J501,0)</f>
        <v>0</v>
      </c>
      <c r="BG501" s="227">
        <f>IF(N501="zákl. přenesená",J501,0)</f>
        <v>0</v>
      </c>
      <c r="BH501" s="227">
        <f>IF(N501="sníž. přenesená",J501,0)</f>
        <v>0</v>
      </c>
      <c r="BI501" s="227">
        <f>IF(N501="nulová",J501,0)</f>
        <v>0</v>
      </c>
      <c r="BJ501" s="17" t="s">
        <v>74</v>
      </c>
      <c r="BK501" s="227">
        <f>ROUND(I501*H501,2)</f>
        <v>0</v>
      </c>
      <c r="BL501" s="17" t="s">
        <v>218</v>
      </c>
      <c r="BM501" s="17" t="s">
        <v>1101</v>
      </c>
    </row>
    <row r="502" spans="2:47" s="1" customFormat="1" ht="12">
      <c r="B502" s="38"/>
      <c r="C502" s="39"/>
      <c r="D502" s="228" t="s">
        <v>219</v>
      </c>
      <c r="E502" s="39"/>
      <c r="F502" s="229" t="s">
        <v>1102</v>
      </c>
      <c r="G502" s="39"/>
      <c r="H502" s="39"/>
      <c r="I502" s="143"/>
      <c r="J502" s="39"/>
      <c r="K502" s="39"/>
      <c r="L502" s="43"/>
      <c r="M502" s="230"/>
      <c r="N502" s="79"/>
      <c r="O502" s="79"/>
      <c r="P502" s="79"/>
      <c r="Q502" s="79"/>
      <c r="R502" s="79"/>
      <c r="S502" s="79"/>
      <c r="T502" s="80"/>
      <c r="AT502" s="17" t="s">
        <v>219</v>
      </c>
      <c r="AU502" s="17" t="s">
        <v>76</v>
      </c>
    </row>
    <row r="503" spans="2:47" s="1" customFormat="1" ht="12">
      <c r="B503" s="38"/>
      <c r="C503" s="39"/>
      <c r="D503" s="228" t="s">
        <v>221</v>
      </c>
      <c r="E503" s="39"/>
      <c r="F503" s="231" t="s">
        <v>1095</v>
      </c>
      <c r="G503" s="39"/>
      <c r="H503" s="39"/>
      <c r="I503" s="143"/>
      <c r="J503" s="39"/>
      <c r="K503" s="39"/>
      <c r="L503" s="43"/>
      <c r="M503" s="230"/>
      <c r="N503" s="79"/>
      <c r="O503" s="79"/>
      <c r="P503" s="79"/>
      <c r="Q503" s="79"/>
      <c r="R503" s="79"/>
      <c r="S503" s="79"/>
      <c r="T503" s="80"/>
      <c r="AT503" s="17" t="s">
        <v>221</v>
      </c>
      <c r="AU503" s="17" t="s">
        <v>76</v>
      </c>
    </row>
    <row r="504" spans="2:51" s="12" customFormat="1" ht="12">
      <c r="B504" s="232"/>
      <c r="C504" s="233"/>
      <c r="D504" s="228" t="s">
        <v>223</v>
      </c>
      <c r="E504" s="234" t="s">
        <v>1</v>
      </c>
      <c r="F504" s="235" t="s">
        <v>1103</v>
      </c>
      <c r="G504" s="233"/>
      <c r="H504" s="234" t="s">
        <v>1</v>
      </c>
      <c r="I504" s="236"/>
      <c r="J504" s="233"/>
      <c r="K504" s="233"/>
      <c r="L504" s="237"/>
      <c r="M504" s="238"/>
      <c r="N504" s="239"/>
      <c r="O504" s="239"/>
      <c r="P504" s="239"/>
      <c r="Q504" s="239"/>
      <c r="R504" s="239"/>
      <c r="S504" s="239"/>
      <c r="T504" s="240"/>
      <c r="AT504" s="241" t="s">
        <v>223</v>
      </c>
      <c r="AU504" s="241" t="s">
        <v>76</v>
      </c>
      <c r="AV504" s="12" t="s">
        <v>74</v>
      </c>
      <c r="AW504" s="12" t="s">
        <v>30</v>
      </c>
      <c r="AX504" s="12" t="s">
        <v>67</v>
      </c>
      <c r="AY504" s="241" t="s">
        <v>211</v>
      </c>
    </row>
    <row r="505" spans="2:51" s="13" customFormat="1" ht="12">
      <c r="B505" s="242"/>
      <c r="C505" s="243"/>
      <c r="D505" s="228" t="s">
        <v>223</v>
      </c>
      <c r="E505" s="244" t="s">
        <v>1</v>
      </c>
      <c r="F505" s="245" t="s">
        <v>1104</v>
      </c>
      <c r="G505" s="243"/>
      <c r="H505" s="246">
        <v>80</v>
      </c>
      <c r="I505" s="247"/>
      <c r="J505" s="243"/>
      <c r="K505" s="243"/>
      <c r="L505" s="248"/>
      <c r="M505" s="249"/>
      <c r="N505" s="250"/>
      <c r="O505" s="250"/>
      <c r="P505" s="250"/>
      <c r="Q505" s="250"/>
      <c r="R505" s="250"/>
      <c r="S505" s="250"/>
      <c r="T505" s="251"/>
      <c r="AT505" s="252" t="s">
        <v>223</v>
      </c>
      <c r="AU505" s="252" t="s">
        <v>76</v>
      </c>
      <c r="AV505" s="13" t="s">
        <v>76</v>
      </c>
      <c r="AW505" s="13" t="s">
        <v>30</v>
      </c>
      <c r="AX505" s="13" t="s">
        <v>67</v>
      </c>
      <c r="AY505" s="252" t="s">
        <v>211</v>
      </c>
    </row>
    <row r="506" spans="2:51" s="14" customFormat="1" ht="12">
      <c r="B506" s="253"/>
      <c r="C506" s="254"/>
      <c r="D506" s="228" t="s">
        <v>223</v>
      </c>
      <c r="E506" s="255" t="s">
        <v>1</v>
      </c>
      <c r="F506" s="256" t="s">
        <v>227</v>
      </c>
      <c r="G506" s="254"/>
      <c r="H506" s="257">
        <v>80</v>
      </c>
      <c r="I506" s="258"/>
      <c r="J506" s="254"/>
      <c r="K506" s="254"/>
      <c r="L506" s="259"/>
      <c r="M506" s="260"/>
      <c r="N506" s="261"/>
      <c r="O506" s="261"/>
      <c r="P506" s="261"/>
      <c r="Q506" s="261"/>
      <c r="R506" s="261"/>
      <c r="S506" s="261"/>
      <c r="T506" s="262"/>
      <c r="AT506" s="263" t="s">
        <v>223</v>
      </c>
      <c r="AU506" s="263" t="s">
        <v>76</v>
      </c>
      <c r="AV506" s="14" t="s">
        <v>218</v>
      </c>
      <c r="AW506" s="14" t="s">
        <v>30</v>
      </c>
      <c r="AX506" s="14" t="s">
        <v>74</v>
      </c>
      <c r="AY506" s="263" t="s">
        <v>211</v>
      </c>
    </row>
    <row r="507" spans="2:65" s="1" customFormat="1" ht="16.5" customHeight="1">
      <c r="B507" s="38"/>
      <c r="C507" s="216" t="s">
        <v>685</v>
      </c>
      <c r="D507" s="216" t="s">
        <v>213</v>
      </c>
      <c r="E507" s="217" t="s">
        <v>1105</v>
      </c>
      <c r="F507" s="218" t="s">
        <v>1106</v>
      </c>
      <c r="G507" s="219" t="s">
        <v>246</v>
      </c>
      <c r="H507" s="220">
        <v>20</v>
      </c>
      <c r="I507" s="221"/>
      <c r="J507" s="222">
        <f>ROUND(I507*H507,2)</f>
        <v>0</v>
      </c>
      <c r="K507" s="218" t="s">
        <v>217</v>
      </c>
      <c r="L507" s="43"/>
      <c r="M507" s="223" t="s">
        <v>1</v>
      </c>
      <c r="N507" s="224" t="s">
        <v>38</v>
      </c>
      <c r="O507" s="79"/>
      <c r="P507" s="225">
        <f>O507*H507</f>
        <v>0</v>
      </c>
      <c r="Q507" s="225">
        <v>0.00125</v>
      </c>
      <c r="R507" s="225">
        <f>Q507*H507</f>
        <v>0.025</v>
      </c>
      <c r="S507" s="225">
        <v>0.001</v>
      </c>
      <c r="T507" s="226">
        <f>S507*H507</f>
        <v>0.02</v>
      </c>
      <c r="AR507" s="17" t="s">
        <v>218</v>
      </c>
      <c r="AT507" s="17" t="s">
        <v>213</v>
      </c>
      <c r="AU507" s="17" t="s">
        <v>76</v>
      </c>
      <c r="AY507" s="17" t="s">
        <v>211</v>
      </c>
      <c r="BE507" s="227">
        <f>IF(N507="základní",J507,0)</f>
        <v>0</v>
      </c>
      <c r="BF507" s="227">
        <f>IF(N507="snížená",J507,0)</f>
        <v>0</v>
      </c>
      <c r="BG507" s="227">
        <f>IF(N507="zákl. přenesená",J507,0)</f>
        <v>0</v>
      </c>
      <c r="BH507" s="227">
        <f>IF(N507="sníž. přenesená",J507,0)</f>
        <v>0</v>
      </c>
      <c r="BI507" s="227">
        <f>IF(N507="nulová",J507,0)</f>
        <v>0</v>
      </c>
      <c r="BJ507" s="17" t="s">
        <v>74</v>
      </c>
      <c r="BK507" s="227">
        <f>ROUND(I507*H507,2)</f>
        <v>0</v>
      </c>
      <c r="BL507" s="17" t="s">
        <v>218</v>
      </c>
      <c r="BM507" s="17" t="s">
        <v>1107</v>
      </c>
    </row>
    <row r="508" spans="2:47" s="1" customFormat="1" ht="12">
      <c r="B508" s="38"/>
      <c r="C508" s="39"/>
      <c r="D508" s="228" t="s">
        <v>219</v>
      </c>
      <c r="E508" s="39"/>
      <c r="F508" s="229" t="s">
        <v>1108</v>
      </c>
      <c r="G508" s="39"/>
      <c r="H508" s="39"/>
      <c r="I508" s="143"/>
      <c r="J508" s="39"/>
      <c r="K508" s="39"/>
      <c r="L508" s="43"/>
      <c r="M508" s="230"/>
      <c r="N508" s="79"/>
      <c r="O508" s="79"/>
      <c r="P508" s="79"/>
      <c r="Q508" s="79"/>
      <c r="R508" s="79"/>
      <c r="S508" s="79"/>
      <c r="T508" s="80"/>
      <c r="AT508" s="17" t="s">
        <v>219</v>
      </c>
      <c r="AU508" s="17" t="s">
        <v>76</v>
      </c>
    </row>
    <row r="509" spans="2:47" s="1" customFormat="1" ht="12">
      <c r="B509" s="38"/>
      <c r="C509" s="39"/>
      <c r="D509" s="228" t="s">
        <v>221</v>
      </c>
      <c r="E509" s="39"/>
      <c r="F509" s="231" t="s">
        <v>1109</v>
      </c>
      <c r="G509" s="39"/>
      <c r="H509" s="39"/>
      <c r="I509" s="143"/>
      <c r="J509" s="39"/>
      <c r="K509" s="39"/>
      <c r="L509" s="43"/>
      <c r="M509" s="230"/>
      <c r="N509" s="79"/>
      <c r="O509" s="79"/>
      <c r="P509" s="79"/>
      <c r="Q509" s="79"/>
      <c r="R509" s="79"/>
      <c r="S509" s="79"/>
      <c r="T509" s="80"/>
      <c r="AT509" s="17" t="s">
        <v>221</v>
      </c>
      <c r="AU509" s="17" t="s">
        <v>76</v>
      </c>
    </row>
    <row r="510" spans="2:51" s="12" customFormat="1" ht="12">
      <c r="B510" s="232"/>
      <c r="C510" s="233"/>
      <c r="D510" s="228" t="s">
        <v>223</v>
      </c>
      <c r="E510" s="234" t="s">
        <v>1</v>
      </c>
      <c r="F510" s="235" t="s">
        <v>1110</v>
      </c>
      <c r="G510" s="233"/>
      <c r="H510" s="234" t="s">
        <v>1</v>
      </c>
      <c r="I510" s="236"/>
      <c r="J510" s="233"/>
      <c r="K510" s="233"/>
      <c r="L510" s="237"/>
      <c r="M510" s="238"/>
      <c r="N510" s="239"/>
      <c r="O510" s="239"/>
      <c r="P510" s="239"/>
      <c r="Q510" s="239"/>
      <c r="R510" s="239"/>
      <c r="S510" s="239"/>
      <c r="T510" s="240"/>
      <c r="AT510" s="241" t="s">
        <v>223</v>
      </c>
      <c r="AU510" s="241" t="s">
        <v>76</v>
      </c>
      <c r="AV510" s="12" t="s">
        <v>74</v>
      </c>
      <c r="AW510" s="12" t="s">
        <v>30</v>
      </c>
      <c r="AX510" s="12" t="s">
        <v>67</v>
      </c>
      <c r="AY510" s="241" t="s">
        <v>211</v>
      </c>
    </row>
    <row r="511" spans="2:51" s="13" customFormat="1" ht="12">
      <c r="B511" s="242"/>
      <c r="C511" s="243"/>
      <c r="D511" s="228" t="s">
        <v>223</v>
      </c>
      <c r="E511" s="244" t="s">
        <v>1</v>
      </c>
      <c r="F511" s="245" t="s">
        <v>1111</v>
      </c>
      <c r="G511" s="243"/>
      <c r="H511" s="246">
        <v>20</v>
      </c>
      <c r="I511" s="247"/>
      <c r="J511" s="243"/>
      <c r="K511" s="243"/>
      <c r="L511" s="248"/>
      <c r="M511" s="249"/>
      <c r="N511" s="250"/>
      <c r="O511" s="250"/>
      <c r="P511" s="250"/>
      <c r="Q511" s="250"/>
      <c r="R511" s="250"/>
      <c r="S511" s="250"/>
      <c r="T511" s="251"/>
      <c r="AT511" s="252" t="s">
        <v>223</v>
      </c>
      <c r="AU511" s="252" t="s">
        <v>76</v>
      </c>
      <c r="AV511" s="13" t="s">
        <v>76</v>
      </c>
      <c r="AW511" s="13" t="s">
        <v>30</v>
      </c>
      <c r="AX511" s="13" t="s">
        <v>74</v>
      </c>
      <c r="AY511" s="252" t="s">
        <v>211</v>
      </c>
    </row>
    <row r="512" spans="2:63" s="11" customFormat="1" ht="22.8" customHeight="1">
      <c r="B512" s="200"/>
      <c r="C512" s="201"/>
      <c r="D512" s="202" t="s">
        <v>66</v>
      </c>
      <c r="E512" s="214" t="s">
        <v>711</v>
      </c>
      <c r="F512" s="214" t="s">
        <v>712</v>
      </c>
      <c r="G512" s="201"/>
      <c r="H512" s="201"/>
      <c r="I512" s="204"/>
      <c r="J512" s="215">
        <f>BK512</f>
        <v>0</v>
      </c>
      <c r="K512" s="201"/>
      <c r="L512" s="206"/>
      <c r="M512" s="207"/>
      <c r="N512" s="208"/>
      <c r="O512" s="208"/>
      <c r="P512" s="209">
        <f>SUM(P513:P527)</f>
        <v>0</v>
      </c>
      <c r="Q512" s="208"/>
      <c r="R512" s="209">
        <f>SUM(R513:R527)</f>
        <v>0</v>
      </c>
      <c r="S512" s="208"/>
      <c r="T512" s="210">
        <f>SUM(T513:T527)</f>
        <v>0</v>
      </c>
      <c r="AR512" s="211" t="s">
        <v>74</v>
      </c>
      <c r="AT512" s="212" t="s">
        <v>66</v>
      </c>
      <c r="AU512" s="212" t="s">
        <v>74</v>
      </c>
      <c r="AY512" s="211" t="s">
        <v>211</v>
      </c>
      <c r="BK512" s="213">
        <f>SUM(BK513:BK527)</f>
        <v>0</v>
      </c>
    </row>
    <row r="513" spans="2:65" s="1" customFormat="1" ht="16.5" customHeight="1">
      <c r="B513" s="38"/>
      <c r="C513" s="216" t="s">
        <v>445</v>
      </c>
      <c r="D513" s="216" t="s">
        <v>213</v>
      </c>
      <c r="E513" s="217" t="s">
        <v>714</v>
      </c>
      <c r="F513" s="218" t="s">
        <v>715</v>
      </c>
      <c r="G513" s="219" t="s">
        <v>323</v>
      </c>
      <c r="H513" s="220">
        <v>42.607</v>
      </c>
      <c r="I513" s="221"/>
      <c r="J513" s="222">
        <f>ROUND(I513*H513,2)</f>
        <v>0</v>
      </c>
      <c r="K513" s="218" t="s">
        <v>217</v>
      </c>
      <c r="L513" s="43"/>
      <c r="M513" s="223" t="s">
        <v>1</v>
      </c>
      <c r="N513" s="224" t="s">
        <v>38</v>
      </c>
      <c r="O513" s="79"/>
      <c r="P513" s="225">
        <f>O513*H513</f>
        <v>0</v>
      </c>
      <c r="Q513" s="225">
        <v>0</v>
      </c>
      <c r="R513" s="225">
        <f>Q513*H513</f>
        <v>0</v>
      </c>
      <c r="S513" s="225">
        <v>0</v>
      </c>
      <c r="T513" s="226">
        <f>S513*H513</f>
        <v>0</v>
      </c>
      <c r="AR513" s="17" t="s">
        <v>218</v>
      </c>
      <c r="AT513" s="17" t="s">
        <v>213</v>
      </c>
      <c r="AU513" s="17" t="s">
        <v>76</v>
      </c>
      <c r="AY513" s="17" t="s">
        <v>211</v>
      </c>
      <c r="BE513" s="227">
        <f>IF(N513="základní",J513,0)</f>
        <v>0</v>
      </c>
      <c r="BF513" s="227">
        <f>IF(N513="snížená",J513,0)</f>
        <v>0</v>
      </c>
      <c r="BG513" s="227">
        <f>IF(N513="zákl. přenesená",J513,0)</f>
        <v>0</v>
      </c>
      <c r="BH513" s="227">
        <f>IF(N513="sníž. přenesená",J513,0)</f>
        <v>0</v>
      </c>
      <c r="BI513" s="227">
        <f>IF(N513="nulová",J513,0)</f>
        <v>0</v>
      </c>
      <c r="BJ513" s="17" t="s">
        <v>74</v>
      </c>
      <c r="BK513" s="227">
        <f>ROUND(I513*H513,2)</f>
        <v>0</v>
      </c>
      <c r="BL513" s="17" t="s">
        <v>218</v>
      </c>
      <c r="BM513" s="17" t="s">
        <v>1112</v>
      </c>
    </row>
    <row r="514" spans="2:47" s="1" customFormat="1" ht="12">
      <c r="B514" s="38"/>
      <c r="C514" s="39"/>
      <c r="D514" s="228" t="s">
        <v>219</v>
      </c>
      <c r="E514" s="39"/>
      <c r="F514" s="229" t="s">
        <v>717</v>
      </c>
      <c r="G514" s="39"/>
      <c r="H514" s="39"/>
      <c r="I514" s="143"/>
      <c r="J514" s="39"/>
      <c r="K514" s="39"/>
      <c r="L514" s="43"/>
      <c r="M514" s="230"/>
      <c r="N514" s="79"/>
      <c r="O514" s="79"/>
      <c r="P514" s="79"/>
      <c r="Q514" s="79"/>
      <c r="R514" s="79"/>
      <c r="S514" s="79"/>
      <c r="T514" s="80"/>
      <c r="AT514" s="17" t="s">
        <v>219</v>
      </c>
      <c r="AU514" s="17" t="s">
        <v>76</v>
      </c>
    </row>
    <row r="515" spans="2:47" s="1" customFormat="1" ht="12">
      <c r="B515" s="38"/>
      <c r="C515" s="39"/>
      <c r="D515" s="228" t="s">
        <v>221</v>
      </c>
      <c r="E515" s="39"/>
      <c r="F515" s="231" t="s">
        <v>718</v>
      </c>
      <c r="G515" s="39"/>
      <c r="H515" s="39"/>
      <c r="I515" s="143"/>
      <c r="J515" s="39"/>
      <c r="K515" s="39"/>
      <c r="L515" s="43"/>
      <c r="M515" s="230"/>
      <c r="N515" s="79"/>
      <c r="O515" s="79"/>
      <c r="P515" s="79"/>
      <c r="Q515" s="79"/>
      <c r="R515" s="79"/>
      <c r="S515" s="79"/>
      <c r="T515" s="80"/>
      <c r="AT515" s="17" t="s">
        <v>221</v>
      </c>
      <c r="AU515" s="17" t="s">
        <v>76</v>
      </c>
    </row>
    <row r="516" spans="2:65" s="1" customFormat="1" ht="16.5" customHeight="1">
      <c r="B516" s="38"/>
      <c r="C516" s="216" t="s">
        <v>696</v>
      </c>
      <c r="D516" s="216" t="s">
        <v>213</v>
      </c>
      <c r="E516" s="217" t="s">
        <v>719</v>
      </c>
      <c r="F516" s="218" t="s">
        <v>720</v>
      </c>
      <c r="G516" s="219" t="s">
        <v>323</v>
      </c>
      <c r="H516" s="220">
        <v>932.14</v>
      </c>
      <c r="I516" s="221"/>
      <c r="J516" s="222">
        <f>ROUND(I516*H516,2)</f>
        <v>0</v>
      </c>
      <c r="K516" s="218" t="s">
        <v>217</v>
      </c>
      <c r="L516" s="43"/>
      <c r="M516" s="223" t="s">
        <v>1</v>
      </c>
      <c r="N516" s="224" t="s">
        <v>38</v>
      </c>
      <c r="O516" s="79"/>
      <c r="P516" s="225">
        <f>O516*H516</f>
        <v>0</v>
      </c>
      <c r="Q516" s="225">
        <v>0</v>
      </c>
      <c r="R516" s="225">
        <f>Q516*H516</f>
        <v>0</v>
      </c>
      <c r="S516" s="225">
        <v>0</v>
      </c>
      <c r="T516" s="226">
        <f>S516*H516</f>
        <v>0</v>
      </c>
      <c r="AR516" s="17" t="s">
        <v>218</v>
      </c>
      <c r="AT516" s="17" t="s">
        <v>213</v>
      </c>
      <c r="AU516" s="17" t="s">
        <v>76</v>
      </c>
      <c r="AY516" s="17" t="s">
        <v>211</v>
      </c>
      <c r="BE516" s="227">
        <f>IF(N516="základní",J516,0)</f>
        <v>0</v>
      </c>
      <c r="BF516" s="227">
        <f>IF(N516="snížená",J516,0)</f>
        <v>0</v>
      </c>
      <c r="BG516" s="227">
        <f>IF(N516="zákl. přenesená",J516,0)</f>
        <v>0</v>
      </c>
      <c r="BH516" s="227">
        <f>IF(N516="sníž. přenesená",J516,0)</f>
        <v>0</v>
      </c>
      <c r="BI516" s="227">
        <f>IF(N516="nulová",J516,0)</f>
        <v>0</v>
      </c>
      <c r="BJ516" s="17" t="s">
        <v>74</v>
      </c>
      <c r="BK516" s="227">
        <f>ROUND(I516*H516,2)</f>
        <v>0</v>
      </c>
      <c r="BL516" s="17" t="s">
        <v>218</v>
      </c>
      <c r="BM516" s="17" t="s">
        <v>1113</v>
      </c>
    </row>
    <row r="517" spans="2:47" s="1" customFormat="1" ht="12">
      <c r="B517" s="38"/>
      <c r="C517" s="39"/>
      <c r="D517" s="228" t="s">
        <v>219</v>
      </c>
      <c r="E517" s="39"/>
      <c r="F517" s="229" t="s">
        <v>722</v>
      </c>
      <c r="G517" s="39"/>
      <c r="H517" s="39"/>
      <c r="I517" s="143"/>
      <c r="J517" s="39"/>
      <c r="K517" s="39"/>
      <c r="L517" s="43"/>
      <c r="M517" s="230"/>
      <c r="N517" s="79"/>
      <c r="O517" s="79"/>
      <c r="P517" s="79"/>
      <c r="Q517" s="79"/>
      <c r="R517" s="79"/>
      <c r="S517" s="79"/>
      <c r="T517" s="80"/>
      <c r="AT517" s="17" t="s">
        <v>219</v>
      </c>
      <c r="AU517" s="17" t="s">
        <v>76</v>
      </c>
    </row>
    <row r="518" spans="2:47" s="1" customFormat="1" ht="12">
      <c r="B518" s="38"/>
      <c r="C518" s="39"/>
      <c r="D518" s="228" t="s">
        <v>221</v>
      </c>
      <c r="E518" s="39"/>
      <c r="F518" s="231" t="s">
        <v>718</v>
      </c>
      <c r="G518" s="39"/>
      <c r="H518" s="39"/>
      <c r="I518" s="143"/>
      <c r="J518" s="39"/>
      <c r="K518" s="39"/>
      <c r="L518" s="43"/>
      <c r="M518" s="230"/>
      <c r="N518" s="79"/>
      <c r="O518" s="79"/>
      <c r="P518" s="79"/>
      <c r="Q518" s="79"/>
      <c r="R518" s="79"/>
      <c r="S518" s="79"/>
      <c r="T518" s="80"/>
      <c r="AT518" s="17" t="s">
        <v>221</v>
      </c>
      <c r="AU518" s="17" t="s">
        <v>76</v>
      </c>
    </row>
    <row r="519" spans="2:47" s="1" customFormat="1" ht="12">
      <c r="B519" s="38"/>
      <c r="C519" s="39"/>
      <c r="D519" s="228" t="s">
        <v>250</v>
      </c>
      <c r="E519" s="39"/>
      <c r="F519" s="231" t="s">
        <v>874</v>
      </c>
      <c r="G519" s="39"/>
      <c r="H519" s="39"/>
      <c r="I519" s="143"/>
      <c r="J519" s="39"/>
      <c r="K519" s="39"/>
      <c r="L519" s="43"/>
      <c r="M519" s="230"/>
      <c r="N519" s="79"/>
      <c r="O519" s="79"/>
      <c r="P519" s="79"/>
      <c r="Q519" s="79"/>
      <c r="R519" s="79"/>
      <c r="S519" s="79"/>
      <c r="T519" s="80"/>
      <c r="AT519" s="17" t="s">
        <v>250</v>
      </c>
      <c r="AU519" s="17" t="s">
        <v>76</v>
      </c>
    </row>
    <row r="520" spans="2:51" s="13" customFormat="1" ht="12">
      <c r="B520" s="242"/>
      <c r="C520" s="243"/>
      <c r="D520" s="228" t="s">
        <v>223</v>
      </c>
      <c r="E520" s="244" t="s">
        <v>1</v>
      </c>
      <c r="F520" s="245" t="s">
        <v>1114</v>
      </c>
      <c r="G520" s="243"/>
      <c r="H520" s="246">
        <v>932.14</v>
      </c>
      <c r="I520" s="247"/>
      <c r="J520" s="243"/>
      <c r="K520" s="243"/>
      <c r="L520" s="248"/>
      <c r="M520" s="249"/>
      <c r="N520" s="250"/>
      <c r="O520" s="250"/>
      <c r="P520" s="250"/>
      <c r="Q520" s="250"/>
      <c r="R520" s="250"/>
      <c r="S520" s="250"/>
      <c r="T520" s="251"/>
      <c r="AT520" s="252" t="s">
        <v>223</v>
      </c>
      <c r="AU520" s="252" t="s">
        <v>76</v>
      </c>
      <c r="AV520" s="13" t="s">
        <v>76</v>
      </c>
      <c r="AW520" s="13" t="s">
        <v>30</v>
      </c>
      <c r="AX520" s="13" t="s">
        <v>74</v>
      </c>
      <c r="AY520" s="252" t="s">
        <v>211</v>
      </c>
    </row>
    <row r="521" spans="2:65" s="1" customFormat="1" ht="16.5" customHeight="1">
      <c r="B521" s="38"/>
      <c r="C521" s="216" t="s">
        <v>451</v>
      </c>
      <c r="D521" s="216" t="s">
        <v>213</v>
      </c>
      <c r="E521" s="217" t="s">
        <v>726</v>
      </c>
      <c r="F521" s="218" t="s">
        <v>727</v>
      </c>
      <c r="G521" s="219" t="s">
        <v>323</v>
      </c>
      <c r="H521" s="220">
        <v>42.607</v>
      </c>
      <c r="I521" s="221"/>
      <c r="J521" s="222">
        <f>ROUND(I521*H521,2)</f>
        <v>0</v>
      </c>
      <c r="K521" s="218" t="s">
        <v>217</v>
      </c>
      <c r="L521" s="43"/>
      <c r="M521" s="223" t="s">
        <v>1</v>
      </c>
      <c r="N521" s="224" t="s">
        <v>38</v>
      </c>
      <c r="O521" s="79"/>
      <c r="P521" s="225">
        <f>O521*H521</f>
        <v>0</v>
      </c>
      <c r="Q521" s="225">
        <v>0</v>
      </c>
      <c r="R521" s="225">
        <f>Q521*H521</f>
        <v>0</v>
      </c>
      <c r="S521" s="225">
        <v>0</v>
      </c>
      <c r="T521" s="226">
        <f>S521*H521</f>
        <v>0</v>
      </c>
      <c r="AR521" s="17" t="s">
        <v>218</v>
      </c>
      <c r="AT521" s="17" t="s">
        <v>213</v>
      </c>
      <c r="AU521" s="17" t="s">
        <v>76</v>
      </c>
      <c r="AY521" s="17" t="s">
        <v>211</v>
      </c>
      <c r="BE521" s="227">
        <f>IF(N521="základní",J521,0)</f>
        <v>0</v>
      </c>
      <c r="BF521" s="227">
        <f>IF(N521="snížená",J521,0)</f>
        <v>0</v>
      </c>
      <c r="BG521" s="227">
        <f>IF(N521="zákl. přenesená",J521,0)</f>
        <v>0</v>
      </c>
      <c r="BH521" s="227">
        <f>IF(N521="sníž. přenesená",J521,0)</f>
        <v>0</v>
      </c>
      <c r="BI521" s="227">
        <f>IF(N521="nulová",J521,0)</f>
        <v>0</v>
      </c>
      <c r="BJ521" s="17" t="s">
        <v>74</v>
      </c>
      <c r="BK521" s="227">
        <f>ROUND(I521*H521,2)</f>
        <v>0</v>
      </c>
      <c r="BL521" s="17" t="s">
        <v>218</v>
      </c>
      <c r="BM521" s="17" t="s">
        <v>1115</v>
      </c>
    </row>
    <row r="522" spans="2:47" s="1" customFormat="1" ht="12">
      <c r="B522" s="38"/>
      <c r="C522" s="39"/>
      <c r="D522" s="228" t="s">
        <v>219</v>
      </c>
      <c r="E522" s="39"/>
      <c r="F522" s="229" t="s">
        <v>729</v>
      </c>
      <c r="G522" s="39"/>
      <c r="H522" s="39"/>
      <c r="I522" s="143"/>
      <c r="J522" s="39"/>
      <c r="K522" s="39"/>
      <c r="L522" s="43"/>
      <c r="M522" s="230"/>
      <c r="N522" s="79"/>
      <c r="O522" s="79"/>
      <c r="P522" s="79"/>
      <c r="Q522" s="79"/>
      <c r="R522" s="79"/>
      <c r="S522" s="79"/>
      <c r="T522" s="80"/>
      <c r="AT522" s="17" t="s">
        <v>219</v>
      </c>
      <c r="AU522" s="17" t="s">
        <v>76</v>
      </c>
    </row>
    <row r="523" spans="2:65" s="1" customFormat="1" ht="16.5" customHeight="1">
      <c r="B523" s="38"/>
      <c r="C523" s="216" t="s">
        <v>713</v>
      </c>
      <c r="D523" s="216" t="s">
        <v>213</v>
      </c>
      <c r="E523" s="217" t="s">
        <v>730</v>
      </c>
      <c r="F523" s="218" t="s">
        <v>731</v>
      </c>
      <c r="G523" s="219" t="s">
        <v>323</v>
      </c>
      <c r="H523" s="220">
        <v>42.607</v>
      </c>
      <c r="I523" s="221"/>
      <c r="J523" s="222">
        <f>ROUND(I523*H523,2)</f>
        <v>0</v>
      </c>
      <c r="K523" s="218" t="s">
        <v>217</v>
      </c>
      <c r="L523" s="43"/>
      <c r="M523" s="223" t="s">
        <v>1</v>
      </c>
      <c r="N523" s="224" t="s">
        <v>38</v>
      </c>
      <c r="O523" s="79"/>
      <c r="P523" s="225">
        <f>O523*H523</f>
        <v>0</v>
      </c>
      <c r="Q523" s="225">
        <v>0</v>
      </c>
      <c r="R523" s="225">
        <f>Q523*H523</f>
        <v>0</v>
      </c>
      <c r="S523" s="225">
        <v>0</v>
      </c>
      <c r="T523" s="226">
        <f>S523*H523</f>
        <v>0</v>
      </c>
      <c r="AR523" s="17" t="s">
        <v>218</v>
      </c>
      <c r="AT523" s="17" t="s">
        <v>213</v>
      </c>
      <c r="AU523" s="17" t="s">
        <v>76</v>
      </c>
      <c r="AY523" s="17" t="s">
        <v>211</v>
      </c>
      <c r="BE523" s="227">
        <f>IF(N523="základní",J523,0)</f>
        <v>0</v>
      </c>
      <c r="BF523" s="227">
        <f>IF(N523="snížená",J523,0)</f>
        <v>0</v>
      </c>
      <c r="BG523" s="227">
        <f>IF(N523="zákl. přenesená",J523,0)</f>
        <v>0</v>
      </c>
      <c r="BH523" s="227">
        <f>IF(N523="sníž. přenesená",J523,0)</f>
        <v>0</v>
      </c>
      <c r="BI523" s="227">
        <f>IF(N523="nulová",J523,0)</f>
        <v>0</v>
      </c>
      <c r="BJ523" s="17" t="s">
        <v>74</v>
      </c>
      <c r="BK523" s="227">
        <f>ROUND(I523*H523,2)</f>
        <v>0</v>
      </c>
      <c r="BL523" s="17" t="s">
        <v>218</v>
      </c>
      <c r="BM523" s="17" t="s">
        <v>1116</v>
      </c>
    </row>
    <row r="524" spans="2:47" s="1" customFormat="1" ht="12">
      <c r="B524" s="38"/>
      <c r="C524" s="39"/>
      <c r="D524" s="228" t="s">
        <v>219</v>
      </c>
      <c r="E524" s="39"/>
      <c r="F524" s="229" t="s">
        <v>325</v>
      </c>
      <c r="G524" s="39"/>
      <c r="H524" s="39"/>
      <c r="I524" s="143"/>
      <c r="J524" s="39"/>
      <c r="K524" s="39"/>
      <c r="L524" s="43"/>
      <c r="M524" s="230"/>
      <c r="N524" s="79"/>
      <c r="O524" s="79"/>
      <c r="P524" s="79"/>
      <c r="Q524" s="79"/>
      <c r="R524" s="79"/>
      <c r="S524" s="79"/>
      <c r="T524" s="80"/>
      <c r="AT524" s="17" t="s">
        <v>219</v>
      </c>
      <c r="AU524" s="17" t="s">
        <v>76</v>
      </c>
    </row>
    <row r="525" spans="2:47" s="1" customFormat="1" ht="12">
      <c r="B525" s="38"/>
      <c r="C525" s="39"/>
      <c r="D525" s="228" t="s">
        <v>221</v>
      </c>
      <c r="E525" s="39"/>
      <c r="F525" s="231" t="s">
        <v>733</v>
      </c>
      <c r="G525" s="39"/>
      <c r="H525" s="39"/>
      <c r="I525" s="143"/>
      <c r="J525" s="39"/>
      <c r="K525" s="39"/>
      <c r="L525" s="43"/>
      <c r="M525" s="230"/>
      <c r="N525" s="79"/>
      <c r="O525" s="79"/>
      <c r="P525" s="79"/>
      <c r="Q525" s="79"/>
      <c r="R525" s="79"/>
      <c r="S525" s="79"/>
      <c r="T525" s="80"/>
      <c r="AT525" s="17" t="s">
        <v>221</v>
      </c>
      <c r="AU525" s="17" t="s">
        <v>76</v>
      </c>
    </row>
    <row r="526" spans="2:47" s="1" customFormat="1" ht="12">
      <c r="B526" s="38"/>
      <c r="C526" s="39"/>
      <c r="D526" s="228" t="s">
        <v>250</v>
      </c>
      <c r="E526" s="39"/>
      <c r="F526" s="231" t="s">
        <v>327</v>
      </c>
      <c r="G526" s="39"/>
      <c r="H526" s="39"/>
      <c r="I526" s="143"/>
      <c r="J526" s="39"/>
      <c r="K526" s="39"/>
      <c r="L526" s="43"/>
      <c r="M526" s="230"/>
      <c r="N526" s="79"/>
      <c r="O526" s="79"/>
      <c r="P526" s="79"/>
      <c r="Q526" s="79"/>
      <c r="R526" s="79"/>
      <c r="S526" s="79"/>
      <c r="T526" s="80"/>
      <c r="AT526" s="17" t="s">
        <v>250</v>
      </c>
      <c r="AU526" s="17" t="s">
        <v>76</v>
      </c>
    </row>
    <row r="527" spans="2:51" s="13" customFormat="1" ht="12">
      <c r="B527" s="242"/>
      <c r="C527" s="243"/>
      <c r="D527" s="228" t="s">
        <v>223</v>
      </c>
      <c r="E527" s="244" t="s">
        <v>1</v>
      </c>
      <c r="F527" s="245" t="s">
        <v>1117</v>
      </c>
      <c r="G527" s="243"/>
      <c r="H527" s="246">
        <v>42.607</v>
      </c>
      <c r="I527" s="247"/>
      <c r="J527" s="243"/>
      <c r="K527" s="243"/>
      <c r="L527" s="248"/>
      <c r="M527" s="249"/>
      <c r="N527" s="250"/>
      <c r="O527" s="250"/>
      <c r="P527" s="250"/>
      <c r="Q527" s="250"/>
      <c r="R527" s="250"/>
      <c r="S527" s="250"/>
      <c r="T527" s="251"/>
      <c r="AT527" s="252" t="s">
        <v>223</v>
      </c>
      <c r="AU527" s="252" t="s">
        <v>76</v>
      </c>
      <c r="AV527" s="13" t="s">
        <v>76</v>
      </c>
      <c r="AW527" s="13" t="s">
        <v>30</v>
      </c>
      <c r="AX527" s="13" t="s">
        <v>74</v>
      </c>
      <c r="AY527" s="252" t="s">
        <v>211</v>
      </c>
    </row>
    <row r="528" spans="2:63" s="11" customFormat="1" ht="22.8" customHeight="1">
      <c r="B528" s="200"/>
      <c r="C528" s="201"/>
      <c r="D528" s="202" t="s">
        <v>66</v>
      </c>
      <c r="E528" s="214" t="s">
        <v>735</v>
      </c>
      <c r="F528" s="214" t="s">
        <v>736</v>
      </c>
      <c r="G528" s="201"/>
      <c r="H528" s="201"/>
      <c r="I528" s="204"/>
      <c r="J528" s="215">
        <f>BK528</f>
        <v>0</v>
      </c>
      <c r="K528" s="201"/>
      <c r="L528" s="206"/>
      <c r="M528" s="207"/>
      <c r="N528" s="208"/>
      <c r="O528" s="208"/>
      <c r="P528" s="209">
        <f>SUM(P529:P532)</f>
        <v>0</v>
      </c>
      <c r="Q528" s="208"/>
      <c r="R528" s="209">
        <f>SUM(R529:R532)</f>
        <v>0</v>
      </c>
      <c r="S528" s="208"/>
      <c r="T528" s="210">
        <f>SUM(T529:T532)</f>
        <v>0</v>
      </c>
      <c r="AR528" s="211" t="s">
        <v>74</v>
      </c>
      <c r="AT528" s="212" t="s">
        <v>66</v>
      </c>
      <c r="AU528" s="212" t="s">
        <v>74</v>
      </c>
      <c r="AY528" s="211" t="s">
        <v>211</v>
      </c>
      <c r="BK528" s="213">
        <f>SUM(BK529:BK532)</f>
        <v>0</v>
      </c>
    </row>
    <row r="529" spans="2:65" s="1" customFormat="1" ht="16.5" customHeight="1">
      <c r="B529" s="38"/>
      <c r="C529" s="216" t="s">
        <v>457</v>
      </c>
      <c r="D529" s="216" t="s">
        <v>213</v>
      </c>
      <c r="E529" s="217" t="s">
        <v>738</v>
      </c>
      <c r="F529" s="218" t="s">
        <v>739</v>
      </c>
      <c r="G529" s="219" t="s">
        <v>323</v>
      </c>
      <c r="H529" s="220">
        <v>158.756</v>
      </c>
      <c r="I529" s="221"/>
      <c r="J529" s="222">
        <f>ROUND(I529*H529,2)</f>
        <v>0</v>
      </c>
      <c r="K529" s="218" t="s">
        <v>217</v>
      </c>
      <c r="L529" s="43"/>
      <c r="M529" s="223" t="s">
        <v>1</v>
      </c>
      <c r="N529" s="224" t="s">
        <v>38</v>
      </c>
      <c r="O529" s="79"/>
      <c r="P529" s="225">
        <f>O529*H529</f>
        <v>0</v>
      </c>
      <c r="Q529" s="225">
        <v>0</v>
      </c>
      <c r="R529" s="225">
        <f>Q529*H529</f>
        <v>0</v>
      </c>
      <c r="S529" s="225">
        <v>0</v>
      </c>
      <c r="T529" s="226">
        <f>S529*H529</f>
        <v>0</v>
      </c>
      <c r="AR529" s="17" t="s">
        <v>218</v>
      </c>
      <c r="AT529" s="17" t="s">
        <v>213</v>
      </c>
      <c r="AU529" s="17" t="s">
        <v>76</v>
      </c>
      <c r="AY529" s="17" t="s">
        <v>211</v>
      </c>
      <c r="BE529" s="227">
        <f>IF(N529="základní",J529,0)</f>
        <v>0</v>
      </c>
      <c r="BF529" s="227">
        <f>IF(N529="snížená",J529,0)</f>
        <v>0</v>
      </c>
      <c r="BG529" s="227">
        <f>IF(N529="zákl. přenesená",J529,0)</f>
        <v>0</v>
      </c>
      <c r="BH529" s="227">
        <f>IF(N529="sníž. přenesená",J529,0)</f>
        <v>0</v>
      </c>
      <c r="BI529" s="227">
        <f>IF(N529="nulová",J529,0)</f>
        <v>0</v>
      </c>
      <c r="BJ529" s="17" t="s">
        <v>74</v>
      </c>
      <c r="BK529" s="227">
        <f>ROUND(I529*H529,2)</f>
        <v>0</v>
      </c>
      <c r="BL529" s="17" t="s">
        <v>218</v>
      </c>
      <c r="BM529" s="17" t="s">
        <v>1118</v>
      </c>
    </row>
    <row r="530" spans="2:47" s="1" customFormat="1" ht="12">
      <c r="B530" s="38"/>
      <c r="C530" s="39"/>
      <c r="D530" s="228" t="s">
        <v>219</v>
      </c>
      <c r="E530" s="39"/>
      <c r="F530" s="229" t="s">
        <v>741</v>
      </c>
      <c r="G530" s="39"/>
      <c r="H530" s="39"/>
      <c r="I530" s="143"/>
      <c r="J530" s="39"/>
      <c r="K530" s="39"/>
      <c r="L530" s="43"/>
      <c r="M530" s="230"/>
      <c r="N530" s="79"/>
      <c r="O530" s="79"/>
      <c r="P530" s="79"/>
      <c r="Q530" s="79"/>
      <c r="R530" s="79"/>
      <c r="S530" s="79"/>
      <c r="T530" s="80"/>
      <c r="AT530" s="17" t="s">
        <v>219</v>
      </c>
      <c r="AU530" s="17" t="s">
        <v>76</v>
      </c>
    </row>
    <row r="531" spans="2:47" s="1" customFormat="1" ht="12">
      <c r="B531" s="38"/>
      <c r="C531" s="39"/>
      <c r="D531" s="228" t="s">
        <v>221</v>
      </c>
      <c r="E531" s="39"/>
      <c r="F531" s="231" t="s">
        <v>742</v>
      </c>
      <c r="G531" s="39"/>
      <c r="H531" s="39"/>
      <c r="I531" s="143"/>
      <c r="J531" s="39"/>
      <c r="K531" s="39"/>
      <c r="L531" s="43"/>
      <c r="M531" s="230"/>
      <c r="N531" s="79"/>
      <c r="O531" s="79"/>
      <c r="P531" s="79"/>
      <c r="Q531" s="79"/>
      <c r="R531" s="79"/>
      <c r="S531" s="79"/>
      <c r="T531" s="80"/>
      <c r="AT531" s="17" t="s">
        <v>221</v>
      </c>
      <c r="AU531" s="17" t="s">
        <v>76</v>
      </c>
    </row>
    <row r="532" spans="2:47" s="1" customFormat="1" ht="12">
      <c r="B532" s="38"/>
      <c r="C532" s="39"/>
      <c r="D532" s="228" t="s">
        <v>250</v>
      </c>
      <c r="E532" s="39"/>
      <c r="F532" s="231" t="s">
        <v>1119</v>
      </c>
      <c r="G532" s="39"/>
      <c r="H532" s="39"/>
      <c r="I532" s="143"/>
      <c r="J532" s="39"/>
      <c r="K532" s="39"/>
      <c r="L532" s="43"/>
      <c r="M532" s="230"/>
      <c r="N532" s="79"/>
      <c r="O532" s="79"/>
      <c r="P532" s="79"/>
      <c r="Q532" s="79"/>
      <c r="R532" s="79"/>
      <c r="S532" s="79"/>
      <c r="T532" s="80"/>
      <c r="AT532" s="17" t="s">
        <v>250</v>
      </c>
      <c r="AU532" s="17" t="s">
        <v>76</v>
      </c>
    </row>
    <row r="533" spans="2:63" s="11" customFormat="1" ht="25.9" customHeight="1">
      <c r="B533" s="200"/>
      <c r="C533" s="201"/>
      <c r="D533" s="202" t="s">
        <v>66</v>
      </c>
      <c r="E533" s="203" t="s">
        <v>744</v>
      </c>
      <c r="F533" s="203" t="s">
        <v>745</v>
      </c>
      <c r="G533" s="201"/>
      <c r="H533" s="201"/>
      <c r="I533" s="204"/>
      <c r="J533" s="205">
        <f>BK533</f>
        <v>0</v>
      </c>
      <c r="K533" s="201"/>
      <c r="L533" s="206"/>
      <c r="M533" s="207"/>
      <c r="N533" s="208"/>
      <c r="O533" s="208"/>
      <c r="P533" s="209">
        <f>P534+P560</f>
        <v>0</v>
      </c>
      <c r="Q533" s="208"/>
      <c r="R533" s="209">
        <f>R534+R560</f>
        <v>0.1544947</v>
      </c>
      <c r="S533" s="208"/>
      <c r="T533" s="210">
        <f>T534+T560</f>
        <v>0</v>
      </c>
      <c r="AR533" s="211" t="s">
        <v>76</v>
      </c>
      <c r="AT533" s="212" t="s">
        <v>66</v>
      </c>
      <c r="AU533" s="212" t="s">
        <v>67</v>
      </c>
      <c r="AY533" s="211" t="s">
        <v>211</v>
      </c>
      <c r="BK533" s="213">
        <f>BK534+BK560</f>
        <v>0</v>
      </c>
    </row>
    <row r="534" spans="2:63" s="11" customFormat="1" ht="22.8" customHeight="1">
      <c r="B534" s="200"/>
      <c r="C534" s="201"/>
      <c r="D534" s="202" t="s">
        <v>66</v>
      </c>
      <c r="E534" s="214" t="s">
        <v>746</v>
      </c>
      <c r="F534" s="214" t="s">
        <v>747</v>
      </c>
      <c r="G534" s="201"/>
      <c r="H534" s="201"/>
      <c r="I534" s="204"/>
      <c r="J534" s="215">
        <f>BK534</f>
        <v>0</v>
      </c>
      <c r="K534" s="201"/>
      <c r="L534" s="206"/>
      <c r="M534" s="207"/>
      <c r="N534" s="208"/>
      <c r="O534" s="208"/>
      <c r="P534" s="209">
        <f>SUM(P535:P559)</f>
        <v>0</v>
      </c>
      <c r="Q534" s="208"/>
      <c r="R534" s="209">
        <f>SUM(R535:R559)</f>
        <v>0.01</v>
      </c>
      <c r="S534" s="208"/>
      <c r="T534" s="210">
        <f>SUM(T535:T559)</f>
        <v>0</v>
      </c>
      <c r="AR534" s="211" t="s">
        <v>76</v>
      </c>
      <c r="AT534" s="212" t="s">
        <v>66</v>
      </c>
      <c r="AU534" s="212" t="s">
        <v>74</v>
      </c>
      <c r="AY534" s="211" t="s">
        <v>211</v>
      </c>
      <c r="BK534" s="213">
        <f>SUM(BK535:BK559)</f>
        <v>0</v>
      </c>
    </row>
    <row r="535" spans="2:65" s="1" customFormat="1" ht="16.5" customHeight="1">
      <c r="B535" s="38"/>
      <c r="C535" s="216" t="s">
        <v>725</v>
      </c>
      <c r="D535" s="216" t="s">
        <v>213</v>
      </c>
      <c r="E535" s="217" t="s">
        <v>748</v>
      </c>
      <c r="F535" s="218" t="s">
        <v>749</v>
      </c>
      <c r="G535" s="219" t="s">
        <v>216</v>
      </c>
      <c r="H535" s="220">
        <v>8.4</v>
      </c>
      <c r="I535" s="221"/>
      <c r="J535" s="222">
        <f>ROUND(I535*H535,2)</f>
        <v>0</v>
      </c>
      <c r="K535" s="218" t="s">
        <v>217</v>
      </c>
      <c r="L535" s="43"/>
      <c r="M535" s="223" t="s">
        <v>1</v>
      </c>
      <c r="N535" s="224" t="s">
        <v>38</v>
      </c>
      <c r="O535" s="79"/>
      <c r="P535" s="225">
        <f>O535*H535</f>
        <v>0</v>
      </c>
      <c r="Q535" s="225">
        <v>0</v>
      </c>
      <c r="R535" s="225">
        <f>Q535*H535</f>
        <v>0</v>
      </c>
      <c r="S535" s="225">
        <v>0</v>
      </c>
      <c r="T535" s="226">
        <f>S535*H535</f>
        <v>0</v>
      </c>
      <c r="AR535" s="17" t="s">
        <v>273</v>
      </c>
      <c r="AT535" s="17" t="s">
        <v>213</v>
      </c>
      <c r="AU535" s="17" t="s">
        <v>76</v>
      </c>
      <c r="AY535" s="17" t="s">
        <v>211</v>
      </c>
      <c r="BE535" s="227">
        <f>IF(N535="základní",J535,0)</f>
        <v>0</v>
      </c>
      <c r="BF535" s="227">
        <f>IF(N535="snížená",J535,0)</f>
        <v>0</v>
      </c>
      <c r="BG535" s="227">
        <f>IF(N535="zákl. přenesená",J535,0)</f>
        <v>0</v>
      </c>
      <c r="BH535" s="227">
        <f>IF(N535="sníž. přenesená",J535,0)</f>
        <v>0</v>
      </c>
      <c r="BI535" s="227">
        <f>IF(N535="nulová",J535,0)</f>
        <v>0</v>
      </c>
      <c r="BJ535" s="17" t="s">
        <v>74</v>
      </c>
      <c r="BK535" s="227">
        <f>ROUND(I535*H535,2)</f>
        <v>0</v>
      </c>
      <c r="BL535" s="17" t="s">
        <v>273</v>
      </c>
      <c r="BM535" s="17" t="s">
        <v>1120</v>
      </c>
    </row>
    <row r="536" spans="2:47" s="1" customFormat="1" ht="12">
      <c r="B536" s="38"/>
      <c r="C536" s="39"/>
      <c r="D536" s="228" t="s">
        <v>219</v>
      </c>
      <c r="E536" s="39"/>
      <c r="F536" s="229" t="s">
        <v>751</v>
      </c>
      <c r="G536" s="39"/>
      <c r="H536" s="39"/>
      <c r="I536" s="143"/>
      <c r="J536" s="39"/>
      <c r="K536" s="39"/>
      <c r="L536" s="43"/>
      <c r="M536" s="230"/>
      <c r="N536" s="79"/>
      <c r="O536" s="79"/>
      <c r="P536" s="79"/>
      <c r="Q536" s="79"/>
      <c r="R536" s="79"/>
      <c r="S536" s="79"/>
      <c r="T536" s="80"/>
      <c r="AT536" s="17" t="s">
        <v>219</v>
      </c>
      <c r="AU536" s="17" t="s">
        <v>76</v>
      </c>
    </row>
    <row r="537" spans="2:47" s="1" customFormat="1" ht="12">
      <c r="B537" s="38"/>
      <c r="C537" s="39"/>
      <c r="D537" s="228" t="s">
        <v>221</v>
      </c>
      <c r="E537" s="39"/>
      <c r="F537" s="231" t="s">
        <v>752</v>
      </c>
      <c r="G537" s="39"/>
      <c r="H537" s="39"/>
      <c r="I537" s="143"/>
      <c r="J537" s="39"/>
      <c r="K537" s="39"/>
      <c r="L537" s="43"/>
      <c r="M537" s="230"/>
      <c r="N537" s="79"/>
      <c r="O537" s="79"/>
      <c r="P537" s="79"/>
      <c r="Q537" s="79"/>
      <c r="R537" s="79"/>
      <c r="S537" s="79"/>
      <c r="T537" s="80"/>
      <c r="AT537" s="17" t="s">
        <v>221</v>
      </c>
      <c r="AU537" s="17" t="s">
        <v>76</v>
      </c>
    </row>
    <row r="538" spans="2:47" s="1" customFormat="1" ht="12">
      <c r="B538" s="38"/>
      <c r="C538" s="39"/>
      <c r="D538" s="228" t="s">
        <v>250</v>
      </c>
      <c r="E538" s="39"/>
      <c r="F538" s="231" t="s">
        <v>753</v>
      </c>
      <c r="G538" s="39"/>
      <c r="H538" s="39"/>
      <c r="I538" s="143"/>
      <c r="J538" s="39"/>
      <c r="K538" s="39"/>
      <c r="L538" s="43"/>
      <c r="M538" s="230"/>
      <c r="N538" s="79"/>
      <c r="O538" s="79"/>
      <c r="P538" s="79"/>
      <c r="Q538" s="79"/>
      <c r="R538" s="79"/>
      <c r="S538" s="79"/>
      <c r="T538" s="80"/>
      <c r="AT538" s="17" t="s">
        <v>250</v>
      </c>
      <c r="AU538" s="17" t="s">
        <v>76</v>
      </c>
    </row>
    <row r="539" spans="2:51" s="12" customFormat="1" ht="12">
      <c r="B539" s="232"/>
      <c r="C539" s="233"/>
      <c r="D539" s="228" t="s">
        <v>223</v>
      </c>
      <c r="E539" s="234" t="s">
        <v>1</v>
      </c>
      <c r="F539" s="235" t="s">
        <v>1121</v>
      </c>
      <c r="G539" s="233"/>
      <c r="H539" s="234" t="s">
        <v>1</v>
      </c>
      <c r="I539" s="236"/>
      <c r="J539" s="233"/>
      <c r="K539" s="233"/>
      <c r="L539" s="237"/>
      <c r="M539" s="238"/>
      <c r="N539" s="239"/>
      <c r="O539" s="239"/>
      <c r="P539" s="239"/>
      <c r="Q539" s="239"/>
      <c r="R539" s="239"/>
      <c r="S539" s="239"/>
      <c r="T539" s="240"/>
      <c r="AT539" s="241" t="s">
        <v>223</v>
      </c>
      <c r="AU539" s="241" t="s">
        <v>76</v>
      </c>
      <c r="AV539" s="12" t="s">
        <v>74</v>
      </c>
      <c r="AW539" s="12" t="s">
        <v>30</v>
      </c>
      <c r="AX539" s="12" t="s">
        <v>67</v>
      </c>
      <c r="AY539" s="241" t="s">
        <v>211</v>
      </c>
    </row>
    <row r="540" spans="2:51" s="13" customFormat="1" ht="12">
      <c r="B540" s="242"/>
      <c r="C540" s="243"/>
      <c r="D540" s="228" t="s">
        <v>223</v>
      </c>
      <c r="E540" s="244" t="s">
        <v>1</v>
      </c>
      <c r="F540" s="245" t="s">
        <v>1122</v>
      </c>
      <c r="G540" s="243"/>
      <c r="H540" s="246">
        <v>8.4</v>
      </c>
      <c r="I540" s="247"/>
      <c r="J540" s="243"/>
      <c r="K540" s="243"/>
      <c r="L540" s="248"/>
      <c r="M540" s="249"/>
      <c r="N540" s="250"/>
      <c r="O540" s="250"/>
      <c r="P540" s="250"/>
      <c r="Q540" s="250"/>
      <c r="R540" s="250"/>
      <c r="S540" s="250"/>
      <c r="T540" s="251"/>
      <c r="AT540" s="252" t="s">
        <v>223</v>
      </c>
      <c r="AU540" s="252" t="s">
        <v>76</v>
      </c>
      <c r="AV540" s="13" t="s">
        <v>76</v>
      </c>
      <c r="AW540" s="13" t="s">
        <v>30</v>
      </c>
      <c r="AX540" s="13" t="s">
        <v>67</v>
      </c>
      <c r="AY540" s="252" t="s">
        <v>211</v>
      </c>
    </row>
    <row r="541" spans="2:51" s="14" customFormat="1" ht="12">
      <c r="B541" s="253"/>
      <c r="C541" s="254"/>
      <c r="D541" s="228" t="s">
        <v>223</v>
      </c>
      <c r="E541" s="255" t="s">
        <v>1</v>
      </c>
      <c r="F541" s="256" t="s">
        <v>227</v>
      </c>
      <c r="G541" s="254"/>
      <c r="H541" s="257">
        <v>8.4</v>
      </c>
      <c r="I541" s="258"/>
      <c r="J541" s="254"/>
      <c r="K541" s="254"/>
      <c r="L541" s="259"/>
      <c r="M541" s="260"/>
      <c r="N541" s="261"/>
      <c r="O541" s="261"/>
      <c r="P541" s="261"/>
      <c r="Q541" s="261"/>
      <c r="R541" s="261"/>
      <c r="S541" s="261"/>
      <c r="T541" s="262"/>
      <c r="AT541" s="263" t="s">
        <v>223</v>
      </c>
      <c r="AU541" s="263" t="s">
        <v>76</v>
      </c>
      <c r="AV541" s="14" t="s">
        <v>218</v>
      </c>
      <c r="AW541" s="14" t="s">
        <v>30</v>
      </c>
      <c r="AX541" s="14" t="s">
        <v>74</v>
      </c>
      <c r="AY541" s="263" t="s">
        <v>211</v>
      </c>
    </row>
    <row r="542" spans="2:65" s="1" customFormat="1" ht="16.5" customHeight="1">
      <c r="B542" s="38"/>
      <c r="C542" s="264" t="s">
        <v>465</v>
      </c>
      <c r="D542" s="264" t="s">
        <v>337</v>
      </c>
      <c r="E542" s="265" t="s">
        <v>758</v>
      </c>
      <c r="F542" s="266" t="s">
        <v>759</v>
      </c>
      <c r="G542" s="267" t="s">
        <v>323</v>
      </c>
      <c r="H542" s="268">
        <v>0.003</v>
      </c>
      <c r="I542" s="269"/>
      <c r="J542" s="270">
        <f>ROUND(I542*H542,2)</f>
        <v>0</v>
      </c>
      <c r="K542" s="266" t="s">
        <v>217</v>
      </c>
      <c r="L542" s="271"/>
      <c r="M542" s="272" t="s">
        <v>1</v>
      </c>
      <c r="N542" s="273" t="s">
        <v>38</v>
      </c>
      <c r="O542" s="79"/>
      <c r="P542" s="225">
        <f>O542*H542</f>
        <v>0</v>
      </c>
      <c r="Q542" s="225">
        <v>1</v>
      </c>
      <c r="R542" s="225">
        <f>Q542*H542</f>
        <v>0.003</v>
      </c>
      <c r="S542" s="225">
        <v>0</v>
      </c>
      <c r="T542" s="226">
        <f>S542*H542</f>
        <v>0</v>
      </c>
      <c r="AR542" s="17" t="s">
        <v>317</v>
      </c>
      <c r="AT542" s="17" t="s">
        <v>337</v>
      </c>
      <c r="AU542" s="17" t="s">
        <v>76</v>
      </c>
      <c r="AY542" s="17" t="s">
        <v>211</v>
      </c>
      <c r="BE542" s="227">
        <f>IF(N542="základní",J542,0)</f>
        <v>0</v>
      </c>
      <c r="BF542" s="227">
        <f>IF(N542="snížená",J542,0)</f>
        <v>0</v>
      </c>
      <c r="BG542" s="227">
        <f>IF(N542="zákl. přenesená",J542,0)</f>
        <v>0</v>
      </c>
      <c r="BH542" s="227">
        <f>IF(N542="sníž. přenesená",J542,0)</f>
        <v>0</v>
      </c>
      <c r="BI542" s="227">
        <f>IF(N542="nulová",J542,0)</f>
        <v>0</v>
      </c>
      <c r="BJ542" s="17" t="s">
        <v>74</v>
      </c>
      <c r="BK542" s="227">
        <f>ROUND(I542*H542,2)</f>
        <v>0</v>
      </c>
      <c r="BL542" s="17" t="s">
        <v>273</v>
      </c>
      <c r="BM542" s="17" t="s">
        <v>1123</v>
      </c>
    </row>
    <row r="543" spans="2:47" s="1" customFormat="1" ht="12">
      <c r="B543" s="38"/>
      <c r="C543" s="39"/>
      <c r="D543" s="228" t="s">
        <v>219</v>
      </c>
      <c r="E543" s="39"/>
      <c r="F543" s="229" t="s">
        <v>759</v>
      </c>
      <c r="G543" s="39"/>
      <c r="H543" s="39"/>
      <c r="I543" s="143"/>
      <c r="J543" s="39"/>
      <c r="K543" s="39"/>
      <c r="L543" s="43"/>
      <c r="M543" s="230"/>
      <c r="N543" s="79"/>
      <c r="O543" s="79"/>
      <c r="P543" s="79"/>
      <c r="Q543" s="79"/>
      <c r="R543" s="79"/>
      <c r="S543" s="79"/>
      <c r="T543" s="80"/>
      <c r="AT543" s="17" t="s">
        <v>219</v>
      </c>
      <c r="AU543" s="17" t="s">
        <v>76</v>
      </c>
    </row>
    <row r="544" spans="2:47" s="1" customFormat="1" ht="12">
      <c r="B544" s="38"/>
      <c r="C544" s="39"/>
      <c r="D544" s="228" t="s">
        <v>250</v>
      </c>
      <c r="E544" s="39"/>
      <c r="F544" s="231" t="s">
        <v>1124</v>
      </c>
      <c r="G544" s="39"/>
      <c r="H544" s="39"/>
      <c r="I544" s="143"/>
      <c r="J544" s="39"/>
      <c r="K544" s="39"/>
      <c r="L544" s="43"/>
      <c r="M544" s="230"/>
      <c r="N544" s="79"/>
      <c r="O544" s="79"/>
      <c r="P544" s="79"/>
      <c r="Q544" s="79"/>
      <c r="R544" s="79"/>
      <c r="S544" s="79"/>
      <c r="T544" s="80"/>
      <c r="AT544" s="17" t="s">
        <v>250</v>
      </c>
      <c r="AU544" s="17" t="s">
        <v>76</v>
      </c>
    </row>
    <row r="545" spans="2:51" s="13" customFormat="1" ht="12">
      <c r="B545" s="242"/>
      <c r="C545" s="243"/>
      <c r="D545" s="228" t="s">
        <v>223</v>
      </c>
      <c r="E545" s="244" t="s">
        <v>1</v>
      </c>
      <c r="F545" s="245" t="s">
        <v>1125</v>
      </c>
      <c r="G545" s="243"/>
      <c r="H545" s="246">
        <v>0.003</v>
      </c>
      <c r="I545" s="247"/>
      <c r="J545" s="243"/>
      <c r="K545" s="243"/>
      <c r="L545" s="248"/>
      <c r="M545" s="249"/>
      <c r="N545" s="250"/>
      <c r="O545" s="250"/>
      <c r="P545" s="250"/>
      <c r="Q545" s="250"/>
      <c r="R545" s="250"/>
      <c r="S545" s="250"/>
      <c r="T545" s="251"/>
      <c r="AT545" s="252" t="s">
        <v>223</v>
      </c>
      <c r="AU545" s="252" t="s">
        <v>76</v>
      </c>
      <c r="AV545" s="13" t="s">
        <v>76</v>
      </c>
      <c r="AW545" s="13" t="s">
        <v>30</v>
      </c>
      <c r="AX545" s="13" t="s">
        <v>67</v>
      </c>
      <c r="AY545" s="252" t="s">
        <v>211</v>
      </c>
    </row>
    <row r="546" spans="2:51" s="14" customFormat="1" ht="12">
      <c r="B546" s="253"/>
      <c r="C546" s="254"/>
      <c r="D546" s="228" t="s">
        <v>223</v>
      </c>
      <c r="E546" s="255" t="s">
        <v>1</v>
      </c>
      <c r="F546" s="256" t="s">
        <v>227</v>
      </c>
      <c r="G546" s="254"/>
      <c r="H546" s="257">
        <v>0.003</v>
      </c>
      <c r="I546" s="258"/>
      <c r="J546" s="254"/>
      <c r="K546" s="254"/>
      <c r="L546" s="259"/>
      <c r="M546" s="260"/>
      <c r="N546" s="261"/>
      <c r="O546" s="261"/>
      <c r="P546" s="261"/>
      <c r="Q546" s="261"/>
      <c r="R546" s="261"/>
      <c r="S546" s="261"/>
      <c r="T546" s="262"/>
      <c r="AT546" s="263" t="s">
        <v>223</v>
      </c>
      <c r="AU546" s="263" t="s">
        <v>76</v>
      </c>
      <c r="AV546" s="14" t="s">
        <v>218</v>
      </c>
      <c r="AW546" s="14" t="s">
        <v>30</v>
      </c>
      <c r="AX546" s="14" t="s">
        <v>74</v>
      </c>
      <c r="AY546" s="263" t="s">
        <v>211</v>
      </c>
    </row>
    <row r="547" spans="2:65" s="1" customFormat="1" ht="16.5" customHeight="1">
      <c r="B547" s="38"/>
      <c r="C547" s="216" t="s">
        <v>737</v>
      </c>
      <c r="D547" s="216" t="s">
        <v>213</v>
      </c>
      <c r="E547" s="217" t="s">
        <v>763</v>
      </c>
      <c r="F547" s="218" t="s">
        <v>764</v>
      </c>
      <c r="G547" s="219" t="s">
        <v>216</v>
      </c>
      <c r="H547" s="220">
        <v>16.8</v>
      </c>
      <c r="I547" s="221"/>
      <c r="J547" s="222">
        <f>ROUND(I547*H547,2)</f>
        <v>0</v>
      </c>
      <c r="K547" s="218" t="s">
        <v>217</v>
      </c>
      <c r="L547" s="43"/>
      <c r="M547" s="223" t="s">
        <v>1</v>
      </c>
      <c r="N547" s="224" t="s">
        <v>38</v>
      </c>
      <c r="O547" s="79"/>
      <c r="P547" s="225">
        <f>O547*H547</f>
        <v>0</v>
      </c>
      <c r="Q547" s="225">
        <v>0</v>
      </c>
      <c r="R547" s="225">
        <f>Q547*H547</f>
        <v>0</v>
      </c>
      <c r="S547" s="225">
        <v>0</v>
      </c>
      <c r="T547" s="226">
        <f>S547*H547</f>
        <v>0</v>
      </c>
      <c r="AR547" s="17" t="s">
        <v>273</v>
      </c>
      <c r="AT547" s="17" t="s">
        <v>213</v>
      </c>
      <c r="AU547" s="17" t="s">
        <v>76</v>
      </c>
      <c r="AY547" s="17" t="s">
        <v>211</v>
      </c>
      <c r="BE547" s="227">
        <f>IF(N547="základní",J547,0)</f>
        <v>0</v>
      </c>
      <c r="BF547" s="227">
        <f>IF(N547="snížená",J547,0)</f>
        <v>0</v>
      </c>
      <c r="BG547" s="227">
        <f>IF(N547="zákl. přenesená",J547,0)</f>
        <v>0</v>
      </c>
      <c r="BH547" s="227">
        <f>IF(N547="sníž. přenesená",J547,0)</f>
        <v>0</v>
      </c>
      <c r="BI547" s="227">
        <f>IF(N547="nulová",J547,0)</f>
        <v>0</v>
      </c>
      <c r="BJ547" s="17" t="s">
        <v>74</v>
      </c>
      <c r="BK547" s="227">
        <f>ROUND(I547*H547,2)</f>
        <v>0</v>
      </c>
      <c r="BL547" s="17" t="s">
        <v>273</v>
      </c>
      <c r="BM547" s="17" t="s">
        <v>1126</v>
      </c>
    </row>
    <row r="548" spans="2:47" s="1" customFormat="1" ht="12">
      <c r="B548" s="38"/>
      <c r="C548" s="39"/>
      <c r="D548" s="228" t="s">
        <v>219</v>
      </c>
      <c r="E548" s="39"/>
      <c r="F548" s="229" t="s">
        <v>766</v>
      </c>
      <c r="G548" s="39"/>
      <c r="H548" s="39"/>
      <c r="I548" s="143"/>
      <c r="J548" s="39"/>
      <c r="K548" s="39"/>
      <c r="L548" s="43"/>
      <c r="M548" s="230"/>
      <c r="N548" s="79"/>
      <c r="O548" s="79"/>
      <c r="P548" s="79"/>
      <c r="Q548" s="79"/>
      <c r="R548" s="79"/>
      <c r="S548" s="79"/>
      <c r="T548" s="80"/>
      <c r="AT548" s="17" t="s">
        <v>219</v>
      </c>
      <c r="AU548" s="17" t="s">
        <v>76</v>
      </c>
    </row>
    <row r="549" spans="2:47" s="1" customFormat="1" ht="12">
      <c r="B549" s="38"/>
      <c r="C549" s="39"/>
      <c r="D549" s="228" t="s">
        <v>221</v>
      </c>
      <c r="E549" s="39"/>
      <c r="F549" s="231" t="s">
        <v>752</v>
      </c>
      <c r="G549" s="39"/>
      <c r="H549" s="39"/>
      <c r="I549" s="143"/>
      <c r="J549" s="39"/>
      <c r="K549" s="39"/>
      <c r="L549" s="43"/>
      <c r="M549" s="230"/>
      <c r="N549" s="79"/>
      <c r="O549" s="79"/>
      <c r="P549" s="79"/>
      <c r="Q549" s="79"/>
      <c r="R549" s="79"/>
      <c r="S549" s="79"/>
      <c r="T549" s="80"/>
      <c r="AT549" s="17" t="s">
        <v>221</v>
      </c>
      <c r="AU549" s="17" t="s">
        <v>76</v>
      </c>
    </row>
    <row r="550" spans="2:47" s="1" customFormat="1" ht="12">
      <c r="B550" s="38"/>
      <c r="C550" s="39"/>
      <c r="D550" s="228" t="s">
        <v>250</v>
      </c>
      <c r="E550" s="39"/>
      <c r="F550" s="231" t="s">
        <v>767</v>
      </c>
      <c r="G550" s="39"/>
      <c r="H550" s="39"/>
      <c r="I550" s="143"/>
      <c r="J550" s="39"/>
      <c r="K550" s="39"/>
      <c r="L550" s="43"/>
      <c r="M550" s="230"/>
      <c r="N550" s="79"/>
      <c r="O550" s="79"/>
      <c r="P550" s="79"/>
      <c r="Q550" s="79"/>
      <c r="R550" s="79"/>
      <c r="S550" s="79"/>
      <c r="T550" s="80"/>
      <c r="AT550" s="17" t="s">
        <v>250</v>
      </c>
      <c r="AU550" s="17" t="s">
        <v>76</v>
      </c>
    </row>
    <row r="551" spans="2:51" s="13" customFormat="1" ht="12">
      <c r="B551" s="242"/>
      <c r="C551" s="243"/>
      <c r="D551" s="228" t="s">
        <v>223</v>
      </c>
      <c r="E551" s="244" t="s">
        <v>1</v>
      </c>
      <c r="F551" s="245" t="s">
        <v>1127</v>
      </c>
      <c r="G551" s="243"/>
      <c r="H551" s="246">
        <v>16.8</v>
      </c>
      <c r="I551" s="247"/>
      <c r="J551" s="243"/>
      <c r="K551" s="243"/>
      <c r="L551" s="248"/>
      <c r="M551" s="249"/>
      <c r="N551" s="250"/>
      <c r="O551" s="250"/>
      <c r="P551" s="250"/>
      <c r="Q551" s="250"/>
      <c r="R551" s="250"/>
      <c r="S551" s="250"/>
      <c r="T551" s="251"/>
      <c r="AT551" s="252" t="s">
        <v>223</v>
      </c>
      <c r="AU551" s="252" t="s">
        <v>76</v>
      </c>
      <c r="AV551" s="13" t="s">
        <v>76</v>
      </c>
      <c r="AW551" s="13" t="s">
        <v>30</v>
      </c>
      <c r="AX551" s="13" t="s">
        <v>74</v>
      </c>
      <c r="AY551" s="252" t="s">
        <v>211</v>
      </c>
    </row>
    <row r="552" spans="2:65" s="1" customFormat="1" ht="16.5" customHeight="1">
      <c r="B552" s="38"/>
      <c r="C552" s="264" t="s">
        <v>473</v>
      </c>
      <c r="D552" s="264" t="s">
        <v>337</v>
      </c>
      <c r="E552" s="265" t="s">
        <v>770</v>
      </c>
      <c r="F552" s="266" t="s">
        <v>771</v>
      </c>
      <c r="G552" s="267" t="s">
        <v>323</v>
      </c>
      <c r="H552" s="268">
        <v>0.007</v>
      </c>
      <c r="I552" s="269"/>
      <c r="J552" s="270">
        <f>ROUND(I552*H552,2)</f>
        <v>0</v>
      </c>
      <c r="K552" s="266" t="s">
        <v>217</v>
      </c>
      <c r="L552" s="271"/>
      <c r="M552" s="272" t="s">
        <v>1</v>
      </c>
      <c r="N552" s="273" t="s">
        <v>38</v>
      </c>
      <c r="O552" s="79"/>
      <c r="P552" s="225">
        <f>O552*H552</f>
        <v>0</v>
      </c>
      <c r="Q552" s="225">
        <v>1</v>
      </c>
      <c r="R552" s="225">
        <f>Q552*H552</f>
        <v>0.007</v>
      </c>
      <c r="S552" s="225">
        <v>0</v>
      </c>
      <c r="T552" s="226">
        <f>S552*H552</f>
        <v>0</v>
      </c>
      <c r="AR552" s="17" t="s">
        <v>317</v>
      </c>
      <c r="AT552" s="17" t="s">
        <v>337</v>
      </c>
      <c r="AU552" s="17" t="s">
        <v>76</v>
      </c>
      <c r="AY552" s="17" t="s">
        <v>211</v>
      </c>
      <c r="BE552" s="227">
        <f>IF(N552="základní",J552,0)</f>
        <v>0</v>
      </c>
      <c r="BF552" s="227">
        <f>IF(N552="snížená",J552,0)</f>
        <v>0</v>
      </c>
      <c r="BG552" s="227">
        <f>IF(N552="zákl. přenesená",J552,0)</f>
        <v>0</v>
      </c>
      <c r="BH552" s="227">
        <f>IF(N552="sníž. přenesená",J552,0)</f>
        <v>0</v>
      </c>
      <c r="BI552" s="227">
        <f>IF(N552="nulová",J552,0)</f>
        <v>0</v>
      </c>
      <c r="BJ552" s="17" t="s">
        <v>74</v>
      </c>
      <c r="BK552" s="227">
        <f>ROUND(I552*H552,2)</f>
        <v>0</v>
      </c>
      <c r="BL552" s="17" t="s">
        <v>273</v>
      </c>
      <c r="BM552" s="17" t="s">
        <v>1128</v>
      </c>
    </row>
    <row r="553" spans="2:47" s="1" customFormat="1" ht="12">
      <c r="B553" s="38"/>
      <c r="C553" s="39"/>
      <c r="D553" s="228" t="s">
        <v>219</v>
      </c>
      <c r="E553" s="39"/>
      <c r="F553" s="229" t="s">
        <v>771</v>
      </c>
      <c r="G553" s="39"/>
      <c r="H553" s="39"/>
      <c r="I553" s="143"/>
      <c r="J553" s="39"/>
      <c r="K553" s="39"/>
      <c r="L553" s="43"/>
      <c r="M553" s="230"/>
      <c r="N553" s="79"/>
      <c r="O553" s="79"/>
      <c r="P553" s="79"/>
      <c r="Q553" s="79"/>
      <c r="R553" s="79"/>
      <c r="S553" s="79"/>
      <c r="T553" s="80"/>
      <c r="AT553" s="17" t="s">
        <v>219</v>
      </c>
      <c r="AU553" s="17" t="s">
        <v>76</v>
      </c>
    </row>
    <row r="554" spans="2:47" s="1" customFormat="1" ht="12">
      <c r="B554" s="38"/>
      <c r="C554" s="39"/>
      <c r="D554" s="228" t="s">
        <v>250</v>
      </c>
      <c r="E554" s="39"/>
      <c r="F554" s="231" t="s">
        <v>1129</v>
      </c>
      <c r="G554" s="39"/>
      <c r="H554" s="39"/>
      <c r="I554" s="143"/>
      <c r="J554" s="39"/>
      <c r="K554" s="39"/>
      <c r="L554" s="43"/>
      <c r="M554" s="230"/>
      <c r="N554" s="79"/>
      <c r="O554" s="79"/>
      <c r="P554" s="79"/>
      <c r="Q554" s="79"/>
      <c r="R554" s="79"/>
      <c r="S554" s="79"/>
      <c r="T554" s="80"/>
      <c r="AT554" s="17" t="s">
        <v>250</v>
      </c>
      <c r="AU554" s="17" t="s">
        <v>76</v>
      </c>
    </row>
    <row r="555" spans="2:51" s="13" customFormat="1" ht="12">
      <c r="B555" s="242"/>
      <c r="C555" s="243"/>
      <c r="D555" s="228" t="s">
        <v>223</v>
      </c>
      <c r="E555" s="244" t="s">
        <v>1</v>
      </c>
      <c r="F555" s="245" t="s">
        <v>1130</v>
      </c>
      <c r="G555" s="243"/>
      <c r="H555" s="246">
        <v>0.007</v>
      </c>
      <c r="I555" s="247"/>
      <c r="J555" s="243"/>
      <c r="K555" s="243"/>
      <c r="L555" s="248"/>
      <c r="M555" s="249"/>
      <c r="N555" s="250"/>
      <c r="O555" s="250"/>
      <c r="P555" s="250"/>
      <c r="Q555" s="250"/>
      <c r="R555" s="250"/>
      <c r="S555" s="250"/>
      <c r="T555" s="251"/>
      <c r="AT555" s="252" t="s">
        <v>223</v>
      </c>
      <c r="AU555" s="252" t="s">
        <v>76</v>
      </c>
      <c r="AV555" s="13" t="s">
        <v>76</v>
      </c>
      <c r="AW555" s="13" t="s">
        <v>30</v>
      </c>
      <c r="AX555" s="13" t="s">
        <v>74</v>
      </c>
      <c r="AY555" s="252" t="s">
        <v>211</v>
      </c>
    </row>
    <row r="556" spans="2:65" s="1" customFormat="1" ht="16.5" customHeight="1">
      <c r="B556" s="38"/>
      <c r="C556" s="216" t="s">
        <v>757</v>
      </c>
      <c r="D556" s="216" t="s">
        <v>213</v>
      </c>
      <c r="E556" s="217" t="s">
        <v>1131</v>
      </c>
      <c r="F556" s="218" t="s">
        <v>1132</v>
      </c>
      <c r="G556" s="219" t="s">
        <v>323</v>
      </c>
      <c r="H556" s="220">
        <v>0.01</v>
      </c>
      <c r="I556" s="221"/>
      <c r="J556" s="222">
        <f>ROUND(I556*H556,2)</f>
        <v>0</v>
      </c>
      <c r="K556" s="218" t="s">
        <v>217</v>
      </c>
      <c r="L556" s="43"/>
      <c r="M556" s="223" t="s">
        <v>1</v>
      </c>
      <c r="N556" s="224" t="s">
        <v>38</v>
      </c>
      <c r="O556" s="79"/>
      <c r="P556" s="225">
        <f>O556*H556</f>
        <v>0</v>
      </c>
      <c r="Q556" s="225">
        <v>0</v>
      </c>
      <c r="R556" s="225">
        <f>Q556*H556</f>
        <v>0</v>
      </c>
      <c r="S556" s="225">
        <v>0</v>
      </c>
      <c r="T556" s="226">
        <f>S556*H556</f>
        <v>0</v>
      </c>
      <c r="AR556" s="17" t="s">
        <v>273</v>
      </c>
      <c r="AT556" s="17" t="s">
        <v>213</v>
      </c>
      <c r="AU556" s="17" t="s">
        <v>76</v>
      </c>
      <c r="AY556" s="17" t="s">
        <v>211</v>
      </c>
      <c r="BE556" s="227">
        <f>IF(N556="základní",J556,0)</f>
        <v>0</v>
      </c>
      <c r="BF556" s="227">
        <f>IF(N556="snížená",J556,0)</f>
        <v>0</v>
      </c>
      <c r="BG556" s="227">
        <f>IF(N556="zákl. přenesená",J556,0)</f>
        <v>0</v>
      </c>
      <c r="BH556" s="227">
        <f>IF(N556="sníž. přenesená",J556,0)</f>
        <v>0</v>
      </c>
      <c r="BI556" s="227">
        <f>IF(N556="nulová",J556,0)</f>
        <v>0</v>
      </c>
      <c r="BJ556" s="17" t="s">
        <v>74</v>
      </c>
      <c r="BK556" s="227">
        <f>ROUND(I556*H556,2)</f>
        <v>0</v>
      </c>
      <c r="BL556" s="17" t="s">
        <v>273</v>
      </c>
      <c r="BM556" s="17" t="s">
        <v>1133</v>
      </c>
    </row>
    <row r="557" spans="2:47" s="1" customFormat="1" ht="12">
      <c r="B557" s="38"/>
      <c r="C557" s="39"/>
      <c r="D557" s="228" t="s">
        <v>219</v>
      </c>
      <c r="E557" s="39"/>
      <c r="F557" s="229" t="s">
        <v>1134</v>
      </c>
      <c r="G557" s="39"/>
      <c r="H557" s="39"/>
      <c r="I557" s="143"/>
      <c r="J557" s="39"/>
      <c r="K557" s="39"/>
      <c r="L557" s="43"/>
      <c r="M557" s="230"/>
      <c r="N557" s="79"/>
      <c r="O557" s="79"/>
      <c r="P557" s="79"/>
      <c r="Q557" s="79"/>
      <c r="R557" s="79"/>
      <c r="S557" s="79"/>
      <c r="T557" s="80"/>
      <c r="AT557" s="17" t="s">
        <v>219</v>
      </c>
      <c r="AU557" s="17" t="s">
        <v>76</v>
      </c>
    </row>
    <row r="558" spans="2:47" s="1" customFormat="1" ht="12">
      <c r="B558" s="38"/>
      <c r="C558" s="39"/>
      <c r="D558" s="228" t="s">
        <v>221</v>
      </c>
      <c r="E558" s="39"/>
      <c r="F558" s="231" t="s">
        <v>794</v>
      </c>
      <c r="G558" s="39"/>
      <c r="H558" s="39"/>
      <c r="I558" s="143"/>
      <c r="J558" s="39"/>
      <c r="K558" s="39"/>
      <c r="L558" s="43"/>
      <c r="M558" s="230"/>
      <c r="N558" s="79"/>
      <c r="O558" s="79"/>
      <c r="P558" s="79"/>
      <c r="Q558" s="79"/>
      <c r="R558" s="79"/>
      <c r="S558" s="79"/>
      <c r="T558" s="80"/>
      <c r="AT558" s="17" t="s">
        <v>221</v>
      </c>
      <c r="AU558" s="17" t="s">
        <v>76</v>
      </c>
    </row>
    <row r="559" spans="2:47" s="1" customFormat="1" ht="12">
      <c r="B559" s="38"/>
      <c r="C559" s="39"/>
      <c r="D559" s="228" t="s">
        <v>250</v>
      </c>
      <c r="E559" s="39"/>
      <c r="F559" s="231" t="s">
        <v>1135</v>
      </c>
      <c r="G559" s="39"/>
      <c r="H559" s="39"/>
      <c r="I559" s="143"/>
      <c r="J559" s="39"/>
      <c r="K559" s="39"/>
      <c r="L559" s="43"/>
      <c r="M559" s="230"/>
      <c r="N559" s="79"/>
      <c r="O559" s="79"/>
      <c r="P559" s="79"/>
      <c r="Q559" s="79"/>
      <c r="R559" s="79"/>
      <c r="S559" s="79"/>
      <c r="T559" s="80"/>
      <c r="AT559" s="17" t="s">
        <v>250</v>
      </c>
      <c r="AU559" s="17" t="s">
        <v>76</v>
      </c>
    </row>
    <row r="560" spans="2:63" s="11" customFormat="1" ht="22.8" customHeight="1">
      <c r="B560" s="200"/>
      <c r="C560" s="201"/>
      <c r="D560" s="202" t="s">
        <v>66</v>
      </c>
      <c r="E560" s="214" t="s">
        <v>795</v>
      </c>
      <c r="F560" s="214" t="s">
        <v>796</v>
      </c>
      <c r="G560" s="201"/>
      <c r="H560" s="201"/>
      <c r="I560" s="204"/>
      <c r="J560" s="215">
        <f>BK560</f>
        <v>0</v>
      </c>
      <c r="K560" s="201"/>
      <c r="L560" s="206"/>
      <c r="M560" s="207"/>
      <c r="N560" s="208"/>
      <c r="O560" s="208"/>
      <c r="P560" s="209">
        <f>SUM(P561:P578)</f>
        <v>0</v>
      </c>
      <c r="Q560" s="208"/>
      <c r="R560" s="209">
        <f>SUM(R561:R578)</f>
        <v>0.1444947</v>
      </c>
      <c r="S560" s="208"/>
      <c r="T560" s="210">
        <f>SUM(T561:T578)</f>
        <v>0</v>
      </c>
      <c r="AR560" s="211" t="s">
        <v>76</v>
      </c>
      <c r="AT560" s="212" t="s">
        <v>66</v>
      </c>
      <c r="AU560" s="212" t="s">
        <v>74</v>
      </c>
      <c r="AY560" s="211" t="s">
        <v>211</v>
      </c>
      <c r="BK560" s="213">
        <f>SUM(BK561:BK578)</f>
        <v>0</v>
      </c>
    </row>
    <row r="561" spans="2:65" s="1" customFormat="1" ht="16.5" customHeight="1">
      <c r="B561" s="38"/>
      <c r="C561" s="216" t="s">
        <v>484</v>
      </c>
      <c r="D561" s="216" t="s">
        <v>213</v>
      </c>
      <c r="E561" s="217" t="s">
        <v>798</v>
      </c>
      <c r="F561" s="218" t="s">
        <v>799</v>
      </c>
      <c r="G561" s="219" t="s">
        <v>216</v>
      </c>
      <c r="H561" s="220">
        <v>688.07</v>
      </c>
      <c r="I561" s="221"/>
      <c r="J561" s="222">
        <f>ROUND(I561*H561,2)</f>
        <v>0</v>
      </c>
      <c r="K561" s="218" t="s">
        <v>217</v>
      </c>
      <c r="L561" s="43"/>
      <c r="M561" s="223" t="s">
        <v>1</v>
      </c>
      <c r="N561" s="224" t="s">
        <v>38</v>
      </c>
      <c r="O561" s="79"/>
      <c r="P561" s="225">
        <f>O561*H561</f>
        <v>0</v>
      </c>
      <c r="Q561" s="225">
        <v>0.00021</v>
      </c>
      <c r="R561" s="225">
        <f>Q561*H561</f>
        <v>0.1444947</v>
      </c>
      <c r="S561" s="225">
        <v>0</v>
      </c>
      <c r="T561" s="226">
        <f>S561*H561</f>
        <v>0</v>
      </c>
      <c r="AR561" s="17" t="s">
        <v>273</v>
      </c>
      <c r="AT561" s="17" t="s">
        <v>213</v>
      </c>
      <c r="AU561" s="17" t="s">
        <v>76</v>
      </c>
      <c r="AY561" s="17" t="s">
        <v>211</v>
      </c>
      <c r="BE561" s="227">
        <f>IF(N561="základní",J561,0)</f>
        <v>0</v>
      </c>
      <c r="BF561" s="227">
        <f>IF(N561="snížená",J561,0)</f>
        <v>0</v>
      </c>
      <c r="BG561" s="227">
        <f>IF(N561="zákl. přenesená",J561,0)</f>
        <v>0</v>
      </c>
      <c r="BH561" s="227">
        <f>IF(N561="sníž. přenesená",J561,0)</f>
        <v>0</v>
      </c>
      <c r="BI561" s="227">
        <f>IF(N561="nulová",J561,0)</f>
        <v>0</v>
      </c>
      <c r="BJ561" s="17" t="s">
        <v>74</v>
      </c>
      <c r="BK561" s="227">
        <f>ROUND(I561*H561,2)</f>
        <v>0</v>
      </c>
      <c r="BL561" s="17" t="s">
        <v>273</v>
      </c>
      <c r="BM561" s="17" t="s">
        <v>1136</v>
      </c>
    </row>
    <row r="562" spans="2:47" s="1" customFormat="1" ht="12">
      <c r="B562" s="38"/>
      <c r="C562" s="39"/>
      <c r="D562" s="228" t="s">
        <v>219</v>
      </c>
      <c r="E562" s="39"/>
      <c r="F562" s="229" t="s">
        <v>801</v>
      </c>
      <c r="G562" s="39"/>
      <c r="H562" s="39"/>
      <c r="I562" s="143"/>
      <c r="J562" s="39"/>
      <c r="K562" s="39"/>
      <c r="L562" s="43"/>
      <c r="M562" s="230"/>
      <c r="N562" s="79"/>
      <c r="O562" s="79"/>
      <c r="P562" s="79"/>
      <c r="Q562" s="79"/>
      <c r="R562" s="79"/>
      <c r="S562" s="79"/>
      <c r="T562" s="80"/>
      <c r="AT562" s="17" t="s">
        <v>219</v>
      </c>
      <c r="AU562" s="17" t="s">
        <v>76</v>
      </c>
    </row>
    <row r="563" spans="2:47" s="1" customFormat="1" ht="12">
      <c r="B563" s="38"/>
      <c r="C563" s="39"/>
      <c r="D563" s="228" t="s">
        <v>250</v>
      </c>
      <c r="E563" s="39"/>
      <c r="F563" s="231" t="s">
        <v>1137</v>
      </c>
      <c r="G563" s="39"/>
      <c r="H563" s="39"/>
      <c r="I563" s="143"/>
      <c r="J563" s="39"/>
      <c r="K563" s="39"/>
      <c r="L563" s="43"/>
      <c r="M563" s="230"/>
      <c r="N563" s="79"/>
      <c r="O563" s="79"/>
      <c r="P563" s="79"/>
      <c r="Q563" s="79"/>
      <c r="R563" s="79"/>
      <c r="S563" s="79"/>
      <c r="T563" s="80"/>
      <c r="AT563" s="17" t="s">
        <v>250</v>
      </c>
      <c r="AU563" s="17" t="s">
        <v>76</v>
      </c>
    </row>
    <row r="564" spans="2:51" s="12" customFormat="1" ht="12">
      <c r="B564" s="232"/>
      <c r="C564" s="233"/>
      <c r="D564" s="228" t="s">
        <v>223</v>
      </c>
      <c r="E564" s="234" t="s">
        <v>1</v>
      </c>
      <c r="F564" s="235" t="s">
        <v>626</v>
      </c>
      <c r="G564" s="233"/>
      <c r="H564" s="234" t="s">
        <v>1</v>
      </c>
      <c r="I564" s="236"/>
      <c r="J564" s="233"/>
      <c r="K564" s="233"/>
      <c r="L564" s="237"/>
      <c r="M564" s="238"/>
      <c r="N564" s="239"/>
      <c r="O564" s="239"/>
      <c r="P564" s="239"/>
      <c r="Q564" s="239"/>
      <c r="R564" s="239"/>
      <c r="S564" s="239"/>
      <c r="T564" s="240"/>
      <c r="AT564" s="241" t="s">
        <v>223</v>
      </c>
      <c r="AU564" s="241" t="s">
        <v>76</v>
      </c>
      <c r="AV564" s="12" t="s">
        <v>74</v>
      </c>
      <c r="AW564" s="12" t="s">
        <v>30</v>
      </c>
      <c r="AX564" s="12" t="s">
        <v>67</v>
      </c>
      <c r="AY564" s="241" t="s">
        <v>211</v>
      </c>
    </row>
    <row r="565" spans="2:51" s="13" customFormat="1" ht="12">
      <c r="B565" s="242"/>
      <c r="C565" s="243"/>
      <c r="D565" s="228" t="s">
        <v>223</v>
      </c>
      <c r="E565" s="244" t="s">
        <v>1</v>
      </c>
      <c r="F565" s="245" t="s">
        <v>1064</v>
      </c>
      <c r="G565" s="243"/>
      <c r="H565" s="246">
        <v>121.284</v>
      </c>
      <c r="I565" s="247"/>
      <c r="J565" s="243"/>
      <c r="K565" s="243"/>
      <c r="L565" s="248"/>
      <c r="M565" s="249"/>
      <c r="N565" s="250"/>
      <c r="O565" s="250"/>
      <c r="P565" s="250"/>
      <c r="Q565" s="250"/>
      <c r="R565" s="250"/>
      <c r="S565" s="250"/>
      <c r="T565" s="251"/>
      <c r="AT565" s="252" t="s">
        <v>223</v>
      </c>
      <c r="AU565" s="252" t="s">
        <v>76</v>
      </c>
      <c r="AV565" s="13" t="s">
        <v>76</v>
      </c>
      <c r="AW565" s="13" t="s">
        <v>30</v>
      </c>
      <c r="AX565" s="13" t="s">
        <v>67</v>
      </c>
      <c r="AY565" s="252" t="s">
        <v>211</v>
      </c>
    </row>
    <row r="566" spans="2:51" s="12" customFormat="1" ht="12">
      <c r="B566" s="232"/>
      <c r="C566" s="233"/>
      <c r="D566" s="228" t="s">
        <v>223</v>
      </c>
      <c r="E566" s="234" t="s">
        <v>1</v>
      </c>
      <c r="F566" s="235" t="s">
        <v>1058</v>
      </c>
      <c r="G566" s="233"/>
      <c r="H566" s="234" t="s">
        <v>1</v>
      </c>
      <c r="I566" s="236"/>
      <c r="J566" s="233"/>
      <c r="K566" s="233"/>
      <c r="L566" s="237"/>
      <c r="M566" s="238"/>
      <c r="N566" s="239"/>
      <c r="O566" s="239"/>
      <c r="P566" s="239"/>
      <c r="Q566" s="239"/>
      <c r="R566" s="239"/>
      <c r="S566" s="239"/>
      <c r="T566" s="240"/>
      <c r="AT566" s="241" t="s">
        <v>223</v>
      </c>
      <c r="AU566" s="241" t="s">
        <v>76</v>
      </c>
      <c r="AV566" s="12" t="s">
        <v>74</v>
      </c>
      <c r="AW566" s="12" t="s">
        <v>30</v>
      </c>
      <c r="AX566" s="12" t="s">
        <v>67</v>
      </c>
      <c r="AY566" s="241" t="s">
        <v>211</v>
      </c>
    </row>
    <row r="567" spans="2:51" s="13" customFormat="1" ht="12">
      <c r="B567" s="242"/>
      <c r="C567" s="243"/>
      <c r="D567" s="228" t="s">
        <v>223</v>
      </c>
      <c r="E567" s="244" t="s">
        <v>1</v>
      </c>
      <c r="F567" s="245" t="s">
        <v>1059</v>
      </c>
      <c r="G567" s="243"/>
      <c r="H567" s="246">
        <v>31</v>
      </c>
      <c r="I567" s="247"/>
      <c r="J567" s="243"/>
      <c r="K567" s="243"/>
      <c r="L567" s="248"/>
      <c r="M567" s="249"/>
      <c r="N567" s="250"/>
      <c r="O567" s="250"/>
      <c r="P567" s="250"/>
      <c r="Q567" s="250"/>
      <c r="R567" s="250"/>
      <c r="S567" s="250"/>
      <c r="T567" s="251"/>
      <c r="AT567" s="252" t="s">
        <v>223</v>
      </c>
      <c r="AU567" s="252" t="s">
        <v>76</v>
      </c>
      <c r="AV567" s="13" t="s">
        <v>76</v>
      </c>
      <c r="AW567" s="13" t="s">
        <v>30</v>
      </c>
      <c r="AX567" s="13" t="s">
        <v>67</v>
      </c>
      <c r="AY567" s="252" t="s">
        <v>211</v>
      </c>
    </row>
    <row r="568" spans="2:51" s="12" customFormat="1" ht="12">
      <c r="B568" s="232"/>
      <c r="C568" s="233"/>
      <c r="D568" s="228" t="s">
        <v>223</v>
      </c>
      <c r="E568" s="234" t="s">
        <v>1</v>
      </c>
      <c r="F568" s="235" t="s">
        <v>1060</v>
      </c>
      <c r="G568" s="233"/>
      <c r="H568" s="234" t="s">
        <v>1</v>
      </c>
      <c r="I568" s="236"/>
      <c r="J568" s="233"/>
      <c r="K568" s="233"/>
      <c r="L568" s="237"/>
      <c r="M568" s="238"/>
      <c r="N568" s="239"/>
      <c r="O568" s="239"/>
      <c r="P568" s="239"/>
      <c r="Q568" s="239"/>
      <c r="R568" s="239"/>
      <c r="S568" s="239"/>
      <c r="T568" s="240"/>
      <c r="AT568" s="241" t="s">
        <v>223</v>
      </c>
      <c r="AU568" s="241" t="s">
        <v>76</v>
      </c>
      <c r="AV568" s="12" t="s">
        <v>74</v>
      </c>
      <c r="AW568" s="12" t="s">
        <v>30</v>
      </c>
      <c r="AX568" s="12" t="s">
        <v>67</v>
      </c>
      <c r="AY568" s="241" t="s">
        <v>211</v>
      </c>
    </row>
    <row r="569" spans="2:51" s="13" customFormat="1" ht="12">
      <c r="B569" s="242"/>
      <c r="C569" s="243"/>
      <c r="D569" s="228" t="s">
        <v>223</v>
      </c>
      <c r="E569" s="244" t="s">
        <v>1</v>
      </c>
      <c r="F569" s="245" t="s">
        <v>1061</v>
      </c>
      <c r="G569" s="243"/>
      <c r="H569" s="246">
        <v>34</v>
      </c>
      <c r="I569" s="247"/>
      <c r="J569" s="243"/>
      <c r="K569" s="243"/>
      <c r="L569" s="248"/>
      <c r="M569" s="249"/>
      <c r="N569" s="250"/>
      <c r="O569" s="250"/>
      <c r="P569" s="250"/>
      <c r="Q569" s="250"/>
      <c r="R569" s="250"/>
      <c r="S569" s="250"/>
      <c r="T569" s="251"/>
      <c r="AT569" s="252" t="s">
        <v>223</v>
      </c>
      <c r="AU569" s="252" t="s">
        <v>76</v>
      </c>
      <c r="AV569" s="13" t="s">
        <v>76</v>
      </c>
      <c r="AW569" s="13" t="s">
        <v>30</v>
      </c>
      <c r="AX569" s="13" t="s">
        <v>67</v>
      </c>
      <c r="AY569" s="252" t="s">
        <v>211</v>
      </c>
    </row>
    <row r="570" spans="2:51" s="12" customFormat="1" ht="12">
      <c r="B570" s="232"/>
      <c r="C570" s="233"/>
      <c r="D570" s="228" t="s">
        <v>223</v>
      </c>
      <c r="E570" s="234" t="s">
        <v>1</v>
      </c>
      <c r="F570" s="235" t="s">
        <v>628</v>
      </c>
      <c r="G570" s="233"/>
      <c r="H570" s="234" t="s">
        <v>1</v>
      </c>
      <c r="I570" s="236"/>
      <c r="J570" s="233"/>
      <c r="K570" s="233"/>
      <c r="L570" s="237"/>
      <c r="M570" s="238"/>
      <c r="N570" s="239"/>
      <c r="O570" s="239"/>
      <c r="P570" s="239"/>
      <c r="Q570" s="239"/>
      <c r="R570" s="239"/>
      <c r="S570" s="239"/>
      <c r="T570" s="240"/>
      <c r="AT570" s="241" t="s">
        <v>223</v>
      </c>
      <c r="AU570" s="241" t="s">
        <v>76</v>
      </c>
      <c r="AV570" s="12" t="s">
        <v>74</v>
      </c>
      <c r="AW570" s="12" t="s">
        <v>30</v>
      </c>
      <c r="AX570" s="12" t="s">
        <v>67</v>
      </c>
      <c r="AY570" s="241" t="s">
        <v>211</v>
      </c>
    </row>
    <row r="571" spans="2:51" s="13" customFormat="1" ht="12">
      <c r="B571" s="242"/>
      <c r="C571" s="243"/>
      <c r="D571" s="228" t="s">
        <v>223</v>
      </c>
      <c r="E571" s="244" t="s">
        <v>1</v>
      </c>
      <c r="F571" s="245" t="s">
        <v>1062</v>
      </c>
      <c r="G571" s="243"/>
      <c r="H571" s="246">
        <v>9.849</v>
      </c>
      <c r="I571" s="247"/>
      <c r="J571" s="243"/>
      <c r="K571" s="243"/>
      <c r="L571" s="248"/>
      <c r="M571" s="249"/>
      <c r="N571" s="250"/>
      <c r="O571" s="250"/>
      <c r="P571" s="250"/>
      <c r="Q571" s="250"/>
      <c r="R571" s="250"/>
      <c r="S571" s="250"/>
      <c r="T571" s="251"/>
      <c r="AT571" s="252" t="s">
        <v>223</v>
      </c>
      <c r="AU571" s="252" t="s">
        <v>76</v>
      </c>
      <c r="AV571" s="13" t="s">
        <v>76</v>
      </c>
      <c r="AW571" s="13" t="s">
        <v>30</v>
      </c>
      <c r="AX571" s="13" t="s">
        <v>67</v>
      </c>
      <c r="AY571" s="252" t="s">
        <v>211</v>
      </c>
    </row>
    <row r="572" spans="2:51" s="13" customFormat="1" ht="12">
      <c r="B572" s="242"/>
      <c r="C572" s="243"/>
      <c r="D572" s="228" t="s">
        <v>223</v>
      </c>
      <c r="E572" s="244" t="s">
        <v>1</v>
      </c>
      <c r="F572" s="245" t="s">
        <v>243</v>
      </c>
      <c r="G572" s="243"/>
      <c r="H572" s="246">
        <v>6</v>
      </c>
      <c r="I572" s="247"/>
      <c r="J572" s="243"/>
      <c r="K572" s="243"/>
      <c r="L572" s="248"/>
      <c r="M572" s="249"/>
      <c r="N572" s="250"/>
      <c r="O572" s="250"/>
      <c r="P572" s="250"/>
      <c r="Q572" s="250"/>
      <c r="R572" s="250"/>
      <c r="S572" s="250"/>
      <c r="T572" s="251"/>
      <c r="AT572" s="252" t="s">
        <v>223</v>
      </c>
      <c r="AU572" s="252" t="s">
        <v>76</v>
      </c>
      <c r="AV572" s="13" t="s">
        <v>76</v>
      </c>
      <c r="AW572" s="13" t="s">
        <v>30</v>
      </c>
      <c r="AX572" s="13" t="s">
        <v>67</v>
      </c>
      <c r="AY572" s="252" t="s">
        <v>211</v>
      </c>
    </row>
    <row r="573" spans="2:51" s="12" customFormat="1" ht="12">
      <c r="B573" s="232"/>
      <c r="C573" s="233"/>
      <c r="D573" s="228" t="s">
        <v>223</v>
      </c>
      <c r="E573" s="234" t="s">
        <v>1</v>
      </c>
      <c r="F573" s="235" t="s">
        <v>1066</v>
      </c>
      <c r="G573" s="233"/>
      <c r="H573" s="234" t="s">
        <v>1</v>
      </c>
      <c r="I573" s="236"/>
      <c r="J573" s="233"/>
      <c r="K573" s="233"/>
      <c r="L573" s="237"/>
      <c r="M573" s="238"/>
      <c r="N573" s="239"/>
      <c r="O573" s="239"/>
      <c r="P573" s="239"/>
      <c r="Q573" s="239"/>
      <c r="R573" s="239"/>
      <c r="S573" s="239"/>
      <c r="T573" s="240"/>
      <c r="AT573" s="241" t="s">
        <v>223</v>
      </c>
      <c r="AU573" s="241" t="s">
        <v>76</v>
      </c>
      <c r="AV573" s="12" t="s">
        <v>74</v>
      </c>
      <c r="AW573" s="12" t="s">
        <v>30</v>
      </c>
      <c r="AX573" s="12" t="s">
        <v>67</v>
      </c>
      <c r="AY573" s="241" t="s">
        <v>211</v>
      </c>
    </row>
    <row r="574" spans="2:51" s="13" customFormat="1" ht="12">
      <c r="B574" s="242"/>
      <c r="C574" s="243"/>
      <c r="D574" s="228" t="s">
        <v>223</v>
      </c>
      <c r="E574" s="244" t="s">
        <v>1</v>
      </c>
      <c r="F574" s="245" t="s">
        <v>1067</v>
      </c>
      <c r="G574" s="243"/>
      <c r="H574" s="246">
        <v>141.902</v>
      </c>
      <c r="I574" s="247"/>
      <c r="J574" s="243"/>
      <c r="K574" s="243"/>
      <c r="L574" s="248"/>
      <c r="M574" s="249"/>
      <c r="N574" s="250"/>
      <c r="O574" s="250"/>
      <c r="P574" s="250"/>
      <c r="Q574" s="250"/>
      <c r="R574" s="250"/>
      <c r="S574" s="250"/>
      <c r="T574" s="251"/>
      <c r="AT574" s="252" t="s">
        <v>223</v>
      </c>
      <c r="AU574" s="252" t="s">
        <v>76</v>
      </c>
      <c r="AV574" s="13" t="s">
        <v>76</v>
      </c>
      <c r="AW574" s="13" t="s">
        <v>30</v>
      </c>
      <c r="AX574" s="13" t="s">
        <v>67</v>
      </c>
      <c r="AY574" s="252" t="s">
        <v>211</v>
      </c>
    </row>
    <row r="575" spans="2:51" s="15" customFormat="1" ht="12">
      <c r="B575" s="274"/>
      <c r="C575" s="275"/>
      <c r="D575" s="228" t="s">
        <v>223</v>
      </c>
      <c r="E575" s="276" t="s">
        <v>1</v>
      </c>
      <c r="F575" s="277" t="s">
        <v>630</v>
      </c>
      <c r="G575" s="275"/>
      <c r="H575" s="278">
        <v>344.035</v>
      </c>
      <c r="I575" s="279"/>
      <c r="J575" s="275"/>
      <c r="K575" s="275"/>
      <c r="L575" s="280"/>
      <c r="M575" s="281"/>
      <c r="N575" s="282"/>
      <c r="O575" s="282"/>
      <c r="P575" s="282"/>
      <c r="Q575" s="282"/>
      <c r="R575" s="282"/>
      <c r="S575" s="282"/>
      <c r="T575" s="283"/>
      <c r="AT575" s="284" t="s">
        <v>223</v>
      </c>
      <c r="AU575" s="284" t="s">
        <v>76</v>
      </c>
      <c r="AV575" s="15" t="s">
        <v>236</v>
      </c>
      <c r="AW575" s="15" t="s">
        <v>30</v>
      </c>
      <c r="AX575" s="15" t="s">
        <v>67</v>
      </c>
      <c r="AY575" s="284" t="s">
        <v>211</v>
      </c>
    </row>
    <row r="576" spans="2:51" s="12" customFormat="1" ht="12">
      <c r="B576" s="232"/>
      <c r="C576" s="233"/>
      <c r="D576" s="228" t="s">
        <v>223</v>
      </c>
      <c r="E576" s="234" t="s">
        <v>1</v>
      </c>
      <c r="F576" s="235" t="s">
        <v>803</v>
      </c>
      <c r="G576" s="233"/>
      <c r="H576" s="234" t="s">
        <v>1</v>
      </c>
      <c r="I576" s="236"/>
      <c r="J576" s="233"/>
      <c r="K576" s="233"/>
      <c r="L576" s="237"/>
      <c r="M576" s="238"/>
      <c r="N576" s="239"/>
      <c r="O576" s="239"/>
      <c r="P576" s="239"/>
      <c r="Q576" s="239"/>
      <c r="R576" s="239"/>
      <c r="S576" s="239"/>
      <c r="T576" s="240"/>
      <c r="AT576" s="241" t="s">
        <v>223</v>
      </c>
      <c r="AU576" s="241" t="s">
        <v>76</v>
      </c>
      <c r="AV576" s="12" t="s">
        <v>74</v>
      </c>
      <c r="AW576" s="12" t="s">
        <v>30</v>
      </c>
      <c r="AX576" s="12" t="s">
        <v>67</v>
      </c>
      <c r="AY576" s="241" t="s">
        <v>211</v>
      </c>
    </row>
    <row r="577" spans="2:51" s="13" customFormat="1" ht="12">
      <c r="B577" s="242"/>
      <c r="C577" s="243"/>
      <c r="D577" s="228" t="s">
        <v>223</v>
      </c>
      <c r="E577" s="244" t="s">
        <v>1</v>
      </c>
      <c r="F577" s="245" t="s">
        <v>1138</v>
      </c>
      <c r="G577" s="243"/>
      <c r="H577" s="246">
        <v>344.035</v>
      </c>
      <c r="I577" s="247"/>
      <c r="J577" s="243"/>
      <c r="K577" s="243"/>
      <c r="L577" s="248"/>
      <c r="M577" s="249"/>
      <c r="N577" s="250"/>
      <c r="O577" s="250"/>
      <c r="P577" s="250"/>
      <c r="Q577" s="250"/>
      <c r="R577" s="250"/>
      <c r="S577" s="250"/>
      <c r="T577" s="251"/>
      <c r="AT577" s="252" t="s">
        <v>223</v>
      </c>
      <c r="AU577" s="252" t="s">
        <v>76</v>
      </c>
      <c r="AV577" s="13" t="s">
        <v>76</v>
      </c>
      <c r="AW577" s="13" t="s">
        <v>30</v>
      </c>
      <c r="AX577" s="13" t="s">
        <v>67</v>
      </c>
      <c r="AY577" s="252" t="s">
        <v>211</v>
      </c>
    </row>
    <row r="578" spans="2:51" s="14" customFormat="1" ht="12">
      <c r="B578" s="253"/>
      <c r="C578" s="254"/>
      <c r="D578" s="228" t="s">
        <v>223</v>
      </c>
      <c r="E578" s="255" t="s">
        <v>1</v>
      </c>
      <c r="F578" s="256" t="s">
        <v>227</v>
      </c>
      <c r="G578" s="254"/>
      <c r="H578" s="257">
        <v>688.07</v>
      </c>
      <c r="I578" s="258"/>
      <c r="J578" s="254"/>
      <c r="K578" s="254"/>
      <c r="L578" s="259"/>
      <c r="M578" s="286"/>
      <c r="N578" s="287"/>
      <c r="O578" s="287"/>
      <c r="P578" s="287"/>
      <c r="Q578" s="287"/>
      <c r="R578" s="287"/>
      <c r="S578" s="287"/>
      <c r="T578" s="288"/>
      <c r="AT578" s="263" t="s">
        <v>223</v>
      </c>
      <c r="AU578" s="263" t="s">
        <v>76</v>
      </c>
      <c r="AV578" s="14" t="s">
        <v>218</v>
      </c>
      <c r="AW578" s="14" t="s">
        <v>30</v>
      </c>
      <c r="AX578" s="14" t="s">
        <v>74</v>
      </c>
      <c r="AY578" s="263" t="s">
        <v>211</v>
      </c>
    </row>
    <row r="579" spans="2:12" s="1" customFormat="1" ht="6.95" customHeight="1">
      <c r="B579" s="57"/>
      <c r="C579" s="58"/>
      <c r="D579" s="58"/>
      <c r="E579" s="58"/>
      <c r="F579" s="58"/>
      <c r="G579" s="58"/>
      <c r="H579" s="58"/>
      <c r="I579" s="167"/>
      <c r="J579" s="58"/>
      <c r="K579" s="58"/>
      <c r="L579" s="43"/>
    </row>
  </sheetData>
  <sheetProtection password="CC35" sheet="1" objects="1" scenarios="1" formatColumns="0" formatRows="0" autoFilter="0"/>
  <autoFilter ref="C96:K578"/>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839</v>
      </c>
      <c r="F9" s="1"/>
      <c r="G9" s="1"/>
      <c r="H9" s="1"/>
      <c r="I9" s="143"/>
      <c r="L9" s="43"/>
    </row>
    <row r="10" spans="2:12" s="1" customFormat="1" ht="12" customHeight="1">
      <c r="B10" s="43"/>
      <c r="D10" s="141" t="s">
        <v>177</v>
      </c>
      <c r="I10" s="143"/>
      <c r="L10" s="43"/>
    </row>
    <row r="11" spans="2:12" s="1" customFormat="1" ht="36.95" customHeight="1">
      <c r="B11" s="43"/>
      <c r="E11" s="144" t="s">
        <v>1139</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ROUND((SUM(BE90:BE107)),2)</f>
        <v>0</v>
      </c>
      <c r="I35" s="156">
        <v>0.21</v>
      </c>
      <c r="J35" s="155">
        <f>ROUND(((SUM(BE90:BE107))*I35),2)</f>
        <v>0</v>
      </c>
      <c r="L35" s="43"/>
    </row>
    <row r="36" spans="2:12" s="1" customFormat="1" ht="14.4" customHeight="1">
      <c r="B36" s="43"/>
      <c r="E36" s="141" t="s">
        <v>39</v>
      </c>
      <c r="F36" s="155">
        <f>ROUND((SUM(BF90:BF107)),2)</f>
        <v>0</v>
      </c>
      <c r="I36" s="156">
        <v>0.15</v>
      </c>
      <c r="J36" s="155">
        <f>ROUND(((SUM(BF90:BF107))*I36),2)</f>
        <v>0</v>
      </c>
      <c r="L36" s="43"/>
    </row>
    <row r="37" spans="2:12" s="1" customFormat="1" ht="14.4" customHeight="1" hidden="1">
      <c r="B37" s="43"/>
      <c r="E37" s="141" t="s">
        <v>40</v>
      </c>
      <c r="F37" s="155">
        <f>ROUND((SUM(BG90:BG107)),2)</f>
        <v>0</v>
      </c>
      <c r="I37" s="156">
        <v>0.21</v>
      </c>
      <c r="J37" s="155">
        <f>0</f>
        <v>0</v>
      </c>
      <c r="L37" s="43"/>
    </row>
    <row r="38" spans="2:12" s="1" customFormat="1" ht="14.4" customHeight="1" hidden="1">
      <c r="B38" s="43"/>
      <c r="E38" s="141" t="s">
        <v>41</v>
      </c>
      <c r="F38" s="155">
        <f>ROUND((SUM(BH90:BH107)),2)</f>
        <v>0</v>
      </c>
      <c r="I38" s="156">
        <v>0.15</v>
      </c>
      <c r="J38" s="155">
        <f>0</f>
        <v>0</v>
      </c>
      <c r="L38" s="43"/>
    </row>
    <row r="39" spans="2:12" s="1" customFormat="1" ht="14.4" customHeight="1" hidden="1">
      <c r="B39" s="43"/>
      <c r="E39" s="141" t="s">
        <v>42</v>
      </c>
      <c r="F39" s="155">
        <f>ROUND((SUM(BI90:BI107)),2)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839</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002 - VRN - most km 32,368</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806</v>
      </c>
      <c r="E64" s="180"/>
      <c r="F64" s="180"/>
      <c r="G64" s="180"/>
      <c r="H64" s="180"/>
      <c r="I64" s="181"/>
      <c r="J64" s="182">
        <f>J91</f>
        <v>0</v>
      </c>
      <c r="K64" s="178"/>
      <c r="L64" s="183"/>
    </row>
    <row r="65" spans="2:12" s="9" customFormat="1" ht="19.9" customHeight="1">
      <c r="B65" s="184"/>
      <c r="C65" s="122"/>
      <c r="D65" s="185" t="s">
        <v>807</v>
      </c>
      <c r="E65" s="186"/>
      <c r="F65" s="186"/>
      <c r="G65" s="186"/>
      <c r="H65" s="186"/>
      <c r="I65" s="187"/>
      <c r="J65" s="188">
        <f>J92</f>
        <v>0</v>
      </c>
      <c r="K65" s="122"/>
      <c r="L65" s="189"/>
    </row>
    <row r="66" spans="2:12" s="9" customFormat="1" ht="19.9" customHeight="1">
      <c r="B66" s="184"/>
      <c r="C66" s="122"/>
      <c r="D66" s="185" t="s">
        <v>808</v>
      </c>
      <c r="E66" s="186"/>
      <c r="F66" s="186"/>
      <c r="G66" s="186"/>
      <c r="H66" s="186"/>
      <c r="I66" s="187"/>
      <c r="J66" s="188">
        <f>J96</f>
        <v>0</v>
      </c>
      <c r="K66" s="122"/>
      <c r="L66" s="189"/>
    </row>
    <row r="67" spans="2:12" s="9" customFormat="1" ht="19.9" customHeight="1">
      <c r="B67" s="184"/>
      <c r="C67" s="122"/>
      <c r="D67" s="185" t="s">
        <v>809</v>
      </c>
      <c r="E67" s="186"/>
      <c r="F67" s="186"/>
      <c r="G67" s="186"/>
      <c r="H67" s="186"/>
      <c r="I67" s="187"/>
      <c r="J67" s="188">
        <f>J100</f>
        <v>0</v>
      </c>
      <c r="K67" s="122"/>
      <c r="L67" s="189"/>
    </row>
    <row r="68" spans="2:12" s="9" customFormat="1" ht="19.9" customHeight="1">
      <c r="B68" s="184"/>
      <c r="C68" s="122"/>
      <c r="D68" s="185" t="s">
        <v>810</v>
      </c>
      <c r="E68" s="186"/>
      <c r="F68" s="186"/>
      <c r="G68" s="186"/>
      <c r="H68" s="186"/>
      <c r="I68" s="187"/>
      <c r="J68" s="188">
        <f>J104</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839</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002 - VRN - most km 32,368</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0</v>
      </c>
      <c r="S90" s="92"/>
      <c r="T90" s="198">
        <f>T91</f>
        <v>0</v>
      </c>
      <c r="AT90" s="17" t="s">
        <v>66</v>
      </c>
      <c r="AU90" s="17" t="s">
        <v>183</v>
      </c>
      <c r="BK90" s="199">
        <f>BK91</f>
        <v>0</v>
      </c>
    </row>
    <row r="91" spans="2:63" s="11" customFormat="1" ht="25.9" customHeight="1">
      <c r="B91" s="200"/>
      <c r="C91" s="201"/>
      <c r="D91" s="202" t="s">
        <v>66</v>
      </c>
      <c r="E91" s="203" t="s">
        <v>811</v>
      </c>
      <c r="F91" s="203" t="s">
        <v>812</v>
      </c>
      <c r="G91" s="201"/>
      <c r="H91" s="201"/>
      <c r="I91" s="204"/>
      <c r="J91" s="205">
        <f>BK91</f>
        <v>0</v>
      </c>
      <c r="K91" s="201"/>
      <c r="L91" s="206"/>
      <c r="M91" s="207"/>
      <c r="N91" s="208"/>
      <c r="O91" s="208"/>
      <c r="P91" s="209">
        <f>P92+P96+P100+P104</f>
        <v>0</v>
      </c>
      <c r="Q91" s="208"/>
      <c r="R91" s="209">
        <f>R92+R96+R100+R104</f>
        <v>0</v>
      </c>
      <c r="S91" s="208"/>
      <c r="T91" s="210">
        <f>T92+T96+T100+T104</f>
        <v>0</v>
      </c>
      <c r="AR91" s="211" t="s">
        <v>254</v>
      </c>
      <c r="AT91" s="212" t="s">
        <v>66</v>
      </c>
      <c r="AU91" s="212" t="s">
        <v>67</v>
      </c>
      <c r="AY91" s="211" t="s">
        <v>211</v>
      </c>
      <c r="BK91" s="213">
        <f>BK92+BK96+BK100+BK104</f>
        <v>0</v>
      </c>
    </row>
    <row r="92" spans="2:63" s="11" customFormat="1" ht="22.8" customHeight="1">
      <c r="B92" s="200"/>
      <c r="C92" s="201"/>
      <c r="D92" s="202" t="s">
        <v>66</v>
      </c>
      <c r="E92" s="214" t="s">
        <v>813</v>
      </c>
      <c r="F92" s="214" t="s">
        <v>814</v>
      </c>
      <c r="G92" s="201"/>
      <c r="H92" s="201"/>
      <c r="I92" s="204"/>
      <c r="J92" s="215">
        <f>BK92</f>
        <v>0</v>
      </c>
      <c r="K92" s="201"/>
      <c r="L92" s="206"/>
      <c r="M92" s="207"/>
      <c r="N92" s="208"/>
      <c r="O92" s="208"/>
      <c r="P92" s="209">
        <f>SUM(P93:P95)</f>
        <v>0</v>
      </c>
      <c r="Q92" s="208"/>
      <c r="R92" s="209">
        <f>SUM(R93:R95)</f>
        <v>0</v>
      </c>
      <c r="S92" s="208"/>
      <c r="T92" s="210">
        <f>SUM(T93:T95)</f>
        <v>0</v>
      </c>
      <c r="AR92" s="211" t="s">
        <v>254</v>
      </c>
      <c r="AT92" s="212" t="s">
        <v>66</v>
      </c>
      <c r="AU92" s="212" t="s">
        <v>74</v>
      </c>
      <c r="AY92" s="211" t="s">
        <v>211</v>
      </c>
      <c r="BK92" s="213">
        <f>SUM(BK93:BK95)</f>
        <v>0</v>
      </c>
    </row>
    <row r="93" spans="2:65" s="1" customFormat="1" ht="16.5" customHeight="1">
      <c r="B93" s="38"/>
      <c r="C93" s="216" t="s">
        <v>74</v>
      </c>
      <c r="D93" s="216" t="s">
        <v>213</v>
      </c>
      <c r="E93" s="217" t="s">
        <v>821</v>
      </c>
      <c r="F93" s="218" t="s">
        <v>822</v>
      </c>
      <c r="G93" s="219" t="s">
        <v>817</v>
      </c>
      <c r="H93" s="220">
        <v>1</v>
      </c>
      <c r="I93" s="221"/>
      <c r="J93" s="222">
        <f>ROUND(I93*H93,2)</f>
        <v>0</v>
      </c>
      <c r="K93" s="218" t="s">
        <v>217</v>
      </c>
      <c r="L93" s="43"/>
      <c r="M93" s="223" t="s">
        <v>1</v>
      </c>
      <c r="N93" s="224" t="s">
        <v>38</v>
      </c>
      <c r="O93" s="79"/>
      <c r="P93" s="225">
        <f>O93*H93</f>
        <v>0</v>
      </c>
      <c r="Q93" s="225">
        <v>0</v>
      </c>
      <c r="R93" s="225">
        <f>Q93*H93</f>
        <v>0</v>
      </c>
      <c r="S93" s="225">
        <v>0</v>
      </c>
      <c r="T93" s="226">
        <f>S93*H93</f>
        <v>0</v>
      </c>
      <c r="AR93" s="17" t="s">
        <v>818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818</v>
      </c>
      <c r="BM93" s="17" t="s">
        <v>1140</v>
      </c>
    </row>
    <row r="94" spans="2:47" s="1" customFormat="1" ht="12">
      <c r="B94" s="38"/>
      <c r="C94" s="39"/>
      <c r="D94" s="228" t="s">
        <v>219</v>
      </c>
      <c r="E94" s="39"/>
      <c r="F94" s="229" t="s">
        <v>822</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250</v>
      </c>
      <c r="E95" s="39"/>
      <c r="F95" s="231" t="s">
        <v>1141</v>
      </c>
      <c r="G95" s="39"/>
      <c r="H95" s="39"/>
      <c r="I95" s="143"/>
      <c r="J95" s="39"/>
      <c r="K95" s="39"/>
      <c r="L95" s="43"/>
      <c r="M95" s="230"/>
      <c r="N95" s="79"/>
      <c r="O95" s="79"/>
      <c r="P95" s="79"/>
      <c r="Q95" s="79"/>
      <c r="R95" s="79"/>
      <c r="S95" s="79"/>
      <c r="T95" s="80"/>
      <c r="AT95" s="17" t="s">
        <v>250</v>
      </c>
      <c r="AU95" s="17" t="s">
        <v>76</v>
      </c>
    </row>
    <row r="96" spans="2:63" s="11" customFormat="1" ht="22.8" customHeight="1">
      <c r="B96" s="200"/>
      <c r="C96" s="201"/>
      <c r="D96" s="202" t="s">
        <v>66</v>
      </c>
      <c r="E96" s="214" t="s">
        <v>825</v>
      </c>
      <c r="F96" s="214" t="s">
        <v>826</v>
      </c>
      <c r="G96" s="201"/>
      <c r="H96" s="201"/>
      <c r="I96" s="204"/>
      <c r="J96" s="215">
        <f>BK96</f>
        <v>0</v>
      </c>
      <c r="K96" s="201"/>
      <c r="L96" s="206"/>
      <c r="M96" s="207"/>
      <c r="N96" s="208"/>
      <c r="O96" s="208"/>
      <c r="P96" s="209">
        <f>SUM(P97:P99)</f>
        <v>0</v>
      </c>
      <c r="Q96" s="208"/>
      <c r="R96" s="209">
        <f>SUM(R97:R99)</f>
        <v>0</v>
      </c>
      <c r="S96" s="208"/>
      <c r="T96" s="210">
        <f>SUM(T97:T99)</f>
        <v>0</v>
      </c>
      <c r="AR96" s="211" t="s">
        <v>254</v>
      </c>
      <c r="AT96" s="212" t="s">
        <v>66</v>
      </c>
      <c r="AU96" s="212" t="s">
        <v>74</v>
      </c>
      <c r="AY96" s="211" t="s">
        <v>211</v>
      </c>
      <c r="BK96" s="213">
        <f>SUM(BK97:BK99)</f>
        <v>0</v>
      </c>
    </row>
    <row r="97" spans="2:65" s="1" customFormat="1" ht="16.5" customHeight="1">
      <c r="B97" s="38"/>
      <c r="C97" s="216" t="s">
        <v>76</v>
      </c>
      <c r="D97" s="216" t="s">
        <v>213</v>
      </c>
      <c r="E97" s="217" t="s">
        <v>827</v>
      </c>
      <c r="F97" s="218" t="s">
        <v>826</v>
      </c>
      <c r="G97" s="219" t="s">
        <v>817</v>
      </c>
      <c r="H97" s="220">
        <v>1</v>
      </c>
      <c r="I97" s="221"/>
      <c r="J97" s="222">
        <f>ROUND(I97*H97,2)</f>
        <v>0</v>
      </c>
      <c r="K97" s="218" t="s">
        <v>217</v>
      </c>
      <c r="L97" s="43"/>
      <c r="M97" s="223" t="s">
        <v>1</v>
      </c>
      <c r="N97" s="224" t="s">
        <v>38</v>
      </c>
      <c r="O97" s="79"/>
      <c r="P97" s="225">
        <f>O97*H97</f>
        <v>0</v>
      </c>
      <c r="Q97" s="225">
        <v>0</v>
      </c>
      <c r="R97" s="225">
        <f>Q97*H97</f>
        <v>0</v>
      </c>
      <c r="S97" s="225">
        <v>0</v>
      </c>
      <c r="T97" s="226">
        <f>S97*H97</f>
        <v>0</v>
      </c>
      <c r="AR97" s="17" t="s">
        <v>818</v>
      </c>
      <c r="AT97" s="17" t="s">
        <v>213</v>
      </c>
      <c r="AU97" s="17" t="s">
        <v>76</v>
      </c>
      <c r="AY97" s="17" t="s">
        <v>211</v>
      </c>
      <c r="BE97" s="227">
        <f>IF(N97="základní",J97,0)</f>
        <v>0</v>
      </c>
      <c r="BF97" s="227">
        <f>IF(N97="snížená",J97,0)</f>
        <v>0</v>
      </c>
      <c r="BG97" s="227">
        <f>IF(N97="zákl. přenesená",J97,0)</f>
        <v>0</v>
      </c>
      <c r="BH97" s="227">
        <f>IF(N97="sníž. přenesená",J97,0)</f>
        <v>0</v>
      </c>
      <c r="BI97" s="227">
        <f>IF(N97="nulová",J97,0)</f>
        <v>0</v>
      </c>
      <c r="BJ97" s="17" t="s">
        <v>74</v>
      </c>
      <c r="BK97" s="227">
        <f>ROUND(I97*H97,2)</f>
        <v>0</v>
      </c>
      <c r="BL97" s="17" t="s">
        <v>818</v>
      </c>
      <c r="BM97" s="17" t="s">
        <v>1142</v>
      </c>
    </row>
    <row r="98" spans="2:47" s="1" customFormat="1" ht="12">
      <c r="B98" s="38"/>
      <c r="C98" s="39"/>
      <c r="D98" s="228" t="s">
        <v>219</v>
      </c>
      <c r="E98" s="39"/>
      <c r="F98" s="229" t="s">
        <v>826</v>
      </c>
      <c r="G98" s="39"/>
      <c r="H98" s="39"/>
      <c r="I98" s="143"/>
      <c r="J98" s="39"/>
      <c r="K98" s="39"/>
      <c r="L98" s="43"/>
      <c r="M98" s="230"/>
      <c r="N98" s="79"/>
      <c r="O98" s="79"/>
      <c r="P98" s="79"/>
      <c r="Q98" s="79"/>
      <c r="R98" s="79"/>
      <c r="S98" s="79"/>
      <c r="T98" s="80"/>
      <c r="AT98" s="17" t="s">
        <v>219</v>
      </c>
      <c r="AU98" s="17" t="s">
        <v>76</v>
      </c>
    </row>
    <row r="99" spans="2:47" s="1" customFormat="1" ht="12">
      <c r="B99" s="38"/>
      <c r="C99" s="39"/>
      <c r="D99" s="228" t="s">
        <v>250</v>
      </c>
      <c r="E99" s="39"/>
      <c r="F99" s="231" t="s">
        <v>829</v>
      </c>
      <c r="G99" s="39"/>
      <c r="H99" s="39"/>
      <c r="I99" s="143"/>
      <c r="J99" s="39"/>
      <c r="K99" s="39"/>
      <c r="L99" s="43"/>
      <c r="M99" s="230"/>
      <c r="N99" s="79"/>
      <c r="O99" s="79"/>
      <c r="P99" s="79"/>
      <c r="Q99" s="79"/>
      <c r="R99" s="79"/>
      <c r="S99" s="79"/>
      <c r="T99" s="80"/>
      <c r="AT99" s="17" t="s">
        <v>250</v>
      </c>
      <c r="AU99" s="17" t="s">
        <v>76</v>
      </c>
    </row>
    <row r="100" spans="2:63" s="11" customFormat="1" ht="22.8" customHeight="1">
      <c r="B100" s="200"/>
      <c r="C100" s="201"/>
      <c r="D100" s="202" t="s">
        <v>66</v>
      </c>
      <c r="E100" s="214" t="s">
        <v>830</v>
      </c>
      <c r="F100" s="214" t="s">
        <v>831</v>
      </c>
      <c r="G100" s="201"/>
      <c r="H100" s="201"/>
      <c r="I100" s="204"/>
      <c r="J100" s="215">
        <f>BK100</f>
        <v>0</v>
      </c>
      <c r="K100" s="201"/>
      <c r="L100" s="206"/>
      <c r="M100" s="207"/>
      <c r="N100" s="208"/>
      <c r="O100" s="208"/>
      <c r="P100" s="209">
        <f>SUM(P101:P103)</f>
        <v>0</v>
      </c>
      <c r="Q100" s="208"/>
      <c r="R100" s="209">
        <f>SUM(R101:R103)</f>
        <v>0</v>
      </c>
      <c r="S100" s="208"/>
      <c r="T100" s="210">
        <f>SUM(T101:T103)</f>
        <v>0</v>
      </c>
      <c r="AR100" s="211" t="s">
        <v>254</v>
      </c>
      <c r="AT100" s="212" t="s">
        <v>66</v>
      </c>
      <c r="AU100" s="212" t="s">
        <v>74</v>
      </c>
      <c r="AY100" s="211" t="s">
        <v>211</v>
      </c>
      <c r="BK100" s="213">
        <f>SUM(BK101:BK103)</f>
        <v>0</v>
      </c>
    </row>
    <row r="101" spans="2:65" s="1" customFormat="1" ht="16.5" customHeight="1">
      <c r="B101" s="38"/>
      <c r="C101" s="216" t="s">
        <v>236</v>
      </c>
      <c r="D101" s="216" t="s">
        <v>213</v>
      </c>
      <c r="E101" s="217" t="s">
        <v>1143</v>
      </c>
      <c r="F101" s="218" t="s">
        <v>1144</v>
      </c>
      <c r="G101" s="219" t="s">
        <v>817</v>
      </c>
      <c r="H101" s="220">
        <v>1</v>
      </c>
      <c r="I101" s="221"/>
      <c r="J101" s="222">
        <f>ROUND(I101*H101,2)</f>
        <v>0</v>
      </c>
      <c r="K101" s="218" t="s">
        <v>217</v>
      </c>
      <c r="L101" s="43"/>
      <c r="M101" s="223" t="s">
        <v>1</v>
      </c>
      <c r="N101" s="224" t="s">
        <v>38</v>
      </c>
      <c r="O101" s="79"/>
      <c r="P101" s="225">
        <f>O101*H101</f>
        <v>0</v>
      </c>
      <c r="Q101" s="225">
        <v>0</v>
      </c>
      <c r="R101" s="225">
        <f>Q101*H101</f>
        <v>0</v>
      </c>
      <c r="S101" s="225">
        <v>0</v>
      </c>
      <c r="T101" s="226">
        <f>S101*H101</f>
        <v>0</v>
      </c>
      <c r="AR101" s="17" t="s">
        <v>218</v>
      </c>
      <c r="AT101" s="17" t="s">
        <v>213</v>
      </c>
      <c r="AU101" s="17" t="s">
        <v>76</v>
      </c>
      <c r="AY101" s="17" t="s">
        <v>211</v>
      </c>
      <c r="BE101" s="227">
        <f>IF(N101="základní",J101,0)</f>
        <v>0</v>
      </c>
      <c r="BF101" s="227">
        <f>IF(N101="snížená",J101,0)</f>
        <v>0</v>
      </c>
      <c r="BG101" s="227">
        <f>IF(N101="zákl. přenesená",J101,0)</f>
        <v>0</v>
      </c>
      <c r="BH101" s="227">
        <f>IF(N101="sníž. přenesená",J101,0)</f>
        <v>0</v>
      </c>
      <c r="BI101" s="227">
        <f>IF(N101="nulová",J101,0)</f>
        <v>0</v>
      </c>
      <c r="BJ101" s="17" t="s">
        <v>74</v>
      </c>
      <c r="BK101" s="227">
        <f>ROUND(I101*H101,2)</f>
        <v>0</v>
      </c>
      <c r="BL101" s="17" t="s">
        <v>218</v>
      </c>
      <c r="BM101" s="17" t="s">
        <v>247</v>
      </c>
    </row>
    <row r="102" spans="2:47" s="1" customFormat="1" ht="12">
      <c r="B102" s="38"/>
      <c r="C102" s="39"/>
      <c r="D102" s="228" t="s">
        <v>219</v>
      </c>
      <c r="E102" s="39"/>
      <c r="F102" s="229" t="s">
        <v>1144</v>
      </c>
      <c r="G102" s="39"/>
      <c r="H102" s="39"/>
      <c r="I102" s="143"/>
      <c r="J102" s="39"/>
      <c r="K102" s="39"/>
      <c r="L102" s="43"/>
      <c r="M102" s="230"/>
      <c r="N102" s="79"/>
      <c r="O102" s="79"/>
      <c r="P102" s="79"/>
      <c r="Q102" s="79"/>
      <c r="R102" s="79"/>
      <c r="S102" s="79"/>
      <c r="T102" s="80"/>
      <c r="AT102" s="17" t="s">
        <v>219</v>
      </c>
      <c r="AU102" s="17" t="s">
        <v>76</v>
      </c>
    </row>
    <row r="103" spans="2:47" s="1" customFormat="1" ht="12">
      <c r="B103" s="38"/>
      <c r="C103" s="39"/>
      <c r="D103" s="228" t="s">
        <v>250</v>
      </c>
      <c r="E103" s="39"/>
      <c r="F103" s="231" t="s">
        <v>1145</v>
      </c>
      <c r="G103" s="39"/>
      <c r="H103" s="39"/>
      <c r="I103" s="143"/>
      <c r="J103" s="39"/>
      <c r="K103" s="39"/>
      <c r="L103" s="43"/>
      <c r="M103" s="230"/>
      <c r="N103" s="79"/>
      <c r="O103" s="79"/>
      <c r="P103" s="79"/>
      <c r="Q103" s="79"/>
      <c r="R103" s="79"/>
      <c r="S103" s="79"/>
      <c r="T103" s="80"/>
      <c r="AT103" s="17" t="s">
        <v>250</v>
      </c>
      <c r="AU103" s="17" t="s">
        <v>76</v>
      </c>
    </row>
    <row r="104" spans="2:63" s="11" customFormat="1" ht="22.8" customHeight="1">
      <c r="B104" s="200"/>
      <c r="C104" s="201"/>
      <c r="D104" s="202" t="s">
        <v>66</v>
      </c>
      <c r="E104" s="214" t="s">
        <v>835</v>
      </c>
      <c r="F104" s="214" t="s">
        <v>836</v>
      </c>
      <c r="G104" s="201"/>
      <c r="H104" s="201"/>
      <c r="I104" s="204"/>
      <c r="J104" s="215">
        <f>BK104</f>
        <v>0</v>
      </c>
      <c r="K104" s="201"/>
      <c r="L104" s="206"/>
      <c r="M104" s="207"/>
      <c r="N104" s="208"/>
      <c r="O104" s="208"/>
      <c r="P104" s="209">
        <f>SUM(P105:P107)</f>
        <v>0</v>
      </c>
      <c r="Q104" s="208"/>
      <c r="R104" s="209">
        <f>SUM(R105:R107)</f>
        <v>0</v>
      </c>
      <c r="S104" s="208"/>
      <c r="T104" s="210">
        <f>SUM(T105:T107)</f>
        <v>0</v>
      </c>
      <c r="AR104" s="211" t="s">
        <v>254</v>
      </c>
      <c r="AT104" s="212" t="s">
        <v>66</v>
      </c>
      <c r="AU104" s="212" t="s">
        <v>74</v>
      </c>
      <c r="AY104" s="211" t="s">
        <v>211</v>
      </c>
      <c r="BK104" s="213">
        <f>SUM(BK105:BK107)</f>
        <v>0</v>
      </c>
    </row>
    <row r="105" spans="2:65" s="1" customFormat="1" ht="16.5" customHeight="1">
      <c r="B105" s="38"/>
      <c r="C105" s="216" t="s">
        <v>218</v>
      </c>
      <c r="D105" s="216" t="s">
        <v>213</v>
      </c>
      <c r="E105" s="217" t="s">
        <v>837</v>
      </c>
      <c r="F105" s="218" t="s">
        <v>836</v>
      </c>
      <c r="G105" s="219" t="s">
        <v>817</v>
      </c>
      <c r="H105" s="220">
        <v>1</v>
      </c>
      <c r="I105" s="221"/>
      <c r="J105" s="222">
        <f>ROUND(I105*H105,2)</f>
        <v>0</v>
      </c>
      <c r="K105" s="218" t="s">
        <v>217</v>
      </c>
      <c r="L105" s="43"/>
      <c r="M105" s="223" t="s">
        <v>1</v>
      </c>
      <c r="N105" s="224" t="s">
        <v>38</v>
      </c>
      <c r="O105" s="79"/>
      <c r="P105" s="225">
        <f>O105*H105</f>
        <v>0</v>
      </c>
      <c r="Q105" s="225">
        <v>0</v>
      </c>
      <c r="R105" s="225">
        <f>Q105*H105</f>
        <v>0</v>
      </c>
      <c r="S105" s="225">
        <v>0</v>
      </c>
      <c r="T105" s="226">
        <f>S105*H105</f>
        <v>0</v>
      </c>
      <c r="AR105" s="17" t="s">
        <v>818</v>
      </c>
      <c r="AT105" s="17" t="s">
        <v>213</v>
      </c>
      <c r="AU105" s="17" t="s">
        <v>76</v>
      </c>
      <c r="AY105" s="17" t="s">
        <v>211</v>
      </c>
      <c r="BE105" s="227">
        <f>IF(N105="základní",J105,0)</f>
        <v>0</v>
      </c>
      <c r="BF105" s="227">
        <f>IF(N105="snížená",J105,0)</f>
        <v>0</v>
      </c>
      <c r="BG105" s="227">
        <f>IF(N105="zákl. přenesená",J105,0)</f>
        <v>0</v>
      </c>
      <c r="BH105" s="227">
        <f>IF(N105="sníž. přenesená",J105,0)</f>
        <v>0</v>
      </c>
      <c r="BI105" s="227">
        <f>IF(N105="nulová",J105,0)</f>
        <v>0</v>
      </c>
      <c r="BJ105" s="17" t="s">
        <v>74</v>
      </c>
      <c r="BK105" s="227">
        <f>ROUND(I105*H105,2)</f>
        <v>0</v>
      </c>
      <c r="BL105" s="17" t="s">
        <v>818</v>
      </c>
      <c r="BM105" s="17" t="s">
        <v>1146</v>
      </c>
    </row>
    <row r="106" spans="2:47" s="1" customFormat="1" ht="12">
      <c r="B106" s="38"/>
      <c r="C106" s="39"/>
      <c r="D106" s="228" t="s">
        <v>219</v>
      </c>
      <c r="E106" s="39"/>
      <c r="F106" s="229" t="s">
        <v>836</v>
      </c>
      <c r="G106" s="39"/>
      <c r="H106" s="39"/>
      <c r="I106" s="143"/>
      <c r="J106" s="39"/>
      <c r="K106" s="39"/>
      <c r="L106" s="43"/>
      <c r="M106" s="230"/>
      <c r="N106" s="79"/>
      <c r="O106" s="79"/>
      <c r="P106" s="79"/>
      <c r="Q106" s="79"/>
      <c r="R106" s="79"/>
      <c r="S106" s="79"/>
      <c r="T106" s="80"/>
      <c r="AT106" s="17" t="s">
        <v>219</v>
      </c>
      <c r="AU106" s="17" t="s">
        <v>76</v>
      </c>
    </row>
    <row r="107" spans="2:47" s="1" customFormat="1" ht="12">
      <c r="B107" s="38"/>
      <c r="C107" s="39"/>
      <c r="D107" s="228" t="s">
        <v>250</v>
      </c>
      <c r="E107" s="39"/>
      <c r="F107" s="231" t="s">
        <v>1119</v>
      </c>
      <c r="G107" s="39"/>
      <c r="H107" s="39"/>
      <c r="I107" s="143"/>
      <c r="J107" s="39"/>
      <c r="K107" s="39"/>
      <c r="L107" s="43"/>
      <c r="M107" s="289"/>
      <c r="N107" s="290"/>
      <c r="O107" s="290"/>
      <c r="P107" s="290"/>
      <c r="Q107" s="290"/>
      <c r="R107" s="290"/>
      <c r="S107" s="290"/>
      <c r="T107" s="291"/>
      <c r="AT107" s="17" t="s">
        <v>250</v>
      </c>
      <c r="AU107" s="17" t="s">
        <v>76</v>
      </c>
    </row>
    <row r="108" spans="2:12" s="1" customFormat="1" ht="6.95" customHeight="1">
      <c r="B108" s="57"/>
      <c r="C108" s="58"/>
      <c r="D108" s="58"/>
      <c r="E108" s="58"/>
      <c r="F108" s="58"/>
      <c r="G108" s="58"/>
      <c r="H108" s="58"/>
      <c r="I108" s="167"/>
      <c r="J108" s="58"/>
      <c r="K108" s="58"/>
      <c r="L108" s="43"/>
    </row>
  </sheetData>
  <sheetProtection password="CC35"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6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1147</v>
      </c>
      <c r="F9" s="1"/>
      <c r="G9" s="1"/>
      <c r="H9" s="1"/>
      <c r="I9" s="143"/>
      <c r="L9" s="43"/>
    </row>
    <row r="10" spans="2:12" s="1" customFormat="1" ht="12" customHeight="1">
      <c r="B10" s="43"/>
      <c r="D10" s="141" t="s">
        <v>177</v>
      </c>
      <c r="I10" s="143"/>
      <c r="L10" s="43"/>
    </row>
    <row r="11" spans="2:12" s="1" customFormat="1" ht="36.95" customHeight="1">
      <c r="B11" s="43"/>
      <c r="E11" s="144" t="s">
        <v>1148</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ROUND(J97,2)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ROUND((SUM(BE97:BE613)),2)</f>
        <v>0</v>
      </c>
      <c r="I35" s="156">
        <v>0.21</v>
      </c>
      <c r="J35" s="155">
        <f>ROUND(((SUM(BE97:BE613))*I35),2)</f>
        <v>0</v>
      </c>
      <c r="L35" s="43"/>
    </row>
    <row r="36" spans="2:12" s="1" customFormat="1" ht="14.4" customHeight="1">
      <c r="B36" s="43"/>
      <c r="E36" s="141" t="s">
        <v>39</v>
      </c>
      <c r="F36" s="155">
        <f>ROUND((SUM(BF97:BF613)),2)</f>
        <v>0</v>
      </c>
      <c r="I36" s="156">
        <v>0.15</v>
      </c>
      <c r="J36" s="155">
        <f>ROUND(((SUM(BF97:BF613))*I36),2)</f>
        <v>0</v>
      </c>
      <c r="L36" s="43"/>
    </row>
    <row r="37" spans="2:12" s="1" customFormat="1" ht="14.4" customHeight="1" hidden="1">
      <c r="B37" s="43"/>
      <c r="E37" s="141" t="s">
        <v>40</v>
      </c>
      <c r="F37" s="155">
        <f>ROUND((SUM(BG97:BG613)),2)</f>
        <v>0</v>
      </c>
      <c r="I37" s="156">
        <v>0.21</v>
      </c>
      <c r="J37" s="155">
        <f>0</f>
        <v>0</v>
      </c>
      <c r="L37" s="43"/>
    </row>
    <row r="38" spans="2:12" s="1" customFormat="1" ht="14.4" customHeight="1" hidden="1">
      <c r="B38" s="43"/>
      <c r="E38" s="141" t="s">
        <v>41</v>
      </c>
      <c r="F38" s="155">
        <f>ROUND((SUM(BH97:BH613)),2)</f>
        <v>0</v>
      </c>
      <c r="I38" s="156">
        <v>0.15</v>
      </c>
      <c r="J38" s="155">
        <f>0</f>
        <v>0</v>
      </c>
      <c r="L38" s="43"/>
    </row>
    <row r="39" spans="2:12" s="1" customFormat="1" ht="14.4" customHeight="1" hidden="1">
      <c r="B39" s="43"/>
      <c r="E39" s="141" t="s">
        <v>42</v>
      </c>
      <c r="F39" s="155">
        <f>ROUND((SUM(BI97:BI613)),2)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1147</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most km 33,487</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J97</f>
        <v>0</v>
      </c>
      <c r="K63" s="39"/>
      <c r="L63" s="43"/>
      <c r="AU63" s="17" t="s">
        <v>183</v>
      </c>
    </row>
    <row r="64" spans="2:12" s="8" customFormat="1" ht="24.95" customHeight="1">
      <c r="B64" s="177"/>
      <c r="C64" s="178"/>
      <c r="D64" s="179" t="s">
        <v>184</v>
      </c>
      <c r="E64" s="180"/>
      <c r="F64" s="180"/>
      <c r="G64" s="180"/>
      <c r="H64" s="180"/>
      <c r="I64" s="181"/>
      <c r="J64" s="182">
        <f>J98</f>
        <v>0</v>
      </c>
      <c r="K64" s="178"/>
      <c r="L64" s="183"/>
    </row>
    <row r="65" spans="2:12" s="9" customFormat="1" ht="19.9" customHeight="1">
      <c r="B65" s="184"/>
      <c r="C65" s="122"/>
      <c r="D65" s="185" t="s">
        <v>185</v>
      </c>
      <c r="E65" s="186"/>
      <c r="F65" s="186"/>
      <c r="G65" s="186"/>
      <c r="H65" s="186"/>
      <c r="I65" s="187"/>
      <c r="J65" s="188">
        <f>J99</f>
        <v>0</v>
      </c>
      <c r="K65" s="122"/>
      <c r="L65" s="189"/>
    </row>
    <row r="66" spans="2:12" s="9" customFormat="1" ht="19.9" customHeight="1">
      <c r="B66" s="184"/>
      <c r="C66" s="122"/>
      <c r="D66" s="185" t="s">
        <v>841</v>
      </c>
      <c r="E66" s="186"/>
      <c r="F66" s="186"/>
      <c r="G66" s="186"/>
      <c r="H66" s="186"/>
      <c r="I66" s="187"/>
      <c r="J66" s="188">
        <f>J165</f>
        <v>0</v>
      </c>
      <c r="K66" s="122"/>
      <c r="L66" s="189"/>
    </row>
    <row r="67" spans="2:12" s="9" customFormat="1" ht="19.9" customHeight="1">
      <c r="B67" s="184"/>
      <c r="C67" s="122"/>
      <c r="D67" s="185" t="s">
        <v>187</v>
      </c>
      <c r="E67" s="186"/>
      <c r="F67" s="186"/>
      <c r="G67" s="186"/>
      <c r="H67" s="186"/>
      <c r="I67" s="187"/>
      <c r="J67" s="188">
        <f>J185</f>
        <v>0</v>
      </c>
      <c r="K67" s="122"/>
      <c r="L67" s="189"/>
    </row>
    <row r="68" spans="2:12" s="9" customFormat="1" ht="19.9" customHeight="1">
      <c r="B68" s="184"/>
      <c r="C68" s="122"/>
      <c r="D68" s="185" t="s">
        <v>188</v>
      </c>
      <c r="E68" s="186"/>
      <c r="F68" s="186"/>
      <c r="G68" s="186"/>
      <c r="H68" s="186"/>
      <c r="I68" s="187"/>
      <c r="J68" s="188">
        <f>J254</f>
        <v>0</v>
      </c>
      <c r="K68" s="122"/>
      <c r="L68" s="189"/>
    </row>
    <row r="69" spans="2:12" s="9" customFormat="1" ht="19.9" customHeight="1">
      <c r="B69" s="184"/>
      <c r="C69" s="122"/>
      <c r="D69" s="185" t="s">
        <v>189</v>
      </c>
      <c r="E69" s="186"/>
      <c r="F69" s="186"/>
      <c r="G69" s="186"/>
      <c r="H69" s="186"/>
      <c r="I69" s="187"/>
      <c r="J69" s="188">
        <f>J303</f>
        <v>0</v>
      </c>
      <c r="K69" s="122"/>
      <c r="L69" s="189"/>
    </row>
    <row r="70" spans="2:12" s="9" customFormat="1" ht="19.9" customHeight="1">
      <c r="B70" s="184"/>
      <c r="C70" s="122"/>
      <c r="D70" s="185" t="s">
        <v>190</v>
      </c>
      <c r="E70" s="186"/>
      <c r="F70" s="186"/>
      <c r="G70" s="186"/>
      <c r="H70" s="186"/>
      <c r="I70" s="187"/>
      <c r="J70" s="188">
        <f>J321</f>
        <v>0</v>
      </c>
      <c r="K70" s="122"/>
      <c r="L70" s="189"/>
    </row>
    <row r="71" spans="2:12" s="9" customFormat="1" ht="19.9" customHeight="1">
      <c r="B71" s="184"/>
      <c r="C71" s="122"/>
      <c r="D71" s="185" t="s">
        <v>191</v>
      </c>
      <c r="E71" s="186"/>
      <c r="F71" s="186"/>
      <c r="G71" s="186"/>
      <c r="H71" s="186"/>
      <c r="I71" s="187"/>
      <c r="J71" s="188">
        <f>J545</f>
        <v>0</v>
      </c>
      <c r="K71" s="122"/>
      <c r="L71" s="189"/>
    </row>
    <row r="72" spans="2:12" s="9" customFormat="1" ht="19.9" customHeight="1">
      <c r="B72" s="184"/>
      <c r="C72" s="122"/>
      <c r="D72" s="185" t="s">
        <v>192</v>
      </c>
      <c r="E72" s="186"/>
      <c r="F72" s="186"/>
      <c r="G72" s="186"/>
      <c r="H72" s="186"/>
      <c r="I72" s="187"/>
      <c r="J72" s="188">
        <f>J562</f>
        <v>0</v>
      </c>
      <c r="K72" s="122"/>
      <c r="L72" s="189"/>
    </row>
    <row r="73" spans="2:12" s="8" customFormat="1" ht="24.95" customHeight="1">
      <c r="B73" s="177"/>
      <c r="C73" s="178"/>
      <c r="D73" s="179" t="s">
        <v>193</v>
      </c>
      <c r="E73" s="180"/>
      <c r="F73" s="180"/>
      <c r="G73" s="180"/>
      <c r="H73" s="180"/>
      <c r="I73" s="181"/>
      <c r="J73" s="182">
        <f>J567</f>
        <v>0</v>
      </c>
      <c r="K73" s="178"/>
      <c r="L73" s="183"/>
    </row>
    <row r="74" spans="2:12" s="9" customFormat="1" ht="19.9" customHeight="1">
      <c r="B74" s="184"/>
      <c r="C74" s="122"/>
      <c r="D74" s="185" t="s">
        <v>194</v>
      </c>
      <c r="E74" s="186"/>
      <c r="F74" s="186"/>
      <c r="G74" s="186"/>
      <c r="H74" s="186"/>
      <c r="I74" s="187"/>
      <c r="J74" s="188">
        <f>J568</f>
        <v>0</v>
      </c>
      <c r="K74" s="122"/>
      <c r="L74" s="189"/>
    </row>
    <row r="75" spans="2:12" s="9" customFormat="1" ht="19.9" customHeight="1">
      <c r="B75" s="184"/>
      <c r="C75" s="122"/>
      <c r="D75" s="185" t="s">
        <v>195</v>
      </c>
      <c r="E75" s="186"/>
      <c r="F75" s="186"/>
      <c r="G75" s="186"/>
      <c r="H75" s="186"/>
      <c r="I75" s="187"/>
      <c r="J75" s="188">
        <f>J595</f>
        <v>0</v>
      </c>
      <c r="K75" s="122"/>
      <c r="L75" s="189"/>
    </row>
    <row r="76" spans="2:12" s="1" customFormat="1" ht="21.8" customHeight="1">
      <c r="B76" s="38"/>
      <c r="C76" s="39"/>
      <c r="D76" s="39"/>
      <c r="E76" s="39"/>
      <c r="F76" s="39"/>
      <c r="G76" s="39"/>
      <c r="H76" s="39"/>
      <c r="I76" s="143"/>
      <c r="J76" s="39"/>
      <c r="K76" s="39"/>
      <c r="L76" s="43"/>
    </row>
    <row r="77" spans="2:12" s="1" customFormat="1" ht="6.95" customHeight="1">
      <c r="B77" s="57"/>
      <c r="C77" s="58"/>
      <c r="D77" s="58"/>
      <c r="E77" s="58"/>
      <c r="F77" s="58"/>
      <c r="G77" s="58"/>
      <c r="H77" s="58"/>
      <c r="I77" s="167"/>
      <c r="J77" s="58"/>
      <c r="K77" s="58"/>
      <c r="L77" s="43"/>
    </row>
    <row r="81" spans="2:12" s="1" customFormat="1" ht="6.95" customHeight="1">
      <c r="B81" s="59"/>
      <c r="C81" s="60"/>
      <c r="D81" s="60"/>
      <c r="E81" s="60"/>
      <c r="F81" s="60"/>
      <c r="G81" s="60"/>
      <c r="H81" s="60"/>
      <c r="I81" s="170"/>
      <c r="J81" s="60"/>
      <c r="K81" s="60"/>
      <c r="L81" s="43"/>
    </row>
    <row r="82" spans="2:12" s="1" customFormat="1" ht="24.95" customHeight="1">
      <c r="B82" s="38"/>
      <c r="C82" s="23" t="s">
        <v>196</v>
      </c>
      <c r="D82" s="39"/>
      <c r="E82" s="39"/>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16</v>
      </c>
      <c r="D84" s="39"/>
      <c r="E84" s="39"/>
      <c r="F84" s="39"/>
      <c r="G84" s="39"/>
      <c r="H84" s="39"/>
      <c r="I84" s="143"/>
      <c r="J84" s="39"/>
      <c r="K84" s="39"/>
      <c r="L84" s="43"/>
    </row>
    <row r="85" spans="2:12" s="1" customFormat="1" ht="16.5" customHeight="1">
      <c r="B85" s="38"/>
      <c r="C85" s="39"/>
      <c r="D85" s="39"/>
      <c r="E85" s="171" t="str">
        <f>E7</f>
        <v>Oprava mostních objektů v úseku Domoušice - Hřivice</v>
      </c>
      <c r="F85" s="32"/>
      <c r="G85" s="32"/>
      <c r="H85" s="32"/>
      <c r="I85" s="143"/>
      <c r="J85" s="39"/>
      <c r="K85" s="39"/>
      <c r="L85" s="43"/>
    </row>
    <row r="86" spans="2:12" ht="12" customHeight="1">
      <c r="B86" s="21"/>
      <c r="C86" s="32" t="s">
        <v>175</v>
      </c>
      <c r="D86" s="22"/>
      <c r="E86" s="22"/>
      <c r="F86" s="22"/>
      <c r="G86" s="22"/>
      <c r="H86" s="22"/>
      <c r="I86" s="136"/>
      <c r="J86" s="22"/>
      <c r="K86" s="22"/>
      <c r="L86" s="20"/>
    </row>
    <row r="87" spans="2:12" s="1" customFormat="1" ht="16.5" customHeight="1">
      <c r="B87" s="38"/>
      <c r="C87" s="39"/>
      <c r="D87" s="39"/>
      <c r="E87" s="171" t="s">
        <v>1147</v>
      </c>
      <c r="F87" s="39"/>
      <c r="G87" s="39"/>
      <c r="H87" s="39"/>
      <c r="I87" s="143"/>
      <c r="J87" s="39"/>
      <c r="K87" s="39"/>
      <c r="L87" s="43"/>
    </row>
    <row r="88" spans="2:12" s="1" customFormat="1" ht="12" customHeight="1">
      <c r="B88" s="38"/>
      <c r="C88" s="32" t="s">
        <v>177</v>
      </c>
      <c r="D88" s="39"/>
      <c r="E88" s="39"/>
      <c r="F88" s="39"/>
      <c r="G88" s="39"/>
      <c r="H88" s="39"/>
      <c r="I88" s="143"/>
      <c r="J88" s="39"/>
      <c r="K88" s="39"/>
      <c r="L88" s="43"/>
    </row>
    <row r="89" spans="2:12" s="1" customFormat="1" ht="16.5" customHeight="1">
      <c r="B89" s="38"/>
      <c r="C89" s="39"/>
      <c r="D89" s="39"/>
      <c r="E89" s="64" t="str">
        <f>E11</f>
        <v>001 - ZRN - most km 33,487</v>
      </c>
      <c r="F89" s="39"/>
      <c r="G89" s="39"/>
      <c r="H89" s="39"/>
      <c r="I89" s="143"/>
      <c r="J89" s="39"/>
      <c r="K89" s="39"/>
      <c r="L89" s="43"/>
    </row>
    <row r="90" spans="2:12" s="1" customFormat="1" ht="6.95" customHeight="1">
      <c r="B90" s="38"/>
      <c r="C90" s="39"/>
      <c r="D90" s="39"/>
      <c r="E90" s="39"/>
      <c r="F90" s="39"/>
      <c r="G90" s="39"/>
      <c r="H90" s="39"/>
      <c r="I90" s="143"/>
      <c r="J90" s="39"/>
      <c r="K90" s="39"/>
      <c r="L90" s="43"/>
    </row>
    <row r="91" spans="2:12" s="1" customFormat="1" ht="12" customHeight="1">
      <c r="B91" s="38"/>
      <c r="C91" s="32" t="s">
        <v>20</v>
      </c>
      <c r="D91" s="39"/>
      <c r="E91" s="39"/>
      <c r="F91" s="27" t="str">
        <f>F14</f>
        <v xml:space="preserve"> </v>
      </c>
      <c r="G91" s="39"/>
      <c r="H91" s="39"/>
      <c r="I91" s="145" t="s">
        <v>22</v>
      </c>
      <c r="J91" s="67" t="str">
        <f>IF(J14="","",J14)</f>
        <v>3. 6. 2019</v>
      </c>
      <c r="K91" s="39"/>
      <c r="L91" s="43"/>
    </row>
    <row r="92" spans="2:12" s="1" customFormat="1" ht="6.95" customHeight="1">
      <c r="B92" s="38"/>
      <c r="C92" s="39"/>
      <c r="D92" s="39"/>
      <c r="E92" s="39"/>
      <c r="F92" s="39"/>
      <c r="G92" s="39"/>
      <c r="H92" s="39"/>
      <c r="I92" s="143"/>
      <c r="J92" s="39"/>
      <c r="K92" s="39"/>
      <c r="L92" s="43"/>
    </row>
    <row r="93" spans="2:12" s="1" customFormat="1" ht="13.65" customHeight="1">
      <c r="B93" s="38"/>
      <c r="C93" s="32" t="s">
        <v>24</v>
      </c>
      <c r="D93" s="39"/>
      <c r="E93" s="39"/>
      <c r="F93" s="27" t="str">
        <f>E17</f>
        <v xml:space="preserve"> </v>
      </c>
      <c r="G93" s="39"/>
      <c r="H93" s="39"/>
      <c r="I93" s="145" t="s">
        <v>29</v>
      </c>
      <c r="J93" s="36" t="str">
        <f>E23</f>
        <v xml:space="preserve"> </v>
      </c>
      <c r="K93" s="39"/>
      <c r="L93" s="43"/>
    </row>
    <row r="94" spans="2:12" s="1" customFormat="1" ht="13.65" customHeight="1">
      <c r="B94" s="38"/>
      <c r="C94" s="32" t="s">
        <v>27</v>
      </c>
      <c r="D94" s="39"/>
      <c r="E94" s="39"/>
      <c r="F94" s="27" t="str">
        <f>IF(E20="","",E20)</f>
        <v>Vyplň údaj</v>
      </c>
      <c r="G94" s="39"/>
      <c r="H94" s="39"/>
      <c r="I94" s="145" t="s">
        <v>31</v>
      </c>
      <c r="J94" s="36" t="str">
        <f>E26</f>
        <v xml:space="preserve"> </v>
      </c>
      <c r="K94" s="39"/>
      <c r="L94" s="43"/>
    </row>
    <row r="95" spans="2:12" s="1" customFormat="1" ht="10.3" customHeight="1">
      <c r="B95" s="38"/>
      <c r="C95" s="39"/>
      <c r="D95" s="39"/>
      <c r="E95" s="39"/>
      <c r="F95" s="39"/>
      <c r="G95" s="39"/>
      <c r="H95" s="39"/>
      <c r="I95" s="143"/>
      <c r="J95" s="39"/>
      <c r="K95" s="39"/>
      <c r="L95" s="43"/>
    </row>
    <row r="96" spans="2:20" s="10" customFormat="1" ht="29.25" customHeight="1">
      <c r="B96" s="190"/>
      <c r="C96" s="191" t="s">
        <v>197</v>
      </c>
      <c r="D96" s="192" t="s">
        <v>52</v>
      </c>
      <c r="E96" s="192" t="s">
        <v>48</v>
      </c>
      <c r="F96" s="192" t="s">
        <v>49</v>
      </c>
      <c r="G96" s="192" t="s">
        <v>198</v>
      </c>
      <c r="H96" s="192" t="s">
        <v>199</v>
      </c>
      <c r="I96" s="193" t="s">
        <v>200</v>
      </c>
      <c r="J96" s="192" t="s">
        <v>181</v>
      </c>
      <c r="K96" s="194" t="s">
        <v>201</v>
      </c>
      <c r="L96" s="195"/>
      <c r="M96" s="88" t="s">
        <v>1</v>
      </c>
      <c r="N96" s="89" t="s">
        <v>37</v>
      </c>
      <c r="O96" s="89" t="s">
        <v>202</v>
      </c>
      <c r="P96" s="89" t="s">
        <v>203</v>
      </c>
      <c r="Q96" s="89" t="s">
        <v>204</v>
      </c>
      <c r="R96" s="89" t="s">
        <v>205</v>
      </c>
      <c r="S96" s="89" t="s">
        <v>206</v>
      </c>
      <c r="T96" s="90" t="s">
        <v>207</v>
      </c>
    </row>
    <row r="97" spans="2:63" s="1" customFormat="1" ht="22.8" customHeight="1">
      <c r="B97" s="38"/>
      <c r="C97" s="95" t="s">
        <v>208</v>
      </c>
      <c r="D97" s="39"/>
      <c r="E97" s="39"/>
      <c r="F97" s="39"/>
      <c r="G97" s="39"/>
      <c r="H97" s="39"/>
      <c r="I97" s="143"/>
      <c r="J97" s="196">
        <f>BK97</f>
        <v>0</v>
      </c>
      <c r="K97" s="39"/>
      <c r="L97" s="43"/>
      <c r="M97" s="91"/>
      <c r="N97" s="92"/>
      <c r="O97" s="92"/>
      <c r="P97" s="197">
        <f>P98+P567</f>
        <v>0</v>
      </c>
      <c r="Q97" s="92"/>
      <c r="R97" s="197">
        <f>R98+R567</f>
        <v>132.1031948396376</v>
      </c>
      <c r="S97" s="92"/>
      <c r="T97" s="198">
        <f>T98+T567</f>
        <v>82.54581290000002</v>
      </c>
      <c r="AT97" s="17" t="s">
        <v>66</v>
      </c>
      <c r="AU97" s="17" t="s">
        <v>183</v>
      </c>
      <c r="BK97" s="199">
        <f>BK98+BK567</f>
        <v>0</v>
      </c>
    </row>
    <row r="98" spans="2:63" s="11" customFormat="1" ht="25.9" customHeight="1">
      <c r="B98" s="200"/>
      <c r="C98" s="201"/>
      <c r="D98" s="202" t="s">
        <v>66</v>
      </c>
      <c r="E98" s="203" t="s">
        <v>209</v>
      </c>
      <c r="F98" s="203" t="s">
        <v>210</v>
      </c>
      <c r="G98" s="201"/>
      <c r="H98" s="201"/>
      <c r="I98" s="204"/>
      <c r="J98" s="205">
        <f>BK98</f>
        <v>0</v>
      </c>
      <c r="K98" s="201"/>
      <c r="L98" s="206"/>
      <c r="M98" s="207"/>
      <c r="N98" s="208"/>
      <c r="O98" s="208"/>
      <c r="P98" s="209">
        <f>P99+P165+P185+P254+P303+P321+P545+P562</f>
        <v>0</v>
      </c>
      <c r="Q98" s="208"/>
      <c r="R98" s="209">
        <f>R99+R165+R185+R254+R303+R321+R545+R562</f>
        <v>131.9340770796376</v>
      </c>
      <c r="S98" s="208"/>
      <c r="T98" s="210">
        <f>T99+T165+T185+T254+T303+T321+T545+T562</f>
        <v>82.54581290000002</v>
      </c>
      <c r="AR98" s="211" t="s">
        <v>74</v>
      </c>
      <c r="AT98" s="212" t="s">
        <v>66</v>
      </c>
      <c r="AU98" s="212" t="s">
        <v>67</v>
      </c>
      <c r="AY98" s="211" t="s">
        <v>211</v>
      </c>
      <c r="BK98" s="213">
        <f>BK99+BK165+BK185+BK254+BK303+BK321+BK545+BK562</f>
        <v>0</v>
      </c>
    </row>
    <row r="99" spans="2:63" s="11" customFormat="1" ht="22.8" customHeight="1">
      <c r="B99" s="200"/>
      <c r="C99" s="201"/>
      <c r="D99" s="202" t="s">
        <v>66</v>
      </c>
      <c r="E99" s="214" t="s">
        <v>74</v>
      </c>
      <c r="F99" s="214" t="s">
        <v>212</v>
      </c>
      <c r="G99" s="201"/>
      <c r="H99" s="201"/>
      <c r="I99" s="204"/>
      <c r="J99" s="215">
        <f>BK99</f>
        <v>0</v>
      </c>
      <c r="K99" s="201"/>
      <c r="L99" s="206"/>
      <c r="M99" s="207"/>
      <c r="N99" s="208"/>
      <c r="O99" s="208"/>
      <c r="P99" s="209">
        <f>SUM(P100:P164)</f>
        <v>0</v>
      </c>
      <c r="Q99" s="208"/>
      <c r="R99" s="209">
        <f>SUM(R100:R164)</f>
        <v>19.92068</v>
      </c>
      <c r="S99" s="208"/>
      <c r="T99" s="210">
        <f>SUM(T100:T164)</f>
        <v>0</v>
      </c>
      <c r="AR99" s="211" t="s">
        <v>74</v>
      </c>
      <c r="AT99" s="212" t="s">
        <v>66</v>
      </c>
      <c r="AU99" s="212" t="s">
        <v>74</v>
      </c>
      <c r="AY99" s="211" t="s">
        <v>211</v>
      </c>
      <c r="BK99" s="213">
        <f>SUM(BK100:BK164)</f>
        <v>0</v>
      </c>
    </row>
    <row r="100" spans="2:65" s="1" customFormat="1" ht="16.5" customHeight="1">
      <c r="B100" s="38"/>
      <c r="C100" s="216" t="s">
        <v>74</v>
      </c>
      <c r="D100" s="216" t="s">
        <v>213</v>
      </c>
      <c r="E100" s="217" t="s">
        <v>214</v>
      </c>
      <c r="F100" s="218" t="s">
        <v>215</v>
      </c>
      <c r="G100" s="219" t="s">
        <v>216</v>
      </c>
      <c r="H100" s="220">
        <v>494.5</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1149</v>
      </c>
    </row>
    <row r="101" spans="2:47" s="1" customFormat="1" ht="12">
      <c r="B101" s="38"/>
      <c r="C101" s="39"/>
      <c r="D101" s="228" t="s">
        <v>219</v>
      </c>
      <c r="E101" s="39"/>
      <c r="F101" s="229" t="s">
        <v>220</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221</v>
      </c>
      <c r="E102" s="39"/>
      <c r="F102" s="231" t="s">
        <v>222</v>
      </c>
      <c r="G102" s="39"/>
      <c r="H102" s="39"/>
      <c r="I102" s="143"/>
      <c r="J102" s="39"/>
      <c r="K102" s="39"/>
      <c r="L102" s="43"/>
      <c r="M102" s="230"/>
      <c r="N102" s="79"/>
      <c r="O102" s="79"/>
      <c r="P102" s="79"/>
      <c r="Q102" s="79"/>
      <c r="R102" s="79"/>
      <c r="S102" s="79"/>
      <c r="T102" s="80"/>
      <c r="AT102" s="17" t="s">
        <v>221</v>
      </c>
      <c r="AU102" s="17" t="s">
        <v>76</v>
      </c>
    </row>
    <row r="103" spans="2:51" s="12" customFormat="1" ht="12">
      <c r="B103" s="232"/>
      <c r="C103" s="233"/>
      <c r="D103" s="228" t="s">
        <v>223</v>
      </c>
      <c r="E103" s="234" t="s">
        <v>1</v>
      </c>
      <c r="F103" s="235" t="s">
        <v>224</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1150</v>
      </c>
      <c r="G104" s="243"/>
      <c r="H104" s="246">
        <v>494.5</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494.5</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19.78</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1151</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1152</v>
      </c>
      <c r="G109" s="243"/>
      <c r="H109" s="246">
        <v>19.78</v>
      </c>
      <c r="I109" s="247"/>
      <c r="J109" s="243"/>
      <c r="K109" s="243"/>
      <c r="L109" s="248"/>
      <c r="M109" s="249"/>
      <c r="N109" s="250"/>
      <c r="O109" s="250"/>
      <c r="P109" s="250"/>
      <c r="Q109" s="250"/>
      <c r="R109" s="250"/>
      <c r="S109" s="250"/>
      <c r="T109" s="251"/>
      <c r="AT109" s="252" t="s">
        <v>223</v>
      </c>
      <c r="AU109" s="252" t="s">
        <v>76</v>
      </c>
      <c r="AV109" s="13" t="s">
        <v>76</v>
      </c>
      <c r="AW109" s="13" t="s">
        <v>30</v>
      </c>
      <c r="AX109" s="13" t="s">
        <v>67</v>
      </c>
      <c r="AY109" s="252" t="s">
        <v>211</v>
      </c>
    </row>
    <row r="110" spans="2:51" s="14" customFormat="1" ht="12">
      <c r="B110" s="253"/>
      <c r="C110" s="254"/>
      <c r="D110" s="228" t="s">
        <v>223</v>
      </c>
      <c r="E110" s="255" t="s">
        <v>1</v>
      </c>
      <c r="F110" s="256" t="s">
        <v>227</v>
      </c>
      <c r="G110" s="254"/>
      <c r="H110" s="257">
        <v>19.78</v>
      </c>
      <c r="I110" s="258"/>
      <c r="J110" s="254"/>
      <c r="K110" s="254"/>
      <c r="L110" s="259"/>
      <c r="M110" s="260"/>
      <c r="N110" s="261"/>
      <c r="O110" s="261"/>
      <c r="P110" s="261"/>
      <c r="Q110" s="261"/>
      <c r="R110" s="261"/>
      <c r="S110" s="261"/>
      <c r="T110" s="262"/>
      <c r="AT110" s="263" t="s">
        <v>223</v>
      </c>
      <c r="AU110" s="263" t="s">
        <v>76</v>
      </c>
      <c r="AV110" s="14" t="s">
        <v>218</v>
      </c>
      <c r="AW110" s="14" t="s">
        <v>30</v>
      </c>
      <c r="AX110" s="14" t="s">
        <v>74</v>
      </c>
      <c r="AY110" s="263" t="s">
        <v>211</v>
      </c>
    </row>
    <row r="111" spans="2:65" s="1" customFormat="1" ht="16.5" customHeight="1">
      <c r="B111" s="38"/>
      <c r="C111" s="216" t="s">
        <v>236</v>
      </c>
      <c r="D111" s="216" t="s">
        <v>213</v>
      </c>
      <c r="E111" s="217" t="s">
        <v>852</v>
      </c>
      <c r="F111" s="218" t="s">
        <v>853</v>
      </c>
      <c r="G111" s="219" t="s">
        <v>230</v>
      </c>
      <c r="H111" s="220">
        <v>3.398</v>
      </c>
      <c r="I111" s="221"/>
      <c r="J111" s="222">
        <f>ROUND(I111*H111,2)</f>
        <v>0</v>
      </c>
      <c r="K111" s="218" t="s">
        <v>217</v>
      </c>
      <c r="L111" s="43"/>
      <c r="M111" s="223" t="s">
        <v>1</v>
      </c>
      <c r="N111" s="224" t="s">
        <v>38</v>
      </c>
      <c r="O111" s="79"/>
      <c r="P111" s="225">
        <f>O111*H111</f>
        <v>0</v>
      </c>
      <c r="Q111" s="225">
        <v>0</v>
      </c>
      <c r="R111" s="225">
        <f>Q111*H111</f>
        <v>0</v>
      </c>
      <c r="S111" s="225">
        <v>0</v>
      </c>
      <c r="T111" s="226">
        <f>S111*H111</f>
        <v>0</v>
      </c>
      <c r="AR111" s="17" t="s">
        <v>218</v>
      </c>
      <c r="AT111" s="17" t="s">
        <v>213</v>
      </c>
      <c r="AU111" s="17" t="s">
        <v>76</v>
      </c>
      <c r="AY111" s="17" t="s">
        <v>211</v>
      </c>
      <c r="BE111" s="227">
        <f>IF(N111="základní",J111,0)</f>
        <v>0</v>
      </c>
      <c r="BF111" s="227">
        <f>IF(N111="snížená",J111,0)</f>
        <v>0</v>
      </c>
      <c r="BG111" s="227">
        <f>IF(N111="zákl. přenesená",J111,0)</f>
        <v>0</v>
      </c>
      <c r="BH111" s="227">
        <f>IF(N111="sníž. přenesená",J111,0)</f>
        <v>0</v>
      </c>
      <c r="BI111" s="227">
        <f>IF(N111="nulová",J111,0)</f>
        <v>0</v>
      </c>
      <c r="BJ111" s="17" t="s">
        <v>74</v>
      </c>
      <c r="BK111" s="227">
        <f>ROUND(I111*H111,2)</f>
        <v>0</v>
      </c>
      <c r="BL111" s="17" t="s">
        <v>218</v>
      </c>
      <c r="BM111" s="17" t="s">
        <v>1153</v>
      </c>
    </row>
    <row r="112" spans="2:47" s="1" customFormat="1" ht="12">
      <c r="B112" s="38"/>
      <c r="C112" s="39"/>
      <c r="D112" s="228" t="s">
        <v>219</v>
      </c>
      <c r="E112" s="39"/>
      <c r="F112" s="229" t="s">
        <v>855</v>
      </c>
      <c r="G112" s="39"/>
      <c r="H112" s="39"/>
      <c r="I112" s="143"/>
      <c r="J112" s="39"/>
      <c r="K112" s="39"/>
      <c r="L112" s="43"/>
      <c r="M112" s="230"/>
      <c r="N112" s="79"/>
      <c r="O112" s="79"/>
      <c r="P112" s="79"/>
      <c r="Q112" s="79"/>
      <c r="R112" s="79"/>
      <c r="S112" s="79"/>
      <c r="T112" s="80"/>
      <c r="AT112" s="17" t="s">
        <v>219</v>
      </c>
      <c r="AU112" s="17" t="s">
        <v>76</v>
      </c>
    </row>
    <row r="113" spans="2:51" s="13" customFormat="1" ht="12">
      <c r="B113" s="242"/>
      <c r="C113" s="243"/>
      <c r="D113" s="228" t="s">
        <v>223</v>
      </c>
      <c r="E113" s="244" t="s">
        <v>1</v>
      </c>
      <c r="F113" s="245" t="s">
        <v>1154</v>
      </c>
      <c r="G113" s="243"/>
      <c r="H113" s="246">
        <v>3.398</v>
      </c>
      <c r="I113" s="247"/>
      <c r="J113" s="243"/>
      <c r="K113" s="243"/>
      <c r="L113" s="248"/>
      <c r="M113" s="249"/>
      <c r="N113" s="250"/>
      <c r="O113" s="250"/>
      <c r="P113" s="250"/>
      <c r="Q113" s="250"/>
      <c r="R113" s="250"/>
      <c r="S113" s="250"/>
      <c r="T113" s="251"/>
      <c r="AT113" s="252" t="s">
        <v>223</v>
      </c>
      <c r="AU113" s="252" t="s">
        <v>76</v>
      </c>
      <c r="AV113" s="13" t="s">
        <v>76</v>
      </c>
      <c r="AW113" s="13" t="s">
        <v>30</v>
      </c>
      <c r="AX113" s="13" t="s">
        <v>67</v>
      </c>
      <c r="AY113" s="252" t="s">
        <v>211</v>
      </c>
    </row>
    <row r="114" spans="2:51" s="14" customFormat="1" ht="12">
      <c r="B114" s="253"/>
      <c r="C114" s="254"/>
      <c r="D114" s="228" t="s">
        <v>223</v>
      </c>
      <c r="E114" s="255" t="s">
        <v>1</v>
      </c>
      <c r="F114" s="256" t="s">
        <v>227</v>
      </c>
      <c r="G114" s="254"/>
      <c r="H114" s="257">
        <v>3.398</v>
      </c>
      <c r="I114" s="258"/>
      <c r="J114" s="254"/>
      <c r="K114" s="254"/>
      <c r="L114" s="259"/>
      <c r="M114" s="260"/>
      <c r="N114" s="261"/>
      <c r="O114" s="261"/>
      <c r="P114" s="261"/>
      <c r="Q114" s="261"/>
      <c r="R114" s="261"/>
      <c r="S114" s="261"/>
      <c r="T114" s="262"/>
      <c r="AT114" s="263" t="s">
        <v>223</v>
      </c>
      <c r="AU114" s="263" t="s">
        <v>76</v>
      </c>
      <c r="AV114" s="14" t="s">
        <v>218</v>
      </c>
      <c r="AW114" s="14" t="s">
        <v>30</v>
      </c>
      <c r="AX114" s="14" t="s">
        <v>74</v>
      </c>
      <c r="AY114" s="263" t="s">
        <v>211</v>
      </c>
    </row>
    <row r="115" spans="2:65" s="1" customFormat="1" ht="16.5" customHeight="1">
      <c r="B115" s="38"/>
      <c r="C115" s="216" t="s">
        <v>218</v>
      </c>
      <c r="D115" s="216" t="s">
        <v>213</v>
      </c>
      <c r="E115" s="217" t="s">
        <v>290</v>
      </c>
      <c r="F115" s="218" t="s">
        <v>291</v>
      </c>
      <c r="G115" s="219" t="s">
        <v>230</v>
      </c>
      <c r="H115" s="220">
        <v>9.836</v>
      </c>
      <c r="I115" s="221"/>
      <c r="J115" s="222">
        <f>ROUND(I115*H115,2)</f>
        <v>0</v>
      </c>
      <c r="K115" s="218" t="s">
        <v>217</v>
      </c>
      <c r="L115" s="43"/>
      <c r="M115" s="223" t="s">
        <v>1</v>
      </c>
      <c r="N115" s="224" t="s">
        <v>38</v>
      </c>
      <c r="O115" s="79"/>
      <c r="P115" s="225">
        <f>O115*H115</f>
        <v>0</v>
      </c>
      <c r="Q115" s="225">
        <v>0</v>
      </c>
      <c r="R115" s="225">
        <f>Q115*H115</f>
        <v>0</v>
      </c>
      <c r="S115" s="225">
        <v>0</v>
      </c>
      <c r="T115" s="226">
        <f>S115*H115</f>
        <v>0</v>
      </c>
      <c r="AR115" s="17" t="s">
        <v>218</v>
      </c>
      <c r="AT115" s="17" t="s">
        <v>213</v>
      </c>
      <c r="AU115" s="17" t="s">
        <v>76</v>
      </c>
      <c r="AY115" s="17" t="s">
        <v>211</v>
      </c>
      <c r="BE115" s="227">
        <f>IF(N115="základní",J115,0)</f>
        <v>0</v>
      </c>
      <c r="BF115" s="227">
        <f>IF(N115="snížená",J115,0)</f>
        <v>0</v>
      </c>
      <c r="BG115" s="227">
        <f>IF(N115="zákl. přenesená",J115,0)</f>
        <v>0</v>
      </c>
      <c r="BH115" s="227">
        <f>IF(N115="sníž. přenesená",J115,0)</f>
        <v>0</v>
      </c>
      <c r="BI115" s="227">
        <f>IF(N115="nulová",J115,0)</f>
        <v>0</v>
      </c>
      <c r="BJ115" s="17" t="s">
        <v>74</v>
      </c>
      <c r="BK115" s="227">
        <f>ROUND(I115*H115,2)</f>
        <v>0</v>
      </c>
      <c r="BL115" s="17" t="s">
        <v>218</v>
      </c>
      <c r="BM115" s="17" t="s">
        <v>1155</v>
      </c>
    </row>
    <row r="116" spans="2:47" s="1" customFormat="1" ht="12">
      <c r="B116" s="38"/>
      <c r="C116" s="39"/>
      <c r="D116" s="228" t="s">
        <v>219</v>
      </c>
      <c r="E116" s="39"/>
      <c r="F116" s="229" t="s">
        <v>293</v>
      </c>
      <c r="G116" s="39"/>
      <c r="H116" s="39"/>
      <c r="I116" s="143"/>
      <c r="J116" s="39"/>
      <c r="K116" s="39"/>
      <c r="L116" s="43"/>
      <c r="M116" s="230"/>
      <c r="N116" s="79"/>
      <c r="O116" s="79"/>
      <c r="P116" s="79"/>
      <c r="Q116" s="79"/>
      <c r="R116" s="79"/>
      <c r="S116" s="79"/>
      <c r="T116" s="80"/>
      <c r="AT116" s="17" t="s">
        <v>219</v>
      </c>
      <c r="AU116" s="17" t="s">
        <v>76</v>
      </c>
    </row>
    <row r="117" spans="2:47" s="1" customFormat="1" ht="12">
      <c r="B117" s="38"/>
      <c r="C117" s="39"/>
      <c r="D117" s="228" t="s">
        <v>221</v>
      </c>
      <c r="E117" s="39"/>
      <c r="F117" s="231" t="s">
        <v>287</v>
      </c>
      <c r="G117" s="39"/>
      <c r="H117" s="39"/>
      <c r="I117" s="143"/>
      <c r="J117" s="39"/>
      <c r="K117" s="39"/>
      <c r="L117" s="43"/>
      <c r="M117" s="230"/>
      <c r="N117" s="79"/>
      <c r="O117" s="79"/>
      <c r="P117" s="79"/>
      <c r="Q117" s="79"/>
      <c r="R117" s="79"/>
      <c r="S117" s="79"/>
      <c r="T117" s="80"/>
      <c r="AT117" s="17" t="s">
        <v>221</v>
      </c>
      <c r="AU117" s="17" t="s">
        <v>76</v>
      </c>
    </row>
    <row r="118" spans="2:51" s="12" customFormat="1" ht="12">
      <c r="B118" s="232"/>
      <c r="C118" s="233"/>
      <c r="D118" s="228" t="s">
        <v>223</v>
      </c>
      <c r="E118" s="234" t="s">
        <v>1</v>
      </c>
      <c r="F118" s="235" t="s">
        <v>1156</v>
      </c>
      <c r="G118" s="233"/>
      <c r="H118" s="234" t="s">
        <v>1</v>
      </c>
      <c r="I118" s="236"/>
      <c r="J118" s="233"/>
      <c r="K118" s="233"/>
      <c r="L118" s="237"/>
      <c r="M118" s="238"/>
      <c r="N118" s="239"/>
      <c r="O118" s="239"/>
      <c r="P118" s="239"/>
      <c r="Q118" s="239"/>
      <c r="R118" s="239"/>
      <c r="S118" s="239"/>
      <c r="T118" s="240"/>
      <c r="AT118" s="241" t="s">
        <v>223</v>
      </c>
      <c r="AU118" s="241" t="s">
        <v>76</v>
      </c>
      <c r="AV118" s="12" t="s">
        <v>74</v>
      </c>
      <c r="AW118" s="12" t="s">
        <v>30</v>
      </c>
      <c r="AX118" s="12" t="s">
        <v>67</v>
      </c>
      <c r="AY118" s="241" t="s">
        <v>211</v>
      </c>
    </row>
    <row r="119" spans="2:51" s="13" customFormat="1" ht="12">
      <c r="B119" s="242"/>
      <c r="C119" s="243"/>
      <c r="D119" s="228" t="s">
        <v>223</v>
      </c>
      <c r="E119" s="244" t="s">
        <v>1</v>
      </c>
      <c r="F119" s="245" t="s">
        <v>1157</v>
      </c>
      <c r="G119" s="243"/>
      <c r="H119" s="246">
        <v>9.836</v>
      </c>
      <c r="I119" s="247"/>
      <c r="J119" s="243"/>
      <c r="K119" s="243"/>
      <c r="L119" s="248"/>
      <c r="M119" s="249"/>
      <c r="N119" s="250"/>
      <c r="O119" s="250"/>
      <c r="P119" s="250"/>
      <c r="Q119" s="250"/>
      <c r="R119" s="250"/>
      <c r="S119" s="250"/>
      <c r="T119" s="251"/>
      <c r="AT119" s="252" t="s">
        <v>223</v>
      </c>
      <c r="AU119" s="252" t="s">
        <v>76</v>
      </c>
      <c r="AV119" s="13" t="s">
        <v>76</v>
      </c>
      <c r="AW119" s="13" t="s">
        <v>30</v>
      </c>
      <c r="AX119" s="13" t="s">
        <v>74</v>
      </c>
      <c r="AY119" s="252" t="s">
        <v>211</v>
      </c>
    </row>
    <row r="120" spans="2:65" s="1" customFormat="1" ht="16.5" customHeight="1">
      <c r="B120" s="38"/>
      <c r="C120" s="216" t="s">
        <v>254</v>
      </c>
      <c r="D120" s="216" t="s">
        <v>213</v>
      </c>
      <c r="E120" s="217" t="s">
        <v>296</v>
      </c>
      <c r="F120" s="218" t="s">
        <v>297</v>
      </c>
      <c r="G120" s="219" t="s">
        <v>230</v>
      </c>
      <c r="H120" s="220">
        <v>88.524</v>
      </c>
      <c r="I120" s="221"/>
      <c r="J120" s="222">
        <f>ROUND(I120*H120,2)</f>
        <v>0</v>
      </c>
      <c r="K120" s="218" t="s">
        <v>217</v>
      </c>
      <c r="L120" s="43"/>
      <c r="M120" s="223" t="s">
        <v>1</v>
      </c>
      <c r="N120" s="224" t="s">
        <v>38</v>
      </c>
      <c r="O120" s="79"/>
      <c r="P120" s="225">
        <f>O120*H120</f>
        <v>0</v>
      </c>
      <c r="Q120" s="225">
        <v>0</v>
      </c>
      <c r="R120" s="225">
        <f>Q120*H120</f>
        <v>0</v>
      </c>
      <c r="S120" s="225">
        <v>0</v>
      </c>
      <c r="T120" s="226">
        <f>S120*H120</f>
        <v>0</v>
      </c>
      <c r="AR120" s="17" t="s">
        <v>218</v>
      </c>
      <c r="AT120" s="17" t="s">
        <v>213</v>
      </c>
      <c r="AU120" s="17" t="s">
        <v>76</v>
      </c>
      <c r="AY120" s="17" t="s">
        <v>211</v>
      </c>
      <c r="BE120" s="227">
        <f>IF(N120="základní",J120,0)</f>
        <v>0</v>
      </c>
      <c r="BF120" s="227">
        <f>IF(N120="snížená",J120,0)</f>
        <v>0</v>
      </c>
      <c r="BG120" s="227">
        <f>IF(N120="zákl. přenesená",J120,0)</f>
        <v>0</v>
      </c>
      <c r="BH120" s="227">
        <f>IF(N120="sníž. přenesená",J120,0)</f>
        <v>0</v>
      </c>
      <c r="BI120" s="227">
        <f>IF(N120="nulová",J120,0)</f>
        <v>0</v>
      </c>
      <c r="BJ120" s="17" t="s">
        <v>74</v>
      </c>
      <c r="BK120" s="227">
        <f>ROUND(I120*H120,2)</f>
        <v>0</v>
      </c>
      <c r="BL120" s="17" t="s">
        <v>218</v>
      </c>
      <c r="BM120" s="17" t="s">
        <v>1158</v>
      </c>
    </row>
    <row r="121" spans="2:47" s="1" customFormat="1" ht="12">
      <c r="B121" s="38"/>
      <c r="C121" s="39"/>
      <c r="D121" s="228" t="s">
        <v>219</v>
      </c>
      <c r="E121" s="39"/>
      <c r="F121" s="229" t="s">
        <v>299</v>
      </c>
      <c r="G121" s="39"/>
      <c r="H121" s="39"/>
      <c r="I121" s="143"/>
      <c r="J121" s="39"/>
      <c r="K121" s="39"/>
      <c r="L121" s="43"/>
      <c r="M121" s="230"/>
      <c r="N121" s="79"/>
      <c r="O121" s="79"/>
      <c r="P121" s="79"/>
      <c r="Q121" s="79"/>
      <c r="R121" s="79"/>
      <c r="S121" s="79"/>
      <c r="T121" s="80"/>
      <c r="AT121" s="17" t="s">
        <v>219</v>
      </c>
      <c r="AU121" s="17" t="s">
        <v>76</v>
      </c>
    </row>
    <row r="122" spans="2:47" s="1" customFormat="1" ht="12">
      <c r="B122" s="38"/>
      <c r="C122" s="39"/>
      <c r="D122" s="228" t="s">
        <v>221</v>
      </c>
      <c r="E122" s="39"/>
      <c r="F122" s="231" t="s">
        <v>287</v>
      </c>
      <c r="G122" s="39"/>
      <c r="H122" s="39"/>
      <c r="I122" s="143"/>
      <c r="J122" s="39"/>
      <c r="K122" s="39"/>
      <c r="L122" s="43"/>
      <c r="M122" s="230"/>
      <c r="N122" s="79"/>
      <c r="O122" s="79"/>
      <c r="P122" s="79"/>
      <c r="Q122" s="79"/>
      <c r="R122" s="79"/>
      <c r="S122" s="79"/>
      <c r="T122" s="80"/>
      <c r="AT122" s="17" t="s">
        <v>221</v>
      </c>
      <c r="AU122" s="17" t="s">
        <v>76</v>
      </c>
    </row>
    <row r="123" spans="2:47" s="1" customFormat="1" ht="12">
      <c r="B123" s="38"/>
      <c r="C123" s="39"/>
      <c r="D123" s="228" t="s">
        <v>250</v>
      </c>
      <c r="E123" s="39"/>
      <c r="F123" s="231" t="s">
        <v>1159</v>
      </c>
      <c r="G123" s="39"/>
      <c r="H123" s="39"/>
      <c r="I123" s="143"/>
      <c r="J123" s="39"/>
      <c r="K123" s="39"/>
      <c r="L123" s="43"/>
      <c r="M123" s="230"/>
      <c r="N123" s="79"/>
      <c r="O123" s="79"/>
      <c r="P123" s="79"/>
      <c r="Q123" s="79"/>
      <c r="R123" s="79"/>
      <c r="S123" s="79"/>
      <c r="T123" s="80"/>
      <c r="AT123" s="17" t="s">
        <v>250</v>
      </c>
      <c r="AU123" s="17" t="s">
        <v>76</v>
      </c>
    </row>
    <row r="124" spans="2:51" s="13" customFormat="1" ht="12">
      <c r="B124" s="242"/>
      <c r="C124" s="243"/>
      <c r="D124" s="228" t="s">
        <v>223</v>
      </c>
      <c r="E124" s="244" t="s">
        <v>1</v>
      </c>
      <c r="F124" s="245" t="s">
        <v>1160</v>
      </c>
      <c r="G124" s="243"/>
      <c r="H124" s="246">
        <v>88.524</v>
      </c>
      <c r="I124" s="247"/>
      <c r="J124" s="243"/>
      <c r="K124" s="243"/>
      <c r="L124" s="248"/>
      <c r="M124" s="249"/>
      <c r="N124" s="250"/>
      <c r="O124" s="250"/>
      <c r="P124" s="250"/>
      <c r="Q124" s="250"/>
      <c r="R124" s="250"/>
      <c r="S124" s="250"/>
      <c r="T124" s="251"/>
      <c r="AT124" s="252" t="s">
        <v>223</v>
      </c>
      <c r="AU124" s="252" t="s">
        <v>76</v>
      </c>
      <c r="AV124" s="13" t="s">
        <v>76</v>
      </c>
      <c r="AW124" s="13" t="s">
        <v>30</v>
      </c>
      <c r="AX124" s="13" t="s">
        <v>74</v>
      </c>
      <c r="AY124" s="252" t="s">
        <v>211</v>
      </c>
    </row>
    <row r="125" spans="2:65" s="1" customFormat="1" ht="16.5" customHeight="1">
      <c r="B125" s="38"/>
      <c r="C125" s="216" t="s">
        <v>239</v>
      </c>
      <c r="D125" s="216" t="s">
        <v>213</v>
      </c>
      <c r="E125" s="217" t="s">
        <v>302</v>
      </c>
      <c r="F125" s="218" t="s">
        <v>303</v>
      </c>
      <c r="G125" s="219" t="s">
        <v>230</v>
      </c>
      <c r="H125" s="220">
        <v>13.234</v>
      </c>
      <c r="I125" s="221"/>
      <c r="J125" s="222">
        <f>ROUND(I125*H125,2)</f>
        <v>0</v>
      </c>
      <c r="K125" s="218" t="s">
        <v>217</v>
      </c>
      <c r="L125" s="43"/>
      <c r="M125" s="223" t="s">
        <v>1</v>
      </c>
      <c r="N125" s="224" t="s">
        <v>38</v>
      </c>
      <c r="O125" s="79"/>
      <c r="P125" s="225">
        <f>O125*H125</f>
        <v>0</v>
      </c>
      <c r="Q125" s="225">
        <v>0</v>
      </c>
      <c r="R125" s="225">
        <f>Q125*H125</f>
        <v>0</v>
      </c>
      <c r="S125" s="225">
        <v>0</v>
      </c>
      <c r="T125" s="226">
        <f>S125*H125</f>
        <v>0</v>
      </c>
      <c r="AR125" s="17" t="s">
        <v>218</v>
      </c>
      <c r="AT125" s="17" t="s">
        <v>213</v>
      </c>
      <c r="AU125" s="17" t="s">
        <v>76</v>
      </c>
      <c r="AY125" s="17" t="s">
        <v>211</v>
      </c>
      <c r="BE125" s="227">
        <f>IF(N125="základní",J125,0)</f>
        <v>0</v>
      </c>
      <c r="BF125" s="227">
        <f>IF(N125="snížená",J125,0)</f>
        <v>0</v>
      </c>
      <c r="BG125" s="227">
        <f>IF(N125="zákl. přenesená",J125,0)</f>
        <v>0</v>
      </c>
      <c r="BH125" s="227">
        <f>IF(N125="sníž. přenesená",J125,0)</f>
        <v>0</v>
      </c>
      <c r="BI125" s="227">
        <f>IF(N125="nulová",J125,0)</f>
        <v>0</v>
      </c>
      <c r="BJ125" s="17" t="s">
        <v>74</v>
      </c>
      <c r="BK125" s="227">
        <f>ROUND(I125*H125,2)</f>
        <v>0</v>
      </c>
      <c r="BL125" s="17" t="s">
        <v>218</v>
      </c>
      <c r="BM125" s="17" t="s">
        <v>1161</v>
      </c>
    </row>
    <row r="126" spans="2:47" s="1" customFormat="1" ht="12">
      <c r="B126" s="38"/>
      <c r="C126" s="39"/>
      <c r="D126" s="228" t="s">
        <v>219</v>
      </c>
      <c r="E126" s="39"/>
      <c r="F126" s="229" t="s">
        <v>305</v>
      </c>
      <c r="G126" s="39"/>
      <c r="H126" s="39"/>
      <c r="I126" s="143"/>
      <c r="J126" s="39"/>
      <c r="K126" s="39"/>
      <c r="L126" s="43"/>
      <c r="M126" s="230"/>
      <c r="N126" s="79"/>
      <c r="O126" s="79"/>
      <c r="P126" s="79"/>
      <c r="Q126" s="79"/>
      <c r="R126" s="79"/>
      <c r="S126" s="79"/>
      <c r="T126" s="80"/>
      <c r="AT126" s="17" t="s">
        <v>219</v>
      </c>
      <c r="AU126" s="17" t="s">
        <v>76</v>
      </c>
    </row>
    <row r="127" spans="2:47" s="1" customFormat="1" ht="12">
      <c r="B127" s="38"/>
      <c r="C127" s="39"/>
      <c r="D127" s="228" t="s">
        <v>221</v>
      </c>
      <c r="E127" s="39"/>
      <c r="F127" s="231" t="s">
        <v>306</v>
      </c>
      <c r="G127" s="39"/>
      <c r="H127" s="39"/>
      <c r="I127" s="143"/>
      <c r="J127" s="39"/>
      <c r="K127" s="39"/>
      <c r="L127" s="43"/>
      <c r="M127" s="230"/>
      <c r="N127" s="79"/>
      <c r="O127" s="79"/>
      <c r="P127" s="79"/>
      <c r="Q127" s="79"/>
      <c r="R127" s="79"/>
      <c r="S127" s="79"/>
      <c r="T127" s="80"/>
      <c r="AT127" s="17" t="s">
        <v>221</v>
      </c>
      <c r="AU127" s="17" t="s">
        <v>76</v>
      </c>
    </row>
    <row r="128" spans="2:51" s="12" customFormat="1" ht="12">
      <c r="B128" s="232"/>
      <c r="C128" s="233"/>
      <c r="D128" s="228" t="s">
        <v>223</v>
      </c>
      <c r="E128" s="234" t="s">
        <v>1</v>
      </c>
      <c r="F128" s="235" t="s">
        <v>307</v>
      </c>
      <c r="G128" s="233"/>
      <c r="H128" s="234" t="s">
        <v>1</v>
      </c>
      <c r="I128" s="236"/>
      <c r="J128" s="233"/>
      <c r="K128" s="233"/>
      <c r="L128" s="237"/>
      <c r="M128" s="238"/>
      <c r="N128" s="239"/>
      <c r="O128" s="239"/>
      <c r="P128" s="239"/>
      <c r="Q128" s="239"/>
      <c r="R128" s="239"/>
      <c r="S128" s="239"/>
      <c r="T128" s="240"/>
      <c r="AT128" s="241" t="s">
        <v>223</v>
      </c>
      <c r="AU128" s="241" t="s">
        <v>76</v>
      </c>
      <c r="AV128" s="12" t="s">
        <v>74</v>
      </c>
      <c r="AW128" s="12" t="s">
        <v>30</v>
      </c>
      <c r="AX128" s="12" t="s">
        <v>67</v>
      </c>
      <c r="AY128" s="241" t="s">
        <v>211</v>
      </c>
    </row>
    <row r="129" spans="2:51" s="13" customFormat="1" ht="12">
      <c r="B129" s="242"/>
      <c r="C129" s="243"/>
      <c r="D129" s="228" t="s">
        <v>223</v>
      </c>
      <c r="E129" s="244" t="s">
        <v>1</v>
      </c>
      <c r="F129" s="245" t="s">
        <v>1162</v>
      </c>
      <c r="G129" s="243"/>
      <c r="H129" s="246">
        <v>3.398</v>
      </c>
      <c r="I129" s="247"/>
      <c r="J129" s="243"/>
      <c r="K129" s="243"/>
      <c r="L129" s="248"/>
      <c r="M129" s="249"/>
      <c r="N129" s="250"/>
      <c r="O129" s="250"/>
      <c r="P129" s="250"/>
      <c r="Q129" s="250"/>
      <c r="R129" s="250"/>
      <c r="S129" s="250"/>
      <c r="T129" s="251"/>
      <c r="AT129" s="252" t="s">
        <v>223</v>
      </c>
      <c r="AU129" s="252" t="s">
        <v>76</v>
      </c>
      <c r="AV129" s="13" t="s">
        <v>76</v>
      </c>
      <c r="AW129" s="13" t="s">
        <v>30</v>
      </c>
      <c r="AX129" s="13" t="s">
        <v>67</v>
      </c>
      <c r="AY129" s="252" t="s">
        <v>211</v>
      </c>
    </row>
    <row r="130" spans="2:51" s="12" customFormat="1" ht="12">
      <c r="B130" s="232"/>
      <c r="C130" s="233"/>
      <c r="D130" s="228" t="s">
        <v>223</v>
      </c>
      <c r="E130" s="234" t="s">
        <v>1</v>
      </c>
      <c r="F130" s="235" t="s">
        <v>1156</v>
      </c>
      <c r="G130" s="233"/>
      <c r="H130" s="234" t="s">
        <v>1</v>
      </c>
      <c r="I130" s="236"/>
      <c r="J130" s="233"/>
      <c r="K130" s="233"/>
      <c r="L130" s="237"/>
      <c r="M130" s="238"/>
      <c r="N130" s="239"/>
      <c r="O130" s="239"/>
      <c r="P130" s="239"/>
      <c r="Q130" s="239"/>
      <c r="R130" s="239"/>
      <c r="S130" s="239"/>
      <c r="T130" s="240"/>
      <c r="AT130" s="241" t="s">
        <v>223</v>
      </c>
      <c r="AU130" s="241" t="s">
        <v>76</v>
      </c>
      <c r="AV130" s="12" t="s">
        <v>74</v>
      </c>
      <c r="AW130" s="12" t="s">
        <v>30</v>
      </c>
      <c r="AX130" s="12" t="s">
        <v>67</v>
      </c>
      <c r="AY130" s="241" t="s">
        <v>211</v>
      </c>
    </row>
    <row r="131" spans="2:51" s="13" customFormat="1" ht="12">
      <c r="B131" s="242"/>
      <c r="C131" s="243"/>
      <c r="D131" s="228" t="s">
        <v>223</v>
      </c>
      <c r="E131" s="244" t="s">
        <v>1</v>
      </c>
      <c r="F131" s="245" t="s">
        <v>1157</v>
      </c>
      <c r="G131" s="243"/>
      <c r="H131" s="246">
        <v>9.836</v>
      </c>
      <c r="I131" s="247"/>
      <c r="J131" s="243"/>
      <c r="K131" s="243"/>
      <c r="L131" s="248"/>
      <c r="M131" s="249"/>
      <c r="N131" s="250"/>
      <c r="O131" s="250"/>
      <c r="P131" s="250"/>
      <c r="Q131" s="250"/>
      <c r="R131" s="250"/>
      <c r="S131" s="250"/>
      <c r="T131" s="251"/>
      <c r="AT131" s="252" t="s">
        <v>223</v>
      </c>
      <c r="AU131" s="252" t="s">
        <v>76</v>
      </c>
      <c r="AV131" s="13" t="s">
        <v>76</v>
      </c>
      <c r="AW131" s="13" t="s">
        <v>30</v>
      </c>
      <c r="AX131" s="13" t="s">
        <v>67</v>
      </c>
      <c r="AY131" s="252" t="s">
        <v>211</v>
      </c>
    </row>
    <row r="132" spans="2:51" s="14" customFormat="1" ht="12">
      <c r="B132" s="253"/>
      <c r="C132" s="254"/>
      <c r="D132" s="228" t="s">
        <v>223</v>
      </c>
      <c r="E132" s="255" t="s">
        <v>1</v>
      </c>
      <c r="F132" s="256" t="s">
        <v>227</v>
      </c>
      <c r="G132" s="254"/>
      <c r="H132" s="257">
        <v>13.234</v>
      </c>
      <c r="I132" s="258"/>
      <c r="J132" s="254"/>
      <c r="K132" s="254"/>
      <c r="L132" s="259"/>
      <c r="M132" s="260"/>
      <c r="N132" s="261"/>
      <c r="O132" s="261"/>
      <c r="P132" s="261"/>
      <c r="Q132" s="261"/>
      <c r="R132" s="261"/>
      <c r="S132" s="261"/>
      <c r="T132" s="262"/>
      <c r="AT132" s="263" t="s">
        <v>223</v>
      </c>
      <c r="AU132" s="263" t="s">
        <v>76</v>
      </c>
      <c r="AV132" s="14" t="s">
        <v>218</v>
      </c>
      <c r="AW132" s="14" t="s">
        <v>30</v>
      </c>
      <c r="AX132" s="14" t="s">
        <v>74</v>
      </c>
      <c r="AY132" s="263" t="s">
        <v>211</v>
      </c>
    </row>
    <row r="133" spans="2:65" s="1" customFormat="1" ht="16.5" customHeight="1">
      <c r="B133" s="38"/>
      <c r="C133" s="216" t="s">
        <v>270</v>
      </c>
      <c r="D133" s="216" t="s">
        <v>213</v>
      </c>
      <c r="E133" s="217" t="s">
        <v>321</v>
      </c>
      <c r="F133" s="218" t="s">
        <v>322</v>
      </c>
      <c r="G133" s="219" t="s">
        <v>323</v>
      </c>
      <c r="H133" s="220">
        <v>17.705</v>
      </c>
      <c r="I133" s="221"/>
      <c r="J133" s="222">
        <f>ROUND(I133*H133,2)</f>
        <v>0</v>
      </c>
      <c r="K133" s="218" t="s">
        <v>217</v>
      </c>
      <c r="L133" s="43"/>
      <c r="M133" s="223" t="s">
        <v>1</v>
      </c>
      <c r="N133" s="224" t="s">
        <v>38</v>
      </c>
      <c r="O133" s="79"/>
      <c r="P133" s="225">
        <f>O133*H133</f>
        <v>0</v>
      </c>
      <c r="Q133" s="225">
        <v>0</v>
      </c>
      <c r="R133" s="225">
        <f>Q133*H133</f>
        <v>0</v>
      </c>
      <c r="S133" s="225">
        <v>0</v>
      </c>
      <c r="T133" s="226">
        <f>S133*H133</f>
        <v>0</v>
      </c>
      <c r="AR133" s="17" t="s">
        <v>218</v>
      </c>
      <c r="AT133" s="17" t="s">
        <v>213</v>
      </c>
      <c r="AU133" s="17" t="s">
        <v>76</v>
      </c>
      <c r="AY133" s="17" t="s">
        <v>211</v>
      </c>
      <c r="BE133" s="227">
        <f>IF(N133="základní",J133,0)</f>
        <v>0</v>
      </c>
      <c r="BF133" s="227">
        <f>IF(N133="snížená",J133,0)</f>
        <v>0</v>
      </c>
      <c r="BG133" s="227">
        <f>IF(N133="zákl. přenesená",J133,0)</f>
        <v>0</v>
      </c>
      <c r="BH133" s="227">
        <f>IF(N133="sníž. přenesená",J133,0)</f>
        <v>0</v>
      </c>
      <c r="BI133" s="227">
        <f>IF(N133="nulová",J133,0)</f>
        <v>0</v>
      </c>
      <c r="BJ133" s="17" t="s">
        <v>74</v>
      </c>
      <c r="BK133" s="227">
        <f>ROUND(I133*H133,2)</f>
        <v>0</v>
      </c>
      <c r="BL133" s="17" t="s">
        <v>218</v>
      </c>
      <c r="BM133" s="17" t="s">
        <v>1163</v>
      </c>
    </row>
    <row r="134" spans="2:47" s="1" customFormat="1" ht="12">
      <c r="B134" s="38"/>
      <c r="C134" s="39"/>
      <c r="D134" s="228" t="s">
        <v>219</v>
      </c>
      <c r="E134" s="39"/>
      <c r="F134" s="229" t="s">
        <v>325</v>
      </c>
      <c r="G134" s="39"/>
      <c r="H134" s="39"/>
      <c r="I134" s="143"/>
      <c r="J134" s="39"/>
      <c r="K134" s="39"/>
      <c r="L134" s="43"/>
      <c r="M134" s="230"/>
      <c r="N134" s="79"/>
      <c r="O134" s="79"/>
      <c r="P134" s="79"/>
      <c r="Q134" s="79"/>
      <c r="R134" s="79"/>
      <c r="S134" s="79"/>
      <c r="T134" s="80"/>
      <c r="AT134" s="17" t="s">
        <v>219</v>
      </c>
      <c r="AU134" s="17" t="s">
        <v>76</v>
      </c>
    </row>
    <row r="135" spans="2:47" s="1" customFormat="1" ht="12">
      <c r="B135" s="38"/>
      <c r="C135" s="39"/>
      <c r="D135" s="228" t="s">
        <v>221</v>
      </c>
      <c r="E135" s="39"/>
      <c r="F135" s="231" t="s">
        <v>326</v>
      </c>
      <c r="G135" s="39"/>
      <c r="H135" s="39"/>
      <c r="I135" s="143"/>
      <c r="J135" s="39"/>
      <c r="K135" s="39"/>
      <c r="L135" s="43"/>
      <c r="M135" s="230"/>
      <c r="N135" s="79"/>
      <c r="O135" s="79"/>
      <c r="P135" s="79"/>
      <c r="Q135" s="79"/>
      <c r="R135" s="79"/>
      <c r="S135" s="79"/>
      <c r="T135" s="80"/>
      <c r="AT135" s="17" t="s">
        <v>221</v>
      </c>
      <c r="AU135" s="17" t="s">
        <v>76</v>
      </c>
    </row>
    <row r="136" spans="2:47" s="1" customFormat="1" ht="12">
      <c r="B136" s="38"/>
      <c r="C136" s="39"/>
      <c r="D136" s="228" t="s">
        <v>250</v>
      </c>
      <c r="E136" s="39"/>
      <c r="F136" s="231" t="s">
        <v>327</v>
      </c>
      <c r="G136" s="39"/>
      <c r="H136" s="39"/>
      <c r="I136" s="143"/>
      <c r="J136" s="39"/>
      <c r="K136" s="39"/>
      <c r="L136" s="43"/>
      <c r="M136" s="230"/>
      <c r="N136" s="79"/>
      <c r="O136" s="79"/>
      <c r="P136" s="79"/>
      <c r="Q136" s="79"/>
      <c r="R136" s="79"/>
      <c r="S136" s="79"/>
      <c r="T136" s="80"/>
      <c r="AT136" s="17" t="s">
        <v>250</v>
      </c>
      <c r="AU136" s="17" t="s">
        <v>76</v>
      </c>
    </row>
    <row r="137" spans="2:51" s="12" customFormat="1" ht="12">
      <c r="B137" s="232"/>
      <c r="C137" s="233"/>
      <c r="D137" s="228" t="s">
        <v>223</v>
      </c>
      <c r="E137" s="234" t="s">
        <v>1</v>
      </c>
      <c r="F137" s="235" t="s">
        <v>1164</v>
      </c>
      <c r="G137" s="233"/>
      <c r="H137" s="234" t="s">
        <v>1</v>
      </c>
      <c r="I137" s="236"/>
      <c r="J137" s="233"/>
      <c r="K137" s="233"/>
      <c r="L137" s="237"/>
      <c r="M137" s="238"/>
      <c r="N137" s="239"/>
      <c r="O137" s="239"/>
      <c r="P137" s="239"/>
      <c r="Q137" s="239"/>
      <c r="R137" s="239"/>
      <c r="S137" s="239"/>
      <c r="T137" s="240"/>
      <c r="AT137" s="241" t="s">
        <v>223</v>
      </c>
      <c r="AU137" s="241" t="s">
        <v>76</v>
      </c>
      <c r="AV137" s="12" t="s">
        <v>74</v>
      </c>
      <c r="AW137" s="12" t="s">
        <v>30</v>
      </c>
      <c r="AX137" s="12" t="s">
        <v>67</v>
      </c>
      <c r="AY137" s="241" t="s">
        <v>211</v>
      </c>
    </row>
    <row r="138" spans="2:51" s="13" customFormat="1" ht="12">
      <c r="B138" s="242"/>
      <c r="C138" s="243"/>
      <c r="D138" s="228" t="s">
        <v>223</v>
      </c>
      <c r="E138" s="244" t="s">
        <v>1</v>
      </c>
      <c r="F138" s="245" t="s">
        <v>1165</v>
      </c>
      <c r="G138" s="243"/>
      <c r="H138" s="246">
        <v>17.705</v>
      </c>
      <c r="I138" s="247"/>
      <c r="J138" s="243"/>
      <c r="K138" s="243"/>
      <c r="L138" s="248"/>
      <c r="M138" s="249"/>
      <c r="N138" s="250"/>
      <c r="O138" s="250"/>
      <c r="P138" s="250"/>
      <c r="Q138" s="250"/>
      <c r="R138" s="250"/>
      <c r="S138" s="250"/>
      <c r="T138" s="251"/>
      <c r="AT138" s="252" t="s">
        <v>223</v>
      </c>
      <c r="AU138" s="252" t="s">
        <v>76</v>
      </c>
      <c r="AV138" s="13" t="s">
        <v>76</v>
      </c>
      <c r="AW138" s="13" t="s">
        <v>30</v>
      </c>
      <c r="AX138" s="13" t="s">
        <v>74</v>
      </c>
      <c r="AY138" s="252" t="s">
        <v>211</v>
      </c>
    </row>
    <row r="139" spans="2:65" s="1" customFormat="1" ht="16.5" customHeight="1">
      <c r="B139" s="38"/>
      <c r="C139" s="216" t="s">
        <v>247</v>
      </c>
      <c r="D139" s="216" t="s">
        <v>213</v>
      </c>
      <c r="E139" s="217" t="s">
        <v>329</v>
      </c>
      <c r="F139" s="218" t="s">
        <v>330</v>
      </c>
      <c r="G139" s="219" t="s">
        <v>230</v>
      </c>
      <c r="H139" s="220">
        <v>12.45</v>
      </c>
      <c r="I139" s="221"/>
      <c r="J139" s="222">
        <f>ROUND(I139*H139,2)</f>
        <v>0</v>
      </c>
      <c r="K139" s="218" t="s">
        <v>217</v>
      </c>
      <c r="L139" s="43"/>
      <c r="M139" s="223" t="s">
        <v>1</v>
      </c>
      <c r="N139" s="224" t="s">
        <v>38</v>
      </c>
      <c r="O139" s="79"/>
      <c r="P139" s="225">
        <f>O139*H139</f>
        <v>0</v>
      </c>
      <c r="Q139" s="225">
        <v>0</v>
      </c>
      <c r="R139" s="225">
        <f>Q139*H139</f>
        <v>0</v>
      </c>
      <c r="S139" s="225">
        <v>0</v>
      </c>
      <c r="T139" s="226">
        <f>S139*H139</f>
        <v>0</v>
      </c>
      <c r="AR139" s="17" t="s">
        <v>218</v>
      </c>
      <c r="AT139" s="17" t="s">
        <v>213</v>
      </c>
      <c r="AU139" s="17" t="s">
        <v>76</v>
      </c>
      <c r="AY139" s="17" t="s">
        <v>211</v>
      </c>
      <c r="BE139" s="227">
        <f>IF(N139="základní",J139,0)</f>
        <v>0</v>
      </c>
      <c r="BF139" s="227">
        <f>IF(N139="snížená",J139,0)</f>
        <v>0</v>
      </c>
      <c r="BG139" s="227">
        <f>IF(N139="zákl. přenesená",J139,0)</f>
        <v>0</v>
      </c>
      <c r="BH139" s="227">
        <f>IF(N139="sníž. přenesená",J139,0)</f>
        <v>0</v>
      </c>
      <c r="BI139" s="227">
        <f>IF(N139="nulová",J139,0)</f>
        <v>0</v>
      </c>
      <c r="BJ139" s="17" t="s">
        <v>74</v>
      </c>
      <c r="BK139" s="227">
        <f>ROUND(I139*H139,2)</f>
        <v>0</v>
      </c>
      <c r="BL139" s="17" t="s">
        <v>218</v>
      </c>
      <c r="BM139" s="17" t="s">
        <v>1166</v>
      </c>
    </row>
    <row r="140" spans="2:47" s="1" customFormat="1" ht="12">
      <c r="B140" s="38"/>
      <c r="C140" s="39"/>
      <c r="D140" s="228" t="s">
        <v>219</v>
      </c>
      <c r="E140" s="39"/>
      <c r="F140" s="229" t="s">
        <v>332</v>
      </c>
      <c r="G140" s="39"/>
      <c r="H140" s="39"/>
      <c r="I140" s="143"/>
      <c r="J140" s="39"/>
      <c r="K140" s="39"/>
      <c r="L140" s="43"/>
      <c r="M140" s="230"/>
      <c r="N140" s="79"/>
      <c r="O140" s="79"/>
      <c r="P140" s="79"/>
      <c r="Q140" s="79"/>
      <c r="R140" s="79"/>
      <c r="S140" s="79"/>
      <c r="T140" s="80"/>
      <c r="AT140" s="17" t="s">
        <v>219</v>
      </c>
      <c r="AU140" s="17" t="s">
        <v>76</v>
      </c>
    </row>
    <row r="141" spans="2:47" s="1" customFormat="1" ht="12">
      <c r="B141" s="38"/>
      <c r="C141" s="39"/>
      <c r="D141" s="228" t="s">
        <v>221</v>
      </c>
      <c r="E141" s="39"/>
      <c r="F141" s="231" t="s">
        <v>333</v>
      </c>
      <c r="G141" s="39"/>
      <c r="H141" s="39"/>
      <c r="I141" s="143"/>
      <c r="J141" s="39"/>
      <c r="K141" s="39"/>
      <c r="L141" s="43"/>
      <c r="M141" s="230"/>
      <c r="N141" s="79"/>
      <c r="O141" s="79"/>
      <c r="P141" s="79"/>
      <c r="Q141" s="79"/>
      <c r="R141" s="79"/>
      <c r="S141" s="79"/>
      <c r="T141" s="80"/>
      <c r="AT141" s="17" t="s">
        <v>221</v>
      </c>
      <c r="AU141" s="17" t="s">
        <v>76</v>
      </c>
    </row>
    <row r="142" spans="2:51" s="12" customFormat="1" ht="12">
      <c r="B142" s="232"/>
      <c r="C142" s="233"/>
      <c r="D142" s="228" t="s">
        <v>223</v>
      </c>
      <c r="E142" s="234" t="s">
        <v>1</v>
      </c>
      <c r="F142" s="235" t="s">
        <v>888</v>
      </c>
      <c r="G142" s="233"/>
      <c r="H142" s="234" t="s">
        <v>1</v>
      </c>
      <c r="I142" s="236"/>
      <c r="J142" s="233"/>
      <c r="K142" s="233"/>
      <c r="L142" s="237"/>
      <c r="M142" s="238"/>
      <c r="N142" s="239"/>
      <c r="O142" s="239"/>
      <c r="P142" s="239"/>
      <c r="Q142" s="239"/>
      <c r="R142" s="239"/>
      <c r="S142" s="239"/>
      <c r="T142" s="240"/>
      <c r="AT142" s="241" t="s">
        <v>223</v>
      </c>
      <c r="AU142" s="241" t="s">
        <v>76</v>
      </c>
      <c r="AV142" s="12" t="s">
        <v>74</v>
      </c>
      <c r="AW142" s="12" t="s">
        <v>30</v>
      </c>
      <c r="AX142" s="12" t="s">
        <v>67</v>
      </c>
      <c r="AY142" s="241" t="s">
        <v>211</v>
      </c>
    </row>
    <row r="143" spans="2:51" s="13" customFormat="1" ht="12">
      <c r="B143" s="242"/>
      <c r="C143" s="243"/>
      <c r="D143" s="228" t="s">
        <v>223</v>
      </c>
      <c r="E143" s="244" t="s">
        <v>1</v>
      </c>
      <c r="F143" s="245" t="s">
        <v>1167</v>
      </c>
      <c r="G143" s="243"/>
      <c r="H143" s="246">
        <v>6.225</v>
      </c>
      <c r="I143" s="247"/>
      <c r="J143" s="243"/>
      <c r="K143" s="243"/>
      <c r="L143" s="248"/>
      <c r="M143" s="249"/>
      <c r="N143" s="250"/>
      <c r="O143" s="250"/>
      <c r="P143" s="250"/>
      <c r="Q143" s="250"/>
      <c r="R143" s="250"/>
      <c r="S143" s="250"/>
      <c r="T143" s="251"/>
      <c r="AT143" s="252" t="s">
        <v>223</v>
      </c>
      <c r="AU143" s="252" t="s">
        <v>76</v>
      </c>
      <c r="AV143" s="13" t="s">
        <v>76</v>
      </c>
      <c r="AW143" s="13" t="s">
        <v>30</v>
      </c>
      <c r="AX143" s="13" t="s">
        <v>67</v>
      </c>
      <c r="AY143" s="252" t="s">
        <v>211</v>
      </c>
    </row>
    <row r="144" spans="2:51" s="12" customFormat="1" ht="12">
      <c r="B144" s="232"/>
      <c r="C144" s="233"/>
      <c r="D144" s="228" t="s">
        <v>223</v>
      </c>
      <c r="E144" s="234" t="s">
        <v>1</v>
      </c>
      <c r="F144" s="235" t="s">
        <v>883</v>
      </c>
      <c r="G144" s="233"/>
      <c r="H144" s="234" t="s">
        <v>1</v>
      </c>
      <c r="I144" s="236"/>
      <c r="J144" s="233"/>
      <c r="K144" s="233"/>
      <c r="L144" s="237"/>
      <c r="M144" s="238"/>
      <c r="N144" s="239"/>
      <c r="O144" s="239"/>
      <c r="P144" s="239"/>
      <c r="Q144" s="239"/>
      <c r="R144" s="239"/>
      <c r="S144" s="239"/>
      <c r="T144" s="240"/>
      <c r="AT144" s="241" t="s">
        <v>223</v>
      </c>
      <c r="AU144" s="241" t="s">
        <v>76</v>
      </c>
      <c r="AV144" s="12" t="s">
        <v>74</v>
      </c>
      <c r="AW144" s="12" t="s">
        <v>30</v>
      </c>
      <c r="AX144" s="12" t="s">
        <v>67</v>
      </c>
      <c r="AY144" s="241" t="s">
        <v>211</v>
      </c>
    </row>
    <row r="145" spans="2:51" s="13" customFormat="1" ht="12">
      <c r="B145" s="242"/>
      <c r="C145" s="243"/>
      <c r="D145" s="228" t="s">
        <v>223</v>
      </c>
      <c r="E145" s="244" t="s">
        <v>1</v>
      </c>
      <c r="F145" s="245" t="s">
        <v>1167</v>
      </c>
      <c r="G145" s="243"/>
      <c r="H145" s="246">
        <v>6.225</v>
      </c>
      <c r="I145" s="247"/>
      <c r="J145" s="243"/>
      <c r="K145" s="243"/>
      <c r="L145" s="248"/>
      <c r="M145" s="249"/>
      <c r="N145" s="250"/>
      <c r="O145" s="250"/>
      <c r="P145" s="250"/>
      <c r="Q145" s="250"/>
      <c r="R145" s="250"/>
      <c r="S145" s="250"/>
      <c r="T145" s="251"/>
      <c r="AT145" s="252" t="s">
        <v>223</v>
      </c>
      <c r="AU145" s="252" t="s">
        <v>76</v>
      </c>
      <c r="AV145" s="13" t="s">
        <v>76</v>
      </c>
      <c r="AW145" s="13" t="s">
        <v>30</v>
      </c>
      <c r="AX145" s="13" t="s">
        <v>67</v>
      </c>
      <c r="AY145" s="252" t="s">
        <v>211</v>
      </c>
    </row>
    <row r="146" spans="2:51" s="14" customFormat="1" ht="12">
      <c r="B146" s="253"/>
      <c r="C146" s="254"/>
      <c r="D146" s="228" t="s">
        <v>223</v>
      </c>
      <c r="E146" s="255" t="s">
        <v>1</v>
      </c>
      <c r="F146" s="256" t="s">
        <v>227</v>
      </c>
      <c r="G146" s="254"/>
      <c r="H146" s="257">
        <v>12.45</v>
      </c>
      <c r="I146" s="258"/>
      <c r="J146" s="254"/>
      <c r="K146" s="254"/>
      <c r="L146" s="259"/>
      <c r="M146" s="260"/>
      <c r="N146" s="261"/>
      <c r="O146" s="261"/>
      <c r="P146" s="261"/>
      <c r="Q146" s="261"/>
      <c r="R146" s="261"/>
      <c r="S146" s="261"/>
      <c r="T146" s="262"/>
      <c r="AT146" s="263" t="s">
        <v>223</v>
      </c>
      <c r="AU146" s="263" t="s">
        <v>76</v>
      </c>
      <c r="AV146" s="14" t="s">
        <v>218</v>
      </c>
      <c r="AW146" s="14" t="s">
        <v>30</v>
      </c>
      <c r="AX146" s="14" t="s">
        <v>74</v>
      </c>
      <c r="AY146" s="263" t="s">
        <v>211</v>
      </c>
    </row>
    <row r="147" spans="2:65" s="1" customFormat="1" ht="16.5" customHeight="1">
      <c r="B147" s="38"/>
      <c r="C147" s="264" t="s">
        <v>282</v>
      </c>
      <c r="D147" s="264" t="s">
        <v>337</v>
      </c>
      <c r="E147" s="265" t="s">
        <v>338</v>
      </c>
      <c r="F147" s="266" t="s">
        <v>339</v>
      </c>
      <c r="G147" s="267" t="s">
        <v>323</v>
      </c>
      <c r="H147" s="268">
        <v>19.92</v>
      </c>
      <c r="I147" s="269"/>
      <c r="J147" s="270">
        <f>ROUND(I147*H147,2)</f>
        <v>0</v>
      </c>
      <c r="K147" s="266" t="s">
        <v>217</v>
      </c>
      <c r="L147" s="271"/>
      <c r="M147" s="272" t="s">
        <v>1</v>
      </c>
      <c r="N147" s="273" t="s">
        <v>38</v>
      </c>
      <c r="O147" s="79"/>
      <c r="P147" s="225">
        <f>O147*H147</f>
        <v>0</v>
      </c>
      <c r="Q147" s="225">
        <v>1</v>
      </c>
      <c r="R147" s="225">
        <f>Q147*H147</f>
        <v>19.92</v>
      </c>
      <c r="S147" s="225">
        <v>0</v>
      </c>
      <c r="T147" s="226">
        <f>S147*H147</f>
        <v>0</v>
      </c>
      <c r="AR147" s="17" t="s">
        <v>247</v>
      </c>
      <c r="AT147" s="17" t="s">
        <v>337</v>
      </c>
      <c r="AU147" s="17" t="s">
        <v>76</v>
      </c>
      <c r="AY147" s="17" t="s">
        <v>211</v>
      </c>
      <c r="BE147" s="227">
        <f>IF(N147="základní",J147,0)</f>
        <v>0</v>
      </c>
      <c r="BF147" s="227">
        <f>IF(N147="snížená",J147,0)</f>
        <v>0</v>
      </c>
      <c r="BG147" s="227">
        <f>IF(N147="zákl. přenesená",J147,0)</f>
        <v>0</v>
      </c>
      <c r="BH147" s="227">
        <f>IF(N147="sníž. přenesená",J147,0)</f>
        <v>0</v>
      </c>
      <c r="BI147" s="227">
        <f>IF(N147="nulová",J147,0)</f>
        <v>0</v>
      </c>
      <c r="BJ147" s="17" t="s">
        <v>74</v>
      </c>
      <c r="BK147" s="227">
        <f>ROUND(I147*H147,2)</f>
        <v>0</v>
      </c>
      <c r="BL147" s="17" t="s">
        <v>218</v>
      </c>
      <c r="BM147" s="17" t="s">
        <v>1168</v>
      </c>
    </row>
    <row r="148" spans="2:47" s="1" customFormat="1" ht="12">
      <c r="B148" s="38"/>
      <c r="C148" s="39"/>
      <c r="D148" s="228" t="s">
        <v>219</v>
      </c>
      <c r="E148" s="39"/>
      <c r="F148" s="229" t="s">
        <v>339</v>
      </c>
      <c r="G148" s="39"/>
      <c r="H148" s="39"/>
      <c r="I148" s="143"/>
      <c r="J148" s="39"/>
      <c r="K148" s="39"/>
      <c r="L148" s="43"/>
      <c r="M148" s="230"/>
      <c r="N148" s="79"/>
      <c r="O148" s="79"/>
      <c r="P148" s="79"/>
      <c r="Q148" s="79"/>
      <c r="R148" s="79"/>
      <c r="S148" s="79"/>
      <c r="T148" s="80"/>
      <c r="AT148" s="17" t="s">
        <v>219</v>
      </c>
      <c r="AU148" s="17" t="s">
        <v>76</v>
      </c>
    </row>
    <row r="149" spans="2:51" s="13" customFormat="1" ht="12">
      <c r="B149" s="242"/>
      <c r="C149" s="243"/>
      <c r="D149" s="228" t="s">
        <v>223</v>
      </c>
      <c r="E149" s="244" t="s">
        <v>1</v>
      </c>
      <c r="F149" s="245" t="s">
        <v>1169</v>
      </c>
      <c r="G149" s="243"/>
      <c r="H149" s="246">
        <v>19.92</v>
      </c>
      <c r="I149" s="247"/>
      <c r="J149" s="243"/>
      <c r="K149" s="243"/>
      <c r="L149" s="248"/>
      <c r="M149" s="249"/>
      <c r="N149" s="250"/>
      <c r="O149" s="250"/>
      <c r="P149" s="250"/>
      <c r="Q149" s="250"/>
      <c r="R149" s="250"/>
      <c r="S149" s="250"/>
      <c r="T149" s="251"/>
      <c r="AT149" s="252" t="s">
        <v>223</v>
      </c>
      <c r="AU149" s="252" t="s">
        <v>76</v>
      </c>
      <c r="AV149" s="13" t="s">
        <v>76</v>
      </c>
      <c r="AW149" s="13" t="s">
        <v>30</v>
      </c>
      <c r="AX149" s="13" t="s">
        <v>74</v>
      </c>
      <c r="AY149" s="252" t="s">
        <v>211</v>
      </c>
    </row>
    <row r="150" spans="2:65" s="1" customFormat="1" ht="16.5" customHeight="1">
      <c r="B150" s="38"/>
      <c r="C150" s="216" t="s">
        <v>257</v>
      </c>
      <c r="D150" s="216" t="s">
        <v>213</v>
      </c>
      <c r="E150" s="217" t="s">
        <v>342</v>
      </c>
      <c r="F150" s="218" t="s">
        <v>343</v>
      </c>
      <c r="G150" s="219" t="s">
        <v>216</v>
      </c>
      <c r="H150" s="220">
        <v>22.65</v>
      </c>
      <c r="I150" s="221"/>
      <c r="J150" s="222">
        <f>ROUND(I150*H150,2)</f>
        <v>0</v>
      </c>
      <c r="K150" s="218" t="s">
        <v>217</v>
      </c>
      <c r="L150" s="43"/>
      <c r="M150" s="223" t="s">
        <v>1</v>
      </c>
      <c r="N150" s="224" t="s">
        <v>38</v>
      </c>
      <c r="O150" s="79"/>
      <c r="P150" s="225">
        <f>O150*H150</f>
        <v>0</v>
      </c>
      <c r="Q150" s="225">
        <v>0</v>
      </c>
      <c r="R150" s="225">
        <f>Q150*H150</f>
        <v>0</v>
      </c>
      <c r="S150" s="225">
        <v>0</v>
      </c>
      <c r="T150" s="226">
        <f>S150*H150</f>
        <v>0</v>
      </c>
      <c r="AR150" s="17" t="s">
        <v>218</v>
      </c>
      <c r="AT150" s="17" t="s">
        <v>213</v>
      </c>
      <c r="AU150" s="17" t="s">
        <v>76</v>
      </c>
      <c r="AY150" s="17" t="s">
        <v>211</v>
      </c>
      <c r="BE150" s="227">
        <f>IF(N150="základní",J150,0)</f>
        <v>0</v>
      </c>
      <c r="BF150" s="227">
        <f>IF(N150="snížená",J150,0)</f>
        <v>0</v>
      </c>
      <c r="BG150" s="227">
        <f>IF(N150="zákl. přenesená",J150,0)</f>
        <v>0</v>
      </c>
      <c r="BH150" s="227">
        <f>IF(N150="sníž. přenesená",J150,0)</f>
        <v>0</v>
      </c>
      <c r="BI150" s="227">
        <f>IF(N150="nulová",J150,0)</f>
        <v>0</v>
      </c>
      <c r="BJ150" s="17" t="s">
        <v>74</v>
      </c>
      <c r="BK150" s="227">
        <f>ROUND(I150*H150,2)</f>
        <v>0</v>
      </c>
      <c r="BL150" s="17" t="s">
        <v>218</v>
      </c>
      <c r="BM150" s="17" t="s">
        <v>1170</v>
      </c>
    </row>
    <row r="151" spans="2:47" s="1" customFormat="1" ht="12">
      <c r="B151" s="38"/>
      <c r="C151" s="39"/>
      <c r="D151" s="228" t="s">
        <v>219</v>
      </c>
      <c r="E151" s="39"/>
      <c r="F151" s="229" t="s">
        <v>345</v>
      </c>
      <c r="G151" s="39"/>
      <c r="H151" s="39"/>
      <c r="I151" s="143"/>
      <c r="J151" s="39"/>
      <c r="K151" s="39"/>
      <c r="L151" s="43"/>
      <c r="M151" s="230"/>
      <c r="N151" s="79"/>
      <c r="O151" s="79"/>
      <c r="P151" s="79"/>
      <c r="Q151" s="79"/>
      <c r="R151" s="79"/>
      <c r="S151" s="79"/>
      <c r="T151" s="80"/>
      <c r="AT151" s="17" t="s">
        <v>219</v>
      </c>
      <c r="AU151" s="17" t="s">
        <v>76</v>
      </c>
    </row>
    <row r="152" spans="2:47" s="1" customFormat="1" ht="12">
      <c r="B152" s="38"/>
      <c r="C152" s="39"/>
      <c r="D152" s="228" t="s">
        <v>221</v>
      </c>
      <c r="E152" s="39"/>
      <c r="F152" s="231" t="s">
        <v>346</v>
      </c>
      <c r="G152" s="39"/>
      <c r="H152" s="39"/>
      <c r="I152" s="143"/>
      <c r="J152" s="39"/>
      <c r="K152" s="39"/>
      <c r="L152" s="43"/>
      <c r="M152" s="230"/>
      <c r="N152" s="79"/>
      <c r="O152" s="79"/>
      <c r="P152" s="79"/>
      <c r="Q152" s="79"/>
      <c r="R152" s="79"/>
      <c r="S152" s="79"/>
      <c r="T152" s="80"/>
      <c r="AT152" s="17" t="s">
        <v>221</v>
      </c>
      <c r="AU152" s="17" t="s">
        <v>76</v>
      </c>
    </row>
    <row r="153" spans="2:51" s="13" customFormat="1" ht="12">
      <c r="B153" s="242"/>
      <c r="C153" s="243"/>
      <c r="D153" s="228" t="s">
        <v>223</v>
      </c>
      <c r="E153" s="244" t="s">
        <v>1</v>
      </c>
      <c r="F153" s="245" t="s">
        <v>1171</v>
      </c>
      <c r="G153" s="243"/>
      <c r="H153" s="246">
        <v>22.65</v>
      </c>
      <c r="I153" s="247"/>
      <c r="J153" s="243"/>
      <c r="K153" s="243"/>
      <c r="L153" s="248"/>
      <c r="M153" s="249"/>
      <c r="N153" s="250"/>
      <c r="O153" s="250"/>
      <c r="P153" s="250"/>
      <c r="Q153" s="250"/>
      <c r="R153" s="250"/>
      <c r="S153" s="250"/>
      <c r="T153" s="251"/>
      <c r="AT153" s="252" t="s">
        <v>223</v>
      </c>
      <c r="AU153" s="252" t="s">
        <v>76</v>
      </c>
      <c r="AV153" s="13" t="s">
        <v>76</v>
      </c>
      <c r="AW153" s="13" t="s">
        <v>30</v>
      </c>
      <c r="AX153" s="13" t="s">
        <v>67</v>
      </c>
      <c r="AY153" s="252" t="s">
        <v>211</v>
      </c>
    </row>
    <row r="154" spans="2:51" s="14" customFormat="1" ht="12">
      <c r="B154" s="253"/>
      <c r="C154" s="254"/>
      <c r="D154" s="228" t="s">
        <v>223</v>
      </c>
      <c r="E154" s="255" t="s">
        <v>1</v>
      </c>
      <c r="F154" s="256" t="s">
        <v>227</v>
      </c>
      <c r="G154" s="254"/>
      <c r="H154" s="257">
        <v>22.65</v>
      </c>
      <c r="I154" s="258"/>
      <c r="J154" s="254"/>
      <c r="K154" s="254"/>
      <c r="L154" s="259"/>
      <c r="M154" s="260"/>
      <c r="N154" s="261"/>
      <c r="O154" s="261"/>
      <c r="P154" s="261"/>
      <c r="Q154" s="261"/>
      <c r="R154" s="261"/>
      <c r="S154" s="261"/>
      <c r="T154" s="262"/>
      <c r="AT154" s="263" t="s">
        <v>223</v>
      </c>
      <c r="AU154" s="263" t="s">
        <v>76</v>
      </c>
      <c r="AV154" s="14" t="s">
        <v>218</v>
      </c>
      <c r="AW154" s="14" t="s">
        <v>30</v>
      </c>
      <c r="AX154" s="14" t="s">
        <v>74</v>
      </c>
      <c r="AY154" s="263" t="s">
        <v>211</v>
      </c>
    </row>
    <row r="155" spans="2:65" s="1" customFormat="1" ht="16.5" customHeight="1">
      <c r="B155" s="38"/>
      <c r="C155" s="264" t="s">
        <v>295</v>
      </c>
      <c r="D155" s="264" t="s">
        <v>337</v>
      </c>
      <c r="E155" s="265" t="s">
        <v>348</v>
      </c>
      <c r="F155" s="266" t="s">
        <v>349</v>
      </c>
      <c r="G155" s="267" t="s">
        <v>350</v>
      </c>
      <c r="H155" s="268">
        <v>0.68</v>
      </c>
      <c r="I155" s="269"/>
      <c r="J155" s="270">
        <f>ROUND(I155*H155,2)</f>
        <v>0</v>
      </c>
      <c r="K155" s="266" t="s">
        <v>217</v>
      </c>
      <c r="L155" s="271"/>
      <c r="M155" s="272" t="s">
        <v>1</v>
      </c>
      <c r="N155" s="273" t="s">
        <v>38</v>
      </c>
      <c r="O155" s="79"/>
      <c r="P155" s="225">
        <f>O155*H155</f>
        <v>0</v>
      </c>
      <c r="Q155" s="225">
        <v>0.001</v>
      </c>
      <c r="R155" s="225">
        <f>Q155*H155</f>
        <v>0.00068</v>
      </c>
      <c r="S155" s="225">
        <v>0</v>
      </c>
      <c r="T155" s="226">
        <f>S155*H155</f>
        <v>0</v>
      </c>
      <c r="AR155" s="17" t="s">
        <v>247</v>
      </c>
      <c r="AT155" s="17" t="s">
        <v>337</v>
      </c>
      <c r="AU155" s="17" t="s">
        <v>76</v>
      </c>
      <c r="AY155" s="17" t="s">
        <v>211</v>
      </c>
      <c r="BE155" s="227">
        <f>IF(N155="základní",J155,0)</f>
        <v>0</v>
      </c>
      <c r="BF155" s="227">
        <f>IF(N155="snížená",J155,0)</f>
        <v>0</v>
      </c>
      <c r="BG155" s="227">
        <f>IF(N155="zákl. přenesená",J155,0)</f>
        <v>0</v>
      </c>
      <c r="BH155" s="227">
        <f>IF(N155="sníž. přenesená",J155,0)</f>
        <v>0</v>
      </c>
      <c r="BI155" s="227">
        <f>IF(N155="nulová",J155,0)</f>
        <v>0</v>
      </c>
      <c r="BJ155" s="17" t="s">
        <v>74</v>
      </c>
      <c r="BK155" s="227">
        <f>ROUND(I155*H155,2)</f>
        <v>0</v>
      </c>
      <c r="BL155" s="17" t="s">
        <v>218</v>
      </c>
      <c r="BM155" s="17" t="s">
        <v>1172</v>
      </c>
    </row>
    <row r="156" spans="2:47" s="1" customFormat="1" ht="12">
      <c r="B156" s="38"/>
      <c r="C156" s="39"/>
      <c r="D156" s="228" t="s">
        <v>219</v>
      </c>
      <c r="E156" s="39"/>
      <c r="F156" s="229" t="s">
        <v>349</v>
      </c>
      <c r="G156" s="39"/>
      <c r="H156" s="39"/>
      <c r="I156" s="143"/>
      <c r="J156" s="39"/>
      <c r="K156" s="39"/>
      <c r="L156" s="43"/>
      <c r="M156" s="230"/>
      <c r="N156" s="79"/>
      <c r="O156" s="79"/>
      <c r="P156" s="79"/>
      <c r="Q156" s="79"/>
      <c r="R156" s="79"/>
      <c r="S156" s="79"/>
      <c r="T156" s="80"/>
      <c r="AT156" s="17" t="s">
        <v>219</v>
      </c>
      <c r="AU156" s="17" t="s">
        <v>76</v>
      </c>
    </row>
    <row r="157" spans="2:51" s="13" customFormat="1" ht="12">
      <c r="B157" s="242"/>
      <c r="C157" s="243"/>
      <c r="D157" s="228" t="s">
        <v>223</v>
      </c>
      <c r="E157" s="244" t="s">
        <v>1</v>
      </c>
      <c r="F157" s="245" t="s">
        <v>1173</v>
      </c>
      <c r="G157" s="243"/>
      <c r="H157" s="246">
        <v>0.68</v>
      </c>
      <c r="I157" s="247"/>
      <c r="J157" s="243"/>
      <c r="K157" s="243"/>
      <c r="L157" s="248"/>
      <c r="M157" s="249"/>
      <c r="N157" s="250"/>
      <c r="O157" s="250"/>
      <c r="P157" s="250"/>
      <c r="Q157" s="250"/>
      <c r="R157" s="250"/>
      <c r="S157" s="250"/>
      <c r="T157" s="251"/>
      <c r="AT157" s="252" t="s">
        <v>223</v>
      </c>
      <c r="AU157" s="252" t="s">
        <v>76</v>
      </c>
      <c r="AV157" s="13" t="s">
        <v>76</v>
      </c>
      <c r="AW157" s="13" t="s">
        <v>30</v>
      </c>
      <c r="AX157" s="13" t="s">
        <v>74</v>
      </c>
      <c r="AY157" s="252" t="s">
        <v>211</v>
      </c>
    </row>
    <row r="158" spans="2:65" s="1" customFormat="1" ht="16.5" customHeight="1">
      <c r="B158" s="38"/>
      <c r="C158" s="216" t="s">
        <v>265</v>
      </c>
      <c r="D158" s="216" t="s">
        <v>213</v>
      </c>
      <c r="E158" s="217" t="s">
        <v>354</v>
      </c>
      <c r="F158" s="218" t="s">
        <v>355</v>
      </c>
      <c r="G158" s="219" t="s">
        <v>216</v>
      </c>
      <c r="H158" s="220">
        <v>22.65</v>
      </c>
      <c r="I158" s="221"/>
      <c r="J158" s="222">
        <f>ROUND(I158*H158,2)</f>
        <v>0</v>
      </c>
      <c r="K158" s="218" t="s">
        <v>217</v>
      </c>
      <c r="L158" s="43"/>
      <c r="M158" s="223" t="s">
        <v>1</v>
      </c>
      <c r="N158" s="224" t="s">
        <v>38</v>
      </c>
      <c r="O158" s="79"/>
      <c r="P158" s="225">
        <f>O158*H158</f>
        <v>0</v>
      </c>
      <c r="Q158" s="225">
        <v>0</v>
      </c>
      <c r="R158" s="225">
        <f>Q158*H158</f>
        <v>0</v>
      </c>
      <c r="S158" s="225">
        <v>0</v>
      </c>
      <c r="T158" s="226">
        <f>S158*H158</f>
        <v>0</v>
      </c>
      <c r="AR158" s="17" t="s">
        <v>218</v>
      </c>
      <c r="AT158" s="17" t="s">
        <v>213</v>
      </c>
      <c r="AU158" s="17" t="s">
        <v>76</v>
      </c>
      <c r="AY158" s="17" t="s">
        <v>211</v>
      </c>
      <c r="BE158" s="227">
        <f>IF(N158="základní",J158,0)</f>
        <v>0</v>
      </c>
      <c r="BF158" s="227">
        <f>IF(N158="snížená",J158,0)</f>
        <v>0</v>
      </c>
      <c r="BG158" s="227">
        <f>IF(N158="zákl. přenesená",J158,0)</f>
        <v>0</v>
      </c>
      <c r="BH158" s="227">
        <f>IF(N158="sníž. přenesená",J158,0)</f>
        <v>0</v>
      </c>
      <c r="BI158" s="227">
        <f>IF(N158="nulová",J158,0)</f>
        <v>0</v>
      </c>
      <c r="BJ158" s="17" t="s">
        <v>74</v>
      </c>
      <c r="BK158" s="227">
        <f>ROUND(I158*H158,2)</f>
        <v>0</v>
      </c>
      <c r="BL158" s="17" t="s">
        <v>218</v>
      </c>
      <c r="BM158" s="17" t="s">
        <v>1174</v>
      </c>
    </row>
    <row r="159" spans="2:47" s="1" customFormat="1" ht="12">
      <c r="B159" s="38"/>
      <c r="C159" s="39"/>
      <c r="D159" s="228" t="s">
        <v>219</v>
      </c>
      <c r="E159" s="39"/>
      <c r="F159" s="229" t="s">
        <v>357</v>
      </c>
      <c r="G159" s="39"/>
      <c r="H159" s="39"/>
      <c r="I159" s="143"/>
      <c r="J159" s="39"/>
      <c r="K159" s="39"/>
      <c r="L159" s="43"/>
      <c r="M159" s="230"/>
      <c r="N159" s="79"/>
      <c r="O159" s="79"/>
      <c r="P159" s="79"/>
      <c r="Q159" s="79"/>
      <c r="R159" s="79"/>
      <c r="S159" s="79"/>
      <c r="T159" s="80"/>
      <c r="AT159" s="17" t="s">
        <v>219</v>
      </c>
      <c r="AU159" s="17" t="s">
        <v>76</v>
      </c>
    </row>
    <row r="160" spans="2:47" s="1" customFormat="1" ht="12">
      <c r="B160" s="38"/>
      <c r="C160" s="39"/>
      <c r="D160" s="228" t="s">
        <v>221</v>
      </c>
      <c r="E160" s="39"/>
      <c r="F160" s="231" t="s">
        <v>358</v>
      </c>
      <c r="G160" s="39"/>
      <c r="H160" s="39"/>
      <c r="I160" s="143"/>
      <c r="J160" s="39"/>
      <c r="K160" s="39"/>
      <c r="L160" s="43"/>
      <c r="M160" s="230"/>
      <c r="N160" s="79"/>
      <c r="O160" s="79"/>
      <c r="P160" s="79"/>
      <c r="Q160" s="79"/>
      <c r="R160" s="79"/>
      <c r="S160" s="79"/>
      <c r="T160" s="80"/>
      <c r="AT160" s="17" t="s">
        <v>221</v>
      </c>
      <c r="AU160" s="17" t="s">
        <v>76</v>
      </c>
    </row>
    <row r="161" spans="2:51" s="13" customFormat="1" ht="12">
      <c r="B161" s="242"/>
      <c r="C161" s="243"/>
      <c r="D161" s="228" t="s">
        <v>223</v>
      </c>
      <c r="E161" s="244" t="s">
        <v>1</v>
      </c>
      <c r="F161" s="245" t="s">
        <v>1175</v>
      </c>
      <c r="G161" s="243"/>
      <c r="H161" s="246">
        <v>22.65</v>
      </c>
      <c r="I161" s="247"/>
      <c r="J161" s="243"/>
      <c r="K161" s="243"/>
      <c r="L161" s="248"/>
      <c r="M161" s="249"/>
      <c r="N161" s="250"/>
      <c r="O161" s="250"/>
      <c r="P161" s="250"/>
      <c r="Q161" s="250"/>
      <c r="R161" s="250"/>
      <c r="S161" s="250"/>
      <c r="T161" s="251"/>
      <c r="AT161" s="252" t="s">
        <v>223</v>
      </c>
      <c r="AU161" s="252" t="s">
        <v>76</v>
      </c>
      <c r="AV161" s="13" t="s">
        <v>76</v>
      </c>
      <c r="AW161" s="13" t="s">
        <v>30</v>
      </c>
      <c r="AX161" s="13" t="s">
        <v>74</v>
      </c>
      <c r="AY161" s="252" t="s">
        <v>211</v>
      </c>
    </row>
    <row r="162" spans="2:65" s="1" customFormat="1" ht="16.5" customHeight="1">
      <c r="B162" s="38"/>
      <c r="C162" s="216" t="s">
        <v>308</v>
      </c>
      <c r="D162" s="216" t="s">
        <v>213</v>
      </c>
      <c r="E162" s="217" t="s">
        <v>896</v>
      </c>
      <c r="F162" s="218" t="s">
        <v>897</v>
      </c>
      <c r="G162" s="219" t="s">
        <v>216</v>
      </c>
      <c r="H162" s="220">
        <v>22.65</v>
      </c>
      <c r="I162" s="221"/>
      <c r="J162" s="222">
        <f>ROUND(I162*H162,2)</f>
        <v>0</v>
      </c>
      <c r="K162" s="218" t="s">
        <v>217</v>
      </c>
      <c r="L162" s="43"/>
      <c r="M162" s="223" t="s">
        <v>1</v>
      </c>
      <c r="N162" s="224" t="s">
        <v>38</v>
      </c>
      <c r="O162" s="79"/>
      <c r="P162" s="225">
        <f>O162*H162</f>
        <v>0</v>
      </c>
      <c r="Q162" s="225">
        <v>0</v>
      </c>
      <c r="R162" s="225">
        <f>Q162*H162</f>
        <v>0</v>
      </c>
      <c r="S162" s="225">
        <v>0</v>
      </c>
      <c r="T162" s="226">
        <f>S162*H162</f>
        <v>0</v>
      </c>
      <c r="AR162" s="17" t="s">
        <v>218</v>
      </c>
      <c r="AT162" s="17" t="s">
        <v>213</v>
      </c>
      <c r="AU162" s="17" t="s">
        <v>76</v>
      </c>
      <c r="AY162" s="17" t="s">
        <v>211</v>
      </c>
      <c r="BE162" s="227">
        <f>IF(N162="základní",J162,0)</f>
        <v>0</v>
      </c>
      <c r="BF162" s="227">
        <f>IF(N162="snížená",J162,0)</f>
        <v>0</v>
      </c>
      <c r="BG162" s="227">
        <f>IF(N162="zákl. přenesená",J162,0)</f>
        <v>0</v>
      </c>
      <c r="BH162" s="227">
        <f>IF(N162="sníž. přenesená",J162,0)</f>
        <v>0</v>
      </c>
      <c r="BI162" s="227">
        <f>IF(N162="nulová",J162,0)</f>
        <v>0</v>
      </c>
      <c r="BJ162" s="17" t="s">
        <v>74</v>
      </c>
      <c r="BK162" s="227">
        <f>ROUND(I162*H162,2)</f>
        <v>0</v>
      </c>
      <c r="BL162" s="17" t="s">
        <v>218</v>
      </c>
      <c r="BM162" s="17" t="s">
        <v>1176</v>
      </c>
    </row>
    <row r="163" spans="2:47" s="1" customFormat="1" ht="12">
      <c r="B163" s="38"/>
      <c r="C163" s="39"/>
      <c r="D163" s="228" t="s">
        <v>219</v>
      </c>
      <c r="E163" s="39"/>
      <c r="F163" s="229" t="s">
        <v>899</v>
      </c>
      <c r="G163" s="39"/>
      <c r="H163" s="39"/>
      <c r="I163" s="143"/>
      <c r="J163" s="39"/>
      <c r="K163" s="39"/>
      <c r="L163" s="43"/>
      <c r="M163" s="230"/>
      <c r="N163" s="79"/>
      <c r="O163" s="79"/>
      <c r="P163" s="79"/>
      <c r="Q163" s="79"/>
      <c r="R163" s="79"/>
      <c r="S163" s="79"/>
      <c r="T163" s="80"/>
      <c r="AT163" s="17" t="s">
        <v>219</v>
      </c>
      <c r="AU163" s="17" t="s">
        <v>76</v>
      </c>
    </row>
    <row r="164" spans="2:47" s="1" customFormat="1" ht="12">
      <c r="B164" s="38"/>
      <c r="C164" s="39"/>
      <c r="D164" s="228" t="s">
        <v>221</v>
      </c>
      <c r="E164" s="39"/>
      <c r="F164" s="231" t="s">
        <v>363</v>
      </c>
      <c r="G164" s="39"/>
      <c r="H164" s="39"/>
      <c r="I164" s="143"/>
      <c r="J164" s="39"/>
      <c r="K164" s="39"/>
      <c r="L164" s="43"/>
      <c r="M164" s="230"/>
      <c r="N164" s="79"/>
      <c r="O164" s="79"/>
      <c r="P164" s="79"/>
      <c r="Q164" s="79"/>
      <c r="R164" s="79"/>
      <c r="S164" s="79"/>
      <c r="T164" s="80"/>
      <c r="AT164" s="17" t="s">
        <v>221</v>
      </c>
      <c r="AU164" s="17" t="s">
        <v>76</v>
      </c>
    </row>
    <row r="165" spans="2:63" s="11" customFormat="1" ht="22.8" customHeight="1">
      <c r="B165" s="200"/>
      <c r="C165" s="201"/>
      <c r="D165" s="202" t="s">
        <v>66</v>
      </c>
      <c r="E165" s="214" t="s">
        <v>76</v>
      </c>
      <c r="F165" s="214" t="s">
        <v>900</v>
      </c>
      <c r="G165" s="201"/>
      <c r="H165" s="201"/>
      <c r="I165" s="204"/>
      <c r="J165" s="215">
        <f>BK165</f>
        <v>0</v>
      </c>
      <c r="K165" s="201"/>
      <c r="L165" s="206"/>
      <c r="M165" s="207"/>
      <c r="N165" s="208"/>
      <c r="O165" s="208"/>
      <c r="P165" s="209">
        <f>SUM(P166:P184)</f>
        <v>0</v>
      </c>
      <c r="Q165" s="208"/>
      <c r="R165" s="209">
        <f>SUM(R166:R184)</f>
        <v>0.08989329253759999</v>
      </c>
      <c r="S165" s="208"/>
      <c r="T165" s="210">
        <f>SUM(T166:T184)</f>
        <v>0</v>
      </c>
      <c r="AR165" s="211" t="s">
        <v>74</v>
      </c>
      <c r="AT165" s="212" t="s">
        <v>66</v>
      </c>
      <c r="AU165" s="212" t="s">
        <v>74</v>
      </c>
      <c r="AY165" s="211" t="s">
        <v>211</v>
      </c>
      <c r="BK165" s="213">
        <f>SUM(BK166:BK184)</f>
        <v>0</v>
      </c>
    </row>
    <row r="166" spans="2:65" s="1" customFormat="1" ht="16.5" customHeight="1">
      <c r="B166" s="38"/>
      <c r="C166" s="216" t="s">
        <v>314</v>
      </c>
      <c r="D166" s="216" t="s">
        <v>213</v>
      </c>
      <c r="E166" s="217" t="s">
        <v>903</v>
      </c>
      <c r="F166" s="218" t="s">
        <v>904</v>
      </c>
      <c r="G166" s="219" t="s">
        <v>246</v>
      </c>
      <c r="H166" s="220">
        <v>541.6</v>
      </c>
      <c r="I166" s="221"/>
      <c r="J166" s="222">
        <f>ROUND(I166*H166,2)</f>
        <v>0</v>
      </c>
      <c r="K166" s="218" t="s">
        <v>217</v>
      </c>
      <c r="L166" s="43"/>
      <c r="M166" s="223" t="s">
        <v>1</v>
      </c>
      <c r="N166" s="224" t="s">
        <v>38</v>
      </c>
      <c r="O166" s="79"/>
      <c r="P166" s="225">
        <f>O166*H166</f>
        <v>0</v>
      </c>
      <c r="Q166" s="225">
        <v>0.000156</v>
      </c>
      <c r="R166" s="225">
        <f>Q166*H166</f>
        <v>0.0844896</v>
      </c>
      <c r="S166" s="225">
        <v>0</v>
      </c>
      <c r="T166" s="226">
        <f>S166*H166</f>
        <v>0</v>
      </c>
      <c r="AR166" s="17" t="s">
        <v>218</v>
      </c>
      <c r="AT166" s="17" t="s">
        <v>213</v>
      </c>
      <c r="AU166" s="17" t="s">
        <v>76</v>
      </c>
      <c r="AY166" s="17" t="s">
        <v>211</v>
      </c>
      <c r="BE166" s="227">
        <f>IF(N166="základní",J166,0)</f>
        <v>0</v>
      </c>
      <c r="BF166" s="227">
        <f>IF(N166="snížená",J166,0)</f>
        <v>0</v>
      </c>
      <c r="BG166" s="227">
        <f>IF(N166="zákl. přenesená",J166,0)</f>
        <v>0</v>
      </c>
      <c r="BH166" s="227">
        <f>IF(N166="sníž. přenesená",J166,0)</f>
        <v>0</v>
      </c>
      <c r="BI166" s="227">
        <f>IF(N166="nulová",J166,0)</f>
        <v>0</v>
      </c>
      <c r="BJ166" s="17" t="s">
        <v>74</v>
      </c>
      <c r="BK166" s="227">
        <f>ROUND(I166*H166,2)</f>
        <v>0</v>
      </c>
      <c r="BL166" s="17" t="s">
        <v>218</v>
      </c>
      <c r="BM166" s="17" t="s">
        <v>1177</v>
      </c>
    </row>
    <row r="167" spans="2:47" s="1" customFormat="1" ht="12">
      <c r="B167" s="38"/>
      <c r="C167" s="39"/>
      <c r="D167" s="228" t="s">
        <v>219</v>
      </c>
      <c r="E167" s="39"/>
      <c r="F167" s="229" t="s">
        <v>906</v>
      </c>
      <c r="G167" s="39"/>
      <c r="H167" s="39"/>
      <c r="I167" s="143"/>
      <c r="J167" s="39"/>
      <c r="K167" s="39"/>
      <c r="L167" s="43"/>
      <c r="M167" s="230"/>
      <c r="N167" s="79"/>
      <c r="O167" s="79"/>
      <c r="P167" s="79"/>
      <c r="Q167" s="79"/>
      <c r="R167" s="79"/>
      <c r="S167" s="79"/>
      <c r="T167" s="80"/>
      <c r="AT167" s="17" t="s">
        <v>219</v>
      </c>
      <c r="AU167" s="17" t="s">
        <v>76</v>
      </c>
    </row>
    <row r="168" spans="2:51" s="12" customFormat="1" ht="12">
      <c r="B168" s="232"/>
      <c r="C168" s="233"/>
      <c r="D168" s="228" t="s">
        <v>223</v>
      </c>
      <c r="E168" s="234" t="s">
        <v>1</v>
      </c>
      <c r="F168" s="235" t="s">
        <v>1178</v>
      </c>
      <c r="G168" s="233"/>
      <c r="H168" s="234" t="s">
        <v>1</v>
      </c>
      <c r="I168" s="236"/>
      <c r="J168" s="233"/>
      <c r="K168" s="233"/>
      <c r="L168" s="237"/>
      <c r="M168" s="238"/>
      <c r="N168" s="239"/>
      <c r="O168" s="239"/>
      <c r="P168" s="239"/>
      <c r="Q168" s="239"/>
      <c r="R168" s="239"/>
      <c r="S168" s="239"/>
      <c r="T168" s="240"/>
      <c r="AT168" s="241" t="s">
        <v>223</v>
      </c>
      <c r="AU168" s="241" t="s">
        <v>76</v>
      </c>
      <c r="AV168" s="12" t="s">
        <v>74</v>
      </c>
      <c r="AW168" s="12" t="s">
        <v>30</v>
      </c>
      <c r="AX168" s="12" t="s">
        <v>67</v>
      </c>
      <c r="AY168" s="241" t="s">
        <v>211</v>
      </c>
    </row>
    <row r="169" spans="2:51" s="12" customFormat="1" ht="12">
      <c r="B169" s="232"/>
      <c r="C169" s="233"/>
      <c r="D169" s="228" t="s">
        <v>223</v>
      </c>
      <c r="E169" s="234" t="s">
        <v>1</v>
      </c>
      <c r="F169" s="235" t="s">
        <v>626</v>
      </c>
      <c r="G169" s="233"/>
      <c r="H169" s="234" t="s">
        <v>1</v>
      </c>
      <c r="I169" s="236"/>
      <c r="J169" s="233"/>
      <c r="K169" s="233"/>
      <c r="L169" s="237"/>
      <c r="M169" s="238"/>
      <c r="N169" s="239"/>
      <c r="O169" s="239"/>
      <c r="P169" s="239"/>
      <c r="Q169" s="239"/>
      <c r="R169" s="239"/>
      <c r="S169" s="239"/>
      <c r="T169" s="240"/>
      <c r="AT169" s="241" t="s">
        <v>223</v>
      </c>
      <c r="AU169" s="241" t="s">
        <v>76</v>
      </c>
      <c r="AV169" s="12" t="s">
        <v>74</v>
      </c>
      <c r="AW169" s="12" t="s">
        <v>30</v>
      </c>
      <c r="AX169" s="12" t="s">
        <v>67</v>
      </c>
      <c r="AY169" s="241" t="s">
        <v>211</v>
      </c>
    </row>
    <row r="170" spans="2:51" s="13" customFormat="1" ht="12">
      <c r="B170" s="242"/>
      <c r="C170" s="243"/>
      <c r="D170" s="228" t="s">
        <v>223</v>
      </c>
      <c r="E170" s="244" t="s">
        <v>1</v>
      </c>
      <c r="F170" s="245" t="s">
        <v>1179</v>
      </c>
      <c r="G170" s="243"/>
      <c r="H170" s="246">
        <v>340.8</v>
      </c>
      <c r="I170" s="247"/>
      <c r="J170" s="243"/>
      <c r="K170" s="243"/>
      <c r="L170" s="248"/>
      <c r="M170" s="249"/>
      <c r="N170" s="250"/>
      <c r="O170" s="250"/>
      <c r="P170" s="250"/>
      <c r="Q170" s="250"/>
      <c r="R170" s="250"/>
      <c r="S170" s="250"/>
      <c r="T170" s="251"/>
      <c r="AT170" s="252" t="s">
        <v>223</v>
      </c>
      <c r="AU170" s="252" t="s">
        <v>76</v>
      </c>
      <c r="AV170" s="13" t="s">
        <v>76</v>
      </c>
      <c r="AW170" s="13" t="s">
        <v>30</v>
      </c>
      <c r="AX170" s="13" t="s">
        <v>67</v>
      </c>
      <c r="AY170" s="252" t="s">
        <v>211</v>
      </c>
    </row>
    <row r="171" spans="2:51" s="12" customFormat="1" ht="12">
      <c r="B171" s="232"/>
      <c r="C171" s="233"/>
      <c r="D171" s="228" t="s">
        <v>223</v>
      </c>
      <c r="E171" s="234" t="s">
        <v>1</v>
      </c>
      <c r="F171" s="235" t="s">
        <v>907</v>
      </c>
      <c r="G171" s="233"/>
      <c r="H171" s="234" t="s">
        <v>1</v>
      </c>
      <c r="I171" s="236"/>
      <c r="J171" s="233"/>
      <c r="K171" s="233"/>
      <c r="L171" s="237"/>
      <c r="M171" s="238"/>
      <c r="N171" s="239"/>
      <c r="O171" s="239"/>
      <c r="P171" s="239"/>
      <c r="Q171" s="239"/>
      <c r="R171" s="239"/>
      <c r="S171" s="239"/>
      <c r="T171" s="240"/>
      <c r="AT171" s="241" t="s">
        <v>223</v>
      </c>
      <c r="AU171" s="241" t="s">
        <v>76</v>
      </c>
      <c r="AV171" s="12" t="s">
        <v>74</v>
      </c>
      <c r="AW171" s="12" t="s">
        <v>30</v>
      </c>
      <c r="AX171" s="12" t="s">
        <v>67</v>
      </c>
      <c r="AY171" s="241" t="s">
        <v>211</v>
      </c>
    </row>
    <row r="172" spans="2:51" s="13" customFormat="1" ht="12">
      <c r="B172" s="242"/>
      <c r="C172" s="243"/>
      <c r="D172" s="228" t="s">
        <v>223</v>
      </c>
      <c r="E172" s="244" t="s">
        <v>1</v>
      </c>
      <c r="F172" s="245" t="s">
        <v>1180</v>
      </c>
      <c r="G172" s="243"/>
      <c r="H172" s="246">
        <v>200.8</v>
      </c>
      <c r="I172" s="247"/>
      <c r="J172" s="243"/>
      <c r="K172" s="243"/>
      <c r="L172" s="248"/>
      <c r="M172" s="249"/>
      <c r="N172" s="250"/>
      <c r="O172" s="250"/>
      <c r="P172" s="250"/>
      <c r="Q172" s="250"/>
      <c r="R172" s="250"/>
      <c r="S172" s="250"/>
      <c r="T172" s="251"/>
      <c r="AT172" s="252" t="s">
        <v>223</v>
      </c>
      <c r="AU172" s="252" t="s">
        <v>76</v>
      </c>
      <c r="AV172" s="13" t="s">
        <v>76</v>
      </c>
      <c r="AW172" s="13" t="s">
        <v>30</v>
      </c>
      <c r="AX172" s="13" t="s">
        <v>67</v>
      </c>
      <c r="AY172" s="252" t="s">
        <v>211</v>
      </c>
    </row>
    <row r="173" spans="2:51" s="14" customFormat="1" ht="12">
      <c r="B173" s="253"/>
      <c r="C173" s="254"/>
      <c r="D173" s="228" t="s">
        <v>223</v>
      </c>
      <c r="E173" s="255" t="s">
        <v>1</v>
      </c>
      <c r="F173" s="256" t="s">
        <v>227</v>
      </c>
      <c r="G173" s="254"/>
      <c r="H173" s="257">
        <v>541.6</v>
      </c>
      <c r="I173" s="258"/>
      <c r="J173" s="254"/>
      <c r="K173" s="254"/>
      <c r="L173" s="259"/>
      <c r="M173" s="260"/>
      <c r="N173" s="261"/>
      <c r="O173" s="261"/>
      <c r="P173" s="261"/>
      <c r="Q173" s="261"/>
      <c r="R173" s="261"/>
      <c r="S173" s="261"/>
      <c r="T173" s="262"/>
      <c r="AT173" s="263" t="s">
        <v>223</v>
      </c>
      <c r="AU173" s="263" t="s">
        <v>76</v>
      </c>
      <c r="AV173" s="14" t="s">
        <v>218</v>
      </c>
      <c r="AW173" s="14" t="s">
        <v>30</v>
      </c>
      <c r="AX173" s="14" t="s">
        <v>74</v>
      </c>
      <c r="AY173" s="263" t="s">
        <v>211</v>
      </c>
    </row>
    <row r="174" spans="2:65" s="1" customFormat="1" ht="16.5" customHeight="1">
      <c r="B174" s="38"/>
      <c r="C174" s="216" t="s">
        <v>8</v>
      </c>
      <c r="D174" s="216" t="s">
        <v>213</v>
      </c>
      <c r="E174" s="217" t="s">
        <v>909</v>
      </c>
      <c r="F174" s="218" t="s">
        <v>910</v>
      </c>
      <c r="G174" s="219" t="s">
        <v>911</v>
      </c>
      <c r="H174" s="220">
        <v>151.088</v>
      </c>
      <c r="I174" s="221"/>
      <c r="J174" s="222">
        <f>ROUND(I174*H174,2)</f>
        <v>0</v>
      </c>
      <c r="K174" s="218" t="s">
        <v>217</v>
      </c>
      <c r="L174" s="43"/>
      <c r="M174" s="223" t="s">
        <v>1</v>
      </c>
      <c r="N174" s="224" t="s">
        <v>38</v>
      </c>
      <c r="O174" s="79"/>
      <c r="P174" s="225">
        <f>O174*H174</f>
        <v>0</v>
      </c>
      <c r="Q174" s="225">
        <v>3.57652E-05</v>
      </c>
      <c r="R174" s="225">
        <f>Q174*H174</f>
        <v>0.0054036925376</v>
      </c>
      <c r="S174" s="225">
        <v>0</v>
      </c>
      <c r="T174" s="226">
        <f>S174*H174</f>
        <v>0</v>
      </c>
      <c r="AR174" s="17" t="s">
        <v>218</v>
      </c>
      <c r="AT174" s="17" t="s">
        <v>213</v>
      </c>
      <c r="AU174" s="17" t="s">
        <v>76</v>
      </c>
      <c r="AY174" s="17" t="s">
        <v>211</v>
      </c>
      <c r="BE174" s="227">
        <f>IF(N174="základní",J174,0)</f>
        <v>0</v>
      </c>
      <c r="BF174" s="227">
        <f>IF(N174="snížená",J174,0)</f>
        <v>0</v>
      </c>
      <c r="BG174" s="227">
        <f>IF(N174="zákl. přenesená",J174,0)</f>
        <v>0</v>
      </c>
      <c r="BH174" s="227">
        <f>IF(N174="sníž. přenesená",J174,0)</f>
        <v>0</v>
      </c>
      <c r="BI174" s="227">
        <f>IF(N174="nulová",J174,0)</f>
        <v>0</v>
      </c>
      <c r="BJ174" s="17" t="s">
        <v>74</v>
      </c>
      <c r="BK174" s="227">
        <f>ROUND(I174*H174,2)</f>
        <v>0</v>
      </c>
      <c r="BL174" s="17" t="s">
        <v>218</v>
      </c>
      <c r="BM174" s="17" t="s">
        <v>1181</v>
      </c>
    </row>
    <row r="175" spans="2:47" s="1" customFormat="1" ht="12">
      <c r="B175" s="38"/>
      <c r="C175" s="39"/>
      <c r="D175" s="228" t="s">
        <v>219</v>
      </c>
      <c r="E175" s="39"/>
      <c r="F175" s="229" t="s">
        <v>913</v>
      </c>
      <c r="G175" s="39"/>
      <c r="H175" s="39"/>
      <c r="I175" s="143"/>
      <c r="J175" s="39"/>
      <c r="K175" s="39"/>
      <c r="L175" s="43"/>
      <c r="M175" s="230"/>
      <c r="N175" s="79"/>
      <c r="O175" s="79"/>
      <c r="P175" s="79"/>
      <c r="Q175" s="79"/>
      <c r="R175" s="79"/>
      <c r="S175" s="79"/>
      <c r="T175" s="80"/>
      <c r="AT175" s="17" t="s">
        <v>219</v>
      </c>
      <c r="AU175" s="17" t="s">
        <v>76</v>
      </c>
    </row>
    <row r="176" spans="2:47" s="1" customFormat="1" ht="12">
      <c r="B176" s="38"/>
      <c r="C176" s="39"/>
      <c r="D176" s="228" t="s">
        <v>221</v>
      </c>
      <c r="E176" s="39"/>
      <c r="F176" s="231" t="s">
        <v>914</v>
      </c>
      <c r="G176" s="39"/>
      <c r="H176" s="39"/>
      <c r="I176" s="143"/>
      <c r="J176" s="39"/>
      <c r="K176" s="39"/>
      <c r="L176" s="43"/>
      <c r="M176" s="230"/>
      <c r="N176" s="79"/>
      <c r="O176" s="79"/>
      <c r="P176" s="79"/>
      <c r="Q176" s="79"/>
      <c r="R176" s="79"/>
      <c r="S176" s="79"/>
      <c r="T176" s="80"/>
      <c r="AT176" s="17" t="s">
        <v>221</v>
      </c>
      <c r="AU176" s="17" t="s">
        <v>76</v>
      </c>
    </row>
    <row r="177" spans="2:51" s="13" customFormat="1" ht="12">
      <c r="B177" s="242"/>
      <c r="C177" s="243"/>
      <c r="D177" s="228" t="s">
        <v>223</v>
      </c>
      <c r="E177" s="244" t="s">
        <v>1</v>
      </c>
      <c r="F177" s="245" t="s">
        <v>1182</v>
      </c>
      <c r="G177" s="243"/>
      <c r="H177" s="246">
        <v>151.088</v>
      </c>
      <c r="I177" s="247"/>
      <c r="J177" s="243"/>
      <c r="K177" s="243"/>
      <c r="L177" s="248"/>
      <c r="M177" s="249"/>
      <c r="N177" s="250"/>
      <c r="O177" s="250"/>
      <c r="P177" s="250"/>
      <c r="Q177" s="250"/>
      <c r="R177" s="250"/>
      <c r="S177" s="250"/>
      <c r="T177" s="251"/>
      <c r="AT177" s="252" t="s">
        <v>223</v>
      </c>
      <c r="AU177" s="252" t="s">
        <v>76</v>
      </c>
      <c r="AV177" s="13" t="s">
        <v>76</v>
      </c>
      <c r="AW177" s="13" t="s">
        <v>30</v>
      </c>
      <c r="AX177" s="13" t="s">
        <v>74</v>
      </c>
      <c r="AY177" s="252" t="s">
        <v>211</v>
      </c>
    </row>
    <row r="178" spans="2:65" s="1" customFormat="1" ht="16.5" customHeight="1">
      <c r="B178" s="38"/>
      <c r="C178" s="264" t="s">
        <v>273</v>
      </c>
      <c r="D178" s="264" t="s">
        <v>337</v>
      </c>
      <c r="E178" s="265" t="s">
        <v>916</v>
      </c>
      <c r="F178" s="266" t="s">
        <v>917</v>
      </c>
      <c r="G178" s="267" t="s">
        <v>230</v>
      </c>
      <c r="H178" s="268">
        <v>43.168</v>
      </c>
      <c r="I178" s="269"/>
      <c r="J178" s="270">
        <f>ROUND(I178*H178,2)</f>
        <v>0</v>
      </c>
      <c r="K178" s="266" t="s">
        <v>1</v>
      </c>
      <c r="L178" s="271"/>
      <c r="M178" s="272" t="s">
        <v>1</v>
      </c>
      <c r="N178" s="273" t="s">
        <v>38</v>
      </c>
      <c r="O178" s="79"/>
      <c r="P178" s="225">
        <f>O178*H178</f>
        <v>0</v>
      </c>
      <c r="Q178" s="225">
        <v>0</v>
      </c>
      <c r="R178" s="225">
        <f>Q178*H178</f>
        <v>0</v>
      </c>
      <c r="S178" s="225">
        <v>0</v>
      </c>
      <c r="T178" s="226">
        <f>S178*H178</f>
        <v>0</v>
      </c>
      <c r="AR178" s="17" t="s">
        <v>247</v>
      </c>
      <c r="AT178" s="17" t="s">
        <v>337</v>
      </c>
      <c r="AU178" s="17" t="s">
        <v>76</v>
      </c>
      <c r="AY178" s="17" t="s">
        <v>211</v>
      </c>
      <c r="BE178" s="227">
        <f>IF(N178="základní",J178,0)</f>
        <v>0</v>
      </c>
      <c r="BF178" s="227">
        <f>IF(N178="snížená",J178,0)</f>
        <v>0</v>
      </c>
      <c r="BG178" s="227">
        <f>IF(N178="zákl. přenesená",J178,0)</f>
        <v>0</v>
      </c>
      <c r="BH178" s="227">
        <f>IF(N178="sníž. přenesená",J178,0)</f>
        <v>0</v>
      </c>
      <c r="BI178" s="227">
        <f>IF(N178="nulová",J178,0)</f>
        <v>0</v>
      </c>
      <c r="BJ178" s="17" t="s">
        <v>74</v>
      </c>
      <c r="BK178" s="227">
        <f>ROUND(I178*H178,2)</f>
        <v>0</v>
      </c>
      <c r="BL178" s="17" t="s">
        <v>218</v>
      </c>
      <c r="BM178" s="17" t="s">
        <v>1183</v>
      </c>
    </row>
    <row r="179" spans="2:47" s="1" customFormat="1" ht="12">
      <c r="B179" s="38"/>
      <c r="C179" s="39"/>
      <c r="D179" s="228" t="s">
        <v>219</v>
      </c>
      <c r="E179" s="39"/>
      <c r="F179" s="229" t="s">
        <v>917</v>
      </c>
      <c r="G179" s="39"/>
      <c r="H179" s="39"/>
      <c r="I179" s="143"/>
      <c r="J179" s="39"/>
      <c r="K179" s="39"/>
      <c r="L179" s="43"/>
      <c r="M179" s="230"/>
      <c r="N179" s="79"/>
      <c r="O179" s="79"/>
      <c r="P179" s="79"/>
      <c r="Q179" s="79"/>
      <c r="R179" s="79"/>
      <c r="S179" s="79"/>
      <c r="T179" s="80"/>
      <c r="AT179" s="17" t="s">
        <v>219</v>
      </c>
      <c r="AU179" s="17" t="s">
        <v>76</v>
      </c>
    </row>
    <row r="180" spans="2:51" s="12" customFormat="1" ht="12">
      <c r="B180" s="232"/>
      <c r="C180" s="233"/>
      <c r="D180" s="228" t="s">
        <v>223</v>
      </c>
      <c r="E180" s="234" t="s">
        <v>1</v>
      </c>
      <c r="F180" s="235" t="s">
        <v>1184</v>
      </c>
      <c r="G180" s="233"/>
      <c r="H180" s="234" t="s">
        <v>1</v>
      </c>
      <c r="I180" s="236"/>
      <c r="J180" s="233"/>
      <c r="K180" s="233"/>
      <c r="L180" s="237"/>
      <c r="M180" s="238"/>
      <c r="N180" s="239"/>
      <c r="O180" s="239"/>
      <c r="P180" s="239"/>
      <c r="Q180" s="239"/>
      <c r="R180" s="239"/>
      <c r="S180" s="239"/>
      <c r="T180" s="240"/>
      <c r="AT180" s="241" t="s">
        <v>223</v>
      </c>
      <c r="AU180" s="241" t="s">
        <v>76</v>
      </c>
      <c r="AV180" s="12" t="s">
        <v>74</v>
      </c>
      <c r="AW180" s="12" t="s">
        <v>30</v>
      </c>
      <c r="AX180" s="12" t="s">
        <v>67</v>
      </c>
      <c r="AY180" s="241" t="s">
        <v>211</v>
      </c>
    </row>
    <row r="181" spans="2:51" s="13" customFormat="1" ht="12">
      <c r="B181" s="242"/>
      <c r="C181" s="243"/>
      <c r="D181" s="228" t="s">
        <v>223</v>
      </c>
      <c r="E181" s="244" t="s">
        <v>1</v>
      </c>
      <c r="F181" s="245" t="s">
        <v>1185</v>
      </c>
      <c r="G181" s="243"/>
      <c r="H181" s="246">
        <v>27.443</v>
      </c>
      <c r="I181" s="247"/>
      <c r="J181" s="243"/>
      <c r="K181" s="243"/>
      <c r="L181" s="248"/>
      <c r="M181" s="249"/>
      <c r="N181" s="250"/>
      <c r="O181" s="250"/>
      <c r="P181" s="250"/>
      <c r="Q181" s="250"/>
      <c r="R181" s="250"/>
      <c r="S181" s="250"/>
      <c r="T181" s="251"/>
      <c r="AT181" s="252" t="s">
        <v>223</v>
      </c>
      <c r="AU181" s="252" t="s">
        <v>76</v>
      </c>
      <c r="AV181" s="13" t="s">
        <v>76</v>
      </c>
      <c r="AW181" s="13" t="s">
        <v>30</v>
      </c>
      <c r="AX181" s="13" t="s">
        <v>67</v>
      </c>
      <c r="AY181" s="252" t="s">
        <v>211</v>
      </c>
    </row>
    <row r="182" spans="2:51" s="12" customFormat="1" ht="12">
      <c r="B182" s="232"/>
      <c r="C182" s="233"/>
      <c r="D182" s="228" t="s">
        <v>223</v>
      </c>
      <c r="E182" s="234" t="s">
        <v>1</v>
      </c>
      <c r="F182" s="235" t="s">
        <v>1186</v>
      </c>
      <c r="G182" s="233"/>
      <c r="H182" s="234" t="s">
        <v>1</v>
      </c>
      <c r="I182" s="236"/>
      <c r="J182" s="233"/>
      <c r="K182" s="233"/>
      <c r="L182" s="237"/>
      <c r="M182" s="238"/>
      <c r="N182" s="239"/>
      <c r="O182" s="239"/>
      <c r="P182" s="239"/>
      <c r="Q182" s="239"/>
      <c r="R182" s="239"/>
      <c r="S182" s="239"/>
      <c r="T182" s="240"/>
      <c r="AT182" s="241" t="s">
        <v>223</v>
      </c>
      <c r="AU182" s="241" t="s">
        <v>76</v>
      </c>
      <c r="AV182" s="12" t="s">
        <v>74</v>
      </c>
      <c r="AW182" s="12" t="s">
        <v>30</v>
      </c>
      <c r="AX182" s="12" t="s">
        <v>67</v>
      </c>
      <c r="AY182" s="241" t="s">
        <v>211</v>
      </c>
    </row>
    <row r="183" spans="2:51" s="13" customFormat="1" ht="12">
      <c r="B183" s="242"/>
      <c r="C183" s="243"/>
      <c r="D183" s="228" t="s">
        <v>223</v>
      </c>
      <c r="E183" s="244" t="s">
        <v>1</v>
      </c>
      <c r="F183" s="245" t="s">
        <v>1187</v>
      </c>
      <c r="G183" s="243"/>
      <c r="H183" s="246">
        <v>15.725</v>
      </c>
      <c r="I183" s="247"/>
      <c r="J183" s="243"/>
      <c r="K183" s="243"/>
      <c r="L183" s="248"/>
      <c r="M183" s="249"/>
      <c r="N183" s="250"/>
      <c r="O183" s="250"/>
      <c r="P183" s="250"/>
      <c r="Q183" s="250"/>
      <c r="R183" s="250"/>
      <c r="S183" s="250"/>
      <c r="T183" s="251"/>
      <c r="AT183" s="252" t="s">
        <v>223</v>
      </c>
      <c r="AU183" s="252" t="s">
        <v>76</v>
      </c>
      <c r="AV183" s="13" t="s">
        <v>76</v>
      </c>
      <c r="AW183" s="13" t="s">
        <v>30</v>
      </c>
      <c r="AX183" s="13" t="s">
        <v>67</v>
      </c>
      <c r="AY183" s="252" t="s">
        <v>211</v>
      </c>
    </row>
    <row r="184" spans="2:51" s="14" customFormat="1" ht="12">
      <c r="B184" s="253"/>
      <c r="C184" s="254"/>
      <c r="D184" s="228" t="s">
        <v>223</v>
      </c>
      <c r="E184" s="255" t="s">
        <v>1</v>
      </c>
      <c r="F184" s="256" t="s">
        <v>227</v>
      </c>
      <c r="G184" s="254"/>
      <c r="H184" s="257">
        <v>43.168</v>
      </c>
      <c r="I184" s="258"/>
      <c r="J184" s="254"/>
      <c r="K184" s="254"/>
      <c r="L184" s="259"/>
      <c r="M184" s="260"/>
      <c r="N184" s="261"/>
      <c r="O184" s="261"/>
      <c r="P184" s="261"/>
      <c r="Q184" s="261"/>
      <c r="R184" s="261"/>
      <c r="S184" s="261"/>
      <c r="T184" s="262"/>
      <c r="AT184" s="263" t="s">
        <v>223</v>
      </c>
      <c r="AU184" s="263" t="s">
        <v>76</v>
      </c>
      <c r="AV184" s="14" t="s">
        <v>218</v>
      </c>
      <c r="AW184" s="14" t="s">
        <v>30</v>
      </c>
      <c r="AX184" s="14" t="s">
        <v>74</v>
      </c>
      <c r="AY184" s="263" t="s">
        <v>211</v>
      </c>
    </row>
    <row r="185" spans="2:63" s="11" customFormat="1" ht="22.8" customHeight="1">
      <c r="B185" s="200"/>
      <c r="C185" s="201"/>
      <c r="D185" s="202" t="s">
        <v>66</v>
      </c>
      <c r="E185" s="214" t="s">
        <v>236</v>
      </c>
      <c r="F185" s="214" t="s">
        <v>372</v>
      </c>
      <c r="G185" s="201"/>
      <c r="H185" s="201"/>
      <c r="I185" s="204"/>
      <c r="J185" s="215">
        <f>BK185</f>
        <v>0</v>
      </c>
      <c r="K185" s="201"/>
      <c r="L185" s="206"/>
      <c r="M185" s="207"/>
      <c r="N185" s="208"/>
      <c r="O185" s="208"/>
      <c r="P185" s="209">
        <f>SUM(P186:P253)</f>
        <v>0</v>
      </c>
      <c r="Q185" s="208"/>
      <c r="R185" s="209">
        <f>SUM(R186:R253)</f>
        <v>2.9605304946000004</v>
      </c>
      <c r="S185" s="208"/>
      <c r="T185" s="210">
        <f>SUM(T186:T253)</f>
        <v>0</v>
      </c>
      <c r="AR185" s="211" t="s">
        <v>74</v>
      </c>
      <c r="AT185" s="212" t="s">
        <v>66</v>
      </c>
      <c r="AU185" s="212" t="s">
        <v>74</v>
      </c>
      <c r="AY185" s="211" t="s">
        <v>211</v>
      </c>
      <c r="BK185" s="213">
        <f>SUM(BK186:BK253)</f>
        <v>0</v>
      </c>
    </row>
    <row r="186" spans="2:65" s="1" customFormat="1" ht="16.5" customHeight="1">
      <c r="B186" s="38"/>
      <c r="C186" s="216" t="s">
        <v>336</v>
      </c>
      <c r="D186" s="216" t="s">
        <v>213</v>
      </c>
      <c r="E186" s="217" t="s">
        <v>374</v>
      </c>
      <c r="F186" s="218" t="s">
        <v>375</v>
      </c>
      <c r="G186" s="219" t="s">
        <v>230</v>
      </c>
      <c r="H186" s="220">
        <v>9.2</v>
      </c>
      <c r="I186" s="221"/>
      <c r="J186" s="222">
        <f>ROUND(I186*H186,2)</f>
        <v>0</v>
      </c>
      <c r="K186" s="218" t="s">
        <v>217</v>
      </c>
      <c r="L186" s="43"/>
      <c r="M186" s="223" t="s">
        <v>1</v>
      </c>
      <c r="N186" s="224" t="s">
        <v>38</v>
      </c>
      <c r="O186" s="79"/>
      <c r="P186" s="225">
        <f>O186*H186</f>
        <v>0</v>
      </c>
      <c r="Q186" s="225">
        <v>0</v>
      </c>
      <c r="R186" s="225">
        <f>Q186*H186</f>
        <v>0</v>
      </c>
      <c r="S186" s="225">
        <v>0</v>
      </c>
      <c r="T186" s="226">
        <f>S186*H186</f>
        <v>0</v>
      </c>
      <c r="AR186" s="17" t="s">
        <v>218</v>
      </c>
      <c r="AT186" s="17" t="s">
        <v>213</v>
      </c>
      <c r="AU186" s="17" t="s">
        <v>76</v>
      </c>
      <c r="AY186" s="17" t="s">
        <v>211</v>
      </c>
      <c r="BE186" s="227">
        <f>IF(N186="základní",J186,0)</f>
        <v>0</v>
      </c>
      <c r="BF186" s="227">
        <f>IF(N186="snížená",J186,0)</f>
        <v>0</v>
      </c>
      <c r="BG186" s="227">
        <f>IF(N186="zákl. přenesená",J186,0)</f>
        <v>0</v>
      </c>
      <c r="BH186" s="227">
        <f>IF(N186="sníž. přenesená",J186,0)</f>
        <v>0</v>
      </c>
      <c r="BI186" s="227">
        <f>IF(N186="nulová",J186,0)</f>
        <v>0</v>
      </c>
      <c r="BJ186" s="17" t="s">
        <v>74</v>
      </c>
      <c r="BK186" s="227">
        <f>ROUND(I186*H186,2)</f>
        <v>0</v>
      </c>
      <c r="BL186" s="17" t="s">
        <v>218</v>
      </c>
      <c r="BM186" s="17" t="s">
        <v>1188</v>
      </c>
    </row>
    <row r="187" spans="2:47" s="1" customFormat="1" ht="12">
      <c r="B187" s="38"/>
      <c r="C187" s="39"/>
      <c r="D187" s="228" t="s">
        <v>219</v>
      </c>
      <c r="E187" s="39"/>
      <c r="F187" s="229" t="s">
        <v>377</v>
      </c>
      <c r="G187" s="39"/>
      <c r="H187" s="39"/>
      <c r="I187" s="143"/>
      <c r="J187" s="39"/>
      <c r="K187" s="39"/>
      <c r="L187" s="43"/>
      <c r="M187" s="230"/>
      <c r="N187" s="79"/>
      <c r="O187" s="79"/>
      <c r="P187" s="79"/>
      <c r="Q187" s="79"/>
      <c r="R187" s="79"/>
      <c r="S187" s="79"/>
      <c r="T187" s="80"/>
      <c r="AT187" s="17" t="s">
        <v>219</v>
      </c>
      <c r="AU187" s="17" t="s">
        <v>76</v>
      </c>
    </row>
    <row r="188" spans="2:47" s="1" customFormat="1" ht="12">
      <c r="B188" s="38"/>
      <c r="C188" s="39"/>
      <c r="D188" s="228" t="s">
        <v>221</v>
      </c>
      <c r="E188" s="39"/>
      <c r="F188" s="231" t="s">
        <v>378</v>
      </c>
      <c r="G188" s="39"/>
      <c r="H188" s="39"/>
      <c r="I188" s="143"/>
      <c r="J188" s="39"/>
      <c r="K188" s="39"/>
      <c r="L188" s="43"/>
      <c r="M188" s="230"/>
      <c r="N188" s="79"/>
      <c r="O188" s="79"/>
      <c r="P188" s="79"/>
      <c r="Q188" s="79"/>
      <c r="R188" s="79"/>
      <c r="S188" s="79"/>
      <c r="T188" s="80"/>
      <c r="AT188" s="17" t="s">
        <v>221</v>
      </c>
      <c r="AU188" s="17" t="s">
        <v>76</v>
      </c>
    </row>
    <row r="189" spans="2:51" s="12" customFormat="1" ht="12">
      <c r="B189" s="232"/>
      <c r="C189" s="233"/>
      <c r="D189" s="228" t="s">
        <v>223</v>
      </c>
      <c r="E189" s="234" t="s">
        <v>1</v>
      </c>
      <c r="F189" s="235" t="s">
        <v>379</v>
      </c>
      <c r="G189" s="233"/>
      <c r="H189" s="234" t="s">
        <v>1</v>
      </c>
      <c r="I189" s="236"/>
      <c r="J189" s="233"/>
      <c r="K189" s="233"/>
      <c r="L189" s="237"/>
      <c r="M189" s="238"/>
      <c r="N189" s="239"/>
      <c r="O189" s="239"/>
      <c r="P189" s="239"/>
      <c r="Q189" s="239"/>
      <c r="R189" s="239"/>
      <c r="S189" s="239"/>
      <c r="T189" s="240"/>
      <c r="AT189" s="241" t="s">
        <v>223</v>
      </c>
      <c r="AU189" s="241" t="s">
        <v>76</v>
      </c>
      <c r="AV189" s="12" t="s">
        <v>74</v>
      </c>
      <c r="AW189" s="12" t="s">
        <v>30</v>
      </c>
      <c r="AX189" s="12" t="s">
        <v>67</v>
      </c>
      <c r="AY189" s="241" t="s">
        <v>211</v>
      </c>
    </row>
    <row r="190" spans="2:51" s="12" customFormat="1" ht="12">
      <c r="B190" s="232"/>
      <c r="C190" s="233"/>
      <c r="D190" s="228" t="s">
        <v>223</v>
      </c>
      <c r="E190" s="234" t="s">
        <v>1</v>
      </c>
      <c r="F190" s="235" t="s">
        <v>949</v>
      </c>
      <c r="G190" s="233"/>
      <c r="H190" s="234" t="s">
        <v>1</v>
      </c>
      <c r="I190" s="236"/>
      <c r="J190" s="233"/>
      <c r="K190" s="233"/>
      <c r="L190" s="237"/>
      <c r="M190" s="238"/>
      <c r="N190" s="239"/>
      <c r="O190" s="239"/>
      <c r="P190" s="239"/>
      <c r="Q190" s="239"/>
      <c r="R190" s="239"/>
      <c r="S190" s="239"/>
      <c r="T190" s="240"/>
      <c r="AT190" s="241" t="s">
        <v>223</v>
      </c>
      <c r="AU190" s="241" t="s">
        <v>76</v>
      </c>
      <c r="AV190" s="12" t="s">
        <v>74</v>
      </c>
      <c r="AW190" s="12" t="s">
        <v>30</v>
      </c>
      <c r="AX190" s="12" t="s">
        <v>67</v>
      </c>
      <c r="AY190" s="241" t="s">
        <v>211</v>
      </c>
    </row>
    <row r="191" spans="2:51" s="13" customFormat="1" ht="12">
      <c r="B191" s="242"/>
      <c r="C191" s="243"/>
      <c r="D191" s="228" t="s">
        <v>223</v>
      </c>
      <c r="E191" s="244" t="s">
        <v>1</v>
      </c>
      <c r="F191" s="245" t="s">
        <v>1189</v>
      </c>
      <c r="G191" s="243"/>
      <c r="H191" s="246">
        <v>1.2</v>
      </c>
      <c r="I191" s="247"/>
      <c r="J191" s="243"/>
      <c r="K191" s="243"/>
      <c r="L191" s="248"/>
      <c r="M191" s="249"/>
      <c r="N191" s="250"/>
      <c r="O191" s="250"/>
      <c r="P191" s="250"/>
      <c r="Q191" s="250"/>
      <c r="R191" s="250"/>
      <c r="S191" s="250"/>
      <c r="T191" s="251"/>
      <c r="AT191" s="252" t="s">
        <v>223</v>
      </c>
      <c r="AU191" s="252" t="s">
        <v>76</v>
      </c>
      <c r="AV191" s="13" t="s">
        <v>76</v>
      </c>
      <c r="AW191" s="13" t="s">
        <v>30</v>
      </c>
      <c r="AX191" s="13" t="s">
        <v>67</v>
      </c>
      <c r="AY191" s="252" t="s">
        <v>211</v>
      </c>
    </row>
    <row r="192" spans="2:51" s="12" customFormat="1" ht="12">
      <c r="B192" s="232"/>
      <c r="C192" s="233"/>
      <c r="D192" s="228" t="s">
        <v>223</v>
      </c>
      <c r="E192" s="234" t="s">
        <v>1</v>
      </c>
      <c r="F192" s="235" t="s">
        <v>1190</v>
      </c>
      <c r="G192" s="233"/>
      <c r="H192" s="234" t="s">
        <v>1</v>
      </c>
      <c r="I192" s="236"/>
      <c r="J192" s="233"/>
      <c r="K192" s="233"/>
      <c r="L192" s="237"/>
      <c r="M192" s="238"/>
      <c r="N192" s="239"/>
      <c r="O192" s="239"/>
      <c r="P192" s="239"/>
      <c r="Q192" s="239"/>
      <c r="R192" s="239"/>
      <c r="S192" s="239"/>
      <c r="T192" s="240"/>
      <c r="AT192" s="241" t="s">
        <v>223</v>
      </c>
      <c r="AU192" s="241" t="s">
        <v>76</v>
      </c>
      <c r="AV192" s="12" t="s">
        <v>74</v>
      </c>
      <c r="AW192" s="12" t="s">
        <v>30</v>
      </c>
      <c r="AX192" s="12" t="s">
        <v>67</v>
      </c>
      <c r="AY192" s="241" t="s">
        <v>211</v>
      </c>
    </row>
    <row r="193" spans="2:51" s="13" customFormat="1" ht="12">
      <c r="B193" s="242"/>
      <c r="C193" s="243"/>
      <c r="D193" s="228" t="s">
        <v>223</v>
      </c>
      <c r="E193" s="244" t="s">
        <v>1</v>
      </c>
      <c r="F193" s="245" t="s">
        <v>1189</v>
      </c>
      <c r="G193" s="243"/>
      <c r="H193" s="246">
        <v>1.2</v>
      </c>
      <c r="I193" s="247"/>
      <c r="J193" s="243"/>
      <c r="K193" s="243"/>
      <c r="L193" s="248"/>
      <c r="M193" s="249"/>
      <c r="N193" s="250"/>
      <c r="O193" s="250"/>
      <c r="P193" s="250"/>
      <c r="Q193" s="250"/>
      <c r="R193" s="250"/>
      <c r="S193" s="250"/>
      <c r="T193" s="251"/>
      <c r="AT193" s="252" t="s">
        <v>223</v>
      </c>
      <c r="AU193" s="252" t="s">
        <v>76</v>
      </c>
      <c r="AV193" s="13" t="s">
        <v>76</v>
      </c>
      <c r="AW193" s="13" t="s">
        <v>30</v>
      </c>
      <c r="AX193" s="13" t="s">
        <v>67</v>
      </c>
      <c r="AY193" s="252" t="s">
        <v>211</v>
      </c>
    </row>
    <row r="194" spans="2:51" s="12" customFormat="1" ht="12">
      <c r="B194" s="232"/>
      <c r="C194" s="233"/>
      <c r="D194" s="228" t="s">
        <v>223</v>
      </c>
      <c r="E194" s="234" t="s">
        <v>1</v>
      </c>
      <c r="F194" s="235" t="s">
        <v>925</v>
      </c>
      <c r="G194" s="233"/>
      <c r="H194" s="234" t="s">
        <v>1</v>
      </c>
      <c r="I194" s="236"/>
      <c r="J194" s="233"/>
      <c r="K194" s="233"/>
      <c r="L194" s="237"/>
      <c r="M194" s="238"/>
      <c r="N194" s="239"/>
      <c r="O194" s="239"/>
      <c r="P194" s="239"/>
      <c r="Q194" s="239"/>
      <c r="R194" s="239"/>
      <c r="S194" s="239"/>
      <c r="T194" s="240"/>
      <c r="AT194" s="241" t="s">
        <v>223</v>
      </c>
      <c r="AU194" s="241" t="s">
        <v>76</v>
      </c>
      <c r="AV194" s="12" t="s">
        <v>74</v>
      </c>
      <c r="AW194" s="12" t="s">
        <v>30</v>
      </c>
      <c r="AX194" s="12" t="s">
        <v>67</v>
      </c>
      <c r="AY194" s="241" t="s">
        <v>211</v>
      </c>
    </row>
    <row r="195" spans="2:51" s="13" customFormat="1" ht="12">
      <c r="B195" s="242"/>
      <c r="C195" s="243"/>
      <c r="D195" s="228" t="s">
        <v>223</v>
      </c>
      <c r="E195" s="244" t="s">
        <v>1</v>
      </c>
      <c r="F195" s="245" t="s">
        <v>1191</v>
      </c>
      <c r="G195" s="243"/>
      <c r="H195" s="246">
        <v>2.8</v>
      </c>
      <c r="I195" s="247"/>
      <c r="J195" s="243"/>
      <c r="K195" s="243"/>
      <c r="L195" s="248"/>
      <c r="M195" s="249"/>
      <c r="N195" s="250"/>
      <c r="O195" s="250"/>
      <c r="P195" s="250"/>
      <c r="Q195" s="250"/>
      <c r="R195" s="250"/>
      <c r="S195" s="250"/>
      <c r="T195" s="251"/>
      <c r="AT195" s="252" t="s">
        <v>223</v>
      </c>
      <c r="AU195" s="252" t="s">
        <v>76</v>
      </c>
      <c r="AV195" s="13" t="s">
        <v>76</v>
      </c>
      <c r="AW195" s="13" t="s">
        <v>30</v>
      </c>
      <c r="AX195" s="13" t="s">
        <v>67</v>
      </c>
      <c r="AY195" s="252" t="s">
        <v>211</v>
      </c>
    </row>
    <row r="196" spans="2:51" s="12" customFormat="1" ht="12">
      <c r="B196" s="232"/>
      <c r="C196" s="233"/>
      <c r="D196" s="228" t="s">
        <v>223</v>
      </c>
      <c r="E196" s="234" t="s">
        <v>1</v>
      </c>
      <c r="F196" s="235" t="s">
        <v>931</v>
      </c>
      <c r="G196" s="233"/>
      <c r="H196" s="234" t="s">
        <v>1</v>
      </c>
      <c r="I196" s="236"/>
      <c r="J196" s="233"/>
      <c r="K196" s="233"/>
      <c r="L196" s="237"/>
      <c r="M196" s="238"/>
      <c r="N196" s="239"/>
      <c r="O196" s="239"/>
      <c r="P196" s="239"/>
      <c r="Q196" s="239"/>
      <c r="R196" s="239"/>
      <c r="S196" s="239"/>
      <c r="T196" s="240"/>
      <c r="AT196" s="241" t="s">
        <v>223</v>
      </c>
      <c r="AU196" s="241" t="s">
        <v>76</v>
      </c>
      <c r="AV196" s="12" t="s">
        <v>74</v>
      </c>
      <c r="AW196" s="12" t="s">
        <v>30</v>
      </c>
      <c r="AX196" s="12" t="s">
        <v>67</v>
      </c>
      <c r="AY196" s="241" t="s">
        <v>211</v>
      </c>
    </row>
    <row r="197" spans="2:51" s="13" customFormat="1" ht="12">
      <c r="B197" s="242"/>
      <c r="C197" s="243"/>
      <c r="D197" s="228" t="s">
        <v>223</v>
      </c>
      <c r="E197" s="244" t="s">
        <v>1</v>
      </c>
      <c r="F197" s="245" t="s">
        <v>1192</v>
      </c>
      <c r="G197" s="243"/>
      <c r="H197" s="246">
        <v>4</v>
      </c>
      <c r="I197" s="247"/>
      <c r="J197" s="243"/>
      <c r="K197" s="243"/>
      <c r="L197" s="248"/>
      <c r="M197" s="249"/>
      <c r="N197" s="250"/>
      <c r="O197" s="250"/>
      <c r="P197" s="250"/>
      <c r="Q197" s="250"/>
      <c r="R197" s="250"/>
      <c r="S197" s="250"/>
      <c r="T197" s="251"/>
      <c r="AT197" s="252" t="s">
        <v>223</v>
      </c>
      <c r="AU197" s="252" t="s">
        <v>76</v>
      </c>
      <c r="AV197" s="13" t="s">
        <v>76</v>
      </c>
      <c r="AW197" s="13" t="s">
        <v>30</v>
      </c>
      <c r="AX197" s="13" t="s">
        <v>67</v>
      </c>
      <c r="AY197" s="252" t="s">
        <v>211</v>
      </c>
    </row>
    <row r="198" spans="2:51" s="14" customFormat="1" ht="12">
      <c r="B198" s="253"/>
      <c r="C198" s="254"/>
      <c r="D198" s="228" t="s">
        <v>223</v>
      </c>
      <c r="E198" s="255" t="s">
        <v>1</v>
      </c>
      <c r="F198" s="256" t="s">
        <v>227</v>
      </c>
      <c r="G198" s="254"/>
      <c r="H198" s="257">
        <v>9.2</v>
      </c>
      <c r="I198" s="258"/>
      <c r="J198" s="254"/>
      <c r="K198" s="254"/>
      <c r="L198" s="259"/>
      <c r="M198" s="260"/>
      <c r="N198" s="261"/>
      <c r="O198" s="261"/>
      <c r="P198" s="261"/>
      <c r="Q198" s="261"/>
      <c r="R198" s="261"/>
      <c r="S198" s="261"/>
      <c r="T198" s="262"/>
      <c r="AT198" s="263" t="s">
        <v>223</v>
      </c>
      <c r="AU198" s="263" t="s">
        <v>76</v>
      </c>
      <c r="AV198" s="14" t="s">
        <v>218</v>
      </c>
      <c r="AW198" s="14" t="s">
        <v>30</v>
      </c>
      <c r="AX198" s="14" t="s">
        <v>74</v>
      </c>
      <c r="AY198" s="263" t="s">
        <v>211</v>
      </c>
    </row>
    <row r="199" spans="2:65" s="1" customFormat="1" ht="16.5" customHeight="1">
      <c r="B199" s="38"/>
      <c r="C199" s="216" t="s">
        <v>278</v>
      </c>
      <c r="D199" s="216" t="s">
        <v>213</v>
      </c>
      <c r="E199" s="217" t="s">
        <v>383</v>
      </c>
      <c r="F199" s="218" t="s">
        <v>384</v>
      </c>
      <c r="G199" s="219" t="s">
        <v>216</v>
      </c>
      <c r="H199" s="220">
        <v>42.573</v>
      </c>
      <c r="I199" s="221"/>
      <c r="J199" s="222">
        <f>ROUND(I199*H199,2)</f>
        <v>0</v>
      </c>
      <c r="K199" s="218" t="s">
        <v>217</v>
      </c>
      <c r="L199" s="43"/>
      <c r="M199" s="223" t="s">
        <v>1</v>
      </c>
      <c r="N199" s="224" t="s">
        <v>38</v>
      </c>
      <c r="O199" s="79"/>
      <c r="P199" s="225">
        <f>O199*H199</f>
        <v>0</v>
      </c>
      <c r="Q199" s="225">
        <v>0.0417442</v>
      </c>
      <c r="R199" s="225">
        <f>Q199*H199</f>
        <v>1.7771758266000002</v>
      </c>
      <c r="S199" s="225">
        <v>0</v>
      </c>
      <c r="T199" s="226">
        <f>S199*H199</f>
        <v>0</v>
      </c>
      <c r="AR199" s="17" t="s">
        <v>218</v>
      </c>
      <c r="AT199" s="17" t="s">
        <v>213</v>
      </c>
      <c r="AU199" s="17" t="s">
        <v>76</v>
      </c>
      <c r="AY199" s="17" t="s">
        <v>211</v>
      </c>
      <c r="BE199" s="227">
        <f>IF(N199="základní",J199,0)</f>
        <v>0</v>
      </c>
      <c r="BF199" s="227">
        <f>IF(N199="snížená",J199,0)</f>
        <v>0</v>
      </c>
      <c r="BG199" s="227">
        <f>IF(N199="zákl. přenesená",J199,0)</f>
        <v>0</v>
      </c>
      <c r="BH199" s="227">
        <f>IF(N199="sníž. přenesená",J199,0)</f>
        <v>0</v>
      </c>
      <c r="BI199" s="227">
        <f>IF(N199="nulová",J199,0)</f>
        <v>0</v>
      </c>
      <c r="BJ199" s="17" t="s">
        <v>74</v>
      </c>
      <c r="BK199" s="227">
        <f>ROUND(I199*H199,2)</f>
        <v>0</v>
      </c>
      <c r="BL199" s="17" t="s">
        <v>218</v>
      </c>
      <c r="BM199" s="17" t="s">
        <v>1193</v>
      </c>
    </row>
    <row r="200" spans="2:47" s="1" customFormat="1" ht="12">
      <c r="B200" s="38"/>
      <c r="C200" s="39"/>
      <c r="D200" s="228" t="s">
        <v>219</v>
      </c>
      <c r="E200" s="39"/>
      <c r="F200" s="229" t="s">
        <v>386</v>
      </c>
      <c r="G200" s="39"/>
      <c r="H200" s="39"/>
      <c r="I200" s="143"/>
      <c r="J200" s="39"/>
      <c r="K200" s="39"/>
      <c r="L200" s="43"/>
      <c r="M200" s="230"/>
      <c r="N200" s="79"/>
      <c r="O200" s="79"/>
      <c r="P200" s="79"/>
      <c r="Q200" s="79"/>
      <c r="R200" s="79"/>
      <c r="S200" s="79"/>
      <c r="T200" s="80"/>
      <c r="AT200" s="17" t="s">
        <v>219</v>
      </c>
      <c r="AU200" s="17" t="s">
        <v>76</v>
      </c>
    </row>
    <row r="201" spans="2:47" s="1" customFormat="1" ht="12">
      <c r="B201" s="38"/>
      <c r="C201" s="39"/>
      <c r="D201" s="228" t="s">
        <v>221</v>
      </c>
      <c r="E201" s="39"/>
      <c r="F201" s="231" t="s">
        <v>387</v>
      </c>
      <c r="G201" s="39"/>
      <c r="H201" s="39"/>
      <c r="I201" s="143"/>
      <c r="J201" s="39"/>
      <c r="K201" s="39"/>
      <c r="L201" s="43"/>
      <c r="M201" s="230"/>
      <c r="N201" s="79"/>
      <c r="O201" s="79"/>
      <c r="P201" s="79"/>
      <c r="Q201" s="79"/>
      <c r="R201" s="79"/>
      <c r="S201" s="79"/>
      <c r="T201" s="80"/>
      <c r="AT201" s="17" t="s">
        <v>221</v>
      </c>
      <c r="AU201" s="17" t="s">
        <v>76</v>
      </c>
    </row>
    <row r="202" spans="2:51" s="12" customFormat="1" ht="12">
      <c r="B202" s="232"/>
      <c r="C202" s="233"/>
      <c r="D202" s="228" t="s">
        <v>223</v>
      </c>
      <c r="E202" s="234" t="s">
        <v>1</v>
      </c>
      <c r="F202" s="235" t="s">
        <v>379</v>
      </c>
      <c r="G202" s="233"/>
      <c r="H202" s="234" t="s">
        <v>1</v>
      </c>
      <c r="I202" s="236"/>
      <c r="J202" s="233"/>
      <c r="K202" s="233"/>
      <c r="L202" s="237"/>
      <c r="M202" s="238"/>
      <c r="N202" s="239"/>
      <c r="O202" s="239"/>
      <c r="P202" s="239"/>
      <c r="Q202" s="239"/>
      <c r="R202" s="239"/>
      <c r="S202" s="239"/>
      <c r="T202" s="240"/>
      <c r="AT202" s="241" t="s">
        <v>223</v>
      </c>
      <c r="AU202" s="241" t="s">
        <v>76</v>
      </c>
      <c r="AV202" s="12" t="s">
        <v>74</v>
      </c>
      <c r="AW202" s="12" t="s">
        <v>30</v>
      </c>
      <c r="AX202" s="12" t="s">
        <v>67</v>
      </c>
      <c r="AY202" s="241" t="s">
        <v>211</v>
      </c>
    </row>
    <row r="203" spans="2:51" s="12" customFormat="1" ht="12">
      <c r="B203" s="232"/>
      <c r="C203" s="233"/>
      <c r="D203" s="228" t="s">
        <v>223</v>
      </c>
      <c r="E203" s="234" t="s">
        <v>1</v>
      </c>
      <c r="F203" s="235" t="s">
        <v>949</v>
      </c>
      <c r="G203" s="233"/>
      <c r="H203" s="234" t="s">
        <v>1</v>
      </c>
      <c r="I203" s="236"/>
      <c r="J203" s="233"/>
      <c r="K203" s="233"/>
      <c r="L203" s="237"/>
      <c r="M203" s="238"/>
      <c r="N203" s="239"/>
      <c r="O203" s="239"/>
      <c r="P203" s="239"/>
      <c r="Q203" s="239"/>
      <c r="R203" s="239"/>
      <c r="S203" s="239"/>
      <c r="T203" s="240"/>
      <c r="AT203" s="241" t="s">
        <v>223</v>
      </c>
      <c r="AU203" s="241" t="s">
        <v>76</v>
      </c>
      <c r="AV203" s="12" t="s">
        <v>74</v>
      </c>
      <c r="AW203" s="12" t="s">
        <v>30</v>
      </c>
      <c r="AX203" s="12" t="s">
        <v>67</v>
      </c>
      <c r="AY203" s="241" t="s">
        <v>211</v>
      </c>
    </row>
    <row r="204" spans="2:51" s="13" customFormat="1" ht="12">
      <c r="B204" s="242"/>
      <c r="C204" s="243"/>
      <c r="D204" s="228" t="s">
        <v>223</v>
      </c>
      <c r="E204" s="244" t="s">
        <v>1</v>
      </c>
      <c r="F204" s="245" t="s">
        <v>1194</v>
      </c>
      <c r="G204" s="243"/>
      <c r="H204" s="246">
        <v>5.513</v>
      </c>
      <c r="I204" s="247"/>
      <c r="J204" s="243"/>
      <c r="K204" s="243"/>
      <c r="L204" s="248"/>
      <c r="M204" s="249"/>
      <c r="N204" s="250"/>
      <c r="O204" s="250"/>
      <c r="P204" s="250"/>
      <c r="Q204" s="250"/>
      <c r="R204" s="250"/>
      <c r="S204" s="250"/>
      <c r="T204" s="251"/>
      <c r="AT204" s="252" t="s">
        <v>223</v>
      </c>
      <c r="AU204" s="252" t="s">
        <v>76</v>
      </c>
      <c r="AV204" s="13" t="s">
        <v>76</v>
      </c>
      <c r="AW204" s="13" t="s">
        <v>30</v>
      </c>
      <c r="AX204" s="13" t="s">
        <v>67</v>
      </c>
      <c r="AY204" s="252" t="s">
        <v>211</v>
      </c>
    </row>
    <row r="205" spans="2:51" s="13" customFormat="1" ht="12">
      <c r="B205" s="242"/>
      <c r="C205" s="243"/>
      <c r="D205" s="228" t="s">
        <v>223</v>
      </c>
      <c r="E205" s="244" t="s">
        <v>1</v>
      </c>
      <c r="F205" s="245" t="s">
        <v>1195</v>
      </c>
      <c r="G205" s="243"/>
      <c r="H205" s="246">
        <v>0.32</v>
      </c>
      <c r="I205" s="247"/>
      <c r="J205" s="243"/>
      <c r="K205" s="243"/>
      <c r="L205" s="248"/>
      <c r="M205" s="249"/>
      <c r="N205" s="250"/>
      <c r="O205" s="250"/>
      <c r="P205" s="250"/>
      <c r="Q205" s="250"/>
      <c r="R205" s="250"/>
      <c r="S205" s="250"/>
      <c r="T205" s="251"/>
      <c r="AT205" s="252" t="s">
        <v>223</v>
      </c>
      <c r="AU205" s="252" t="s">
        <v>76</v>
      </c>
      <c r="AV205" s="13" t="s">
        <v>76</v>
      </c>
      <c r="AW205" s="13" t="s">
        <v>30</v>
      </c>
      <c r="AX205" s="13" t="s">
        <v>67</v>
      </c>
      <c r="AY205" s="252" t="s">
        <v>211</v>
      </c>
    </row>
    <row r="206" spans="2:51" s="12" customFormat="1" ht="12">
      <c r="B206" s="232"/>
      <c r="C206" s="233"/>
      <c r="D206" s="228" t="s">
        <v>223</v>
      </c>
      <c r="E206" s="234" t="s">
        <v>1</v>
      </c>
      <c r="F206" s="235" t="s">
        <v>1190</v>
      </c>
      <c r="G206" s="233"/>
      <c r="H206" s="234" t="s">
        <v>1</v>
      </c>
      <c r="I206" s="236"/>
      <c r="J206" s="233"/>
      <c r="K206" s="233"/>
      <c r="L206" s="237"/>
      <c r="M206" s="238"/>
      <c r="N206" s="239"/>
      <c r="O206" s="239"/>
      <c r="P206" s="239"/>
      <c r="Q206" s="239"/>
      <c r="R206" s="239"/>
      <c r="S206" s="239"/>
      <c r="T206" s="240"/>
      <c r="AT206" s="241" t="s">
        <v>223</v>
      </c>
      <c r="AU206" s="241" t="s">
        <v>76</v>
      </c>
      <c r="AV206" s="12" t="s">
        <v>74</v>
      </c>
      <c r="AW206" s="12" t="s">
        <v>30</v>
      </c>
      <c r="AX206" s="12" t="s">
        <v>67</v>
      </c>
      <c r="AY206" s="241" t="s">
        <v>211</v>
      </c>
    </row>
    <row r="207" spans="2:51" s="13" customFormat="1" ht="12">
      <c r="B207" s="242"/>
      <c r="C207" s="243"/>
      <c r="D207" s="228" t="s">
        <v>223</v>
      </c>
      <c r="E207" s="244" t="s">
        <v>1</v>
      </c>
      <c r="F207" s="245" t="s">
        <v>1194</v>
      </c>
      <c r="G207" s="243"/>
      <c r="H207" s="246">
        <v>5.513</v>
      </c>
      <c r="I207" s="247"/>
      <c r="J207" s="243"/>
      <c r="K207" s="243"/>
      <c r="L207" s="248"/>
      <c r="M207" s="249"/>
      <c r="N207" s="250"/>
      <c r="O207" s="250"/>
      <c r="P207" s="250"/>
      <c r="Q207" s="250"/>
      <c r="R207" s="250"/>
      <c r="S207" s="250"/>
      <c r="T207" s="251"/>
      <c r="AT207" s="252" t="s">
        <v>223</v>
      </c>
      <c r="AU207" s="252" t="s">
        <v>76</v>
      </c>
      <c r="AV207" s="13" t="s">
        <v>76</v>
      </c>
      <c r="AW207" s="13" t="s">
        <v>30</v>
      </c>
      <c r="AX207" s="13" t="s">
        <v>67</v>
      </c>
      <c r="AY207" s="252" t="s">
        <v>211</v>
      </c>
    </row>
    <row r="208" spans="2:51" s="13" customFormat="1" ht="12">
      <c r="B208" s="242"/>
      <c r="C208" s="243"/>
      <c r="D208" s="228" t="s">
        <v>223</v>
      </c>
      <c r="E208" s="244" t="s">
        <v>1</v>
      </c>
      <c r="F208" s="245" t="s">
        <v>1195</v>
      </c>
      <c r="G208" s="243"/>
      <c r="H208" s="246">
        <v>0.32</v>
      </c>
      <c r="I208" s="247"/>
      <c r="J208" s="243"/>
      <c r="K208" s="243"/>
      <c r="L208" s="248"/>
      <c r="M208" s="249"/>
      <c r="N208" s="250"/>
      <c r="O208" s="250"/>
      <c r="P208" s="250"/>
      <c r="Q208" s="250"/>
      <c r="R208" s="250"/>
      <c r="S208" s="250"/>
      <c r="T208" s="251"/>
      <c r="AT208" s="252" t="s">
        <v>223</v>
      </c>
      <c r="AU208" s="252" t="s">
        <v>76</v>
      </c>
      <c r="AV208" s="13" t="s">
        <v>76</v>
      </c>
      <c r="AW208" s="13" t="s">
        <v>30</v>
      </c>
      <c r="AX208" s="13" t="s">
        <v>67</v>
      </c>
      <c r="AY208" s="252" t="s">
        <v>211</v>
      </c>
    </row>
    <row r="209" spans="2:51" s="12" customFormat="1" ht="12">
      <c r="B209" s="232"/>
      <c r="C209" s="233"/>
      <c r="D209" s="228" t="s">
        <v>223</v>
      </c>
      <c r="E209" s="234" t="s">
        <v>1</v>
      </c>
      <c r="F209" s="235" t="s">
        <v>925</v>
      </c>
      <c r="G209" s="233"/>
      <c r="H209" s="234" t="s">
        <v>1</v>
      </c>
      <c r="I209" s="236"/>
      <c r="J209" s="233"/>
      <c r="K209" s="233"/>
      <c r="L209" s="237"/>
      <c r="M209" s="238"/>
      <c r="N209" s="239"/>
      <c r="O209" s="239"/>
      <c r="P209" s="239"/>
      <c r="Q209" s="239"/>
      <c r="R209" s="239"/>
      <c r="S209" s="239"/>
      <c r="T209" s="240"/>
      <c r="AT209" s="241" t="s">
        <v>223</v>
      </c>
      <c r="AU209" s="241" t="s">
        <v>76</v>
      </c>
      <c r="AV209" s="12" t="s">
        <v>74</v>
      </c>
      <c r="AW209" s="12" t="s">
        <v>30</v>
      </c>
      <c r="AX209" s="12" t="s">
        <v>67</v>
      </c>
      <c r="AY209" s="241" t="s">
        <v>211</v>
      </c>
    </row>
    <row r="210" spans="2:51" s="13" customFormat="1" ht="12">
      <c r="B210" s="242"/>
      <c r="C210" s="243"/>
      <c r="D210" s="228" t="s">
        <v>223</v>
      </c>
      <c r="E210" s="244" t="s">
        <v>1</v>
      </c>
      <c r="F210" s="245" t="s">
        <v>930</v>
      </c>
      <c r="G210" s="243"/>
      <c r="H210" s="246">
        <v>12.39</v>
      </c>
      <c r="I210" s="247"/>
      <c r="J210" s="243"/>
      <c r="K210" s="243"/>
      <c r="L210" s="248"/>
      <c r="M210" s="249"/>
      <c r="N210" s="250"/>
      <c r="O210" s="250"/>
      <c r="P210" s="250"/>
      <c r="Q210" s="250"/>
      <c r="R210" s="250"/>
      <c r="S210" s="250"/>
      <c r="T210" s="251"/>
      <c r="AT210" s="252" t="s">
        <v>223</v>
      </c>
      <c r="AU210" s="252" t="s">
        <v>76</v>
      </c>
      <c r="AV210" s="13" t="s">
        <v>76</v>
      </c>
      <c r="AW210" s="13" t="s">
        <v>30</v>
      </c>
      <c r="AX210" s="13" t="s">
        <v>67</v>
      </c>
      <c r="AY210" s="252" t="s">
        <v>211</v>
      </c>
    </row>
    <row r="211" spans="2:51" s="13" customFormat="1" ht="12">
      <c r="B211" s="242"/>
      <c r="C211" s="243"/>
      <c r="D211" s="228" t="s">
        <v>223</v>
      </c>
      <c r="E211" s="244" t="s">
        <v>1</v>
      </c>
      <c r="F211" s="245" t="s">
        <v>1195</v>
      </c>
      <c r="G211" s="243"/>
      <c r="H211" s="246">
        <v>0.32</v>
      </c>
      <c r="I211" s="247"/>
      <c r="J211" s="243"/>
      <c r="K211" s="243"/>
      <c r="L211" s="248"/>
      <c r="M211" s="249"/>
      <c r="N211" s="250"/>
      <c r="O211" s="250"/>
      <c r="P211" s="250"/>
      <c r="Q211" s="250"/>
      <c r="R211" s="250"/>
      <c r="S211" s="250"/>
      <c r="T211" s="251"/>
      <c r="AT211" s="252" t="s">
        <v>223</v>
      </c>
      <c r="AU211" s="252" t="s">
        <v>76</v>
      </c>
      <c r="AV211" s="13" t="s">
        <v>76</v>
      </c>
      <c r="AW211" s="13" t="s">
        <v>30</v>
      </c>
      <c r="AX211" s="13" t="s">
        <v>67</v>
      </c>
      <c r="AY211" s="252" t="s">
        <v>211</v>
      </c>
    </row>
    <row r="212" spans="2:51" s="12" customFormat="1" ht="12">
      <c r="B212" s="232"/>
      <c r="C212" s="233"/>
      <c r="D212" s="228" t="s">
        <v>223</v>
      </c>
      <c r="E212" s="234" t="s">
        <v>1</v>
      </c>
      <c r="F212" s="235" t="s">
        <v>931</v>
      </c>
      <c r="G212" s="233"/>
      <c r="H212" s="234" t="s">
        <v>1</v>
      </c>
      <c r="I212" s="236"/>
      <c r="J212" s="233"/>
      <c r="K212" s="233"/>
      <c r="L212" s="237"/>
      <c r="M212" s="238"/>
      <c r="N212" s="239"/>
      <c r="O212" s="239"/>
      <c r="P212" s="239"/>
      <c r="Q212" s="239"/>
      <c r="R212" s="239"/>
      <c r="S212" s="239"/>
      <c r="T212" s="240"/>
      <c r="AT212" s="241" t="s">
        <v>223</v>
      </c>
      <c r="AU212" s="241" t="s">
        <v>76</v>
      </c>
      <c r="AV212" s="12" t="s">
        <v>74</v>
      </c>
      <c r="AW212" s="12" t="s">
        <v>30</v>
      </c>
      <c r="AX212" s="12" t="s">
        <v>67</v>
      </c>
      <c r="AY212" s="241" t="s">
        <v>211</v>
      </c>
    </row>
    <row r="213" spans="2:51" s="13" customFormat="1" ht="12">
      <c r="B213" s="242"/>
      <c r="C213" s="243"/>
      <c r="D213" s="228" t="s">
        <v>223</v>
      </c>
      <c r="E213" s="244" t="s">
        <v>1</v>
      </c>
      <c r="F213" s="245" t="s">
        <v>1196</v>
      </c>
      <c r="G213" s="243"/>
      <c r="H213" s="246">
        <v>17.877</v>
      </c>
      <c r="I213" s="247"/>
      <c r="J213" s="243"/>
      <c r="K213" s="243"/>
      <c r="L213" s="248"/>
      <c r="M213" s="249"/>
      <c r="N213" s="250"/>
      <c r="O213" s="250"/>
      <c r="P213" s="250"/>
      <c r="Q213" s="250"/>
      <c r="R213" s="250"/>
      <c r="S213" s="250"/>
      <c r="T213" s="251"/>
      <c r="AT213" s="252" t="s">
        <v>223</v>
      </c>
      <c r="AU213" s="252" t="s">
        <v>76</v>
      </c>
      <c r="AV213" s="13" t="s">
        <v>76</v>
      </c>
      <c r="AW213" s="13" t="s">
        <v>30</v>
      </c>
      <c r="AX213" s="13" t="s">
        <v>67</v>
      </c>
      <c r="AY213" s="252" t="s">
        <v>211</v>
      </c>
    </row>
    <row r="214" spans="2:51" s="13" customFormat="1" ht="12">
      <c r="B214" s="242"/>
      <c r="C214" s="243"/>
      <c r="D214" s="228" t="s">
        <v>223</v>
      </c>
      <c r="E214" s="244" t="s">
        <v>1</v>
      </c>
      <c r="F214" s="245" t="s">
        <v>1195</v>
      </c>
      <c r="G214" s="243"/>
      <c r="H214" s="246">
        <v>0.32</v>
      </c>
      <c r="I214" s="247"/>
      <c r="J214" s="243"/>
      <c r="K214" s="243"/>
      <c r="L214" s="248"/>
      <c r="M214" s="249"/>
      <c r="N214" s="250"/>
      <c r="O214" s="250"/>
      <c r="P214" s="250"/>
      <c r="Q214" s="250"/>
      <c r="R214" s="250"/>
      <c r="S214" s="250"/>
      <c r="T214" s="251"/>
      <c r="AT214" s="252" t="s">
        <v>223</v>
      </c>
      <c r="AU214" s="252" t="s">
        <v>76</v>
      </c>
      <c r="AV214" s="13" t="s">
        <v>76</v>
      </c>
      <c r="AW214" s="13" t="s">
        <v>30</v>
      </c>
      <c r="AX214" s="13" t="s">
        <v>67</v>
      </c>
      <c r="AY214" s="252" t="s">
        <v>211</v>
      </c>
    </row>
    <row r="215" spans="2:51" s="14" customFormat="1" ht="12">
      <c r="B215" s="253"/>
      <c r="C215" s="254"/>
      <c r="D215" s="228" t="s">
        <v>223</v>
      </c>
      <c r="E215" s="255" t="s">
        <v>1</v>
      </c>
      <c r="F215" s="256" t="s">
        <v>227</v>
      </c>
      <c r="G215" s="254"/>
      <c r="H215" s="257">
        <v>42.573</v>
      </c>
      <c r="I215" s="258"/>
      <c r="J215" s="254"/>
      <c r="K215" s="254"/>
      <c r="L215" s="259"/>
      <c r="M215" s="260"/>
      <c r="N215" s="261"/>
      <c r="O215" s="261"/>
      <c r="P215" s="261"/>
      <c r="Q215" s="261"/>
      <c r="R215" s="261"/>
      <c r="S215" s="261"/>
      <c r="T215" s="262"/>
      <c r="AT215" s="263" t="s">
        <v>223</v>
      </c>
      <c r="AU215" s="263" t="s">
        <v>76</v>
      </c>
      <c r="AV215" s="14" t="s">
        <v>218</v>
      </c>
      <c r="AW215" s="14" t="s">
        <v>30</v>
      </c>
      <c r="AX215" s="14" t="s">
        <v>74</v>
      </c>
      <c r="AY215" s="263" t="s">
        <v>211</v>
      </c>
    </row>
    <row r="216" spans="2:65" s="1" customFormat="1" ht="16.5" customHeight="1">
      <c r="B216" s="38"/>
      <c r="C216" s="216" t="s">
        <v>253</v>
      </c>
      <c r="D216" s="216" t="s">
        <v>213</v>
      </c>
      <c r="E216" s="217" t="s">
        <v>390</v>
      </c>
      <c r="F216" s="218" t="s">
        <v>391</v>
      </c>
      <c r="G216" s="219" t="s">
        <v>216</v>
      </c>
      <c r="H216" s="220">
        <v>42.573</v>
      </c>
      <c r="I216" s="221"/>
      <c r="J216" s="222">
        <f>ROUND(I216*H216,2)</f>
        <v>0</v>
      </c>
      <c r="K216" s="218" t="s">
        <v>217</v>
      </c>
      <c r="L216" s="43"/>
      <c r="M216" s="223" t="s">
        <v>1</v>
      </c>
      <c r="N216" s="224" t="s">
        <v>38</v>
      </c>
      <c r="O216" s="79"/>
      <c r="P216" s="225">
        <f>O216*H216</f>
        <v>0</v>
      </c>
      <c r="Q216" s="225">
        <v>1.5E-05</v>
      </c>
      <c r="R216" s="225">
        <f>Q216*H216</f>
        <v>0.000638595</v>
      </c>
      <c r="S216" s="225">
        <v>0</v>
      </c>
      <c r="T216" s="226">
        <f>S216*H216</f>
        <v>0</v>
      </c>
      <c r="AR216" s="17" t="s">
        <v>218</v>
      </c>
      <c r="AT216" s="17" t="s">
        <v>213</v>
      </c>
      <c r="AU216" s="17" t="s">
        <v>76</v>
      </c>
      <c r="AY216" s="17" t="s">
        <v>211</v>
      </c>
      <c r="BE216" s="227">
        <f>IF(N216="základní",J216,0)</f>
        <v>0</v>
      </c>
      <c r="BF216" s="227">
        <f>IF(N216="snížená",J216,0)</f>
        <v>0</v>
      </c>
      <c r="BG216" s="227">
        <f>IF(N216="zákl. přenesená",J216,0)</f>
        <v>0</v>
      </c>
      <c r="BH216" s="227">
        <f>IF(N216="sníž. přenesená",J216,0)</f>
        <v>0</v>
      </c>
      <c r="BI216" s="227">
        <f>IF(N216="nulová",J216,0)</f>
        <v>0</v>
      </c>
      <c r="BJ216" s="17" t="s">
        <v>74</v>
      </c>
      <c r="BK216" s="227">
        <f>ROUND(I216*H216,2)</f>
        <v>0</v>
      </c>
      <c r="BL216" s="17" t="s">
        <v>218</v>
      </c>
      <c r="BM216" s="17" t="s">
        <v>1197</v>
      </c>
    </row>
    <row r="217" spans="2:47" s="1" customFormat="1" ht="12">
      <c r="B217" s="38"/>
      <c r="C217" s="39"/>
      <c r="D217" s="228" t="s">
        <v>219</v>
      </c>
      <c r="E217" s="39"/>
      <c r="F217" s="229" t="s">
        <v>393</v>
      </c>
      <c r="G217" s="39"/>
      <c r="H217" s="39"/>
      <c r="I217" s="143"/>
      <c r="J217" s="39"/>
      <c r="K217" s="39"/>
      <c r="L217" s="43"/>
      <c r="M217" s="230"/>
      <c r="N217" s="79"/>
      <c r="O217" s="79"/>
      <c r="P217" s="79"/>
      <c r="Q217" s="79"/>
      <c r="R217" s="79"/>
      <c r="S217" s="79"/>
      <c r="T217" s="80"/>
      <c r="AT217" s="17" t="s">
        <v>219</v>
      </c>
      <c r="AU217" s="17" t="s">
        <v>76</v>
      </c>
    </row>
    <row r="218" spans="2:47" s="1" customFormat="1" ht="12">
      <c r="B218" s="38"/>
      <c r="C218" s="39"/>
      <c r="D218" s="228" t="s">
        <v>221</v>
      </c>
      <c r="E218" s="39"/>
      <c r="F218" s="231" t="s">
        <v>387</v>
      </c>
      <c r="G218" s="39"/>
      <c r="H218" s="39"/>
      <c r="I218" s="143"/>
      <c r="J218" s="39"/>
      <c r="K218" s="39"/>
      <c r="L218" s="43"/>
      <c r="M218" s="230"/>
      <c r="N218" s="79"/>
      <c r="O218" s="79"/>
      <c r="P218" s="79"/>
      <c r="Q218" s="79"/>
      <c r="R218" s="79"/>
      <c r="S218" s="79"/>
      <c r="T218" s="80"/>
      <c r="AT218" s="17" t="s">
        <v>221</v>
      </c>
      <c r="AU218" s="17" t="s">
        <v>76</v>
      </c>
    </row>
    <row r="219" spans="2:65" s="1" customFormat="1" ht="16.5" customHeight="1">
      <c r="B219" s="38"/>
      <c r="C219" s="216" t="s">
        <v>353</v>
      </c>
      <c r="D219" s="216" t="s">
        <v>213</v>
      </c>
      <c r="E219" s="217" t="s">
        <v>934</v>
      </c>
      <c r="F219" s="218" t="s">
        <v>935</v>
      </c>
      <c r="G219" s="219" t="s">
        <v>323</v>
      </c>
      <c r="H219" s="220">
        <v>0.555</v>
      </c>
      <c r="I219" s="221"/>
      <c r="J219" s="222">
        <f>ROUND(I219*H219,2)</f>
        <v>0</v>
      </c>
      <c r="K219" s="218" t="s">
        <v>217</v>
      </c>
      <c r="L219" s="43"/>
      <c r="M219" s="223" t="s">
        <v>1</v>
      </c>
      <c r="N219" s="224" t="s">
        <v>38</v>
      </c>
      <c r="O219" s="79"/>
      <c r="P219" s="225">
        <f>O219*H219</f>
        <v>0</v>
      </c>
      <c r="Q219" s="225">
        <v>1.0487652</v>
      </c>
      <c r="R219" s="225">
        <f>Q219*H219</f>
        <v>0.582064686</v>
      </c>
      <c r="S219" s="225">
        <v>0</v>
      </c>
      <c r="T219" s="226">
        <f>S219*H219</f>
        <v>0</v>
      </c>
      <c r="AR219" s="17" t="s">
        <v>218</v>
      </c>
      <c r="AT219" s="17" t="s">
        <v>213</v>
      </c>
      <c r="AU219" s="17" t="s">
        <v>76</v>
      </c>
      <c r="AY219" s="17" t="s">
        <v>211</v>
      </c>
      <c r="BE219" s="227">
        <f>IF(N219="základní",J219,0)</f>
        <v>0</v>
      </c>
      <c r="BF219" s="227">
        <f>IF(N219="snížená",J219,0)</f>
        <v>0</v>
      </c>
      <c r="BG219" s="227">
        <f>IF(N219="zákl. přenesená",J219,0)</f>
        <v>0</v>
      </c>
      <c r="BH219" s="227">
        <f>IF(N219="sníž. přenesená",J219,0)</f>
        <v>0</v>
      </c>
      <c r="BI219" s="227">
        <f>IF(N219="nulová",J219,0)</f>
        <v>0</v>
      </c>
      <c r="BJ219" s="17" t="s">
        <v>74</v>
      </c>
      <c r="BK219" s="227">
        <f>ROUND(I219*H219,2)</f>
        <v>0</v>
      </c>
      <c r="BL219" s="17" t="s">
        <v>218</v>
      </c>
      <c r="BM219" s="17" t="s">
        <v>1198</v>
      </c>
    </row>
    <row r="220" spans="2:47" s="1" customFormat="1" ht="12">
      <c r="B220" s="38"/>
      <c r="C220" s="39"/>
      <c r="D220" s="228" t="s">
        <v>219</v>
      </c>
      <c r="E220" s="39"/>
      <c r="F220" s="229" t="s">
        <v>937</v>
      </c>
      <c r="G220" s="39"/>
      <c r="H220" s="39"/>
      <c r="I220" s="143"/>
      <c r="J220" s="39"/>
      <c r="K220" s="39"/>
      <c r="L220" s="43"/>
      <c r="M220" s="230"/>
      <c r="N220" s="79"/>
      <c r="O220" s="79"/>
      <c r="P220" s="79"/>
      <c r="Q220" s="79"/>
      <c r="R220" s="79"/>
      <c r="S220" s="79"/>
      <c r="T220" s="80"/>
      <c r="AT220" s="17" t="s">
        <v>219</v>
      </c>
      <c r="AU220" s="17" t="s">
        <v>76</v>
      </c>
    </row>
    <row r="221" spans="2:47" s="1" customFormat="1" ht="12">
      <c r="B221" s="38"/>
      <c r="C221" s="39"/>
      <c r="D221" s="228" t="s">
        <v>221</v>
      </c>
      <c r="E221" s="39"/>
      <c r="F221" s="231" t="s">
        <v>938</v>
      </c>
      <c r="G221" s="39"/>
      <c r="H221" s="39"/>
      <c r="I221" s="143"/>
      <c r="J221" s="39"/>
      <c r="K221" s="39"/>
      <c r="L221" s="43"/>
      <c r="M221" s="230"/>
      <c r="N221" s="79"/>
      <c r="O221" s="79"/>
      <c r="P221" s="79"/>
      <c r="Q221" s="79"/>
      <c r="R221" s="79"/>
      <c r="S221" s="79"/>
      <c r="T221" s="80"/>
      <c r="AT221" s="17" t="s">
        <v>221</v>
      </c>
      <c r="AU221" s="17" t="s">
        <v>76</v>
      </c>
    </row>
    <row r="222" spans="2:51" s="12" customFormat="1" ht="12">
      <c r="B222" s="232"/>
      <c r="C222" s="233"/>
      <c r="D222" s="228" t="s">
        <v>223</v>
      </c>
      <c r="E222" s="234" t="s">
        <v>1</v>
      </c>
      <c r="F222" s="235" t="s">
        <v>1199</v>
      </c>
      <c r="G222" s="233"/>
      <c r="H222" s="234" t="s">
        <v>1</v>
      </c>
      <c r="I222" s="236"/>
      <c r="J222" s="233"/>
      <c r="K222" s="233"/>
      <c r="L222" s="237"/>
      <c r="M222" s="238"/>
      <c r="N222" s="239"/>
      <c r="O222" s="239"/>
      <c r="P222" s="239"/>
      <c r="Q222" s="239"/>
      <c r="R222" s="239"/>
      <c r="S222" s="239"/>
      <c r="T222" s="240"/>
      <c r="AT222" s="241" t="s">
        <v>223</v>
      </c>
      <c r="AU222" s="241" t="s">
        <v>76</v>
      </c>
      <c r="AV222" s="12" t="s">
        <v>74</v>
      </c>
      <c r="AW222" s="12" t="s">
        <v>30</v>
      </c>
      <c r="AX222" s="12" t="s">
        <v>67</v>
      </c>
      <c r="AY222" s="241" t="s">
        <v>211</v>
      </c>
    </row>
    <row r="223" spans="2:51" s="13" customFormat="1" ht="12">
      <c r="B223" s="242"/>
      <c r="C223" s="243"/>
      <c r="D223" s="228" t="s">
        <v>223</v>
      </c>
      <c r="E223" s="244" t="s">
        <v>1</v>
      </c>
      <c r="F223" s="245" t="s">
        <v>1200</v>
      </c>
      <c r="G223" s="243"/>
      <c r="H223" s="246">
        <v>0.555</v>
      </c>
      <c r="I223" s="247"/>
      <c r="J223" s="243"/>
      <c r="K223" s="243"/>
      <c r="L223" s="248"/>
      <c r="M223" s="249"/>
      <c r="N223" s="250"/>
      <c r="O223" s="250"/>
      <c r="P223" s="250"/>
      <c r="Q223" s="250"/>
      <c r="R223" s="250"/>
      <c r="S223" s="250"/>
      <c r="T223" s="251"/>
      <c r="AT223" s="252" t="s">
        <v>223</v>
      </c>
      <c r="AU223" s="252" t="s">
        <v>76</v>
      </c>
      <c r="AV223" s="13" t="s">
        <v>76</v>
      </c>
      <c r="AW223" s="13" t="s">
        <v>30</v>
      </c>
      <c r="AX223" s="13" t="s">
        <v>67</v>
      </c>
      <c r="AY223" s="252" t="s">
        <v>211</v>
      </c>
    </row>
    <row r="224" spans="2:51" s="14" customFormat="1" ht="12">
      <c r="B224" s="253"/>
      <c r="C224" s="254"/>
      <c r="D224" s="228" t="s">
        <v>223</v>
      </c>
      <c r="E224" s="255" t="s">
        <v>1</v>
      </c>
      <c r="F224" s="256" t="s">
        <v>227</v>
      </c>
      <c r="G224" s="254"/>
      <c r="H224" s="257">
        <v>0.555</v>
      </c>
      <c r="I224" s="258"/>
      <c r="J224" s="254"/>
      <c r="K224" s="254"/>
      <c r="L224" s="259"/>
      <c r="M224" s="260"/>
      <c r="N224" s="261"/>
      <c r="O224" s="261"/>
      <c r="P224" s="261"/>
      <c r="Q224" s="261"/>
      <c r="R224" s="261"/>
      <c r="S224" s="261"/>
      <c r="T224" s="262"/>
      <c r="AT224" s="263" t="s">
        <v>223</v>
      </c>
      <c r="AU224" s="263" t="s">
        <v>76</v>
      </c>
      <c r="AV224" s="14" t="s">
        <v>218</v>
      </c>
      <c r="AW224" s="14" t="s">
        <v>30</v>
      </c>
      <c r="AX224" s="14" t="s">
        <v>74</v>
      </c>
      <c r="AY224" s="263" t="s">
        <v>211</v>
      </c>
    </row>
    <row r="225" spans="2:65" s="1" customFormat="1" ht="16.5" customHeight="1">
      <c r="B225" s="38"/>
      <c r="C225" s="216" t="s">
        <v>7</v>
      </c>
      <c r="D225" s="216" t="s">
        <v>213</v>
      </c>
      <c r="E225" s="217" t="s">
        <v>944</v>
      </c>
      <c r="F225" s="218" t="s">
        <v>945</v>
      </c>
      <c r="G225" s="219" t="s">
        <v>230</v>
      </c>
      <c r="H225" s="220">
        <v>3.75</v>
      </c>
      <c r="I225" s="221"/>
      <c r="J225" s="222">
        <f>ROUND(I225*H225,2)</f>
        <v>0</v>
      </c>
      <c r="K225" s="218" t="s">
        <v>217</v>
      </c>
      <c r="L225" s="43"/>
      <c r="M225" s="223" t="s">
        <v>1</v>
      </c>
      <c r="N225" s="224" t="s">
        <v>38</v>
      </c>
      <c r="O225" s="79"/>
      <c r="P225" s="225">
        <f>O225*H225</f>
        <v>0</v>
      </c>
      <c r="Q225" s="225">
        <v>0</v>
      </c>
      <c r="R225" s="225">
        <f>Q225*H225</f>
        <v>0</v>
      </c>
      <c r="S225" s="225">
        <v>0</v>
      </c>
      <c r="T225" s="226">
        <f>S225*H225</f>
        <v>0</v>
      </c>
      <c r="AR225" s="17" t="s">
        <v>218</v>
      </c>
      <c r="AT225" s="17" t="s">
        <v>213</v>
      </c>
      <c r="AU225" s="17" t="s">
        <v>76</v>
      </c>
      <c r="AY225" s="17" t="s">
        <v>211</v>
      </c>
      <c r="BE225" s="227">
        <f>IF(N225="základní",J225,0)</f>
        <v>0</v>
      </c>
      <c r="BF225" s="227">
        <f>IF(N225="snížená",J225,0)</f>
        <v>0</v>
      </c>
      <c r="BG225" s="227">
        <f>IF(N225="zákl. přenesená",J225,0)</f>
        <v>0</v>
      </c>
      <c r="BH225" s="227">
        <f>IF(N225="sníž. přenesená",J225,0)</f>
        <v>0</v>
      </c>
      <c r="BI225" s="227">
        <f>IF(N225="nulová",J225,0)</f>
        <v>0</v>
      </c>
      <c r="BJ225" s="17" t="s">
        <v>74</v>
      </c>
      <c r="BK225" s="227">
        <f>ROUND(I225*H225,2)</f>
        <v>0</v>
      </c>
      <c r="BL225" s="17" t="s">
        <v>218</v>
      </c>
      <c r="BM225" s="17" t="s">
        <v>1201</v>
      </c>
    </row>
    <row r="226" spans="2:47" s="1" customFormat="1" ht="12">
      <c r="B226" s="38"/>
      <c r="C226" s="39"/>
      <c r="D226" s="228" t="s">
        <v>219</v>
      </c>
      <c r="E226" s="39"/>
      <c r="F226" s="229" t="s">
        <v>947</v>
      </c>
      <c r="G226" s="39"/>
      <c r="H226" s="39"/>
      <c r="I226" s="143"/>
      <c r="J226" s="39"/>
      <c r="K226" s="39"/>
      <c r="L226" s="43"/>
      <c r="M226" s="230"/>
      <c r="N226" s="79"/>
      <c r="O226" s="79"/>
      <c r="P226" s="79"/>
      <c r="Q226" s="79"/>
      <c r="R226" s="79"/>
      <c r="S226" s="79"/>
      <c r="T226" s="80"/>
      <c r="AT226" s="17" t="s">
        <v>219</v>
      </c>
      <c r="AU226" s="17" t="s">
        <v>76</v>
      </c>
    </row>
    <row r="227" spans="2:47" s="1" customFormat="1" ht="12">
      <c r="B227" s="38"/>
      <c r="C227" s="39"/>
      <c r="D227" s="228" t="s">
        <v>221</v>
      </c>
      <c r="E227" s="39"/>
      <c r="F227" s="231" t="s">
        <v>948</v>
      </c>
      <c r="G227" s="39"/>
      <c r="H227" s="39"/>
      <c r="I227" s="143"/>
      <c r="J227" s="39"/>
      <c r="K227" s="39"/>
      <c r="L227" s="43"/>
      <c r="M227" s="230"/>
      <c r="N227" s="79"/>
      <c r="O227" s="79"/>
      <c r="P227" s="79"/>
      <c r="Q227" s="79"/>
      <c r="R227" s="79"/>
      <c r="S227" s="79"/>
      <c r="T227" s="80"/>
      <c r="AT227" s="17" t="s">
        <v>221</v>
      </c>
      <c r="AU227" s="17" t="s">
        <v>76</v>
      </c>
    </row>
    <row r="228" spans="2:51" s="12" customFormat="1" ht="12">
      <c r="B228" s="232"/>
      <c r="C228" s="233"/>
      <c r="D228" s="228" t="s">
        <v>223</v>
      </c>
      <c r="E228" s="234" t="s">
        <v>1</v>
      </c>
      <c r="F228" s="235" t="s">
        <v>939</v>
      </c>
      <c r="G228" s="233"/>
      <c r="H228" s="234" t="s">
        <v>1</v>
      </c>
      <c r="I228" s="236"/>
      <c r="J228" s="233"/>
      <c r="K228" s="233"/>
      <c r="L228" s="237"/>
      <c r="M228" s="238"/>
      <c r="N228" s="239"/>
      <c r="O228" s="239"/>
      <c r="P228" s="239"/>
      <c r="Q228" s="239"/>
      <c r="R228" s="239"/>
      <c r="S228" s="239"/>
      <c r="T228" s="240"/>
      <c r="AT228" s="241" t="s">
        <v>223</v>
      </c>
      <c r="AU228" s="241" t="s">
        <v>76</v>
      </c>
      <c r="AV228" s="12" t="s">
        <v>74</v>
      </c>
      <c r="AW228" s="12" t="s">
        <v>30</v>
      </c>
      <c r="AX228" s="12" t="s">
        <v>67</v>
      </c>
      <c r="AY228" s="241" t="s">
        <v>211</v>
      </c>
    </row>
    <row r="229" spans="2:51" s="12" customFormat="1" ht="12">
      <c r="B229" s="232"/>
      <c r="C229" s="233"/>
      <c r="D229" s="228" t="s">
        <v>223</v>
      </c>
      <c r="E229" s="234" t="s">
        <v>1</v>
      </c>
      <c r="F229" s="235" t="s">
        <v>949</v>
      </c>
      <c r="G229" s="233"/>
      <c r="H229" s="234" t="s">
        <v>1</v>
      </c>
      <c r="I229" s="236"/>
      <c r="J229" s="233"/>
      <c r="K229" s="233"/>
      <c r="L229" s="237"/>
      <c r="M229" s="238"/>
      <c r="N229" s="239"/>
      <c r="O229" s="239"/>
      <c r="P229" s="239"/>
      <c r="Q229" s="239"/>
      <c r="R229" s="239"/>
      <c r="S229" s="239"/>
      <c r="T229" s="240"/>
      <c r="AT229" s="241" t="s">
        <v>223</v>
      </c>
      <c r="AU229" s="241" t="s">
        <v>76</v>
      </c>
      <c r="AV229" s="12" t="s">
        <v>74</v>
      </c>
      <c r="AW229" s="12" t="s">
        <v>30</v>
      </c>
      <c r="AX229" s="12" t="s">
        <v>67</v>
      </c>
      <c r="AY229" s="241" t="s">
        <v>211</v>
      </c>
    </row>
    <row r="230" spans="2:51" s="13" customFormat="1" ht="12">
      <c r="B230" s="242"/>
      <c r="C230" s="243"/>
      <c r="D230" s="228" t="s">
        <v>223</v>
      </c>
      <c r="E230" s="244" t="s">
        <v>1</v>
      </c>
      <c r="F230" s="245" t="s">
        <v>1202</v>
      </c>
      <c r="G230" s="243"/>
      <c r="H230" s="246">
        <v>1.875</v>
      </c>
      <c r="I230" s="247"/>
      <c r="J230" s="243"/>
      <c r="K230" s="243"/>
      <c r="L230" s="248"/>
      <c r="M230" s="249"/>
      <c r="N230" s="250"/>
      <c r="O230" s="250"/>
      <c r="P230" s="250"/>
      <c r="Q230" s="250"/>
      <c r="R230" s="250"/>
      <c r="S230" s="250"/>
      <c r="T230" s="251"/>
      <c r="AT230" s="252" t="s">
        <v>223</v>
      </c>
      <c r="AU230" s="252" t="s">
        <v>76</v>
      </c>
      <c r="AV230" s="13" t="s">
        <v>76</v>
      </c>
      <c r="AW230" s="13" t="s">
        <v>30</v>
      </c>
      <c r="AX230" s="13" t="s">
        <v>67</v>
      </c>
      <c r="AY230" s="252" t="s">
        <v>211</v>
      </c>
    </row>
    <row r="231" spans="2:51" s="12" customFormat="1" ht="12">
      <c r="B231" s="232"/>
      <c r="C231" s="233"/>
      <c r="D231" s="228" t="s">
        <v>223</v>
      </c>
      <c r="E231" s="234" t="s">
        <v>1</v>
      </c>
      <c r="F231" s="235" t="s">
        <v>1190</v>
      </c>
      <c r="G231" s="233"/>
      <c r="H231" s="234" t="s">
        <v>1</v>
      </c>
      <c r="I231" s="236"/>
      <c r="J231" s="233"/>
      <c r="K231" s="233"/>
      <c r="L231" s="237"/>
      <c r="M231" s="238"/>
      <c r="N231" s="239"/>
      <c r="O231" s="239"/>
      <c r="P231" s="239"/>
      <c r="Q231" s="239"/>
      <c r="R231" s="239"/>
      <c r="S231" s="239"/>
      <c r="T231" s="240"/>
      <c r="AT231" s="241" t="s">
        <v>223</v>
      </c>
      <c r="AU231" s="241" t="s">
        <v>76</v>
      </c>
      <c r="AV231" s="12" t="s">
        <v>74</v>
      </c>
      <c r="AW231" s="12" t="s">
        <v>30</v>
      </c>
      <c r="AX231" s="12" t="s">
        <v>67</v>
      </c>
      <c r="AY231" s="241" t="s">
        <v>211</v>
      </c>
    </row>
    <row r="232" spans="2:51" s="13" customFormat="1" ht="12">
      <c r="B232" s="242"/>
      <c r="C232" s="243"/>
      <c r="D232" s="228" t="s">
        <v>223</v>
      </c>
      <c r="E232" s="244" t="s">
        <v>1</v>
      </c>
      <c r="F232" s="245" t="s">
        <v>1202</v>
      </c>
      <c r="G232" s="243"/>
      <c r="H232" s="246">
        <v>1.875</v>
      </c>
      <c r="I232" s="247"/>
      <c r="J232" s="243"/>
      <c r="K232" s="243"/>
      <c r="L232" s="248"/>
      <c r="M232" s="249"/>
      <c r="N232" s="250"/>
      <c r="O232" s="250"/>
      <c r="P232" s="250"/>
      <c r="Q232" s="250"/>
      <c r="R232" s="250"/>
      <c r="S232" s="250"/>
      <c r="T232" s="251"/>
      <c r="AT232" s="252" t="s">
        <v>223</v>
      </c>
      <c r="AU232" s="252" t="s">
        <v>76</v>
      </c>
      <c r="AV232" s="13" t="s">
        <v>76</v>
      </c>
      <c r="AW232" s="13" t="s">
        <v>30</v>
      </c>
      <c r="AX232" s="13" t="s">
        <v>67</v>
      </c>
      <c r="AY232" s="252" t="s">
        <v>211</v>
      </c>
    </row>
    <row r="233" spans="2:51" s="14" customFormat="1" ht="12">
      <c r="B233" s="253"/>
      <c r="C233" s="254"/>
      <c r="D233" s="228" t="s">
        <v>223</v>
      </c>
      <c r="E233" s="255" t="s">
        <v>1</v>
      </c>
      <c r="F233" s="256" t="s">
        <v>227</v>
      </c>
      <c r="G233" s="254"/>
      <c r="H233" s="257">
        <v>3.75</v>
      </c>
      <c r="I233" s="258"/>
      <c r="J233" s="254"/>
      <c r="K233" s="254"/>
      <c r="L233" s="259"/>
      <c r="M233" s="260"/>
      <c r="N233" s="261"/>
      <c r="O233" s="261"/>
      <c r="P233" s="261"/>
      <c r="Q233" s="261"/>
      <c r="R233" s="261"/>
      <c r="S233" s="261"/>
      <c r="T233" s="262"/>
      <c r="AT233" s="263" t="s">
        <v>223</v>
      </c>
      <c r="AU233" s="263" t="s">
        <v>76</v>
      </c>
      <c r="AV233" s="14" t="s">
        <v>218</v>
      </c>
      <c r="AW233" s="14" t="s">
        <v>30</v>
      </c>
      <c r="AX233" s="14" t="s">
        <v>74</v>
      </c>
      <c r="AY233" s="263" t="s">
        <v>211</v>
      </c>
    </row>
    <row r="234" spans="2:65" s="1" customFormat="1" ht="16.5" customHeight="1">
      <c r="B234" s="38"/>
      <c r="C234" s="216" t="s">
        <v>285</v>
      </c>
      <c r="D234" s="216" t="s">
        <v>213</v>
      </c>
      <c r="E234" s="217" t="s">
        <v>951</v>
      </c>
      <c r="F234" s="218" t="s">
        <v>952</v>
      </c>
      <c r="G234" s="219" t="s">
        <v>216</v>
      </c>
      <c r="H234" s="220">
        <v>13.11</v>
      </c>
      <c r="I234" s="221"/>
      <c r="J234" s="222">
        <f>ROUND(I234*H234,2)</f>
        <v>0</v>
      </c>
      <c r="K234" s="218" t="s">
        <v>217</v>
      </c>
      <c r="L234" s="43"/>
      <c r="M234" s="223" t="s">
        <v>1</v>
      </c>
      <c r="N234" s="224" t="s">
        <v>38</v>
      </c>
      <c r="O234" s="79"/>
      <c r="P234" s="225">
        <f>O234*H234</f>
        <v>0</v>
      </c>
      <c r="Q234" s="225">
        <v>0.0018247</v>
      </c>
      <c r="R234" s="225">
        <f>Q234*H234</f>
        <v>0.023921817</v>
      </c>
      <c r="S234" s="225">
        <v>0</v>
      </c>
      <c r="T234" s="226">
        <f>S234*H234</f>
        <v>0</v>
      </c>
      <c r="AR234" s="17" t="s">
        <v>218</v>
      </c>
      <c r="AT234" s="17" t="s">
        <v>213</v>
      </c>
      <c r="AU234" s="17" t="s">
        <v>76</v>
      </c>
      <c r="AY234" s="17" t="s">
        <v>211</v>
      </c>
      <c r="BE234" s="227">
        <f>IF(N234="základní",J234,0)</f>
        <v>0</v>
      </c>
      <c r="BF234" s="227">
        <f>IF(N234="snížená",J234,0)</f>
        <v>0</v>
      </c>
      <c r="BG234" s="227">
        <f>IF(N234="zákl. přenesená",J234,0)</f>
        <v>0</v>
      </c>
      <c r="BH234" s="227">
        <f>IF(N234="sníž. přenesená",J234,0)</f>
        <v>0</v>
      </c>
      <c r="BI234" s="227">
        <f>IF(N234="nulová",J234,0)</f>
        <v>0</v>
      </c>
      <c r="BJ234" s="17" t="s">
        <v>74</v>
      </c>
      <c r="BK234" s="227">
        <f>ROUND(I234*H234,2)</f>
        <v>0</v>
      </c>
      <c r="BL234" s="17" t="s">
        <v>218</v>
      </c>
      <c r="BM234" s="17" t="s">
        <v>1203</v>
      </c>
    </row>
    <row r="235" spans="2:47" s="1" customFormat="1" ht="12">
      <c r="B235" s="38"/>
      <c r="C235" s="39"/>
      <c r="D235" s="228" t="s">
        <v>219</v>
      </c>
      <c r="E235" s="39"/>
      <c r="F235" s="229" t="s">
        <v>954</v>
      </c>
      <c r="G235" s="39"/>
      <c r="H235" s="39"/>
      <c r="I235" s="143"/>
      <c r="J235" s="39"/>
      <c r="K235" s="39"/>
      <c r="L235" s="43"/>
      <c r="M235" s="230"/>
      <c r="N235" s="79"/>
      <c r="O235" s="79"/>
      <c r="P235" s="79"/>
      <c r="Q235" s="79"/>
      <c r="R235" s="79"/>
      <c r="S235" s="79"/>
      <c r="T235" s="80"/>
      <c r="AT235" s="17" t="s">
        <v>219</v>
      </c>
      <c r="AU235" s="17" t="s">
        <v>76</v>
      </c>
    </row>
    <row r="236" spans="2:47" s="1" customFormat="1" ht="12">
      <c r="B236" s="38"/>
      <c r="C236" s="39"/>
      <c r="D236" s="228" t="s">
        <v>221</v>
      </c>
      <c r="E236" s="39"/>
      <c r="F236" s="231" t="s">
        <v>955</v>
      </c>
      <c r="G236" s="39"/>
      <c r="H236" s="39"/>
      <c r="I236" s="143"/>
      <c r="J236" s="39"/>
      <c r="K236" s="39"/>
      <c r="L236" s="43"/>
      <c r="M236" s="230"/>
      <c r="N236" s="79"/>
      <c r="O236" s="79"/>
      <c r="P236" s="79"/>
      <c r="Q236" s="79"/>
      <c r="R236" s="79"/>
      <c r="S236" s="79"/>
      <c r="T236" s="80"/>
      <c r="AT236" s="17" t="s">
        <v>221</v>
      </c>
      <c r="AU236" s="17" t="s">
        <v>76</v>
      </c>
    </row>
    <row r="237" spans="2:51" s="12" customFormat="1" ht="12">
      <c r="B237" s="232"/>
      <c r="C237" s="233"/>
      <c r="D237" s="228" t="s">
        <v>223</v>
      </c>
      <c r="E237" s="234" t="s">
        <v>1</v>
      </c>
      <c r="F237" s="235" t="s">
        <v>939</v>
      </c>
      <c r="G237" s="233"/>
      <c r="H237" s="234" t="s">
        <v>1</v>
      </c>
      <c r="I237" s="236"/>
      <c r="J237" s="233"/>
      <c r="K237" s="233"/>
      <c r="L237" s="237"/>
      <c r="M237" s="238"/>
      <c r="N237" s="239"/>
      <c r="O237" s="239"/>
      <c r="P237" s="239"/>
      <c r="Q237" s="239"/>
      <c r="R237" s="239"/>
      <c r="S237" s="239"/>
      <c r="T237" s="240"/>
      <c r="AT237" s="241" t="s">
        <v>223</v>
      </c>
      <c r="AU237" s="241" t="s">
        <v>76</v>
      </c>
      <c r="AV237" s="12" t="s">
        <v>74</v>
      </c>
      <c r="AW237" s="12" t="s">
        <v>30</v>
      </c>
      <c r="AX237" s="12" t="s">
        <v>67</v>
      </c>
      <c r="AY237" s="241" t="s">
        <v>211</v>
      </c>
    </row>
    <row r="238" spans="2:51" s="12" customFormat="1" ht="12">
      <c r="B238" s="232"/>
      <c r="C238" s="233"/>
      <c r="D238" s="228" t="s">
        <v>223</v>
      </c>
      <c r="E238" s="234" t="s">
        <v>1</v>
      </c>
      <c r="F238" s="235" t="s">
        <v>949</v>
      </c>
      <c r="G238" s="233"/>
      <c r="H238" s="234" t="s">
        <v>1</v>
      </c>
      <c r="I238" s="236"/>
      <c r="J238" s="233"/>
      <c r="K238" s="233"/>
      <c r="L238" s="237"/>
      <c r="M238" s="238"/>
      <c r="N238" s="239"/>
      <c r="O238" s="239"/>
      <c r="P238" s="239"/>
      <c r="Q238" s="239"/>
      <c r="R238" s="239"/>
      <c r="S238" s="239"/>
      <c r="T238" s="240"/>
      <c r="AT238" s="241" t="s">
        <v>223</v>
      </c>
      <c r="AU238" s="241" t="s">
        <v>76</v>
      </c>
      <c r="AV238" s="12" t="s">
        <v>74</v>
      </c>
      <c r="AW238" s="12" t="s">
        <v>30</v>
      </c>
      <c r="AX238" s="12" t="s">
        <v>67</v>
      </c>
      <c r="AY238" s="241" t="s">
        <v>211</v>
      </c>
    </row>
    <row r="239" spans="2:51" s="13" customFormat="1" ht="12">
      <c r="B239" s="242"/>
      <c r="C239" s="243"/>
      <c r="D239" s="228" t="s">
        <v>223</v>
      </c>
      <c r="E239" s="244" t="s">
        <v>1</v>
      </c>
      <c r="F239" s="245" t="s">
        <v>1204</v>
      </c>
      <c r="G239" s="243"/>
      <c r="H239" s="246">
        <v>6.075</v>
      </c>
      <c r="I239" s="247"/>
      <c r="J239" s="243"/>
      <c r="K239" s="243"/>
      <c r="L239" s="248"/>
      <c r="M239" s="249"/>
      <c r="N239" s="250"/>
      <c r="O239" s="250"/>
      <c r="P239" s="250"/>
      <c r="Q239" s="250"/>
      <c r="R239" s="250"/>
      <c r="S239" s="250"/>
      <c r="T239" s="251"/>
      <c r="AT239" s="252" t="s">
        <v>223</v>
      </c>
      <c r="AU239" s="252" t="s">
        <v>76</v>
      </c>
      <c r="AV239" s="13" t="s">
        <v>76</v>
      </c>
      <c r="AW239" s="13" t="s">
        <v>30</v>
      </c>
      <c r="AX239" s="13" t="s">
        <v>67</v>
      </c>
      <c r="AY239" s="252" t="s">
        <v>211</v>
      </c>
    </row>
    <row r="240" spans="2:51" s="13" customFormat="1" ht="12">
      <c r="B240" s="242"/>
      <c r="C240" s="243"/>
      <c r="D240" s="228" t="s">
        <v>223</v>
      </c>
      <c r="E240" s="244" t="s">
        <v>1</v>
      </c>
      <c r="F240" s="245" t="s">
        <v>1205</v>
      </c>
      <c r="G240" s="243"/>
      <c r="H240" s="246">
        <v>0.48</v>
      </c>
      <c r="I240" s="247"/>
      <c r="J240" s="243"/>
      <c r="K240" s="243"/>
      <c r="L240" s="248"/>
      <c r="M240" s="249"/>
      <c r="N240" s="250"/>
      <c r="O240" s="250"/>
      <c r="P240" s="250"/>
      <c r="Q240" s="250"/>
      <c r="R240" s="250"/>
      <c r="S240" s="250"/>
      <c r="T240" s="251"/>
      <c r="AT240" s="252" t="s">
        <v>223</v>
      </c>
      <c r="AU240" s="252" t="s">
        <v>76</v>
      </c>
      <c r="AV240" s="13" t="s">
        <v>76</v>
      </c>
      <c r="AW240" s="13" t="s">
        <v>30</v>
      </c>
      <c r="AX240" s="13" t="s">
        <v>67</v>
      </c>
      <c r="AY240" s="252" t="s">
        <v>211</v>
      </c>
    </row>
    <row r="241" spans="2:51" s="12" customFormat="1" ht="12">
      <c r="B241" s="232"/>
      <c r="C241" s="233"/>
      <c r="D241" s="228" t="s">
        <v>223</v>
      </c>
      <c r="E241" s="234" t="s">
        <v>1</v>
      </c>
      <c r="F241" s="235" t="s">
        <v>1190</v>
      </c>
      <c r="G241" s="233"/>
      <c r="H241" s="234" t="s">
        <v>1</v>
      </c>
      <c r="I241" s="236"/>
      <c r="J241" s="233"/>
      <c r="K241" s="233"/>
      <c r="L241" s="237"/>
      <c r="M241" s="238"/>
      <c r="N241" s="239"/>
      <c r="O241" s="239"/>
      <c r="P241" s="239"/>
      <c r="Q241" s="239"/>
      <c r="R241" s="239"/>
      <c r="S241" s="239"/>
      <c r="T241" s="240"/>
      <c r="AT241" s="241" t="s">
        <v>223</v>
      </c>
      <c r="AU241" s="241" t="s">
        <v>76</v>
      </c>
      <c r="AV241" s="12" t="s">
        <v>74</v>
      </c>
      <c r="AW241" s="12" t="s">
        <v>30</v>
      </c>
      <c r="AX241" s="12" t="s">
        <v>67</v>
      </c>
      <c r="AY241" s="241" t="s">
        <v>211</v>
      </c>
    </row>
    <row r="242" spans="2:51" s="13" customFormat="1" ht="12">
      <c r="B242" s="242"/>
      <c r="C242" s="243"/>
      <c r="D242" s="228" t="s">
        <v>223</v>
      </c>
      <c r="E242" s="244" t="s">
        <v>1</v>
      </c>
      <c r="F242" s="245" t="s">
        <v>1204</v>
      </c>
      <c r="G242" s="243"/>
      <c r="H242" s="246">
        <v>6.075</v>
      </c>
      <c r="I242" s="247"/>
      <c r="J242" s="243"/>
      <c r="K242" s="243"/>
      <c r="L242" s="248"/>
      <c r="M242" s="249"/>
      <c r="N242" s="250"/>
      <c r="O242" s="250"/>
      <c r="P242" s="250"/>
      <c r="Q242" s="250"/>
      <c r="R242" s="250"/>
      <c r="S242" s="250"/>
      <c r="T242" s="251"/>
      <c r="AT242" s="252" t="s">
        <v>223</v>
      </c>
      <c r="AU242" s="252" t="s">
        <v>76</v>
      </c>
      <c r="AV242" s="13" t="s">
        <v>76</v>
      </c>
      <c r="AW242" s="13" t="s">
        <v>30</v>
      </c>
      <c r="AX242" s="13" t="s">
        <v>67</v>
      </c>
      <c r="AY242" s="252" t="s">
        <v>211</v>
      </c>
    </row>
    <row r="243" spans="2:51" s="13" customFormat="1" ht="12">
      <c r="B243" s="242"/>
      <c r="C243" s="243"/>
      <c r="D243" s="228" t="s">
        <v>223</v>
      </c>
      <c r="E243" s="244" t="s">
        <v>1</v>
      </c>
      <c r="F243" s="245" t="s">
        <v>1205</v>
      </c>
      <c r="G243" s="243"/>
      <c r="H243" s="246">
        <v>0.48</v>
      </c>
      <c r="I243" s="247"/>
      <c r="J243" s="243"/>
      <c r="K243" s="243"/>
      <c r="L243" s="248"/>
      <c r="M243" s="249"/>
      <c r="N243" s="250"/>
      <c r="O243" s="250"/>
      <c r="P243" s="250"/>
      <c r="Q243" s="250"/>
      <c r="R243" s="250"/>
      <c r="S243" s="250"/>
      <c r="T243" s="251"/>
      <c r="AT243" s="252" t="s">
        <v>223</v>
      </c>
      <c r="AU243" s="252" t="s">
        <v>76</v>
      </c>
      <c r="AV243" s="13" t="s">
        <v>76</v>
      </c>
      <c r="AW243" s="13" t="s">
        <v>30</v>
      </c>
      <c r="AX243" s="13" t="s">
        <v>67</v>
      </c>
      <c r="AY243" s="252" t="s">
        <v>211</v>
      </c>
    </row>
    <row r="244" spans="2:51" s="14" customFormat="1" ht="12">
      <c r="B244" s="253"/>
      <c r="C244" s="254"/>
      <c r="D244" s="228" t="s">
        <v>223</v>
      </c>
      <c r="E244" s="255" t="s">
        <v>1</v>
      </c>
      <c r="F244" s="256" t="s">
        <v>227</v>
      </c>
      <c r="G244" s="254"/>
      <c r="H244" s="257">
        <v>13.11</v>
      </c>
      <c r="I244" s="258"/>
      <c r="J244" s="254"/>
      <c r="K244" s="254"/>
      <c r="L244" s="259"/>
      <c r="M244" s="260"/>
      <c r="N244" s="261"/>
      <c r="O244" s="261"/>
      <c r="P244" s="261"/>
      <c r="Q244" s="261"/>
      <c r="R244" s="261"/>
      <c r="S244" s="261"/>
      <c r="T244" s="262"/>
      <c r="AT244" s="263" t="s">
        <v>223</v>
      </c>
      <c r="AU244" s="263" t="s">
        <v>76</v>
      </c>
      <c r="AV244" s="14" t="s">
        <v>218</v>
      </c>
      <c r="AW244" s="14" t="s">
        <v>30</v>
      </c>
      <c r="AX244" s="14" t="s">
        <v>74</v>
      </c>
      <c r="AY244" s="263" t="s">
        <v>211</v>
      </c>
    </row>
    <row r="245" spans="2:65" s="1" customFormat="1" ht="16.5" customHeight="1">
      <c r="B245" s="38"/>
      <c r="C245" s="216" t="s">
        <v>373</v>
      </c>
      <c r="D245" s="216" t="s">
        <v>213</v>
      </c>
      <c r="E245" s="217" t="s">
        <v>957</v>
      </c>
      <c r="F245" s="218" t="s">
        <v>958</v>
      </c>
      <c r="G245" s="219" t="s">
        <v>216</v>
      </c>
      <c r="H245" s="220">
        <v>13.11</v>
      </c>
      <c r="I245" s="221"/>
      <c r="J245" s="222">
        <f>ROUND(I245*H245,2)</f>
        <v>0</v>
      </c>
      <c r="K245" s="218" t="s">
        <v>217</v>
      </c>
      <c r="L245" s="43"/>
      <c r="M245" s="223" t="s">
        <v>1</v>
      </c>
      <c r="N245" s="224" t="s">
        <v>38</v>
      </c>
      <c r="O245" s="79"/>
      <c r="P245" s="225">
        <f>O245*H245</f>
        <v>0</v>
      </c>
      <c r="Q245" s="225">
        <v>3.6E-05</v>
      </c>
      <c r="R245" s="225">
        <f>Q245*H245</f>
        <v>0.00047196</v>
      </c>
      <c r="S245" s="225">
        <v>0</v>
      </c>
      <c r="T245" s="226">
        <f>S245*H245</f>
        <v>0</v>
      </c>
      <c r="AR245" s="17" t="s">
        <v>218</v>
      </c>
      <c r="AT245" s="17" t="s">
        <v>213</v>
      </c>
      <c r="AU245" s="17" t="s">
        <v>76</v>
      </c>
      <c r="AY245" s="17" t="s">
        <v>211</v>
      </c>
      <c r="BE245" s="227">
        <f>IF(N245="základní",J245,0)</f>
        <v>0</v>
      </c>
      <c r="BF245" s="227">
        <f>IF(N245="snížená",J245,0)</f>
        <v>0</v>
      </c>
      <c r="BG245" s="227">
        <f>IF(N245="zákl. přenesená",J245,0)</f>
        <v>0</v>
      </c>
      <c r="BH245" s="227">
        <f>IF(N245="sníž. přenesená",J245,0)</f>
        <v>0</v>
      </c>
      <c r="BI245" s="227">
        <f>IF(N245="nulová",J245,0)</f>
        <v>0</v>
      </c>
      <c r="BJ245" s="17" t="s">
        <v>74</v>
      </c>
      <c r="BK245" s="227">
        <f>ROUND(I245*H245,2)</f>
        <v>0</v>
      </c>
      <c r="BL245" s="17" t="s">
        <v>218</v>
      </c>
      <c r="BM245" s="17" t="s">
        <v>1206</v>
      </c>
    </row>
    <row r="246" spans="2:47" s="1" customFormat="1" ht="12">
      <c r="B246" s="38"/>
      <c r="C246" s="39"/>
      <c r="D246" s="228" t="s">
        <v>219</v>
      </c>
      <c r="E246" s="39"/>
      <c r="F246" s="229" t="s">
        <v>960</v>
      </c>
      <c r="G246" s="39"/>
      <c r="H246" s="39"/>
      <c r="I246" s="143"/>
      <c r="J246" s="39"/>
      <c r="K246" s="39"/>
      <c r="L246" s="43"/>
      <c r="M246" s="230"/>
      <c r="N246" s="79"/>
      <c r="O246" s="79"/>
      <c r="P246" s="79"/>
      <c r="Q246" s="79"/>
      <c r="R246" s="79"/>
      <c r="S246" s="79"/>
      <c r="T246" s="80"/>
      <c r="AT246" s="17" t="s">
        <v>219</v>
      </c>
      <c r="AU246" s="17" t="s">
        <v>76</v>
      </c>
    </row>
    <row r="247" spans="2:47" s="1" customFormat="1" ht="12">
      <c r="B247" s="38"/>
      <c r="C247" s="39"/>
      <c r="D247" s="228" t="s">
        <v>221</v>
      </c>
      <c r="E247" s="39"/>
      <c r="F247" s="231" t="s">
        <v>955</v>
      </c>
      <c r="G247" s="39"/>
      <c r="H247" s="39"/>
      <c r="I247" s="143"/>
      <c r="J247" s="39"/>
      <c r="K247" s="39"/>
      <c r="L247" s="43"/>
      <c r="M247" s="230"/>
      <c r="N247" s="79"/>
      <c r="O247" s="79"/>
      <c r="P247" s="79"/>
      <c r="Q247" s="79"/>
      <c r="R247" s="79"/>
      <c r="S247" s="79"/>
      <c r="T247" s="80"/>
      <c r="AT247" s="17" t="s">
        <v>221</v>
      </c>
      <c r="AU247" s="17" t="s">
        <v>76</v>
      </c>
    </row>
    <row r="248" spans="2:65" s="1" customFormat="1" ht="16.5" customHeight="1">
      <c r="B248" s="38"/>
      <c r="C248" s="216" t="s">
        <v>292</v>
      </c>
      <c r="D248" s="216" t="s">
        <v>213</v>
      </c>
      <c r="E248" s="217" t="s">
        <v>1207</v>
      </c>
      <c r="F248" s="218" t="s">
        <v>1208</v>
      </c>
      <c r="G248" s="219" t="s">
        <v>323</v>
      </c>
      <c r="H248" s="220">
        <v>0.555</v>
      </c>
      <c r="I248" s="221"/>
      <c r="J248" s="222">
        <f>ROUND(I248*H248,2)</f>
        <v>0</v>
      </c>
      <c r="K248" s="218" t="s">
        <v>217</v>
      </c>
      <c r="L248" s="43"/>
      <c r="M248" s="223" t="s">
        <v>1</v>
      </c>
      <c r="N248" s="224" t="s">
        <v>38</v>
      </c>
      <c r="O248" s="79"/>
      <c r="P248" s="225">
        <f>O248*H248</f>
        <v>0</v>
      </c>
      <c r="Q248" s="225">
        <v>1.038302</v>
      </c>
      <c r="R248" s="225">
        <f>Q248*H248</f>
        <v>0.5762576100000001</v>
      </c>
      <c r="S248" s="225">
        <v>0</v>
      </c>
      <c r="T248" s="226">
        <f>S248*H248</f>
        <v>0</v>
      </c>
      <c r="AR248" s="17" t="s">
        <v>218</v>
      </c>
      <c r="AT248" s="17" t="s">
        <v>213</v>
      </c>
      <c r="AU248" s="17" t="s">
        <v>76</v>
      </c>
      <c r="AY248" s="17" t="s">
        <v>211</v>
      </c>
      <c r="BE248" s="227">
        <f>IF(N248="základní",J248,0)</f>
        <v>0</v>
      </c>
      <c r="BF248" s="227">
        <f>IF(N248="snížená",J248,0)</f>
        <v>0</v>
      </c>
      <c r="BG248" s="227">
        <f>IF(N248="zákl. přenesená",J248,0)</f>
        <v>0</v>
      </c>
      <c r="BH248" s="227">
        <f>IF(N248="sníž. přenesená",J248,0)</f>
        <v>0</v>
      </c>
      <c r="BI248" s="227">
        <f>IF(N248="nulová",J248,0)</f>
        <v>0</v>
      </c>
      <c r="BJ248" s="17" t="s">
        <v>74</v>
      </c>
      <c r="BK248" s="227">
        <f>ROUND(I248*H248,2)</f>
        <v>0</v>
      </c>
      <c r="BL248" s="17" t="s">
        <v>218</v>
      </c>
      <c r="BM248" s="17" t="s">
        <v>1209</v>
      </c>
    </row>
    <row r="249" spans="2:47" s="1" customFormat="1" ht="12">
      <c r="B249" s="38"/>
      <c r="C249" s="39"/>
      <c r="D249" s="228" t="s">
        <v>219</v>
      </c>
      <c r="E249" s="39"/>
      <c r="F249" s="229" t="s">
        <v>1210</v>
      </c>
      <c r="G249" s="39"/>
      <c r="H249" s="39"/>
      <c r="I249" s="143"/>
      <c r="J249" s="39"/>
      <c r="K249" s="39"/>
      <c r="L249" s="43"/>
      <c r="M249" s="230"/>
      <c r="N249" s="79"/>
      <c r="O249" s="79"/>
      <c r="P249" s="79"/>
      <c r="Q249" s="79"/>
      <c r="R249" s="79"/>
      <c r="S249" s="79"/>
      <c r="T249" s="80"/>
      <c r="AT249" s="17" t="s">
        <v>219</v>
      </c>
      <c r="AU249" s="17" t="s">
        <v>76</v>
      </c>
    </row>
    <row r="250" spans="2:47" s="1" customFormat="1" ht="12">
      <c r="B250" s="38"/>
      <c r="C250" s="39"/>
      <c r="D250" s="228" t="s">
        <v>221</v>
      </c>
      <c r="E250" s="39"/>
      <c r="F250" s="231" t="s">
        <v>423</v>
      </c>
      <c r="G250" s="39"/>
      <c r="H250" s="39"/>
      <c r="I250" s="143"/>
      <c r="J250" s="39"/>
      <c r="K250" s="39"/>
      <c r="L250" s="43"/>
      <c r="M250" s="230"/>
      <c r="N250" s="79"/>
      <c r="O250" s="79"/>
      <c r="P250" s="79"/>
      <c r="Q250" s="79"/>
      <c r="R250" s="79"/>
      <c r="S250" s="79"/>
      <c r="T250" s="80"/>
      <c r="AT250" s="17" t="s">
        <v>221</v>
      </c>
      <c r="AU250" s="17" t="s">
        <v>76</v>
      </c>
    </row>
    <row r="251" spans="2:51" s="12" customFormat="1" ht="12">
      <c r="B251" s="232"/>
      <c r="C251" s="233"/>
      <c r="D251" s="228" t="s">
        <v>223</v>
      </c>
      <c r="E251" s="234" t="s">
        <v>1</v>
      </c>
      <c r="F251" s="235" t="s">
        <v>1199</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3" customFormat="1" ht="12">
      <c r="B252" s="242"/>
      <c r="C252" s="243"/>
      <c r="D252" s="228" t="s">
        <v>223</v>
      </c>
      <c r="E252" s="244" t="s">
        <v>1</v>
      </c>
      <c r="F252" s="245" t="s">
        <v>1200</v>
      </c>
      <c r="G252" s="243"/>
      <c r="H252" s="246">
        <v>0.555</v>
      </c>
      <c r="I252" s="247"/>
      <c r="J252" s="243"/>
      <c r="K252" s="243"/>
      <c r="L252" s="248"/>
      <c r="M252" s="249"/>
      <c r="N252" s="250"/>
      <c r="O252" s="250"/>
      <c r="P252" s="250"/>
      <c r="Q252" s="250"/>
      <c r="R252" s="250"/>
      <c r="S252" s="250"/>
      <c r="T252" s="251"/>
      <c r="AT252" s="252" t="s">
        <v>223</v>
      </c>
      <c r="AU252" s="252" t="s">
        <v>76</v>
      </c>
      <c r="AV252" s="13" t="s">
        <v>76</v>
      </c>
      <c r="AW252" s="13" t="s">
        <v>30</v>
      </c>
      <c r="AX252" s="13" t="s">
        <v>67</v>
      </c>
      <c r="AY252" s="252" t="s">
        <v>211</v>
      </c>
    </row>
    <row r="253" spans="2:51" s="14" customFormat="1" ht="12">
      <c r="B253" s="253"/>
      <c r="C253" s="254"/>
      <c r="D253" s="228" t="s">
        <v>223</v>
      </c>
      <c r="E253" s="255" t="s">
        <v>1</v>
      </c>
      <c r="F253" s="256" t="s">
        <v>227</v>
      </c>
      <c r="G253" s="254"/>
      <c r="H253" s="257">
        <v>0.555</v>
      </c>
      <c r="I253" s="258"/>
      <c r="J253" s="254"/>
      <c r="K253" s="254"/>
      <c r="L253" s="259"/>
      <c r="M253" s="260"/>
      <c r="N253" s="261"/>
      <c r="O253" s="261"/>
      <c r="P253" s="261"/>
      <c r="Q253" s="261"/>
      <c r="R253" s="261"/>
      <c r="S253" s="261"/>
      <c r="T253" s="262"/>
      <c r="AT253" s="263" t="s">
        <v>223</v>
      </c>
      <c r="AU253" s="263" t="s">
        <v>76</v>
      </c>
      <c r="AV253" s="14" t="s">
        <v>218</v>
      </c>
      <c r="AW253" s="14" t="s">
        <v>30</v>
      </c>
      <c r="AX253" s="14" t="s">
        <v>74</v>
      </c>
      <c r="AY253" s="263" t="s">
        <v>211</v>
      </c>
    </row>
    <row r="254" spans="2:63" s="11" customFormat="1" ht="22.8" customHeight="1">
      <c r="B254" s="200"/>
      <c r="C254" s="201"/>
      <c r="D254" s="202" t="s">
        <v>66</v>
      </c>
      <c r="E254" s="214" t="s">
        <v>218</v>
      </c>
      <c r="F254" s="214" t="s">
        <v>427</v>
      </c>
      <c r="G254" s="201"/>
      <c r="H254" s="201"/>
      <c r="I254" s="204"/>
      <c r="J254" s="215">
        <f>BK254</f>
        <v>0</v>
      </c>
      <c r="K254" s="201"/>
      <c r="L254" s="206"/>
      <c r="M254" s="207"/>
      <c r="N254" s="208"/>
      <c r="O254" s="208"/>
      <c r="P254" s="209">
        <f>SUM(P255:P302)</f>
        <v>0</v>
      </c>
      <c r="Q254" s="208"/>
      <c r="R254" s="209">
        <f>SUM(R255:R302)</f>
        <v>56.799476154</v>
      </c>
      <c r="S254" s="208"/>
      <c r="T254" s="210">
        <f>SUM(T255:T302)</f>
        <v>0</v>
      </c>
      <c r="AR254" s="211" t="s">
        <v>74</v>
      </c>
      <c r="AT254" s="212" t="s">
        <v>66</v>
      </c>
      <c r="AU254" s="212" t="s">
        <v>74</v>
      </c>
      <c r="AY254" s="211" t="s">
        <v>211</v>
      </c>
      <c r="BK254" s="213">
        <f>SUM(BK255:BK302)</f>
        <v>0</v>
      </c>
    </row>
    <row r="255" spans="2:65" s="1" customFormat="1" ht="16.5" customHeight="1">
      <c r="B255" s="38"/>
      <c r="C255" s="216" t="s">
        <v>389</v>
      </c>
      <c r="D255" s="216" t="s">
        <v>213</v>
      </c>
      <c r="E255" s="217" t="s">
        <v>436</v>
      </c>
      <c r="F255" s="218" t="s">
        <v>437</v>
      </c>
      <c r="G255" s="219" t="s">
        <v>216</v>
      </c>
      <c r="H255" s="220">
        <v>1.344</v>
      </c>
      <c r="I255" s="221"/>
      <c r="J255" s="222">
        <f>ROUND(I255*H255,2)</f>
        <v>0</v>
      </c>
      <c r="K255" s="218" t="s">
        <v>217</v>
      </c>
      <c r="L255" s="43"/>
      <c r="M255" s="223" t="s">
        <v>1</v>
      </c>
      <c r="N255" s="224" t="s">
        <v>38</v>
      </c>
      <c r="O255" s="79"/>
      <c r="P255" s="225">
        <f>O255*H255</f>
        <v>0</v>
      </c>
      <c r="Q255" s="225">
        <v>0.02102</v>
      </c>
      <c r="R255" s="225">
        <f>Q255*H255</f>
        <v>0.028250880000000003</v>
      </c>
      <c r="S255" s="225">
        <v>0</v>
      </c>
      <c r="T255" s="226">
        <f>S255*H255</f>
        <v>0</v>
      </c>
      <c r="AR255" s="17" t="s">
        <v>218</v>
      </c>
      <c r="AT255" s="17" t="s">
        <v>213</v>
      </c>
      <c r="AU255" s="17" t="s">
        <v>76</v>
      </c>
      <c r="AY255" s="17" t="s">
        <v>211</v>
      </c>
      <c r="BE255" s="227">
        <f>IF(N255="základní",J255,0)</f>
        <v>0</v>
      </c>
      <c r="BF255" s="227">
        <f>IF(N255="snížená",J255,0)</f>
        <v>0</v>
      </c>
      <c r="BG255" s="227">
        <f>IF(N255="zákl. přenesená",J255,0)</f>
        <v>0</v>
      </c>
      <c r="BH255" s="227">
        <f>IF(N255="sníž. přenesená",J255,0)</f>
        <v>0</v>
      </c>
      <c r="BI255" s="227">
        <f>IF(N255="nulová",J255,0)</f>
        <v>0</v>
      </c>
      <c r="BJ255" s="17" t="s">
        <v>74</v>
      </c>
      <c r="BK255" s="227">
        <f>ROUND(I255*H255,2)</f>
        <v>0</v>
      </c>
      <c r="BL255" s="17" t="s">
        <v>218</v>
      </c>
      <c r="BM255" s="17" t="s">
        <v>1211</v>
      </c>
    </row>
    <row r="256" spans="2:47" s="1" customFormat="1" ht="12">
      <c r="B256" s="38"/>
      <c r="C256" s="39"/>
      <c r="D256" s="228" t="s">
        <v>219</v>
      </c>
      <c r="E256" s="39"/>
      <c r="F256" s="229" t="s">
        <v>439</v>
      </c>
      <c r="G256" s="39"/>
      <c r="H256" s="39"/>
      <c r="I256" s="143"/>
      <c r="J256" s="39"/>
      <c r="K256" s="39"/>
      <c r="L256" s="43"/>
      <c r="M256" s="230"/>
      <c r="N256" s="79"/>
      <c r="O256" s="79"/>
      <c r="P256" s="79"/>
      <c r="Q256" s="79"/>
      <c r="R256" s="79"/>
      <c r="S256" s="79"/>
      <c r="T256" s="80"/>
      <c r="AT256" s="17" t="s">
        <v>219</v>
      </c>
      <c r="AU256" s="17" t="s">
        <v>76</v>
      </c>
    </row>
    <row r="257" spans="2:47" s="1" customFormat="1" ht="12">
      <c r="B257" s="38"/>
      <c r="C257" s="39"/>
      <c r="D257" s="228" t="s">
        <v>221</v>
      </c>
      <c r="E257" s="39"/>
      <c r="F257" s="231" t="s">
        <v>440</v>
      </c>
      <c r="G257" s="39"/>
      <c r="H257" s="39"/>
      <c r="I257" s="143"/>
      <c r="J257" s="39"/>
      <c r="K257" s="39"/>
      <c r="L257" s="43"/>
      <c r="M257" s="230"/>
      <c r="N257" s="79"/>
      <c r="O257" s="79"/>
      <c r="P257" s="79"/>
      <c r="Q257" s="79"/>
      <c r="R257" s="79"/>
      <c r="S257" s="79"/>
      <c r="T257" s="80"/>
      <c r="AT257" s="17" t="s">
        <v>221</v>
      </c>
      <c r="AU257" s="17" t="s">
        <v>76</v>
      </c>
    </row>
    <row r="258" spans="2:51" s="12" customFormat="1" ht="12">
      <c r="B258" s="232"/>
      <c r="C258" s="233"/>
      <c r="D258" s="228" t="s">
        <v>223</v>
      </c>
      <c r="E258" s="234" t="s">
        <v>1</v>
      </c>
      <c r="F258" s="235" t="s">
        <v>441</v>
      </c>
      <c r="G258" s="233"/>
      <c r="H258" s="234" t="s">
        <v>1</v>
      </c>
      <c r="I258" s="236"/>
      <c r="J258" s="233"/>
      <c r="K258" s="233"/>
      <c r="L258" s="237"/>
      <c r="M258" s="238"/>
      <c r="N258" s="239"/>
      <c r="O258" s="239"/>
      <c r="P258" s="239"/>
      <c r="Q258" s="239"/>
      <c r="R258" s="239"/>
      <c r="S258" s="239"/>
      <c r="T258" s="240"/>
      <c r="AT258" s="241" t="s">
        <v>223</v>
      </c>
      <c r="AU258" s="241" t="s">
        <v>76</v>
      </c>
      <c r="AV258" s="12" t="s">
        <v>74</v>
      </c>
      <c r="AW258" s="12" t="s">
        <v>30</v>
      </c>
      <c r="AX258" s="12" t="s">
        <v>67</v>
      </c>
      <c r="AY258" s="241" t="s">
        <v>211</v>
      </c>
    </row>
    <row r="259" spans="2:51" s="13" customFormat="1" ht="12">
      <c r="B259" s="242"/>
      <c r="C259" s="243"/>
      <c r="D259" s="228" t="s">
        <v>223</v>
      </c>
      <c r="E259" s="244" t="s">
        <v>1</v>
      </c>
      <c r="F259" s="245" t="s">
        <v>1212</v>
      </c>
      <c r="G259" s="243"/>
      <c r="H259" s="246">
        <v>1.344</v>
      </c>
      <c r="I259" s="247"/>
      <c r="J259" s="243"/>
      <c r="K259" s="243"/>
      <c r="L259" s="248"/>
      <c r="M259" s="249"/>
      <c r="N259" s="250"/>
      <c r="O259" s="250"/>
      <c r="P259" s="250"/>
      <c r="Q259" s="250"/>
      <c r="R259" s="250"/>
      <c r="S259" s="250"/>
      <c r="T259" s="251"/>
      <c r="AT259" s="252" t="s">
        <v>223</v>
      </c>
      <c r="AU259" s="252" t="s">
        <v>76</v>
      </c>
      <c r="AV259" s="13" t="s">
        <v>76</v>
      </c>
      <c r="AW259" s="13" t="s">
        <v>30</v>
      </c>
      <c r="AX259" s="13" t="s">
        <v>67</v>
      </c>
      <c r="AY259" s="252" t="s">
        <v>211</v>
      </c>
    </row>
    <row r="260" spans="2:51" s="14" customFormat="1" ht="12">
      <c r="B260" s="253"/>
      <c r="C260" s="254"/>
      <c r="D260" s="228" t="s">
        <v>223</v>
      </c>
      <c r="E260" s="255" t="s">
        <v>1</v>
      </c>
      <c r="F260" s="256" t="s">
        <v>227</v>
      </c>
      <c r="G260" s="254"/>
      <c r="H260" s="257">
        <v>1.344</v>
      </c>
      <c r="I260" s="258"/>
      <c r="J260" s="254"/>
      <c r="K260" s="254"/>
      <c r="L260" s="259"/>
      <c r="M260" s="260"/>
      <c r="N260" s="261"/>
      <c r="O260" s="261"/>
      <c r="P260" s="261"/>
      <c r="Q260" s="261"/>
      <c r="R260" s="261"/>
      <c r="S260" s="261"/>
      <c r="T260" s="262"/>
      <c r="AT260" s="263" t="s">
        <v>223</v>
      </c>
      <c r="AU260" s="263" t="s">
        <v>76</v>
      </c>
      <c r="AV260" s="14" t="s">
        <v>218</v>
      </c>
      <c r="AW260" s="14" t="s">
        <v>30</v>
      </c>
      <c r="AX260" s="14" t="s">
        <v>74</v>
      </c>
      <c r="AY260" s="263" t="s">
        <v>211</v>
      </c>
    </row>
    <row r="261" spans="2:65" s="1" customFormat="1" ht="16.5" customHeight="1">
      <c r="B261" s="38"/>
      <c r="C261" s="216" t="s">
        <v>298</v>
      </c>
      <c r="D261" s="216" t="s">
        <v>213</v>
      </c>
      <c r="E261" s="217" t="s">
        <v>443</v>
      </c>
      <c r="F261" s="218" t="s">
        <v>444</v>
      </c>
      <c r="G261" s="219" t="s">
        <v>216</v>
      </c>
      <c r="H261" s="220">
        <v>1.344</v>
      </c>
      <c r="I261" s="221"/>
      <c r="J261" s="222">
        <f>ROUND(I261*H261,2)</f>
        <v>0</v>
      </c>
      <c r="K261" s="218" t="s">
        <v>217</v>
      </c>
      <c r="L261" s="43"/>
      <c r="M261" s="223" t="s">
        <v>1</v>
      </c>
      <c r="N261" s="224" t="s">
        <v>38</v>
      </c>
      <c r="O261" s="79"/>
      <c r="P261" s="225">
        <f>O261*H261</f>
        <v>0</v>
      </c>
      <c r="Q261" s="225">
        <v>0.02102</v>
      </c>
      <c r="R261" s="225">
        <f>Q261*H261</f>
        <v>0.028250880000000003</v>
      </c>
      <c r="S261" s="225">
        <v>0</v>
      </c>
      <c r="T261" s="226">
        <f>S261*H261</f>
        <v>0</v>
      </c>
      <c r="AR261" s="17" t="s">
        <v>218</v>
      </c>
      <c r="AT261" s="17" t="s">
        <v>213</v>
      </c>
      <c r="AU261" s="17" t="s">
        <v>76</v>
      </c>
      <c r="AY261" s="17" t="s">
        <v>211</v>
      </c>
      <c r="BE261" s="227">
        <f>IF(N261="základní",J261,0)</f>
        <v>0</v>
      </c>
      <c r="BF261" s="227">
        <f>IF(N261="snížená",J261,0)</f>
        <v>0</v>
      </c>
      <c r="BG261" s="227">
        <f>IF(N261="zákl. přenesená",J261,0)</f>
        <v>0</v>
      </c>
      <c r="BH261" s="227">
        <f>IF(N261="sníž. přenesená",J261,0)</f>
        <v>0</v>
      </c>
      <c r="BI261" s="227">
        <f>IF(N261="nulová",J261,0)</f>
        <v>0</v>
      </c>
      <c r="BJ261" s="17" t="s">
        <v>74</v>
      </c>
      <c r="BK261" s="227">
        <f>ROUND(I261*H261,2)</f>
        <v>0</v>
      </c>
      <c r="BL261" s="17" t="s">
        <v>218</v>
      </c>
      <c r="BM261" s="17" t="s">
        <v>1213</v>
      </c>
    </row>
    <row r="262" spans="2:47" s="1" customFormat="1" ht="12">
      <c r="B262" s="38"/>
      <c r="C262" s="39"/>
      <c r="D262" s="228" t="s">
        <v>219</v>
      </c>
      <c r="E262" s="39"/>
      <c r="F262" s="229" t="s">
        <v>446</v>
      </c>
      <c r="G262" s="39"/>
      <c r="H262" s="39"/>
      <c r="I262" s="143"/>
      <c r="J262" s="39"/>
      <c r="K262" s="39"/>
      <c r="L262" s="43"/>
      <c r="M262" s="230"/>
      <c r="N262" s="79"/>
      <c r="O262" s="79"/>
      <c r="P262" s="79"/>
      <c r="Q262" s="79"/>
      <c r="R262" s="79"/>
      <c r="S262" s="79"/>
      <c r="T262" s="80"/>
      <c r="AT262" s="17" t="s">
        <v>219</v>
      </c>
      <c r="AU262" s="17" t="s">
        <v>76</v>
      </c>
    </row>
    <row r="263" spans="2:47" s="1" customFormat="1" ht="12">
      <c r="B263" s="38"/>
      <c r="C263" s="39"/>
      <c r="D263" s="228" t="s">
        <v>221</v>
      </c>
      <c r="E263" s="39"/>
      <c r="F263" s="231" t="s">
        <v>440</v>
      </c>
      <c r="G263" s="39"/>
      <c r="H263" s="39"/>
      <c r="I263" s="143"/>
      <c r="J263" s="39"/>
      <c r="K263" s="39"/>
      <c r="L263" s="43"/>
      <c r="M263" s="230"/>
      <c r="N263" s="79"/>
      <c r="O263" s="79"/>
      <c r="P263" s="79"/>
      <c r="Q263" s="79"/>
      <c r="R263" s="79"/>
      <c r="S263" s="79"/>
      <c r="T263" s="80"/>
      <c r="AT263" s="17" t="s">
        <v>221</v>
      </c>
      <c r="AU263" s="17" t="s">
        <v>76</v>
      </c>
    </row>
    <row r="264" spans="2:51" s="13" customFormat="1" ht="12">
      <c r="B264" s="242"/>
      <c r="C264" s="243"/>
      <c r="D264" s="228" t="s">
        <v>223</v>
      </c>
      <c r="E264" s="244" t="s">
        <v>1</v>
      </c>
      <c r="F264" s="245" t="s">
        <v>1214</v>
      </c>
      <c r="G264" s="243"/>
      <c r="H264" s="246">
        <v>1.344</v>
      </c>
      <c r="I264" s="247"/>
      <c r="J264" s="243"/>
      <c r="K264" s="243"/>
      <c r="L264" s="248"/>
      <c r="M264" s="249"/>
      <c r="N264" s="250"/>
      <c r="O264" s="250"/>
      <c r="P264" s="250"/>
      <c r="Q264" s="250"/>
      <c r="R264" s="250"/>
      <c r="S264" s="250"/>
      <c r="T264" s="251"/>
      <c r="AT264" s="252" t="s">
        <v>223</v>
      </c>
      <c r="AU264" s="252" t="s">
        <v>76</v>
      </c>
      <c r="AV264" s="13" t="s">
        <v>76</v>
      </c>
      <c r="AW264" s="13" t="s">
        <v>30</v>
      </c>
      <c r="AX264" s="13" t="s">
        <v>74</v>
      </c>
      <c r="AY264" s="252" t="s">
        <v>211</v>
      </c>
    </row>
    <row r="265" spans="2:65" s="1" customFormat="1" ht="16.5" customHeight="1">
      <c r="B265" s="38"/>
      <c r="C265" s="216" t="s">
        <v>402</v>
      </c>
      <c r="D265" s="216" t="s">
        <v>213</v>
      </c>
      <c r="E265" s="217" t="s">
        <v>449</v>
      </c>
      <c r="F265" s="218" t="s">
        <v>450</v>
      </c>
      <c r="G265" s="219" t="s">
        <v>216</v>
      </c>
      <c r="H265" s="220">
        <v>47.316</v>
      </c>
      <c r="I265" s="221"/>
      <c r="J265" s="222">
        <f>ROUND(I265*H265,2)</f>
        <v>0</v>
      </c>
      <c r="K265" s="218" t="s">
        <v>217</v>
      </c>
      <c r="L265" s="43"/>
      <c r="M265" s="223" t="s">
        <v>1</v>
      </c>
      <c r="N265" s="224" t="s">
        <v>38</v>
      </c>
      <c r="O265" s="79"/>
      <c r="P265" s="225">
        <f>O265*H265</f>
        <v>0</v>
      </c>
      <c r="Q265" s="225">
        <v>0.16192</v>
      </c>
      <c r="R265" s="225">
        <f>Q265*H265</f>
        <v>7.6614067200000004</v>
      </c>
      <c r="S265" s="225">
        <v>0</v>
      </c>
      <c r="T265" s="226">
        <f>S265*H265</f>
        <v>0</v>
      </c>
      <c r="AR265" s="17" t="s">
        <v>218</v>
      </c>
      <c r="AT265" s="17" t="s">
        <v>213</v>
      </c>
      <c r="AU265" s="17" t="s">
        <v>76</v>
      </c>
      <c r="AY265" s="17" t="s">
        <v>211</v>
      </c>
      <c r="BE265" s="227">
        <f>IF(N265="základní",J265,0)</f>
        <v>0</v>
      </c>
      <c r="BF265" s="227">
        <f>IF(N265="snížená",J265,0)</f>
        <v>0</v>
      </c>
      <c r="BG265" s="227">
        <f>IF(N265="zákl. přenesená",J265,0)</f>
        <v>0</v>
      </c>
      <c r="BH265" s="227">
        <f>IF(N265="sníž. přenesená",J265,0)</f>
        <v>0</v>
      </c>
      <c r="BI265" s="227">
        <f>IF(N265="nulová",J265,0)</f>
        <v>0</v>
      </c>
      <c r="BJ265" s="17" t="s">
        <v>74</v>
      </c>
      <c r="BK265" s="227">
        <f>ROUND(I265*H265,2)</f>
        <v>0</v>
      </c>
      <c r="BL265" s="17" t="s">
        <v>218</v>
      </c>
      <c r="BM265" s="17" t="s">
        <v>1215</v>
      </c>
    </row>
    <row r="266" spans="2:47" s="1" customFormat="1" ht="12">
      <c r="B266" s="38"/>
      <c r="C266" s="39"/>
      <c r="D266" s="228" t="s">
        <v>219</v>
      </c>
      <c r="E266" s="39"/>
      <c r="F266" s="229" t="s">
        <v>452</v>
      </c>
      <c r="G266" s="39"/>
      <c r="H266" s="39"/>
      <c r="I266" s="143"/>
      <c r="J266" s="39"/>
      <c r="K266" s="39"/>
      <c r="L266" s="43"/>
      <c r="M266" s="230"/>
      <c r="N266" s="79"/>
      <c r="O266" s="79"/>
      <c r="P266" s="79"/>
      <c r="Q266" s="79"/>
      <c r="R266" s="79"/>
      <c r="S266" s="79"/>
      <c r="T266" s="80"/>
      <c r="AT266" s="17" t="s">
        <v>219</v>
      </c>
      <c r="AU266" s="17" t="s">
        <v>76</v>
      </c>
    </row>
    <row r="267" spans="2:47" s="1" customFormat="1" ht="12">
      <c r="B267" s="38"/>
      <c r="C267" s="39"/>
      <c r="D267" s="228" t="s">
        <v>221</v>
      </c>
      <c r="E267" s="39"/>
      <c r="F267" s="231" t="s">
        <v>453</v>
      </c>
      <c r="G267" s="39"/>
      <c r="H267" s="39"/>
      <c r="I267" s="143"/>
      <c r="J267" s="39"/>
      <c r="K267" s="39"/>
      <c r="L267" s="43"/>
      <c r="M267" s="230"/>
      <c r="N267" s="79"/>
      <c r="O267" s="79"/>
      <c r="P267" s="79"/>
      <c r="Q267" s="79"/>
      <c r="R267" s="79"/>
      <c r="S267" s="79"/>
      <c r="T267" s="80"/>
      <c r="AT267" s="17" t="s">
        <v>221</v>
      </c>
      <c r="AU267" s="17" t="s">
        <v>76</v>
      </c>
    </row>
    <row r="268" spans="2:51" s="12" customFormat="1" ht="12">
      <c r="B268" s="232"/>
      <c r="C268" s="233"/>
      <c r="D268" s="228" t="s">
        <v>223</v>
      </c>
      <c r="E268" s="234" t="s">
        <v>1</v>
      </c>
      <c r="F268" s="235" t="s">
        <v>966</v>
      </c>
      <c r="G268" s="233"/>
      <c r="H268" s="234" t="s">
        <v>1</v>
      </c>
      <c r="I268" s="236"/>
      <c r="J268" s="233"/>
      <c r="K268" s="233"/>
      <c r="L268" s="237"/>
      <c r="M268" s="238"/>
      <c r="N268" s="239"/>
      <c r="O268" s="239"/>
      <c r="P268" s="239"/>
      <c r="Q268" s="239"/>
      <c r="R268" s="239"/>
      <c r="S268" s="239"/>
      <c r="T268" s="240"/>
      <c r="AT268" s="241" t="s">
        <v>223</v>
      </c>
      <c r="AU268" s="241" t="s">
        <v>76</v>
      </c>
      <c r="AV268" s="12" t="s">
        <v>74</v>
      </c>
      <c r="AW268" s="12" t="s">
        <v>30</v>
      </c>
      <c r="AX268" s="12" t="s">
        <v>67</v>
      </c>
      <c r="AY268" s="241" t="s">
        <v>211</v>
      </c>
    </row>
    <row r="269" spans="2:51" s="12" customFormat="1" ht="12">
      <c r="B269" s="232"/>
      <c r="C269" s="233"/>
      <c r="D269" s="228" t="s">
        <v>223</v>
      </c>
      <c r="E269" s="234" t="s">
        <v>1</v>
      </c>
      <c r="F269" s="235" t="s">
        <v>972</v>
      </c>
      <c r="G269" s="233"/>
      <c r="H269" s="234" t="s">
        <v>1</v>
      </c>
      <c r="I269" s="236"/>
      <c r="J269" s="233"/>
      <c r="K269" s="233"/>
      <c r="L269" s="237"/>
      <c r="M269" s="238"/>
      <c r="N269" s="239"/>
      <c r="O269" s="239"/>
      <c r="P269" s="239"/>
      <c r="Q269" s="239"/>
      <c r="R269" s="239"/>
      <c r="S269" s="239"/>
      <c r="T269" s="240"/>
      <c r="AT269" s="241" t="s">
        <v>223</v>
      </c>
      <c r="AU269" s="241" t="s">
        <v>76</v>
      </c>
      <c r="AV269" s="12" t="s">
        <v>74</v>
      </c>
      <c r="AW269" s="12" t="s">
        <v>30</v>
      </c>
      <c r="AX269" s="12" t="s">
        <v>67</v>
      </c>
      <c r="AY269" s="241" t="s">
        <v>211</v>
      </c>
    </row>
    <row r="270" spans="2:51" s="13" customFormat="1" ht="12">
      <c r="B270" s="242"/>
      <c r="C270" s="243"/>
      <c r="D270" s="228" t="s">
        <v>223</v>
      </c>
      <c r="E270" s="244" t="s">
        <v>1</v>
      </c>
      <c r="F270" s="245" t="s">
        <v>1216</v>
      </c>
      <c r="G270" s="243"/>
      <c r="H270" s="246">
        <v>7.5</v>
      </c>
      <c r="I270" s="247"/>
      <c r="J270" s="243"/>
      <c r="K270" s="243"/>
      <c r="L270" s="248"/>
      <c r="M270" s="249"/>
      <c r="N270" s="250"/>
      <c r="O270" s="250"/>
      <c r="P270" s="250"/>
      <c r="Q270" s="250"/>
      <c r="R270" s="250"/>
      <c r="S270" s="250"/>
      <c r="T270" s="251"/>
      <c r="AT270" s="252" t="s">
        <v>223</v>
      </c>
      <c r="AU270" s="252" t="s">
        <v>76</v>
      </c>
      <c r="AV270" s="13" t="s">
        <v>76</v>
      </c>
      <c r="AW270" s="13" t="s">
        <v>30</v>
      </c>
      <c r="AX270" s="13" t="s">
        <v>67</v>
      </c>
      <c r="AY270" s="252" t="s">
        <v>211</v>
      </c>
    </row>
    <row r="271" spans="2:51" s="12" customFormat="1" ht="12">
      <c r="B271" s="232"/>
      <c r="C271" s="233"/>
      <c r="D271" s="228" t="s">
        <v>223</v>
      </c>
      <c r="E271" s="234" t="s">
        <v>1</v>
      </c>
      <c r="F271" s="235" t="s">
        <v>968</v>
      </c>
      <c r="G271" s="233"/>
      <c r="H271" s="234" t="s">
        <v>1</v>
      </c>
      <c r="I271" s="236"/>
      <c r="J271" s="233"/>
      <c r="K271" s="233"/>
      <c r="L271" s="237"/>
      <c r="M271" s="238"/>
      <c r="N271" s="239"/>
      <c r="O271" s="239"/>
      <c r="P271" s="239"/>
      <c r="Q271" s="239"/>
      <c r="R271" s="239"/>
      <c r="S271" s="239"/>
      <c r="T271" s="240"/>
      <c r="AT271" s="241" t="s">
        <v>223</v>
      </c>
      <c r="AU271" s="241" t="s">
        <v>76</v>
      </c>
      <c r="AV271" s="12" t="s">
        <v>74</v>
      </c>
      <c r="AW271" s="12" t="s">
        <v>30</v>
      </c>
      <c r="AX271" s="12" t="s">
        <v>67</v>
      </c>
      <c r="AY271" s="241" t="s">
        <v>211</v>
      </c>
    </row>
    <row r="272" spans="2:51" s="13" customFormat="1" ht="12">
      <c r="B272" s="242"/>
      <c r="C272" s="243"/>
      <c r="D272" s="228" t="s">
        <v>223</v>
      </c>
      <c r="E272" s="244" t="s">
        <v>1</v>
      </c>
      <c r="F272" s="245" t="s">
        <v>1217</v>
      </c>
      <c r="G272" s="243"/>
      <c r="H272" s="246">
        <v>9.488</v>
      </c>
      <c r="I272" s="247"/>
      <c r="J272" s="243"/>
      <c r="K272" s="243"/>
      <c r="L272" s="248"/>
      <c r="M272" s="249"/>
      <c r="N272" s="250"/>
      <c r="O272" s="250"/>
      <c r="P272" s="250"/>
      <c r="Q272" s="250"/>
      <c r="R272" s="250"/>
      <c r="S272" s="250"/>
      <c r="T272" s="251"/>
      <c r="AT272" s="252" t="s">
        <v>223</v>
      </c>
      <c r="AU272" s="252" t="s">
        <v>76</v>
      </c>
      <c r="AV272" s="13" t="s">
        <v>76</v>
      </c>
      <c r="AW272" s="13" t="s">
        <v>30</v>
      </c>
      <c r="AX272" s="13" t="s">
        <v>67</v>
      </c>
      <c r="AY272" s="252" t="s">
        <v>211</v>
      </c>
    </row>
    <row r="273" spans="2:51" s="13" customFormat="1" ht="12">
      <c r="B273" s="242"/>
      <c r="C273" s="243"/>
      <c r="D273" s="228" t="s">
        <v>223</v>
      </c>
      <c r="E273" s="244" t="s">
        <v>1</v>
      </c>
      <c r="F273" s="245" t="s">
        <v>1218</v>
      </c>
      <c r="G273" s="243"/>
      <c r="H273" s="246">
        <v>9.89</v>
      </c>
      <c r="I273" s="247"/>
      <c r="J273" s="243"/>
      <c r="K273" s="243"/>
      <c r="L273" s="248"/>
      <c r="M273" s="249"/>
      <c r="N273" s="250"/>
      <c r="O273" s="250"/>
      <c r="P273" s="250"/>
      <c r="Q273" s="250"/>
      <c r="R273" s="250"/>
      <c r="S273" s="250"/>
      <c r="T273" s="251"/>
      <c r="AT273" s="252" t="s">
        <v>223</v>
      </c>
      <c r="AU273" s="252" t="s">
        <v>76</v>
      </c>
      <c r="AV273" s="13" t="s">
        <v>76</v>
      </c>
      <c r="AW273" s="13" t="s">
        <v>30</v>
      </c>
      <c r="AX273" s="13" t="s">
        <v>67</v>
      </c>
      <c r="AY273" s="252" t="s">
        <v>211</v>
      </c>
    </row>
    <row r="274" spans="2:51" s="12" customFormat="1" ht="12">
      <c r="B274" s="232"/>
      <c r="C274" s="233"/>
      <c r="D274" s="228" t="s">
        <v>223</v>
      </c>
      <c r="E274" s="234" t="s">
        <v>1</v>
      </c>
      <c r="F274" s="235" t="s">
        <v>971</v>
      </c>
      <c r="G274" s="233"/>
      <c r="H274" s="234" t="s">
        <v>1</v>
      </c>
      <c r="I274" s="236"/>
      <c r="J274" s="233"/>
      <c r="K274" s="233"/>
      <c r="L274" s="237"/>
      <c r="M274" s="238"/>
      <c r="N274" s="239"/>
      <c r="O274" s="239"/>
      <c r="P274" s="239"/>
      <c r="Q274" s="239"/>
      <c r="R274" s="239"/>
      <c r="S274" s="239"/>
      <c r="T274" s="240"/>
      <c r="AT274" s="241" t="s">
        <v>223</v>
      </c>
      <c r="AU274" s="241" t="s">
        <v>76</v>
      </c>
      <c r="AV274" s="12" t="s">
        <v>74</v>
      </c>
      <c r="AW274" s="12" t="s">
        <v>30</v>
      </c>
      <c r="AX274" s="12" t="s">
        <v>67</v>
      </c>
      <c r="AY274" s="241" t="s">
        <v>211</v>
      </c>
    </row>
    <row r="275" spans="2:51" s="12" customFormat="1" ht="12">
      <c r="B275" s="232"/>
      <c r="C275" s="233"/>
      <c r="D275" s="228" t="s">
        <v>223</v>
      </c>
      <c r="E275" s="234" t="s">
        <v>1</v>
      </c>
      <c r="F275" s="235" t="s">
        <v>972</v>
      </c>
      <c r="G275" s="233"/>
      <c r="H275" s="234" t="s">
        <v>1</v>
      </c>
      <c r="I275" s="236"/>
      <c r="J275" s="233"/>
      <c r="K275" s="233"/>
      <c r="L275" s="237"/>
      <c r="M275" s="238"/>
      <c r="N275" s="239"/>
      <c r="O275" s="239"/>
      <c r="P275" s="239"/>
      <c r="Q275" s="239"/>
      <c r="R275" s="239"/>
      <c r="S275" s="239"/>
      <c r="T275" s="240"/>
      <c r="AT275" s="241" t="s">
        <v>223</v>
      </c>
      <c r="AU275" s="241" t="s">
        <v>76</v>
      </c>
      <c r="AV275" s="12" t="s">
        <v>74</v>
      </c>
      <c r="AW275" s="12" t="s">
        <v>30</v>
      </c>
      <c r="AX275" s="12" t="s">
        <v>67</v>
      </c>
      <c r="AY275" s="241" t="s">
        <v>211</v>
      </c>
    </row>
    <row r="276" spans="2:51" s="13" customFormat="1" ht="12">
      <c r="B276" s="242"/>
      <c r="C276" s="243"/>
      <c r="D276" s="228" t="s">
        <v>223</v>
      </c>
      <c r="E276" s="244" t="s">
        <v>1</v>
      </c>
      <c r="F276" s="245" t="s">
        <v>1216</v>
      </c>
      <c r="G276" s="243"/>
      <c r="H276" s="246">
        <v>7.5</v>
      </c>
      <c r="I276" s="247"/>
      <c r="J276" s="243"/>
      <c r="K276" s="243"/>
      <c r="L276" s="248"/>
      <c r="M276" s="249"/>
      <c r="N276" s="250"/>
      <c r="O276" s="250"/>
      <c r="P276" s="250"/>
      <c r="Q276" s="250"/>
      <c r="R276" s="250"/>
      <c r="S276" s="250"/>
      <c r="T276" s="251"/>
      <c r="AT276" s="252" t="s">
        <v>223</v>
      </c>
      <c r="AU276" s="252" t="s">
        <v>76</v>
      </c>
      <c r="AV276" s="13" t="s">
        <v>76</v>
      </c>
      <c r="AW276" s="13" t="s">
        <v>30</v>
      </c>
      <c r="AX276" s="13" t="s">
        <v>67</v>
      </c>
      <c r="AY276" s="252" t="s">
        <v>211</v>
      </c>
    </row>
    <row r="277" spans="2:51" s="12" customFormat="1" ht="12">
      <c r="B277" s="232"/>
      <c r="C277" s="233"/>
      <c r="D277" s="228" t="s">
        <v>223</v>
      </c>
      <c r="E277" s="234" t="s">
        <v>1</v>
      </c>
      <c r="F277" s="235" t="s">
        <v>968</v>
      </c>
      <c r="G277" s="233"/>
      <c r="H277" s="234" t="s">
        <v>1</v>
      </c>
      <c r="I277" s="236"/>
      <c r="J277" s="233"/>
      <c r="K277" s="233"/>
      <c r="L277" s="237"/>
      <c r="M277" s="238"/>
      <c r="N277" s="239"/>
      <c r="O277" s="239"/>
      <c r="P277" s="239"/>
      <c r="Q277" s="239"/>
      <c r="R277" s="239"/>
      <c r="S277" s="239"/>
      <c r="T277" s="240"/>
      <c r="AT277" s="241" t="s">
        <v>223</v>
      </c>
      <c r="AU277" s="241" t="s">
        <v>76</v>
      </c>
      <c r="AV277" s="12" t="s">
        <v>74</v>
      </c>
      <c r="AW277" s="12" t="s">
        <v>30</v>
      </c>
      <c r="AX277" s="12" t="s">
        <v>67</v>
      </c>
      <c r="AY277" s="241" t="s">
        <v>211</v>
      </c>
    </row>
    <row r="278" spans="2:51" s="13" customFormat="1" ht="12">
      <c r="B278" s="242"/>
      <c r="C278" s="243"/>
      <c r="D278" s="228" t="s">
        <v>223</v>
      </c>
      <c r="E278" s="244" t="s">
        <v>1</v>
      </c>
      <c r="F278" s="245" t="s">
        <v>1219</v>
      </c>
      <c r="G278" s="243"/>
      <c r="H278" s="246">
        <v>6.383</v>
      </c>
      <c r="I278" s="247"/>
      <c r="J278" s="243"/>
      <c r="K278" s="243"/>
      <c r="L278" s="248"/>
      <c r="M278" s="249"/>
      <c r="N278" s="250"/>
      <c r="O278" s="250"/>
      <c r="P278" s="250"/>
      <c r="Q278" s="250"/>
      <c r="R278" s="250"/>
      <c r="S278" s="250"/>
      <c r="T278" s="251"/>
      <c r="AT278" s="252" t="s">
        <v>223</v>
      </c>
      <c r="AU278" s="252" t="s">
        <v>76</v>
      </c>
      <c r="AV278" s="13" t="s">
        <v>76</v>
      </c>
      <c r="AW278" s="13" t="s">
        <v>30</v>
      </c>
      <c r="AX278" s="13" t="s">
        <v>67</v>
      </c>
      <c r="AY278" s="252" t="s">
        <v>211</v>
      </c>
    </row>
    <row r="279" spans="2:51" s="13" customFormat="1" ht="12">
      <c r="B279" s="242"/>
      <c r="C279" s="243"/>
      <c r="D279" s="228" t="s">
        <v>223</v>
      </c>
      <c r="E279" s="244" t="s">
        <v>1</v>
      </c>
      <c r="F279" s="245" t="s">
        <v>1220</v>
      </c>
      <c r="G279" s="243"/>
      <c r="H279" s="246">
        <v>6.555</v>
      </c>
      <c r="I279" s="247"/>
      <c r="J279" s="243"/>
      <c r="K279" s="243"/>
      <c r="L279" s="248"/>
      <c r="M279" s="249"/>
      <c r="N279" s="250"/>
      <c r="O279" s="250"/>
      <c r="P279" s="250"/>
      <c r="Q279" s="250"/>
      <c r="R279" s="250"/>
      <c r="S279" s="250"/>
      <c r="T279" s="251"/>
      <c r="AT279" s="252" t="s">
        <v>223</v>
      </c>
      <c r="AU279" s="252" t="s">
        <v>76</v>
      </c>
      <c r="AV279" s="13" t="s">
        <v>76</v>
      </c>
      <c r="AW279" s="13" t="s">
        <v>30</v>
      </c>
      <c r="AX279" s="13" t="s">
        <v>67</v>
      </c>
      <c r="AY279" s="252" t="s">
        <v>211</v>
      </c>
    </row>
    <row r="280" spans="2:51" s="14" customFormat="1" ht="12">
      <c r="B280" s="253"/>
      <c r="C280" s="254"/>
      <c r="D280" s="228" t="s">
        <v>223</v>
      </c>
      <c r="E280" s="255" t="s">
        <v>1</v>
      </c>
      <c r="F280" s="256" t="s">
        <v>227</v>
      </c>
      <c r="G280" s="254"/>
      <c r="H280" s="257">
        <v>47.316</v>
      </c>
      <c r="I280" s="258"/>
      <c r="J280" s="254"/>
      <c r="K280" s="254"/>
      <c r="L280" s="259"/>
      <c r="M280" s="260"/>
      <c r="N280" s="261"/>
      <c r="O280" s="261"/>
      <c r="P280" s="261"/>
      <c r="Q280" s="261"/>
      <c r="R280" s="261"/>
      <c r="S280" s="261"/>
      <c r="T280" s="262"/>
      <c r="AT280" s="263" t="s">
        <v>223</v>
      </c>
      <c r="AU280" s="263" t="s">
        <v>76</v>
      </c>
      <c r="AV280" s="14" t="s">
        <v>218</v>
      </c>
      <c r="AW280" s="14" t="s">
        <v>30</v>
      </c>
      <c r="AX280" s="14" t="s">
        <v>74</v>
      </c>
      <c r="AY280" s="263" t="s">
        <v>211</v>
      </c>
    </row>
    <row r="281" spans="2:65" s="1" customFormat="1" ht="16.5" customHeight="1">
      <c r="B281" s="38"/>
      <c r="C281" s="216" t="s">
        <v>304</v>
      </c>
      <c r="D281" s="216" t="s">
        <v>213</v>
      </c>
      <c r="E281" s="217" t="s">
        <v>471</v>
      </c>
      <c r="F281" s="218" t="s">
        <v>472</v>
      </c>
      <c r="G281" s="219" t="s">
        <v>323</v>
      </c>
      <c r="H281" s="220">
        <v>0.273</v>
      </c>
      <c r="I281" s="221"/>
      <c r="J281" s="222">
        <f>ROUND(I281*H281,2)</f>
        <v>0</v>
      </c>
      <c r="K281" s="218" t="s">
        <v>217</v>
      </c>
      <c r="L281" s="43"/>
      <c r="M281" s="223" t="s">
        <v>1</v>
      </c>
      <c r="N281" s="224" t="s">
        <v>38</v>
      </c>
      <c r="O281" s="79"/>
      <c r="P281" s="225">
        <f>O281*H281</f>
        <v>0</v>
      </c>
      <c r="Q281" s="225">
        <v>1.059738</v>
      </c>
      <c r="R281" s="225">
        <f>Q281*H281</f>
        <v>0.28930847400000004</v>
      </c>
      <c r="S281" s="225">
        <v>0</v>
      </c>
      <c r="T281" s="226">
        <f>S281*H281</f>
        <v>0</v>
      </c>
      <c r="AR281" s="17" t="s">
        <v>218</v>
      </c>
      <c r="AT281" s="17" t="s">
        <v>213</v>
      </c>
      <c r="AU281" s="17" t="s">
        <v>76</v>
      </c>
      <c r="AY281" s="17" t="s">
        <v>211</v>
      </c>
      <c r="BE281" s="227">
        <f>IF(N281="základní",J281,0)</f>
        <v>0</v>
      </c>
      <c r="BF281" s="227">
        <f>IF(N281="snížená",J281,0)</f>
        <v>0</v>
      </c>
      <c r="BG281" s="227">
        <f>IF(N281="zákl. přenesená",J281,0)</f>
        <v>0</v>
      </c>
      <c r="BH281" s="227">
        <f>IF(N281="sníž. přenesená",J281,0)</f>
        <v>0</v>
      </c>
      <c r="BI281" s="227">
        <f>IF(N281="nulová",J281,0)</f>
        <v>0</v>
      </c>
      <c r="BJ281" s="17" t="s">
        <v>74</v>
      </c>
      <c r="BK281" s="227">
        <f>ROUND(I281*H281,2)</f>
        <v>0</v>
      </c>
      <c r="BL281" s="17" t="s">
        <v>218</v>
      </c>
      <c r="BM281" s="17" t="s">
        <v>1221</v>
      </c>
    </row>
    <row r="282" spans="2:47" s="1" customFormat="1" ht="12">
      <c r="B282" s="38"/>
      <c r="C282" s="39"/>
      <c r="D282" s="228" t="s">
        <v>219</v>
      </c>
      <c r="E282" s="39"/>
      <c r="F282" s="229" t="s">
        <v>474</v>
      </c>
      <c r="G282" s="39"/>
      <c r="H282" s="39"/>
      <c r="I282" s="143"/>
      <c r="J282" s="39"/>
      <c r="K282" s="39"/>
      <c r="L282" s="43"/>
      <c r="M282" s="230"/>
      <c r="N282" s="79"/>
      <c r="O282" s="79"/>
      <c r="P282" s="79"/>
      <c r="Q282" s="79"/>
      <c r="R282" s="79"/>
      <c r="S282" s="79"/>
      <c r="T282" s="80"/>
      <c r="AT282" s="17" t="s">
        <v>219</v>
      </c>
      <c r="AU282" s="17" t="s">
        <v>76</v>
      </c>
    </row>
    <row r="283" spans="2:47" s="1" customFormat="1" ht="12">
      <c r="B283" s="38"/>
      <c r="C283" s="39"/>
      <c r="D283" s="228" t="s">
        <v>221</v>
      </c>
      <c r="E283" s="39"/>
      <c r="F283" s="231" t="s">
        <v>475</v>
      </c>
      <c r="G283" s="39"/>
      <c r="H283" s="39"/>
      <c r="I283" s="143"/>
      <c r="J283" s="39"/>
      <c r="K283" s="39"/>
      <c r="L283" s="43"/>
      <c r="M283" s="230"/>
      <c r="N283" s="79"/>
      <c r="O283" s="79"/>
      <c r="P283" s="79"/>
      <c r="Q283" s="79"/>
      <c r="R283" s="79"/>
      <c r="S283" s="79"/>
      <c r="T283" s="80"/>
      <c r="AT283" s="17" t="s">
        <v>221</v>
      </c>
      <c r="AU283" s="17" t="s">
        <v>76</v>
      </c>
    </row>
    <row r="284" spans="2:51" s="12" customFormat="1" ht="12">
      <c r="B284" s="232"/>
      <c r="C284" s="233"/>
      <c r="D284" s="228" t="s">
        <v>223</v>
      </c>
      <c r="E284" s="234" t="s">
        <v>1</v>
      </c>
      <c r="F284" s="235" t="s">
        <v>476</v>
      </c>
      <c r="G284" s="233"/>
      <c r="H284" s="234" t="s">
        <v>1</v>
      </c>
      <c r="I284" s="236"/>
      <c r="J284" s="233"/>
      <c r="K284" s="233"/>
      <c r="L284" s="237"/>
      <c r="M284" s="238"/>
      <c r="N284" s="239"/>
      <c r="O284" s="239"/>
      <c r="P284" s="239"/>
      <c r="Q284" s="239"/>
      <c r="R284" s="239"/>
      <c r="S284" s="239"/>
      <c r="T284" s="240"/>
      <c r="AT284" s="241" t="s">
        <v>223</v>
      </c>
      <c r="AU284" s="241" t="s">
        <v>76</v>
      </c>
      <c r="AV284" s="12" t="s">
        <v>74</v>
      </c>
      <c r="AW284" s="12" t="s">
        <v>30</v>
      </c>
      <c r="AX284" s="12" t="s">
        <v>67</v>
      </c>
      <c r="AY284" s="241" t="s">
        <v>211</v>
      </c>
    </row>
    <row r="285" spans="2:51" s="13" customFormat="1" ht="12">
      <c r="B285" s="242"/>
      <c r="C285" s="243"/>
      <c r="D285" s="228" t="s">
        <v>223</v>
      </c>
      <c r="E285" s="244" t="s">
        <v>1</v>
      </c>
      <c r="F285" s="245" t="s">
        <v>1222</v>
      </c>
      <c r="G285" s="243"/>
      <c r="H285" s="246">
        <v>0.273</v>
      </c>
      <c r="I285" s="247"/>
      <c r="J285" s="243"/>
      <c r="K285" s="243"/>
      <c r="L285" s="248"/>
      <c r="M285" s="249"/>
      <c r="N285" s="250"/>
      <c r="O285" s="250"/>
      <c r="P285" s="250"/>
      <c r="Q285" s="250"/>
      <c r="R285" s="250"/>
      <c r="S285" s="250"/>
      <c r="T285" s="251"/>
      <c r="AT285" s="252" t="s">
        <v>223</v>
      </c>
      <c r="AU285" s="252" t="s">
        <v>76</v>
      </c>
      <c r="AV285" s="13" t="s">
        <v>76</v>
      </c>
      <c r="AW285" s="13" t="s">
        <v>30</v>
      </c>
      <c r="AX285" s="13" t="s">
        <v>67</v>
      </c>
      <c r="AY285" s="252" t="s">
        <v>211</v>
      </c>
    </row>
    <row r="286" spans="2:51" s="14" customFormat="1" ht="12">
      <c r="B286" s="253"/>
      <c r="C286" s="254"/>
      <c r="D286" s="228" t="s">
        <v>223</v>
      </c>
      <c r="E286" s="255" t="s">
        <v>1</v>
      </c>
      <c r="F286" s="256" t="s">
        <v>227</v>
      </c>
      <c r="G286" s="254"/>
      <c r="H286" s="257">
        <v>0.273</v>
      </c>
      <c r="I286" s="258"/>
      <c r="J286" s="254"/>
      <c r="K286" s="254"/>
      <c r="L286" s="259"/>
      <c r="M286" s="260"/>
      <c r="N286" s="261"/>
      <c r="O286" s="261"/>
      <c r="P286" s="261"/>
      <c r="Q286" s="261"/>
      <c r="R286" s="261"/>
      <c r="S286" s="261"/>
      <c r="T286" s="262"/>
      <c r="AT286" s="263" t="s">
        <v>223</v>
      </c>
      <c r="AU286" s="263" t="s">
        <v>76</v>
      </c>
      <c r="AV286" s="14" t="s">
        <v>218</v>
      </c>
      <c r="AW286" s="14" t="s">
        <v>30</v>
      </c>
      <c r="AX286" s="14" t="s">
        <v>74</v>
      </c>
      <c r="AY286" s="263" t="s">
        <v>211</v>
      </c>
    </row>
    <row r="287" spans="2:65" s="1" customFormat="1" ht="16.5" customHeight="1">
      <c r="B287" s="38"/>
      <c r="C287" s="216" t="s">
        <v>418</v>
      </c>
      <c r="D287" s="216" t="s">
        <v>213</v>
      </c>
      <c r="E287" s="217" t="s">
        <v>976</v>
      </c>
      <c r="F287" s="218" t="s">
        <v>977</v>
      </c>
      <c r="G287" s="219" t="s">
        <v>216</v>
      </c>
      <c r="H287" s="220">
        <v>47.316</v>
      </c>
      <c r="I287" s="221"/>
      <c r="J287" s="222">
        <f>ROUND(I287*H287,2)</f>
        <v>0</v>
      </c>
      <c r="K287" s="218" t="s">
        <v>217</v>
      </c>
      <c r="L287" s="43"/>
      <c r="M287" s="223" t="s">
        <v>1</v>
      </c>
      <c r="N287" s="224" t="s">
        <v>38</v>
      </c>
      <c r="O287" s="79"/>
      <c r="P287" s="225">
        <f>O287*H287</f>
        <v>0</v>
      </c>
      <c r="Q287" s="225">
        <v>1.0312</v>
      </c>
      <c r="R287" s="225">
        <f>Q287*H287</f>
        <v>48.7922592</v>
      </c>
      <c r="S287" s="225">
        <v>0</v>
      </c>
      <c r="T287" s="226">
        <f>S287*H287</f>
        <v>0</v>
      </c>
      <c r="AR287" s="17" t="s">
        <v>218</v>
      </c>
      <c r="AT287" s="17" t="s">
        <v>213</v>
      </c>
      <c r="AU287" s="17" t="s">
        <v>76</v>
      </c>
      <c r="AY287" s="17" t="s">
        <v>211</v>
      </c>
      <c r="BE287" s="227">
        <f>IF(N287="základní",J287,0)</f>
        <v>0</v>
      </c>
      <c r="BF287" s="227">
        <f>IF(N287="snížená",J287,0)</f>
        <v>0</v>
      </c>
      <c r="BG287" s="227">
        <f>IF(N287="zákl. přenesená",J287,0)</f>
        <v>0</v>
      </c>
      <c r="BH287" s="227">
        <f>IF(N287="sníž. přenesená",J287,0)</f>
        <v>0</v>
      </c>
      <c r="BI287" s="227">
        <f>IF(N287="nulová",J287,0)</f>
        <v>0</v>
      </c>
      <c r="BJ287" s="17" t="s">
        <v>74</v>
      </c>
      <c r="BK287" s="227">
        <f>ROUND(I287*H287,2)</f>
        <v>0</v>
      </c>
      <c r="BL287" s="17" t="s">
        <v>218</v>
      </c>
      <c r="BM287" s="17" t="s">
        <v>1223</v>
      </c>
    </row>
    <row r="288" spans="2:47" s="1" customFormat="1" ht="12">
      <c r="B288" s="38"/>
      <c r="C288" s="39"/>
      <c r="D288" s="228" t="s">
        <v>219</v>
      </c>
      <c r="E288" s="39"/>
      <c r="F288" s="229" t="s">
        <v>979</v>
      </c>
      <c r="G288" s="39"/>
      <c r="H288" s="39"/>
      <c r="I288" s="143"/>
      <c r="J288" s="39"/>
      <c r="K288" s="39"/>
      <c r="L288" s="43"/>
      <c r="M288" s="230"/>
      <c r="N288" s="79"/>
      <c r="O288" s="79"/>
      <c r="P288" s="79"/>
      <c r="Q288" s="79"/>
      <c r="R288" s="79"/>
      <c r="S288" s="79"/>
      <c r="T288" s="80"/>
      <c r="AT288" s="17" t="s">
        <v>219</v>
      </c>
      <c r="AU288" s="17" t="s">
        <v>76</v>
      </c>
    </row>
    <row r="289" spans="2:47" s="1" customFormat="1" ht="12">
      <c r="B289" s="38"/>
      <c r="C289" s="39"/>
      <c r="D289" s="228" t="s">
        <v>221</v>
      </c>
      <c r="E289" s="39"/>
      <c r="F289" s="231" t="s">
        <v>467</v>
      </c>
      <c r="G289" s="39"/>
      <c r="H289" s="39"/>
      <c r="I289" s="143"/>
      <c r="J289" s="39"/>
      <c r="K289" s="39"/>
      <c r="L289" s="43"/>
      <c r="M289" s="230"/>
      <c r="N289" s="79"/>
      <c r="O289" s="79"/>
      <c r="P289" s="79"/>
      <c r="Q289" s="79"/>
      <c r="R289" s="79"/>
      <c r="S289" s="79"/>
      <c r="T289" s="80"/>
      <c r="AT289" s="17" t="s">
        <v>221</v>
      </c>
      <c r="AU289" s="17" t="s">
        <v>76</v>
      </c>
    </row>
    <row r="290" spans="2:51" s="12" customFormat="1" ht="12">
      <c r="B290" s="232"/>
      <c r="C290" s="233"/>
      <c r="D290" s="228" t="s">
        <v>223</v>
      </c>
      <c r="E290" s="234" t="s">
        <v>1</v>
      </c>
      <c r="F290" s="235" t="s">
        <v>966</v>
      </c>
      <c r="G290" s="233"/>
      <c r="H290" s="234" t="s">
        <v>1</v>
      </c>
      <c r="I290" s="236"/>
      <c r="J290" s="233"/>
      <c r="K290" s="233"/>
      <c r="L290" s="237"/>
      <c r="M290" s="238"/>
      <c r="N290" s="239"/>
      <c r="O290" s="239"/>
      <c r="P290" s="239"/>
      <c r="Q290" s="239"/>
      <c r="R290" s="239"/>
      <c r="S290" s="239"/>
      <c r="T290" s="240"/>
      <c r="AT290" s="241" t="s">
        <v>223</v>
      </c>
      <c r="AU290" s="241" t="s">
        <v>76</v>
      </c>
      <c r="AV290" s="12" t="s">
        <v>74</v>
      </c>
      <c r="AW290" s="12" t="s">
        <v>30</v>
      </c>
      <c r="AX290" s="12" t="s">
        <v>67</v>
      </c>
      <c r="AY290" s="241" t="s">
        <v>211</v>
      </c>
    </row>
    <row r="291" spans="2:51" s="12" customFormat="1" ht="12">
      <c r="B291" s="232"/>
      <c r="C291" s="233"/>
      <c r="D291" s="228" t="s">
        <v>223</v>
      </c>
      <c r="E291" s="234" t="s">
        <v>1</v>
      </c>
      <c r="F291" s="235" t="s">
        <v>972</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1216</v>
      </c>
      <c r="G292" s="243"/>
      <c r="H292" s="246">
        <v>7.5</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2" customFormat="1" ht="12">
      <c r="B293" s="232"/>
      <c r="C293" s="233"/>
      <c r="D293" s="228" t="s">
        <v>223</v>
      </c>
      <c r="E293" s="234" t="s">
        <v>1</v>
      </c>
      <c r="F293" s="235" t="s">
        <v>968</v>
      </c>
      <c r="G293" s="233"/>
      <c r="H293" s="234" t="s">
        <v>1</v>
      </c>
      <c r="I293" s="236"/>
      <c r="J293" s="233"/>
      <c r="K293" s="233"/>
      <c r="L293" s="237"/>
      <c r="M293" s="238"/>
      <c r="N293" s="239"/>
      <c r="O293" s="239"/>
      <c r="P293" s="239"/>
      <c r="Q293" s="239"/>
      <c r="R293" s="239"/>
      <c r="S293" s="239"/>
      <c r="T293" s="240"/>
      <c r="AT293" s="241" t="s">
        <v>223</v>
      </c>
      <c r="AU293" s="241" t="s">
        <v>76</v>
      </c>
      <c r="AV293" s="12" t="s">
        <v>74</v>
      </c>
      <c r="AW293" s="12" t="s">
        <v>30</v>
      </c>
      <c r="AX293" s="12" t="s">
        <v>67</v>
      </c>
      <c r="AY293" s="241" t="s">
        <v>211</v>
      </c>
    </row>
    <row r="294" spans="2:51" s="13" customFormat="1" ht="12">
      <c r="B294" s="242"/>
      <c r="C294" s="243"/>
      <c r="D294" s="228" t="s">
        <v>223</v>
      </c>
      <c r="E294" s="244" t="s">
        <v>1</v>
      </c>
      <c r="F294" s="245" t="s">
        <v>1217</v>
      </c>
      <c r="G294" s="243"/>
      <c r="H294" s="246">
        <v>9.488</v>
      </c>
      <c r="I294" s="247"/>
      <c r="J294" s="243"/>
      <c r="K294" s="243"/>
      <c r="L294" s="248"/>
      <c r="M294" s="249"/>
      <c r="N294" s="250"/>
      <c r="O294" s="250"/>
      <c r="P294" s="250"/>
      <c r="Q294" s="250"/>
      <c r="R294" s="250"/>
      <c r="S294" s="250"/>
      <c r="T294" s="251"/>
      <c r="AT294" s="252" t="s">
        <v>223</v>
      </c>
      <c r="AU294" s="252" t="s">
        <v>76</v>
      </c>
      <c r="AV294" s="13" t="s">
        <v>76</v>
      </c>
      <c r="AW294" s="13" t="s">
        <v>30</v>
      </c>
      <c r="AX294" s="13" t="s">
        <v>67</v>
      </c>
      <c r="AY294" s="252" t="s">
        <v>211</v>
      </c>
    </row>
    <row r="295" spans="2:51" s="13" customFormat="1" ht="12">
      <c r="B295" s="242"/>
      <c r="C295" s="243"/>
      <c r="D295" s="228" t="s">
        <v>223</v>
      </c>
      <c r="E295" s="244" t="s">
        <v>1</v>
      </c>
      <c r="F295" s="245" t="s">
        <v>1218</v>
      </c>
      <c r="G295" s="243"/>
      <c r="H295" s="246">
        <v>9.89</v>
      </c>
      <c r="I295" s="247"/>
      <c r="J295" s="243"/>
      <c r="K295" s="243"/>
      <c r="L295" s="248"/>
      <c r="M295" s="249"/>
      <c r="N295" s="250"/>
      <c r="O295" s="250"/>
      <c r="P295" s="250"/>
      <c r="Q295" s="250"/>
      <c r="R295" s="250"/>
      <c r="S295" s="250"/>
      <c r="T295" s="251"/>
      <c r="AT295" s="252" t="s">
        <v>223</v>
      </c>
      <c r="AU295" s="252" t="s">
        <v>76</v>
      </c>
      <c r="AV295" s="13" t="s">
        <v>76</v>
      </c>
      <c r="AW295" s="13" t="s">
        <v>30</v>
      </c>
      <c r="AX295" s="13" t="s">
        <v>67</v>
      </c>
      <c r="AY295" s="252" t="s">
        <v>211</v>
      </c>
    </row>
    <row r="296" spans="2:51" s="12" customFormat="1" ht="12">
      <c r="B296" s="232"/>
      <c r="C296" s="233"/>
      <c r="D296" s="228" t="s">
        <v>223</v>
      </c>
      <c r="E296" s="234" t="s">
        <v>1</v>
      </c>
      <c r="F296" s="235" t="s">
        <v>971</v>
      </c>
      <c r="G296" s="233"/>
      <c r="H296" s="234" t="s">
        <v>1</v>
      </c>
      <c r="I296" s="236"/>
      <c r="J296" s="233"/>
      <c r="K296" s="233"/>
      <c r="L296" s="237"/>
      <c r="M296" s="238"/>
      <c r="N296" s="239"/>
      <c r="O296" s="239"/>
      <c r="P296" s="239"/>
      <c r="Q296" s="239"/>
      <c r="R296" s="239"/>
      <c r="S296" s="239"/>
      <c r="T296" s="240"/>
      <c r="AT296" s="241" t="s">
        <v>223</v>
      </c>
      <c r="AU296" s="241" t="s">
        <v>76</v>
      </c>
      <c r="AV296" s="12" t="s">
        <v>74</v>
      </c>
      <c r="AW296" s="12" t="s">
        <v>30</v>
      </c>
      <c r="AX296" s="12" t="s">
        <v>67</v>
      </c>
      <c r="AY296" s="241" t="s">
        <v>211</v>
      </c>
    </row>
    <row r="297" spans="2:51" s="12" customFormat="1" ht="12">
      <c r="B297" s="232"/>
      <c r="C297" s="233"/>
      <c r="D297" s="228" t="s">
        <v>223</v>
      </c>
      <c r="E297" s="234" t="s">
        <v>1</v>
      </c>
      <c r="F297" s="235" t="s">
        <v>972</v>
      </c>
      <c r="G297" s="233"/>
      <c r="H297" s="234" t="s">
        <v>1</v>
      </c>
      <c r="I297" s="236"/>
      <c r="J297" s="233"/>
      <c r="K297" s="233"/>
      <c r="L297" s="237"/>
      <c r="M297" s="238"/>
      <c r="N297" s="239"/>
      <c r="O297" s="239"/>
      <c r="P297" s="239"/>
      <c r="Q297" s="239"/>
      <c r="R297" s="239"/>
      <c r="S297" s="239"/>
      <c r="T297" s="240"/>
      <c r="AT297" s="241" t="s">
        <v>223</v>
      </c>
      <c r="AU297" s="241" t="s">
        <v>76</v>
      </c>
      <c r="AV297" s="12" t="s">
        <v>74</v>
      </c>
      <c r="AW297" s="12" t="s">
        <v>30</v>
      </c>
      <c r="AX297" s="12" t="s">
        <v>67</v>
      </c>
      <c r="AY297" s="241" t="s">
        <v>211</v>
      </c>
    </row>
    <row r="298" spans="2:51" s="13" customFormat="1" ht="12">
      <c r="B298" s="242"/>
      <c r="C298" s="243"/>
      <c r="D298" s="228" t="s">
        <v>223</v>
      </c>
      <c r="E298" s="244" t="s">
        <v>1</v>
      </c>
      <c r="F298" s="245" t="s">
        <v>1216</v>
      </c>
      <c r="G298" s="243"/>
      <c r="H298" s="246">
        <v>7.5</v>
      </c>
      <c r="I298" s="247"/>
      <c r="J298" s="243"/>
      <c r="K298" s="243"/>
      <c r="L298" s="248"/>
      <c r="M298" s="249"/>
      <c r="N298" s="250"/>
      <c r="O298" s="250"/>
      <c r="P298" s="250"/>
      <c r="Q298" s="250"/>
      <c r="R298" s="250"/>
      <c r="S298" s="250"/>
      <c r="T298" s="251"/>
      <c r="AT298" s="252" t="s">
        <v>223</v>
      </c>
      <c r="AU298" s="252" t="s">
        <v>76</v>
      </c>
      <c r="AV298" s="13" t="s">
        <v>76</v>
      </c>
      <c r="AW298" s="13" t="s">
        <v>30</v>
      </c>
      <c r="AX298" s="13" t="s">
        <v>67</v>
      </c>
      <c r="AY298" s="252" t="s">
        <v>211</v>
      </c>
    </row>
    <row r="299" spans="2:51" s="12" customFormat="1" ht="12">
      <c r="B299" s="232"/>
      <c r="C299" s="233"/>
      <c r="D299" s="228" t="s">
        <v>223</v>
      </c>
      <c r="E299" s="234" t="s">
        <v>1</v>
      </c>
      <c r="F299" s="235" t="s">
        <v>968</v>
      </c>
      <c r="G299" s="233"/>
      <c r="H299" s="234" t="s">
        <v>1</v>
      </c>
      <c r="I299" s="236"/>
      <c r="J299" s="233"/>
      <c r="K299" s="233"/>
      <c r="L299" s="237"/>
      <c r="M299" s="238"/>
      <c r="N299" s="239"/>
      <c r="O299" s="239"/>
      <c r="P299" s="239"/>
      <c r="Q299" s="239"/>
      <c r="R299" s="239"/>
      <c r="S299" s="239"/>
      <c r="T299" s="240"/>
      <c r="AT299" s="241" t="s">
        <v>223</v>
      </c>
      <c r="AU299" s="241" t="s">
        <v>76</v>
      </c>
      <c r="AV299" s="12" t="s">
        <v>74</v>
      </c>
      <c r="AW299" s="12" t="s">
        <v>30</v>
      </c>
      <c r="AX299" s="12" t="s">
        <v>67</v>
      </c>
      <c r="AY299" s="241" t="s">
        <v>211</v>
      </c>
    </row>
    <row r="300" spans="2:51" s="13" customFormat="1" ht="12">
      <c r="B300" s="242"/>
      <c r="C300" s="243"/>
      <c r="D300" s="228" t="s">
        <v>223</v>
      </c>
      <c r="E300" s="244" t="s">
        <v>1</v>
      </c>
      <c r="F300" s="245" t="s">
        <v>1219</v>
      </c>
      <c r="G300" s="243"/>
      <c r="H300" s="246">
        <v>6.383</v>
      </c>
      <c r="I300" s="247"/>
      <c r="J300" s="243"/>
      <c r="K300" s="243"/>
      <c r="L300" s="248"/>
      <c r="M300" s="249"/>
      <c r="N300" s="250"/>
      <c r="O300" s="250"/>
      <c r="P300" s="250"/>
      <c r="Q300" s="250"/>
      <c r="R300" s="250"/>
      <c r="S300" s="250"/>
      <c r="T300" s="251"/>
      <c r="AT300" s="252" t="s">
        <v>223</v>
      </c>
      <c r="AU300" s="252" t="s">
        <v>76</v>
      </c>
      <c r="AV300" s="13" t="s">
        <v>76</v>
      </c>
      <c r="AW300" s="13" t="s">
        <v>30</v>
      </c>
      <c r="AX300" s="13" t="s">
        <v>67</v>
      </c>
      <c r="AY300" s="252" t="s">
        <v>211</v>
      </c>
    </row>
    <row r="301" spans="2:51" s="13" customFormat="1" ht="12">
      <c r="B301" s="242"/>
      <c r="C301" s="243"/>
      <c r="D301" s="228" t="s">
        <v>223</v>
      </c>
      <c r="E301" s="244" t="s">
        <v>1</v>
      </c>
      <c r="F301" s="245" t="s">
        <v>1220</v>
      </c>
      <c r="G301" s="243"/>
      <c r="H301" s="246">
        <v>6.555</v>
      </c>
      <c r="I301" s="247"/>
      <c r="J301" s="243"/>
      <c r="K301" s="243"/>
      <c r="L301" s="248"/>
      <c r="M301" s="249"/>
      <c r="N301" s="250"/>
      <c r="O301" s="250"/>
      <c r="P301" s="250"/>
      <c r="Q301" s="250"/>
      <c r="R301" s="250"/>
      <c r="S301" s="250"/>
      <c r="T301" s="251"/>
      <c r="AT301" s="252" t="s">
        <v>223</v>
      </c>
      <c r="AU301" s="252" t="s">
        <v>76</v>
      </c>
      <c r="AV301" s="13" t="s">
        <v>76</v>
      </c>
      <c r="AW301" s="13" t="s">
        <v>30</v>
      </c>
      <c r="AX301" s="13" t="s">
        <v>67</v>
      </c>
      <c r="AY301" s="252" t="s">
        <v>211</v>
      </c>
    </row>
    <row r="302" spans="2:51" s="14" customFormat="1" ht="12">
      <c r="B302" s="253"/>
      <c r="C302" s="254"/>
      <c r="D302" s="228" t="s">
        <v>223</v>
      </c>
      <c r="E302" s="255" t="s">
        <v>1</v>
      </c>
      <c r="F302" s="256" t="s">
        <v>227</v>
      </c>
      <c r="G302" s="254"/>
      <c r="H302" s="257">
        <v>47.316</v>
      </c>
      <c r="I302" s="258"/>
      <c r="J302" s="254"/>
      <c r="K302" s="254"/>
      <c r="L302" s="259"/>
      <c r="M302" s="260"/>
      <c r="N302" s="261"/>
      <c r="O302" s="261"/>
      <c r="P302" s="261"/>
      <c r="Q302" s="261"/>
      <c r="R302" s="261"/>
      <c r="S302" s="261"/>
      <c r="T302" s="262"/>
      <c r="AT302" s="263" t="s">
        <v>223</v>
      </c>
      <c r="AU302" s="263" t="s">
        <v>76</v>
      </c>
      <c r="AV302" s="14" t="s">
        <v>218</v>
      </c>
      <c r="AW302" s="14" t="s">
        <v>30</v>
      </c>
      <c r="AX302" s="14" t="s">
        <v>74</v>
      </c>
      <c r="AY302" s="263" t="s">
        <v>211</v>
      </c>
    </row>
    <row r="303" spans="2:63" s="11" customFormat="1" ht="22.8" customHeight="1">
      <c r="B303" s="200"/>
      <c r="C303" s="201"/>
      <c r="D303" s="202" t="s">
        <v>66</v>
      </c>
      <c r="E303" s="214" t="s">
        <v>239</v>
      </c>
      <c r="F303" s="214" t="s">
        <v>480</v>
      </c>
      <c r="G303" s="201"/>
      <c r="H303" s="201"/>
      <c r="I303" s="204"/>
      <c r="J303" s="215">
        <f>BK303</f>
        <v>0</v>
      </c>
      <c r="K303" s="201"/>
      <c r="L303" s="206"/>
      <c r="M303" s="207"/>
      <c r="N303" s="208"/>
      <c r="O303" s="208"/>
      <c r="P303" s="209">
        <f>SUM(P304:P320)</f>
        <v>0</v>
      </c>
      <c r="Q303" s="208"/>
      <c r="R303" s="209">
        <f>SUM(R304:R320)</f>
        <v>3.2667758984999997</v>
      </c>
      <c r="S303" s="208"/>
      <c r="T303" s="210">
        <f>SUM(T304:T320)</f>
        <v>3.5778749999999997</v>
      </c>
      <c r="AR303" s="211" t="s">
        <v>74</v>
      </c>
      <c r="AT303" s="212" t="s">
        <v>66</v>
      </c>
      <c r="AU303" s="212" t="s">
        <v>74</v>
      </c>
      <c r="AY303" s="211" t="s">
        <v>211</v>
      </c>
      <c r="BK303" s="213">
        <f>SUM(BK304:BK320)</f>
        <v>0</v>
      </c>
    </row>
    <row r="304" spans="2:65" s="1" customFormat="1" ht="16.5" customHeight="1">
      <c r="B304" s="38"/>
      <c r="C304" s="216" t="s">
        <v>311</v>
      </c>
      <c r="D304" s="216" t="s">
        <v>213</v>
      </c>
      <c r="E304" s="217" t="s">
        <v>482</v>
      </c>
      <c r="F304" s="218" t="s">
        <v>483</v>
      </c>
      <c r="G304" s="219" t="s">
        <v>216</v>
      </c>
      <c r="H304" s="220">
        <v>47.705</v>
      </c>
      <c r="I304" s="221"/>
      <c r="J304" s="222">
        <f>ROUND(I304*H304,2)</f>
        <v>0</v>
      </c>
      <c r="K304" s="218" t="s">
        <v>217</v>
      </c>
      <c r="L304" s="43"/>
      <c r="M304" s="223" t="s">
        <v>1</v>
      </c>
      <c r="N304" s="224" t="s">
        <v>38</v>
      </c>
      <c r="O304" s="79"/>
      <c r="P304" s="225">
        <f>O304*H304</f>
        <v>0</v>
      </c>
      <c r="Q304" s="225">
        <v>0.0669617</v>
      </c>
      <c r="R304" s="225">
        <f>Q304*H304</f>
        <v>3.1944078984999997</v>
      </c>
      <c r="S304" s="225">
        <v>0.075</v>
      </c>
      <c r="T304" s="226">
        <f>S304*H304</f>
        <v>3.5778749999999997</v>
      </c>
      <c r="AR304" s="17" t="s">
        <v>218</v>
      </c>
      <c r="AT304" s="17" t="s">
        <v>213</v>
      </c>
      <c r="AU304" s="17" t="s">
        <v>76</v>
      </c>
      <c r="AY304" s="17" t="s">
        <v>211</v>
      </c>
      <c r="BE304" s="227">
        <f>IF(N304="základní",J304,0)</f>
        <v>0</v>
      </c>
      <c r="BF304" s="227">
        <f>IF(N304="snížená",J304,0)</f>
        <v>0</v>
      </c>
      <c r="BG304" s="227">
        <f>IF(N304="zákl. přenesená",J304,0)</f>
        <v>0</v>
      </c>
      <c r="BH304" s="227">
        <f>IF(N304="sníž. přenesená",J304,0)</f>
        <v>0</v>
      </c>
      <c r="BI304" s="227">
        <f>IF(N304="nulová",J304,0)</f>
        <v>0</v>
      </c>
      <c r="BJ304" s="17" t="s">
        <v>74</v>
      </c>
      <c r="BK304" s="227">
        <f>ROUND(I304*H304,2)</f>
        <v>0</v>
      </c>
      <c r="BL304" s="17" t="s">
        <v>218</v>
      </c>
      <c r="BM304" s="17" t="s">
        <v>1224</v>
      </c>
    </row>
    <row r="305" spans="2:47" s="1" customFormat="1" ht="12">
      <c r="B305" s="38"/>
      <c r="C305" s="39"/>
      <c r="D305" s="228" t="s">
        <v>219</v>
      </c>
      <c r="E305" s="39"/>
      <c r="F305" s="229" t="s">
        <v>485</v>
      </c>
      <c r="G305" s="39"/>
      <c r="H305" s="39"/>
      <c r="I305" s="143"/>
      <c r="J305" s="39"/>
      <c r="K305" s="39"/>
      <c r="L305" s="43"/>
      <c r="M305" s="230"/>
      <c r="N305" s="79"/>
      <c r="O305" s="79"/>
      <c r="P305" s="79"/>
      <c r="Q305" s="79"/>
      <c r="R305" s="79"/>
      <c r="S305" s="79"/>
      <c r="T305" s="80"/>
      <c r="AT305" s="17" t="s">
        <v>219</v>
      </c>
      <c r="AU305" s="17" t="s">
        <v>76</v>
      </c>
    </row>
    <row r="306" spans="2:47" s="1" customFormat="1" ht="12">
      <c r="B306" s="38"/>
      <c r="C306" s="39"/>
      <c r="D306" s="228" t="s">
        <v>221</v>
      </c>
      <c r="E306" s="39"/>
      <c r="F306" s="231" t="s">
        <v>486</v>
      </c>
      <c r="G306" s="39"/>
      <c r="H306" s="39"/>
      <c r="I306" s="143"/>
      <c r="J306" s="39"/>
      <c r="K306" s="39"/>
      <c r="L306" s="43"/>
      <c r="M306" s="230"/>
      <c r="N306" s="79"/>
      <c r="O306" s="79"/>
      <c r="P306" s="79"/>
      <c r="Q306" s="79"/>
      <c r="R306" s="79"/>
      <c r="S306" s="79"/>
      <c r="T306" s="80"/>
      <c r="AT306" s="17" t="s">
        <v>221</v>
      </c>
      <c r="AU306" s="17" t="s">
        <v>76</v>
      </c>
    </row>
    <row r="307" spans="2:47" s="1" customFormat="1" ht="12">
      <c r="B307" s="38"/>
      <c r="C307" s="39"/>
      <c r="D307" s="228" t="s">
        <v>250</v>
      </c>
      <c r="E307" s="39"/>
      <c r="F307" s="231" t="s">
        <v>983</v>
      </c>
      <c r="G307" s="39"/>
      <c r="H307" s="39"/>
      <c r="I307" s="143"/>
      <c r="J307" s="39"/>
      <c r="K307" s="39"/>
      <c r="L307" s="43"/>
      <c r="M307" s="230"/>
      <c r="N307" s="79"/>
      <c r="O307" s="79"/>
      <c r="P307" s="79"/>
      <c r="Q307" s="79"/>
      <c r="R307" s="79"/>
      <c r="S307" s="79"/>
      <c r="T307" s="80"/>
      <c r="AT307" s="17" t="s">
        <v>250</v>
      </c>
      <c r="AU307" s="17" t="s">
        <v>76</v>
      </c>
    </row>
    <row r="308" spans="2:51" s="12" customFormat="1" ht="12">
      <c r="B308" s="232"/>
      <c r="C308" s="233"/>
      <c r="D308" s="228" t="s">
        <v>223</v>
      </c>
      <c r="E308" s="234" t="s">
        <v>1</v>
      </c>
      <c r="F308" s="235" t="s">
        <v>488</v>
      </c>
      <c r="G308" s="233"/>
      <c r="H308" s="234" t="s">
        <v>1</v>
      </c>
      <c r="I308" s="236"/>
      <c r="J308" s="233"/>
      <c r="K308" s="233"/>
      <c r="L308" s="237"/>
      <c r="M308" s="238"/>
      <c r="N308" s="239"/>
      <c r="O308" s="239"/>
      <c r="P308" s="239"/>
      <c r="Q308" s="239"/>
      <c r="R308" s="239"/>
      <c r="S308" s="239"/>
      <c r="T308" s="240"/>
      <c r="AT308" s="241" t="s">
        <v>223</v>
      </c>
      <c r="AU308" s="241" t="s">
        <v>76</v>
      </c>
      <c r="AV308" s="12" t="s">
        <v>74</v>
      </c>
      <c r="AW308" s="12" t="s">
        <v>30</v>
      </c>
      <c r="AX308" s="12" t="s">
        <v>67</v>
      </c>
      <c r="AY308" s="241" t="s">
        <v>211</v>
      </c>
    </row>
    <row r="309" spans="2:51" s="12" customFormat="1" ht="12">
      <c r="B309" s="232"/>
      <c r="C309" s="233"/>
      <c r="D309" s="228" t="s">
        <v>223</v>
      </c>
      <c r="E309" s="234" t="s">
        <v>1</v>
      </c>
      <c r="F309" s="235" t="s">
        <v>489</v>
      </c>
      <c r="G309" s="233"/>
      <c r="H309" s="234" t="s">
        <v>1</v>
      </c>
      <c r="I309" s="236"/>
      <c r="J309" s="233"/>
      <c r="K309" s="233"/>
      <c r="L309" s="237"/>
      <c r="M309" s="238"/>
      <c r="N309" s="239"/>
      <c r="O309" s="239"/>
      <c r="P309" s="239"/>
      <c r="Q309" s="239"/>
      <c r="R309" s="239"/>
      <c r="S309" s="239"/>
      <c r="T309" s="240"/>
      <c r="AT309" s="241" t="s">
        <v>223</v>
      </c>
      <c r="AU309" s="241" t="s">
        <v>76</v>
      </c>
      <c r="AV309" s="12" t="s">
        <v>74</v>
      </c>
      <c r="AW309" s="12" t="s">
        <v>30</v>
      </c>
      <c r="AX309" s="12" t="s">
        <v>67</v>
      </c>
      <c r="AY309" s="241" t="s">
        <v>211</v>
      </c>
    </row>
    <row r="310" spans="2:51" s="13" customFormat="1" ht="12">
      <c r="B310" s="242"/>
      <c r="C310" s="243"/>
      <c r="D310" s="228" t="s">
        <v>223</v>
      </c>
      <c r="E310" s="244" t="s">
        <v>1</v>
      </c>
      <c r="F310" s="245" t="s">
        <v>1225</v>
      </c>
      <c r="G310" s="243"/>
      <c r="H310" s="246">
        <v>12.33</v>
      </c>
      <c r="I310" s="247"/>
      <c r="J310" s="243"/>
      <c r="K310" s="243"/>
      <c r="L310" s="248"/>
      <c r="M310" s="249"/>
      <c r="N310" s="250"/>
      <c r="O310" s="250"/>
      <c r="P310" s="250"/>
      <c r="Q310" s="250"/>
      <c r="R310" s="250"/>
      <c r="S310" s="250"/>
      <c r="T310" s="251"/>
      <c r="AT310" s="252" t="s">
        <v>223</v>
      </c>
      <c r="AU310" s="252" t="s">
        <v>76</v>
      </c>
      <c r="AV310" s="13" t="s">
        <v>76</v>
      </c>
      <c r="AW310" s="13" t="s">
        <v>30</v>
      </c>
      <c r="AX310" s="13" t="s">
        <v>67</v>
      </c>
      <c r="AY310" s="252" t="s">
        <v>211</v>
      </c>
    </row>
    <row r="311" spans="2:51" s="13" customFormat="1" ht="12">
      <c r="B311" s="242"/>
      <c r="C311" s="243"/>
      <c r="D311" s="228" t="s">
        <v>223</v>
      </c>
      <c r="E311" s="244" t="s">
        <v>1</v>
      </c>
      <c r="F311" s="245" t="s">
        <v>1226</v>
      </c>
      <c r="G311" s="243"/>
      <c r="H311" s="246">
        <v>10.028</v>
      </c>
      <c r="I311" s="247"/>
      <c r="J311" s="243"/>
      <c r="K311" s="243"/>
      <c r="L311" s="248"/>
      <c r="M311" s="249"/>
      <c r="N311" s="250"/>
      <c r="O311" s="250"/>
      <c r="P311" s="250"/>
      <c r="Q311" s="250"/>
      <c r="R311" s="250"/>
      <c r="S311" s="250"/>
      <c r="T311" s="251"/>
      <c r="AT311" s="252" t="s">
        <v>223</v>
      </c>
      <c r="AU311" s="252" t="s">
        <v>76</v>
      </c>
      <c r="AV311" s="13" t="s">
        <v>76</v>
      </c>
      <c r="AW311" s="13" t="s">
        <v>30</v>
      </c>
      <c r="AX311" s="13" t="s">
        <v>67</v>
      </c>
      <c r="AY311" s="252" t="s">
        <v>211</v>
      </c>
    </row>
    <row r="312" spans="2:51" s="13" customFormat="1" ht="12">
      <c r="B312" s="242"/>
      <c r="C312" s="243"/>
      <c r="D312" s="228" t="s">
        <v>223</v>
      </c>
      <c r="E312" s="244" t="s">
        <v>1</v>
      </c>
      <c r="F312" s="245" t="s">
        <v>1227</v>
      </c>
      <c r="G312" s="243"/>
      <c r="H312" s="246">
        <v>12.988</v>
      </c>
      <c r="I312" s="247"/>
      <c r="J312" s="243"/>
      <c r="K312" s="243"/>
      <c r="L312" s="248"/>
      <c r="M312" s="249"/>
      <c r="N312" s="250"/>
      <c r="O312" s="250"/>
      <c r="P312" s="250"/>
      <c r="Q312" s="250"/>
      <c r="R312" s="250"/>
      <c r="S312" s="250"/>
      <c r="T312" s="251"/>
      <c r="AT312" s="252" t="s">
        <v>223</v>
      </c>
      <c r="AU312" s="252" t="s">
        <v>76</v>
      </c>
      <c r="AV312" s="13" t="s">
        <v>76</v>
      </c>
      <c r="AW312" s="13" t="s">
        <v>30</v>
      </c>
      <c r="AX312" s="13" t="s">
        <v>67</v>
      </c>
      <c r="AY312" s="252" t="s">
        <v>211</v>
      </c>
    </row>
    <row r="313" spans="2:51" s="12" customFormat="1" ht="12">
      <c r="B313" s="232"/>
      <c r="C313" s="233"/>
      <c r="D313" s="228" t="s">
        <v>223</v>
      </c>
      <c r="E313" s="234" t="s">
        <v>1</v>
      </c>
      <c r="F313" s="235" t="s">
        <v>1228</v>
      </c>
      <c r="G313" s="233"/>
      <c r="H313" s="234" t="s">
        <v>1</v>
      </c>
      <c r="I313" s="236"/>
      <c r="J313" s="233"/>
      <c r="K313" s="233"/>
      <c r="L313" s="237"/>
      <c r="M313" s="238"/>
      <c r="N313" s="239"/>
      <c r="O313" s="239"/>
      <c r="P313" s="239"/>
      <c r="Q313" s="239"/>
      <c r="R313" s="239"/>
      <c r="S313" s="239"/>
      <c r="T313" s="240"/>
      <c r="AT313" s="241" t="s">
        <v>223</v>
      </c>
      <c r="AU313" s="241" t="s">
        <v>76</v>
      </c>
      <c r="AV313" s="12" t="s">
        <v>74</v>
      </c>
      <c r="AW313" s="12" t="s">
        <v>30</v>
      </c>
      <c r="AX313" s="12" t="s">
        <v>67</v>
      </c>
      <c r="AY313" s="241" t="s">
        <v>211</v>
      </c>
    </row>
    <row r="314" spans="2:51" s="13" customFormat="1" ht="12">
      <c r="B314" s="242"/>
      <c r="C314" s="243"/>
      <c r="D314" s="228" t="s">
        <v>223</v>
      </c>
      <c r="E314" s="244" t="s">
        <v>1</v>
      </c>
      <c r="F314" s="245" t="s">
        <v>1229</v>
      </c>
      <c r="G314" s="243"/>
      <c r="H314" s="246">
        <v>9.671</v>
      </c>
      <c r="I314" s="247"/>
      <c r="J314" s="243"/>
      <c r="K314" s="243"/>
      <c r="L314" s="248"/>
      <c r="M314" s="249"/>
      <c r="N314" s="250"/>
      <c r="O314" s="250"/>
      <c r="P314" s="250"/>
      <c r="Q314" s="250"/>
      <c r="R314" s="250"/>
      <c r="S314" s="250"/>
      <c r="T314" s="251"/>
      <c r="AT314" s="252" t="s">
        <v>223</v>
      </c>
      <c r="AU314" s="252" t="s">
        <v>76</v>
      </c>
      <c r="AV314" s="13" t="s">
        <v>76</v>
      </c>
      <c r="AW314" s="13" t="s">
        <v>30</v>
      </c>
      <c r="AX314" s="13" t="s">
        <v>67</v>
      </c>
      <c r="AY314" s="252" t="s">
        <v>211</v>
      </c>
    </row>
    <row r="315" spans="2:51" s="12" customFormat="1" ht="12">
      <c r="B315" s="232"/>
      <c r="C315" s="233"/>
      <c r="D315" s="228" t="s">
        <v>223</v>
      </c>
      <c r="E315" s="234" t="s">
        <v>1</v>
      </c>
      <c r="F315" s="235" t="s">
        <v>1230</v>
      </c>
      <c r="G315" s="233"/>
      <c r="H315" s="234" t="s">
        <v>1</v>
      </c>
      <c r="I315" s="236"/>
      <c r="J315" s="233"/>
      <c r="K315" s="233"/>
      <c r="L315" s="237"/>
      <c r="M315" s="238"/>
      <c r="N315" s="239"/>
      <c r="O315" s="239"/>
      <c r="P315" s="239"/>
      <c r="Q315" s="239"/>
      <c r="R315" s="239"/>
      <c r="S315" s="239"/>
      <c r="T315" s="240"/>
      <c r="AT315" s="241" t="s">
        <v>223</v>
      </c>
      <c r="AU315" s="241" t="s">
        <v>76</v>
      </c>
      <c r="AV315" s="12" t="s">
        <v>74</v>
      </c>
      <c r="AW315" s="12" t="s">
        <v>30</v>
      </c>
      <c r="AX315" s="12" t="s">
        <v>67</v>
      </c>
      <c r="AY315" s="241" t="s">
        <v>211</v>
      </c>
    </row>
    <row r="316" spans="2:51" s="13" customFormat="1" ht="12">
      <c r="B316" s="242"/>
      <c r="C316" s="243"/>
      <c r="D316" s="228" t="s">
        <v>223</v>
      </c>
      <c r="E316" s="244" t="s">
        <v>1</v>
      </c>
      <c r="F316" s="245" t="s">
        <v>1231</v>
      </c>
      <c r="G316" s="243"/>
      <c r="H316" s="246">
        <v>2.688</v>
      </c>
      <c r="I316" s="247"/>
      <c r="J316" s="243"/>
      <c r="K316" s="243"/>
      <c r="L316" s="248"/>
      <c r="M316" s="249"/>
      <c r="N316" s="250"/>
      <c r="O316" s="250"/>
      <c r="P316" s="250"/>
      <c r="Q316" s="250"/>
      <c r="R316" s="250"/>
      <c r="S316" s="250"/>
      <c r="T316" s="251"/>
      <c r="AT316" s="252" t="s">
        <v>223</v>
      </c>
      <c r="AU316" s="252" t="s">
        <v>76</v>
      </c>
      <c r="AV316" s="13" t="s">
        <v>76</v>
      </c>
      <c r="AW316" s="13" t="s">
        <v>30</v>
      </c>
      <c r="AX316" s="13" t="s">
        <v>67</v>
      </c>
      <c r="AY316" s="252" t="s">
        <v>211</v>
      </c>
    </row>
    <row r="317" spans="2:51" s="14" customFormat="1" ht="12">
      <c r="B317" s="253"/>
      <c r="C317" s="254"/>
      <c r="D317" s="228" t="s">
        <v>223</v>
      </c>
      <c r="E317" s="255" t="s">
        <v>1</v>
      </c>
      <c r="F317" s="256" t="s">
        <v>227</v>
      </c>
      <c r="G317" s="254"/>
      <c r="H317" s="257">
        <v>47.705</v>
      </c>
      <c r="I317" s="258"/>
      <c r="J317" s="254"/>
      <c r="K317" s="254"/>
      <c r="L317" s="259"/>
      <c r="M317" s="260"/>
      <c r="N317" s="261"/>
      <c r="O317" s="261"/>
      <c r="P317" s="261"/>
      <c r="Q317" s="261"/>
      <c r="R317" s="261"/>
      <c r="S317" s="261"/>
      <c r="T317" s="262"/>
      <c r="AT317" s="263" t="s">
        <v>223</v>
      </c>
      <c r="AU317" s="263" t="s">
        <v>76</v>
      </c>
      <c r="AV317" s="14" t="s">
        <v>218</v>
      </c>
      <c r="AW317" s="14" t="s">
        <v>30</v>
      </c>
      <c r="AX317" s="14" t="s">
        <v>74</v>
      </c>
      <c r="AY317" s="263" t="s">
        <v>211</v>
      </c>
    </row>
    <row r="318" spans="2:65" s="1" customFormat="1" ht="16.5" customHeight="1">
      <c r="B318" s="38"/>
      <c r="C318" s="264" t="s">
        <v>435</v>
      </c>
      <c r="D318" s="264" t="s">
        <v>337</v>
      </c>
      <c r="E318" s="265" t="s">
        <v>501</v>
      </c>
      <c r="F318" s="266" t="s">
        <v>502</v>
      </c>
      <c r="G318" s="267" t="s">
        <v>350</v>
      </c>
      <c r="H318" s="268">
        <v>72.368</v>
      </c>
      <c r="I318" s="269"/>
      <c r="J318" s="270">
        <f>ROUND(I318*H318,2)</f>
        <v>0</v>
      </c>
      <c r="K318" s="266" t="s">
        <v>217</v>
      </c>
      <c r="L318" s="271"/>
      <c r="M318" s="272" t="s">
        <v>1</v>
      </c>
      <c r="N318" s="273" t="s">
        <v>38</v>
      </c>
      <c r="O318" s="79"/>
      <c r="P318" s="225">
        <f>O318*H318</f>
        <v>0</v>
      </c>
      <c r="Q318" s="225">
        <v>0.001</v>
      </c>
      <c r="R318" s="225">
        <f>Q318*H318</f>
        <v>0.072368</v>
      </c>
      <c r="S318" s="225">
        <v>0</v>
      </c>
      <c r="T318" s="226">
        <f>S318*H318</f>
        <v>0</v>
      </c>
      <c r="AR318" s="17" t="s">
        <v>247</v>
      </c>
      <c r="AT318" s="17" t="s">
        <v>337</v>
      </c>
      <c r="AU318" s="17" t="s">
        <v>76</v>
      </c>
      <c r="AY318" s="17" t="s">
        <v>211</v>
      </c>
      <c r="BE318" s="227">
        <f>IF(N318="základní",J318,0)</f>
        <v>0</v>
      </c>
      <c r="BF318" s="227">
        <f>IF(N318="snížená",J318,0)</f>
        <v>0</v>
      </c>
      <c r="BG318" s="227">
        <f>IF(N318="zákl. přenesená",J318,0)</f>
        <v>0</v>
      </c>
      <c r="BH318" s="227">
        <f>IF(N318="sníž. přenesená",J318,0)</f>
        <v>0</v>
      </c>
      <c r="BI318" s="227">
        <f>IF(N318="nulová",J318,0)</f>
        <v>0</v>
      </c>
      <c r="BJ318" s="17" t="s">
        <v>74</v>
      </c>
      <c r="BK318" s="227">
        <f>ROUND(I318*H318,2)</f>
        <v>0</v>
      </c>
      <c r="BL318" s="17" t="s">
        <v>218</v>
      </c>
      <c r="BM318" s="17" t="s">
        <v>1232</v>
      </c>
    </row>
    <row r="319" spans="2:47" s="1" customFormat="1" ht="12">
      <c r="B319" s="38"/>
      <c r="C319" s="39"/>
      <c r="D319" s="228" t="s">
        <v>219</v>
      </c>
      <c r="E319" s="39"/>
      <c r="F319" s="229" t="s">
        <v>502</v>
      </c>
      <c r="G319" s="39"/>
      <c r="H319" s="39"/>
      <c r="I319" s="143"/>
      <c r="J319" s="39"/>
      <c r="K319" s="39"/>
      <c r="L319" s="43"/>
      <c r="M319" s="230"/>
      <c r="N319" s="79"/>
      <c r="O319" s="79"/>
      <c r="P319" s="79"/>
      <c r="Q319" s="79"/>
      <c r="R319" s="79"/>
      <c r="S319" s="79"/>
      <c r="T319" s="80"/>
      <c r="AT319" s="17" t="s">
        <v>219</v>
      </c>
      <c r="AU319" s="17" t="s">
        <v>76</v>
      </c>
    </row>
    <row r="320" spans="2:51" s="13" customFormat="1" ht="12">
      <c r="B320" s="242"/>
      <c r="C320" s="243"/>
      <c r="D320" s="228" t="s">
        <v>223</v>
      </c>
      <c r="E320" s="244" t="s">
        <v>1</v>
      </c>
      <c r="F320" s="245" t="s">
        <v>1233</v>
      </c>
      <c r="G320" s="243"/>
      <c r="H320" s="246">
        <v>72.368</v>
      </c>
      <c r="I320" s="247"/>
      <c r="J320" s="243"/>
      <c r="K320" s="243"/>
      <c r="L320" s="248"/>
      <c r="M320" s="249"/>
      <c r="N320" s="250"/>
      <c r="O320" s="250"/>
      <c r="P320" s="250"/>
      <c r="Q320" s="250"/>
      <c r="R320" s="250"/>
      <c r="S320" s="250"/>
      <c r="T320" s="251"/>
      <c r="AT320" s="252" t="s">
        <v>223</v>
      </c>
      <c r="AU320" s="252" t="s">
        <v>76</v>
      </c>
      <c r="AV320" s="13" t="s">
        <v>76</v>
      </c>
      <c r="AW320" s="13" t="s">
        <v>30</v>
      </c>
      <c r="AX320" s="13" t="s">
        <v>74</v>
      </c>
      <c r="AY320" s="252" t="s">
        <v>211</v>
      </c>
    </row>
    <row r="321" spans="2:63" s="11" customFormat="1" ht="22.8" customHeight="1">
      <c r="B321" s="200"/>
      <c r="C321" s="201"/>
      <c r="D321" s="202" t="s">
        <v>66</v>
      </c>
      <c r="E321" s="214" t="s">
        <v>282</v>
      </c>
      <c r="F321" s="214" t="s">
        <v>505</v>
      </c>
      <c r="G321" s="201"/>
      <c r="H321" s="201"/>
      <c r="I321" s="204"/>
      <c r="J321" s="215">
        <f>BK321</f>
        <v>0</v>
      </c>
      <c r="K321" s="201"/>
      <c r="L321" s="206"/>
      <c r="M321" s="207"/>
      <c r="N321" s="208"/>
      <c r="O321" s="208"/>
      <c r="P321" s="209">
        <f>SUM(P322:P544)</f>
        <v>0</v>
      </c>
      <c r="Q321" s="208"/>
      <c r="R321" s="209">
        <f>SUM(R322:R544)</f>
        <v>48.89672124</v>
      </c>
      <c r="S321" s="208"/>
      <c r="T321" s="210">
        <f>SUM(T322:T544)</f>
        <v>78.96793790000001</v>
      </c>
      <c r="AR321" s="211" t="s">
        <v>74</v>
      </c>
      <c r="AT321" s="212" t="s">
        <v>66</v>
      </c>
      <c r="AU321" s="212" t="s">
        <v>74</v>
      </c>
      <c r="AY321" s="211" t="s">
        <v>211</v>
      </c>
      <c r="BK321" s="213">
        <f>SUM(BK322:BK544)</f>
        <v>0</v>
      </c>
    </row>
    <row r="322" spans="2:65" s="1" customFormat="1" ht="16.5" customHeight="1">
      <c r="B322" s="38"/>
      <c r="C322" s="216" t="s">
        <v>317</v>
      </c>
      <c r="D322" s="216" t="s">
        <v>213</v>
      </c>
      <c r="E322" s="217" t="s">
        <v>507</v>
      </c>
      <c r="F322" s="218" t="s">
        <v>508</v>
      </c>
      <c r="G322" s="219" t="s">
        <v>246</v>
      </c>
      <c r="H322" s="220">
        <v>7.92</v>
      </c>
      <c r="I322" s="221"/>
      <c r="J322" s="222">
        <f>ROUND(I322*H322,2)</f>
        <v>0</v>
      </c>
      <c r="K322" s="218" t="s">
        <v>217</v>
      </c>
      <c r="L322" s="43"/>
      <c r="M322" s="223" t="s">
        <v>1</v>
      </c>
      <c r="N322" s="224" t="s">
        <v>38</v>
      </c>
      <c r="O322" s="79"/>
      <c r="P322" s="225">
        <f>O322*H322</f>
        <v>0</v>
      </c>
      <c r="Q322" s="225">
        <v>0.0001932</v>
      </c>
      <c r="R322" s="225">
        <f>Q322*H322</f>
        <v>0.001530144</v>
      </c>
      <c r="S322" s="225">
        <v>0</v>
      </c>
      <c r="T322" s="226">
        <f>S322*H322</f>
        <v>0</v>
      </c>
      <c r="AR322" s="17" t="s">
        <v>218</v>
      </c>
      <c r="AT322" s="17" t="s">
        <v>213</v>
      </c>
      <c r="AU322" s="17" t="s">
        <v>76</v>
      </c>
      <c r="AY322" s="17" t="s">
        <v>211</v>
      </c>
      <c r="BE322" s="227">
        <f>IF(N322="základní",J322,0)</f>
        <v>0</v>
      </c>
      <c r="BF322" s="227">
        <f>IF(N322="snížená",J322,0)</f>
        <v>0</v>
      </c>
      <c r="BG322" s="227">
        <f>IF(N322="zákl. přenesená",J322,0)</f>
        <v>0</v>
      </c>
      <c r="BH322" s="227">
        <f>IF(N322="sníž. přenesená",J322,0)</f>
        <v>0</v>
      </c>
      <c r="BI322" s="227">
        <f>IF(N322="nulová",J322,0)</f>
        <v>0</v>
      </c>
      <c r="BJ322" s="17" t="s">
        <v>74</v>
      </c>
      <c r="BK322" s="227">
        <f>ROUND(I322*H322,2)</f>
        <v>0</v>
      </c>
      <c r="BL322" s="17" t="s">
        <v>218</v>
      </c>
      <c r="BM322" s="17" t="s">
        <v>1234</v>
      </c>
    </row>
    <row r="323" spans="2:47" s="1" customFormat="1" ht="12">
      <c r="B323" s="38"/>
      <c r="C323" s="39"/>
      <c r="D323" s="228" t="s">
        <v>219</v>
      </c>
      <c r="E323" s="39"/>
      <c r="F323" s="229" t="s">
        <v>510</v>
      </c>
      <c r="G323" s="39"/>
      <c r="H323" s="39"/>
      <c r="I323" s="143"/>
      <c r="J323" s="39"/>
      <c r="K323" s="39"/>
      <c r="L323" s="43"/>
      <c r="M323" s="230"/>
      <c r="N323" s="79"/>
      <c r="O323" s="79"/>
      <c r="P323" s="79"/>
      <c r="Q323" s="79"/>
      <c r="R323" s="79"/>
      <c r="S323" s="79"/>
      <c r="T323" s="80"/>
      <c r="AT323" s="17" t="s">
        <v>219</v>
      </c>
      <c r="AU323" s="17" t="s">
        <v>76</v>
      </c>
    </row>
    <row r="324" spans="2:47" s="1" customFormat="1" ht="12">
      <c r="B324" s="38"/>
      <c r="C324" s="39"/>
      <c r="D324" s="228" t="s">
        <v>221</v>
      </c>
      <c r="E324" s="39"/>
      <c r="F324" s="231" t="s">
        <v>511</v>
      </c>
      <c r="G324" s="39"/>
      <c r="H324" s="39"/>
      <c r="I324" s="143"/>
      <c r="J324" s="39"/>
      <c r="K324" s="39"/>
      <c r="L324" s="43"/>
      <c r="M324" s="230"/>
      <c r="N324" s="79"/>
      <c r="O324" s="79"/>
      <c r="P324" s="79"/>
      <c r="Q324" s="79"/>
      <c r="R324" s="79"/>
      <c r="S324" s="79"/>
      <c r="T324" s="80"/>
      <c r="AT324" s="17" t="s">
        <v>221</v>
      </c>
      <c r="AU324" s="17" t="s">
        <v>76</v>
      </c>
    </row>
    <row r="325" spans="2:51" s="12" customFormat="1" ht="12">
      <c r="B325" s="232"/>
      <c r="C325" s="233"/>
      <c r="D325" s="228" t="s">
        <v>223</v>
      </c>
      <c r="E325" s="234" t="s">
        <v>1</v>
      </c>
      <c r="F325" s="235" t="s">
        <v>1235</v>
      </c>
      <c r="G325" s="233"/>
      <c r="H325" s="234" t="s">
        <v>1</v>
      </c>
      <c r="I325" s="236"/>
      <c r="J325" s="233"/>
      <c r="K325" s="233"/>
      <c r="L325" s="237"/>
      <c r="M325" s="238"/>
      <c r="N325" s="239"/>
      <c r="O325" s="239"/>
      <c r="P325" s="239"/>
      <c r="Q325" s="239"/>
      <c r="R325" s="239"/>
      <c r="S325" s="239"/>
      <c r="T325" s="240"/>
      <c r="AT325" s="241" t="s">
        <v>223</v>
      </c>
      <c r="AU325" s="241" t="s">
        <v>76</v>
      </c>
      <c r="AV325" s="12" t="s">
        <v>74</v>
      </c>
      <c r="AW325" s="12" t="s">
        <v>30</v>
      </c>
      <c r="AX325" s="12" t="s">
        <v>67</v>
      </c>
      <c r="AY325" s="241" t="s">
        <v>211</v>
      </c>
    </row>
    <row r="326" spans="2:51" s="13" customFormat="1" ht="12">
      <c r="B326" s="242"/>
      <c r="C326" s="243"/>
      <c r="D326" s="228" t="s">
        <v>223</v>
      </c>
      <c r="E326" s="244" t="s">
        <v>1</v>
      </c>
      <c r="F326" s="245" t="s">
        <v>1236</v>
      </c>
      <c r="G326" s="243"/>
      <c r="H326" s="246">
        <v>7.92</v>
      </c>
      <c r="I326" s="247"/>
      <c r="J326" s="243"/>
      <c r="K326" s="243"/>
      <c r="L326" s="248"/>
      <c r="M326" s="249"/>
      <c r="N326" s="250"/>
      <c r="O326" s="250"/>
      <c r="P326" s="250"/>
      <c r="Q326" s="250"/>
      <c r="R326" s="250"/>
      <c r="S326" s="250"/>
      <c r="T326" s="251"/>
      <c r="AT326" s="252" t="s">
        <v>223</v>
      </c>
      <c r="AU326" s="252" t="s">
        <v>76</v>
      </c>
      <c r="AV326" s="13" t="s">
        <v>76</v>
      </c>
      <c r="AW326" s="13" t="s">
        <v>30</v>
      </c>
      <c r="AX326" s="13" t="s">
        <v>67</v>
      </c>
      <c r="AY326" s="252" t="s">
        <v>211</v>
      </c>
    </row>
    <row r="327" spans="2:51" s="14" customFormat="1" ht="12">
      <c r="B327" s="253"/>
      <c r="C327" s="254"/>
      <c r="D327" s="228" t="s">
        <v>223</v>
      </c>
      <c r="E327" s="255" t="s">
        <v>1</v>
      </c>
      <c r="F327" s="256" t="s">
        <v>227</v>
      </c>
      <c r="G327" s="254"/>
      <c r="H327" s="257">
        <v>7.92</v>
      </c>
      <c r="I327" s="258"/>
      <c r="J327" s="254"/>
      <c r="K327" s="254"/>
      <c r="L327" s="259"/>
      <c r="M327" s="260"/>
      <c r="N327" s="261"/>
      <c r="O327" s="261"/>
      <c r="P327" s="261"/>
      <c r="Q327" s="261"/>
      <c r="R327" s="261"/>
      <c r="S327" s="261"/>
      <c r="T327" s="262"/>
      <c r="AT327" s="263" t="s">
        <v>223</v>
      </c>
      <c r="AU327" s="263" t="s">
        <v>76</v>
      </c>
      <c r="AV327" s="14" t="s">
        <v>218</v>
      </c>
      <c r="AW327" s="14" t="s">
        <v>30</v>
      </c>
      <c r="AX327" s="14" t="s">
        <v>74</v>
      </c>
      <c r="AY327" s="263" t="s">
        <v>211</v>
      </c>
    </row>
    <row r="328" spans="2:65" s="1" customFormat="1" ht="16.5" customHeight="1">
      <c r="B328" s="38"/>
      <c r="C328" s="216" t="s">
        <v>448</v>
      </c>
      <c r="D328" s="216" t="s">
        <v>213</v>
      </c>
      <c r="E328" s="217" t="s">
        <v>515</v>
      </c>
      <c r="F328" s="218" t="s">
        <v>516</v>
      </c>
      <c r="G328" s="219" t="s">
        <v>246</v>
      </c>
      <c r="H328" s="220">
        <v>43</v>
      </c>
      <c r="I328" s="221"/>
      <c r="J328" s="222">
        <f>ROUND(I328*H328,2)</f>
        <v>0</v>
      </c>
      <c r="K328" s="218" t="s">
        <v>217</v>
      </c>
      <c r="L328" s="43"/>
      <c r="M328" s="223" t="s">
        <v>1</v>
      </c>
      <c r="N328" s="224" t="s">
        <v>38</v>
      </c>
      <c r="O328" s="79"/>
      <c r="P328" s="225">
        <f>O328*H328</f>
        <v>0</v>
      </c>
      <c r="Q328" s="225">
        <v>0.00117</v>
      </c>
      <c r="R328" s="225">
        <f>Q328*H328</f>
        <v>0.05031</v>
      </c>
      <c r="S328" s="225">
        <v>0</v>
      </c>
      <c r="T328" s="226">
        <f>S328*H328</f>
        <v>0</v>
      </c>
      <c r="AR328" s="17" t="s">
        <v>218</v>
      </c>
      <c r="AT328" s="17" t="s">
        <v>213</v>
      </c>
      <c r="AU328" s="17" t="s">
        <v>76</v>
      </c>
      <c r="AY328" s="17" t="s">
        <v>211</v>
      </c>
      <c r="BE328" s="227">
        <f>IF(N328="základní",J328,0)</f>
        <v>0</v>
      </c>
      <c r="BF328" s="227">
        <f>IF(N328="snížená",J328,0)</f>
        <v>0</v>
      </c>
      <c r="BG328" s="227">
        <f>IF(N328="zákl. přenesená",J328,0)</f>
        <v>0</v>
      </c>
      <c r="BH328" s="227">
        <f>IF(N328="sníž. přenesená",J328,0)</f>
        <v>0</v>
      </c>
      <c r="BI328" s="227">
        <f>IF(N328="nulová",J328,0)</f>
        <v>0</v>
      </c>
      <c r="BJ328" s="17" t="s">
        <v>74</v>
      </c>
      <c r="BK328" s="227">
        <f>ROUND(I328*H328,2)</f>
        <v>0</v>
      </c>
      <c r="BL328" s="17" t="s">
        <v>218</v>
      </c>
      <c r="BM328" s="17" t="s">
        <v>1237</v>
      </c>
    </row>
    <row r="329" spans="2:47" s="1" customFormat="1" ht="12">
      <c r="B329" s="38"/>
      <c r="C329" s="39"/>
      <c r="D329" s="228" t="s">
        <v>219</v>
      </c>
      <c r="E329" s="39"/>
      <c r="F329" s="229" t="s">
        <v>518</v>
      </c>
      <c r="G329" s="39"/>
      <c r="H329" s="39"/>
      <c r="I329" s="143"/>
      <c r="J329" s="39"/>
      <c r="K329" s="39"/>
      <c r="L329" s="43"/>
      <c r="M329" s="230"/>
      <c r="N329" s="79"/>
      <c r="O329" s="79"/>
      <c r="P329" s="79"/>
      <c r="Q329" s="79"/>
      <c r="R329" s="79"/>
      <c r="S329" s="79"/>
      <c r="T329" s="80"/>
      <c r="AT329" s="17" t="s">
        <v>219</v>
      </c>
      <c r="AU329" s="17" t="s">
        <v>76</v>
      </c>
    </row>
    <row r="330" spans="2:47" s="1" customFormat="1" ht="12">
      <c r="B330" s="38"/>
      <c r="C330" s="39"/>
      <c r="D330" s="228" t="s">
        <v>221</v>
      </c>
      <c r="E330" s="39"/>
      <c r="F330" s="231" t="s">
        <v>519</v>
      </c>
      <c r="G330" s="39"/>
      <c r="H330" s="39"/>
      <c r="I330" s="143"/>
      <c r="J330" s="39"/>
      <c r="K330" s="39"/>
      <c r="L330" s="43"/>
      <c r="M330" s="230"/>
      <c r="N330" s="79"/>
      <c r="O330" s="79"/>
      <c r="P330" s="79"/>
      <c r="Q330" s="79"/>
      <c r="R330" s="79"/>
      <c r="S330" s="79"/>
      <c r="T330" s="80"/>
      <c r="AT330" s="17" t="s">
        <v>221</v>
      </c>
      <c r="AU330" s="17" t="s">
        <v>76</v>
      </c>
    </row>
    <row r="331" spans="2:51" s="12" customFormat="1" ht="12">
      <c r="B331" s="232"/>
      <c r="C331" s="233"/>
      <c r="D331" s="228" t="s">
        <v>223</v>
      </c>
      <c r="E331" s="234" t="s">
        <v>1</v>
      </c>
      <c r="F331" s="235" t="s">
        <v>1238</v>
      </c>
      <c r="G331" s="233"/>
      <c r="H331" s="234" t="s">
        <v>1</v>
      </c>
      <c r="I331" s="236"/>
      <c r="J331" s="233"/>
      <c r="K331" s="233"/>
      <c r="L331" s="237"/>
      <c r="M331" s="238"/>
      <c r="N331" s="239"/>
      <c r="O331" s="239"/>
      <c r="P331" s="239"/>
      <c r="Q331" s="239"/>
      <c r="R331" s="239"/>
      <c r="S331" s="239"/>
      <c r="T331" s="240"/>
      <c r="AT331" s="241" t="s">
        <v>223</v>
      </c>
      <c r="AU331" s="241" t="s">
        <v>76</v>
      </c>
      <c r="AV331" s="12" t="s">
        <v>74</v>
      </c>
      <c r="AW331" s="12" t="s">
        <v>30</v>
      </c>
      <c r="AX331" s="12" t="s">
        <v>67</v>
      </c>
      <c r="AY331" s="241" t="s">
        <v>211</v>
      </c>
    </row>
    <row r="332" spans="2:51" s="12" customFormat="1" ht="12">
      <c r="B332" s="232"/>
      <c r="C332" s="233"/>
      <c r="D332" s="228" t="s">
        <v>223</v>
      </c>
      <c r="E332" s="234" t="s">
        <v>1</v>
      </c>
      <c r="F332" s="235" t="s">
        <v>1239</v>
      </c>
      <c r="G332" s="233"/>
      <c r="H332" s="234" t="s">
        <v>1</v>
      </c>
      <c r="I332" s="236"/>
      <c r="J332" s="233"/>
      <c r="K332" s="233"/>
      <c r="L332" s="237"/>
      <c r="M332" s="238"/>
      <c r="N332" s="239"/>
      <c r="O332" s="239"/>
      <c r="P332" s="239"/>
      <c r="Q332" s="239"/>
      <c r="R332" s="239"/>
      <c r="S332" s="239"/>
      <c r="T332" s="240"/>
      <c r="AT332" s="241" t="s">
        <v>223</v>
      </c>
      <c r="AU332" s="241" t="s">
        <v>76</v>
      </c>
      <c r="AV332" s="12" t="s">
        <v>74</v>
      </c>
      <c r="AW332" s="12" t="s">
        <v>30</v>
      </c>
      <c r="AX332" s="12" t="s">
        <v>67</v>
      </c>
      <c r="AY332" s="241" t="s">
        <v>211</v>
      </c>
    </row>
    <row r="333" spans="2:51" s="13" customFormat="1" ht="12">
      <c r="B333" s="242"/>
      <c r="C333" s="243"/>
      <c r="D333" s="228" t="s">
        <v>223</v>
      </c>
      <c r="E333" s="244" t="s">
        <v>1</v>
      </c>
      <c r="F333" s="245" t="s">
        <v>1240</v>
      </c>
      <c r="G333" s="243"/>
      <c r="H333" s="246">
        <v>15</v>
      </c>
      <c r="I333" s="247"/>
      <c r="J333" s="243"/>
      <c r="K333" s="243"/>
      <c r="L333" s="248"/>
      <c r="M333" s="249"/>
      <c r="N333" s="250"/>
      <c r="O333" s="250"/>
      <c r="P333" s="250"/>
      <c r="Q333" s="250"/>
      <c r="R333" s="250"/>
      <c r="S333" s="250"/>
      <c r="T333" s="251"/>
      <c r="AT333" s="252" t="s">
        <v>223</v>
      </c>
      <c r="AU333" s="252" t="s">
        <v>76</v>
      </c>
      <c r="AV333" s="13" t="s">
        <v>76</v>
      </c>
      <c r="AW333" s="13" t="s">
        <v>30</v>
      </c>
      <c r="AX333" s="13" t="s">
        <v>67</v>
      </c>
      <c r="AY333" s="252" t="s">
        <v>211</v>
      </c>
    </row>
    <row r="334" spans="2:51" s="12" customFormat="1" ht="12">
      <c r="B334" s="232"/>
      <c r="C334" s="233"/>
      <c r="D334" s="228" t="s">
        <v>223</v>
      </c>
      <c r="E334" s="234" t="s">
        <v>1</v>
      </c>
      <c r="F334" s="235" t="s">
        <v>1241</v>
      </c>
      <c r="G334" s="233"/>
      <c r="H334" s="234" t="s">
        <v>1</v>
      </c>
      <c r="I334" s="236"/>
      <c r="J334" s="233"/>
      <c r="K334" s="233"/>
      <c r="L334" s="237"/>
      <c r="M334" s="238"/>
      <c r="N334" s="239"/>
      <c r="O334" s="239"/>
      <c r="P334" s="239"/>
      <c r="Q334" s="239"/>
      <c r="R334" s="239"/>
      <c r="S334" s="239"/>
      <c r="T334" s="240"/>
      <c r="AT334" s="241" t="s">
        <v>223</v>
      </c>
      <c r="AU334" s="241" t="s">
        <v>76</v>
      </c>
      <c r="AV334" s="12" t="s">
        <v>74</v>
      </c>
      <c r="AW334" s="12" t="s">
        <v>30</v>
      </c>
      <c r="AX334" s="12" t="s">
        <v>67</v>
      </c>
      <c r="AY334" s="241" t="s">
        <v>211</v>
      </c>
    </row>
    <row r="335" spans="2:51" s="13" customFormat="1" ht="12">
      <c r="B335" s="242"/>
      <c r="C335" s="243"/>
      <c r="D335" s="228" t="s">
        <v>223</v>
      </c>
      <c r="E335" s="244" t="s">
        <v>1</v>
      </c>
      <c r="F335" s="245" t="s">
        <v>1242</v>
      </c>
      <c r="G335" s="243"/>
      <c r="H335" s="246">
        <v>12.2</v>
      </c>
      <c r="I335" s="247"/>
      <c r="J335" s="243"/>
      <c r="K335" s="243"/>
      <c r="L335" s="248"/>
      <c r="M335" s="249"/>
      <c r="N335" s="250"/>
      <c r="O335" s="250"/>
      <c r="P335" s="250"/>
      <c r="Q335" s="250"/>
      <c r="R335" s="250"/>
      <c r="S335" s="250"/>
      <c r="T335" s="251"/>
      <c r="AT335" s="252" t="s">
        <v>223</v>
      </c>
      <c r="AU335" s="252" t="s">
        <v>76</v>
      </c>
      <c r="AV335" s="13" t="s">
        <v>76</v>
      </c>
      <c r="AW335" s="13" t="s">
        <v>30</v>
      </c>
      <c r="AX335" s="13" t="s">
        <v>67</v>
      </c>
      <c r="AY335" s="252" t="s">
        <v>211</v>
      </c>
    </row>
    <row r="336" spans="2:51" s="12" customFormat="1" ht="12">
      <c r="B336" s="232"/>
      <c r="C336" s="233"/>
      <c r="D336" s="228" t="s">
        <v>223</v>
      </c>
      <c r="E336" s="234" t="s">
        <v>1</v>
      </c>
      <c r="F336" s="235" t="s">
        <v>1243</v>
      </c>
      <c r="G336" s="233"/>
      <c r="H336" s="234" t="s">
        <v>1</v>
      </c>
      <c r="I336" s="236"/>
      <c r="J336" s="233"/>
      <c r="K336" s="233"/>
      <c r="L336" s="237"/>
      <c r="M336" s="238"/>
      <c r="N336" s="239"/>
      <c r="O336" s="239"/>
      <c r="P336" s="239"/>
      <c r="Q336" s="239"/>
      <c r="R336" s="239"/>
      <c r="S336" s="239"/>
      <c r="T336" s="240"/>
      <c r="AT336" s="241" t="s">
        <v>223</v>
      </c>
      <c r="AU336" s="241" t="s">
        <v>76</v>
      </c>
      <c r="AV336" s="12" t="s">
        <v>74</v>
      </c>
      <c r="AW336" s="12" t="s">
        <v>30</v>
      </c>
      <c r="AX336" s="12" t="s">
        <v>67</v>
      </c>
      <c r="AY336" s="241" t="s">
        <v>211</v>
      </c>
    </row>
    <row r="337" spans="2:51" s="13" customFormat="1" ht="12">
      <c r="B337" s="242"/>
      <c r="C337" s="243"/>
      <c r="D337" s="228" t="s">
        <v>223</v>
      </c>
      <c r="E337" s="244" t="s">
        <v>1</v>
      </c>
      <c r="F337" s="245" t="s">
        <v>1244</v>
      </c>
      <c r="G337" s="243"/>
      <c r="H337" s="246">
        <v>15.8</v>
      </c>
      <c r="I337" s="247"/>
      <c r="J337" s="243"/>
      <c r="K337" s="243"/>
      <c r="L337" s="248"/>
      <c r="M337" s="249"/>
      <c r="N337" s="250"/>
      <c r="O337" s="250"/>
      <c r="P337" s="250"/>
      <c r="Q337" s="250"/>
      <c r="R337" s="250"/>
      <c r="S337" s="250"/>
      <c r="T337" s="251"/>
      <c r="AT337" s="252" t="s">
        <v>223</v>
      </c>
      <c r="AU337" s="252" t="s">
        <v>76</v>
      </c>
      <c r="AV337" s="13" t="s">
        <v>76</v>
      </c>
      <c r="AW337" s="13" t="s">
        <v>30</v>
      </c>
      <c r="AX337" s="13" t="s">
        <v>67</v>
      </c>
      <c r="AY337" s="252" t="s">
        <v>211</v>
      </c>
    </row>
    <row r="338" spans="2:51" s="14" customFormat="1" ht="12">
      <c r="B338" s="253"/>
      <c r="C338" s="254"/>
      <c r="D338" s="228" t="s">
        <v>223</v>
      </c>
      <c r="E338" s="255" t="s">
        <v>1</v>
      </c>
      <c r="F338" s="256" t="s">
        <v>227</v>
      </c>
      <c r="G338" s="254"/>
      <c r="H338" s="257">
        <v>43</v>
      </c>
      <c r="I338" s="258"/>
      <c r="J338" s="254"/>
      <c r="K338" s="254"/>
      <c r="L338" s="259"/>
      <c r="M338" s="260"/>
      <c r="N338" s="261"/>
      <c r="O338" s="261"/>
      <c r="P338" s="261"/>
      <c r="Q338" s="261"/>
      <c r="R338" s="261"/>
      <c r="S338" s="261"/>
      <c r="T338" s="262"/>
      <c r="AT338" s="263" t="s">
        <v>223</v>
      </c>
      <c r="AU338" s="263" t="s">
        <v>76</v>
      </c>
      <c r="AV338" s="14" t="s">
        <v>218</v>
      </c>
      <c r="AW338" s="14" t="s">
        <v>30</v>
      </c>
      <c r="AX338" s="14" t="s">
        <v>74</v>
      </c>
      <c r="AY338" s="263" t="s">
        <v>211</v>
      </c>
    </row>
    <row r="339" spans="2:65" s="1" customFormat="1" ht="16.5" customHeight="1">
      <c r="B339" s="38"/>
      <c r="C339" s="216" t="s">
        <v>324</v>
      </c>
      <c r="D339" s="216" t="s">
        <v>213</v>
      </c>
      <c r="E339" s="217" t="s">
        <v>525</v>
      </c>
      <c r="F339" s="218" t="s">
        <v>526</v>
      </c>
      <c r="G339" s="219" t="s">
        <v>246</v>
      </c>
      <c r="H339" s="220">
        <v>43</v>
      </c>
      <c r="I339" s="221"/>
      <c r="J339" s="222">
        <f>ROUND(I339*H339,2)</f>
        <v>0</v>
      </c>
      <c r="K339" s="218" t="s">
        <v>217</v>
      </c>
      <c r="L339" s="43"/>
      <c r="M339" s="223" t="s">
        <v>1</v>
      </c>
      <c r="N339" s="224" t="s">
        <v>38</v>
      </c>
      <c r="O339" s="79"/>
      <c r="P339" s="225">
        <f>O339*H339</f>
        <v>0</v>
      </c>
      <c r="Q339" s="225">
        <v>0.000664</v>
      </c>
      <c r="R339" s="225">
        <f>Q339*H339</f>
        <v>0.028552</v>
      </c>
      <c r="S339" s="225">
        <v>0</v>
      </c>
      <c r="T339" s="226">
        <f>S339*H339</f>
        <v>0</v>
      </c>
      <c r="AR339" s="17" t="s">
        <v>218</v>
      </c>
      <c r="AT339" s="17" t="s">
        <v>213</v>
      </c>
      <c r="AU339" s="17" t="s">
        <v>76</v>
      </c>
      <c r="AY339" s="17" t="s">
        <v>211</v>
      </c>
      <c r="BE339" s="227">
        <f>IF(N339="základní",J339,0)</f>
        <v>0</v>
      </c>
      <c r="BF339" s="227">
        <f>IF(N339="snížená",J339,0)</f>
        <v>0</v>
      </c>
      <c r="BG339" s="227">
        <f>IF(N339="zákl. přenesená",J339,0)</f>
        <v>0</v>
      </c>
      <c r="BH339" s="227">
        <f>IF(N339="sníž. přenesená",J339,0)</f>
        <v>0</v>
      </c>
      <c r="BI339" s="227">
        <f>IF(N339="nulová",J339,0)</f>
        <v>0</v>
      </c>
      <c r="BJ339" s="17" t="s">
        <v>74</v>
      </c>
      <c r="BK339" s="227">
        <f>ROUND(I339*H339,2)</f>
        <v>0</v>
      </c>
      <c r="BL339" s="17" t="s">
        <v>218</v>
      </c>
      <c r="BM339" s="17" t="s">
        <v>1245</v>
      </c>
    </row>
    <row r="340" spans="2:47" s="1" customFormat="1" ht="12">
      <c r="B340" s="38"/>
      <c r="C340" s="39"/>
      <c r="D340" s="228" t="s">
        <v>219</v>
      </c>
      <c r="E340" s="39"/>
      <c r="F340" s="229" t="s">
        <v>528</v>
      </c>
      <c r="G340" s="39"/>
      <c r="H340" s="39"/>
      <c r="I340" s="143"/>
      <c r="J340" s="39"/>
      <c r="K340" s="39"/>
      <c r="L340" s="43"/>
      <c r="M340" s="230"/>
      <c r="N340" s="79"/>
      <c r="O340" s="79"/>
      <c r="P340" s="79"/>
      <c r="Q340" s="79"/>
      <c r="R340" s="79"/>
      <c r="S340" s="79"/>
      <c r="T340" s="80"/>
      <c r="AT340" s="17" t="s">
        <v>219</v>
      </c>
      <c r="AU340" s="17" t="s">
        <v>76</v>
      </c>
    </row>
    <row r="341" spans="2:47" s="1" customFormat="1" ht="12">
      <c r="B341" s="38"/>
      <c r="C341" s="39"/>
      <c r="D341" s="228" t="s">
        <v>221</v>
      </c>
      <c r="E341" s="39"/>
      <c r="F341" s="231" t="s">
        <v>519</v>
      </c>
      <c r="G341" s="39"/>
      <c r="H341" s="39"/>
      <c r="I341" s="143"/>
      <c r="J341" s="39"/>
      <c r="K341" s="39"/>
      <c r="L341" s="43"/>
      <c r="M341" s="230"/>
      <c r="N341" s="79"/>
      <c r="O341" s="79"/>
      <c r="P341" s="79"/>
      <c r="Q341" s="79"/>
      <c r="R341" s="79"/>
      <c r="S341" s="79"/>
      <c r="T341" s="80"/>
      <c r="AT341" s="17" t="s">
        <v>221</v>
      </c>
      <c r="AU341" s="17" t="s">
        <v>76</v>
      </c>
    </row>
    <row r="342" spans="2:51" s="12" customFormat="1" ht="12">
      <c r="B342" s="232"/>
      <c r="C342" s="233"/>
      <c r="D342" s="228" t="s">
        <v>223</v>
      </c>
      <c r="E342" s="234" t="s">
        <v>1</v>
      </c>
      <c r="F342" s="235" t="s">
        <v>529</v>
      </c>
      <c r="G342" s="233"/>
      <c r="H342" s="234" t="s">
        <v>1</v>
      </c>
      <c r="I342" s="236"/>
      <c r="J342" s="233"/>
      <c r="K342" s="233"/>
      <c r="L342" s="237"/>
      <c r="M342" s="238"/>
      <c r="N342" s="239"/>
      <c r="O342" s="239"/>
      <c r="P342" s="239"/>
      <c r="Q342" s="239"/>
      <c r="R342" s="239"/>
      <c r="S342" s="239"/>
      <c r="T342" s="240"/>
      <c r="AT342" s="241" t="s">
        <v>223</v>
      </c>
      <c r="AU342" s="241" t="s">
        <v>76</v>
      </c>
      <c r="AV342" s="12" t="s">
        <v>74</v>
      </c>
      <c r="AW342" s="12" t="s">
        <v>30</v>
      </c>
      <c r="AX342" s="12" t="s">
        <v>67</v>
      </c>
      <c r="AY342" s="241" t="s">
        <v>211</v>
      </c>
    </row>
    <row r="343" spans="2:51" s="13" customFormat="1" ht="12">
      <c r="B343" s="242"/>
      <c r="C343" s="243"/>
      <c r="D343" s="228" t="s">
        <v>223</v>
      </c>
      <c r="E343" s="244" t="s">
        <v>1</v>
      </c>
      <c r="F343" s="245" t="s">
        <v>537</v>
      </c>
      <c r="G343" s="243"/>
      <c r="H343" s="246">
        <v>43</v>
      </c>
      <c r="I343" s="247"/>
      <c r="J343" s="243"/>
      <c r="K343" s="243"/>
      <c r="L343" s="248"/>
      <c r="M343" s="249"/>
      <c r="N343" s="250"/>
      <c r="O343" s="250"/>
      <c r="P343" s="250"/>
      <c r="Q343" s="250"/>
      <c r="R343" s="250"/>
      <c r="S343" s="250"/>
      <c r="T343" s="251"/>
      <c r="AT343" s="252" t="s">
        <v>223</v>
      </c>
      <c r="AU343" s="252" t="s">
        <v>76</v>
      </c>
      <c r="AV343" s="13" t="s">
        <v>76</v>
      </c>
      <c r="AW343" s="13" t="s">
        <v>30</v>
      </c>
      <c r="AX343" s="13" t="s">
        <v>74</v>
      </c>
      <c r="AY343" s="252" t="s">
        <v>211</v>
      </c>
    </row>
    <row r="344" spans="2:65" s="1" customFormat="1" ht="16.5" customHeight="1">
      <c r="B344" s="38"/>
      <c r="C344" s="264" t="s">
        <v>462</v>
      </c>
      <c r="D344" s="264" t="s">
        <v>337</v>
      </c>
      <c r="E344" s="265" t="s">
        <v>531</v>
      </c>
      <c r="F344" s="266" t="s">
        <v>532</v>
      </c>
      <c r="G344" s="267" t="s">
        <v>323</v>
      </c>
      <c r="H344" s="268">
        <v>0.823</v>
      </c>
      <c r="I344" s="269"/>
      <c r="J344" s="270">
        <f>ROUND(I344*H344,2)</f>
        <v>0</v>
      </c>
      <c r="K344" s="266" t="s">
        <v>217</v>
      </c>
      <c r="L344" s="271"/>
      <c r="M344" s="272" t="s">
        <v>1</v>
      </c>
      <c r="N344" s="273" t="s">
        <v>38</v>
      </c>
      <c r="O344" s="79"/>
      <c r="P344" s="225">
        <f>O344*H344</f>
        <v>0</v>
      </c>
      <c r="Q344" s="225">
        <v>1</v>
      </c>
      <c r="R344" s="225">
        <f>Q344*H344</f>
        <v>0.823</v>
      </c>
      <c r="S344" s="225">
        <v>0</v>
      </c>
      <c r="T344" s="226">
        <f>S344*H344</f>
        <v>0</v>
      </c>
      <c r="AR344" s="17" t="s">
        <v>247</v>
      </c>
      <c r="AT344" s="17" t="s">
        <v>337</v>
      </c>
      <c r="AU344" s="17" t="s">
        <v>76</v>
      </c>
      <c r="AY344" s="17" t="s">
        <v>211</v>
      </c>
      <c r="BE344" s="227">
        <f>IF(N344="základní",J344,0)</f>
        <v>0</v>
      </c>
      <c r="BF344" s="227">
        <f>IF(N344="snížená",J344,0)</f>
        <v>0</v>
      </c>
      <c r="BG344" s="227">
        <f>IF(N344="zákl. přenesená",J344,0)</f>
        <v>0</v>
      </c>
      <c r="BH344" s="227">
        <f>IF(N344="sníž. přenesená",J344,0)</f>
        <v>0</v>
      </c>
      <c r="BI344" s="227">
        <f>IF(N344="nulová",J344,0)</f>
        <v>0</v>
      </c>
      <c r="BJ344" s="17" t="s">
        <v>74</v>
      </c>
      <c r="BK344" s="227">
        <f>ROUND(I344*H344,2)</f>
        <v>0</v>
      </c>
      <c r="BL344" s="17" t="s">
        <v>218</v>
      </c>
      <c r="BM344" s="17" t="s">
        <v>1246</v>
      </c>
    </row>
    <row r="345" spans="2:47" s="1" customFormat="1" ht="12">
      <c r="B345" s="38"/>
      <c r="C345" s="39"/>
      <c r="D345" s="228" t="s">
        <v>219</v>
      </c>
      <c r="E345" s="39"/>
      <c r="F345" s="229" t="s">
        <v>532</v>
      </c>
      <c r="G345" s="39"/>
      <c r="H345" s="39"/>
      <c r="I345" s="143"/>
      <c r="J345" s="39"/>
      <c r="K345" s="39"/>
      <c r="L345" s="43"/>
      <c r="M345" s="230"/>
      <c r="N345" s="79"/>
      <c r="O345" s="79"/>
      <c r="P345" s="79"/>
      <c r="Q345" s="79"/>
      <c r="R345" s="79"/>
      <c r="S345" s="79"/>
      <c r="T345" s="80"/>
      <c r="AT345" s="17" t="s">
        <v>219</v>
      </c>
      <c r="AU345" s="17" t="s">
        <v>76</v>
      </c>
    </row>
    <row r="346" spans="2:51" s="12" customFormat="1" ht="12">
      <c r="B346" s="232"/>
      <c r="C346" s="233"/>
      <c r="D346" s="228" t="s">
        <v>223</v>
      </c>
      <c r="E346" s="234" t="s">
        <v>1</v>
      </c>
      <c r="F346" s="235" t="s">
        <v>1247</v>
      </c>
      <c r="G346" s="233"/>
      <c r="H346" s="234" t="s">
        <v>1</v>
      </c>
      <c r="I346" s="236"/>
      <c r="J346" s="233"/>
      <c r="K346" s="233"/>
      <c r="L346" s="237"/>
      <c r="M346" s="238"/>
      <c r="N346" s="239"/>
      <c r="O346" s="239"/>
      <c r="P346" s="239"/>
      <c r="Q346" s="239"/>
      <c r="R346" s="239"/>
      <c r="S346" s="239"/>
      <c r="T346" s="240"/>
      <c r="AT346" s="241" t="s">
        <v>223</v>
      </c>
      <c r="AU346" s="241" t="s">
        <v>76</v>
      </c>
      <c r="AV346" s="12" t="s">
        <v>74</v>
      </c>
      <c r="AW346" s="12" t="s">
        <v>30</v>
      </c>
      <c r="AX346" s="12" t="s">
        <v>67</v>
      </c>
      <c r="AY346" s="241" t="s">
        <v>211</v>
      </c>
    </row>
    <row r="347" spans="2:51" s="13" customFormat="1" ht="12">
      <c r="B347" s="242"/>
      <c r="C347" s="243"/>
      <c r="D347" s="228" t="s">
        <v>223</v>
      </c>
      <c r="E347" s="244" t="s">
        <v>1</v>
      </c>
      <c r="F347" s="245" t="s">
        <v>1248</v>
      </c>
      <c r="G347" s="243"/>
      <c r="H347" s="246">
        <v>0.287</v>
      </c>
      <c r="I347" s="247"/>
      <c r="J347" s="243"/>
      <c r="K347" s="243"/>
      <c r="L347" s="248"/>
      <c r="M347" s="249"/>
      <c r="N347" s="250"/>
      <c r="O347" s="250"/>
      <c r="P347" s="250"/>
      <c r="Q347" s="250"/>
      <c r="R347" s="250"/>
      <c r="S347" s="250"/>
      <c r="T347" s="251"/>
      <c r="AT347" s="252" t="s">
        <v>223</v>
      </c>
      <c r="AU347" s="252" t="s">
        <v>76</v>
      </c>
      <c r="AV347" s="13" t="s">
        <v>76</v>
      </c>
      <c r="AW347" s="13" t="s">
        <v>30</v>
      </c>
      <c r="AX347" s="13" t="s">
        <v>67</v>
      </c>
      <c r="AY347" s="252" t="s">
        <v>211</v>
      </c>
    </row>
    <row r="348" spans="2:51" s="12" customFormat="1" ht="12">
      <c r="B348" s="232"/>
      <c r="C348" s="233"/>
      <c r="D348" s="228" t="s">
        <v>223</v>
      </c>
      <c r="E348" s="234" t="s">
        <v>1</v>
      </c>
      <c r="F348" s="235" t="s">
        <v>1249</v>
      </c>
      <c r="G348" s="233"/>
      <c r="H348" s="234" t="s">
        <v>1</v>
      </c>
      <c r="I348" s="236"/>
      <c r="J348" s="233"/>
      <c r="K348" s="233"/>
      <c r="L348" s="237"/>
      <c r="M348" s="238"/>
      <c r="N348" s="239"/>
      <c r="O348" s="239"/>
      <c r="P348" s="239"/>
      <c r="Q348" s="239"/>
      <c r="R348" s="239"/>
      <c r="S348" s="239"/>
      <c r="T348" s="240"/>
      <c r="AT348" s="241" t="s">
        <v>223</v>
      </c>
      <c r="AU348" s="241" t="s">
        <v>76</v>
      </c>
      <c r="AV348" s="12" t="s">
        <v>74</v>
      </c>
      <c r="AW348" s="12" t="s">
        <v>30</v>
      </c>
      <c r="AX348" s="12" t="s">
        <v>67</v>
      </c>
      <c r="AY348" s="241" t="s">
        <v>211</v>
      </c>
    </row>
    <row r="349" spans="2:51" s="13" customFormat="1" ht="12">
      <c r="B349" s="242"/>
      <c r="C349" s="243"/>
      <c r="D349" s="228" t="s">
        <v>223</v>
      </c>
      <c r="E349" s="244" t="s">
        <v>1</v>
      </c>
      <c r="F349" s="245" t="s">
        <v>1250</v>
      </c>
      <c r="G349" s="243"/>
      <c r="H349" s="246">
        <v>0.234</v>
      </c>
      <c r="I349" s="247"/>
      <c r="J349" s="243"/>
      <c r="K349" s="243"/>
      <c r="L349" s="248"/>
      <c r="M349" s="249"/>
      <c r="N349" s="250"/>
      <c r="O349" s="250"/>
      <c r="P349" s="250"/>
      <c r="Q349" s="250"/>
      <c r="R349" s="250"/>
      <c r="S349" s="250"/>
      <c r="T349" s="251"/>
      <c r="AT349" s="252" t="s">
        <v>223</v>
      </c>
      <c r="AU349" s="252" t="s">
        <v>76</v>
      </c>
      <c r="AV349" s="13" t="s">
        <v>76</v>
      </c>
      <c r="AW349" s="13" t="s">
        <v>30</v>
      </c>
      <c r="AX349" s="13" t="s">
        <v>67</v>
      </c>
      <c r="AY349" s="252" t="s">
        <v>211</v>
      </c>
    </row>
    <row r="350" spans="2:51" s="13" customFormat="1" ht="12">
      <c r="B350" s="242"/>
      <c r="C350" s="243"/>
      <c r="D350" s="228" t="s">
        <v>223</v>
      </c>
      <c r="E350" s="244" t="s">
        <v>1</v>
      </c>
      <c r="F350" s="245" t="s">
        <v>1251</v>
      </c>
      <c r="G350" s="243"/>
      <c r="H350" s="246">
        <v>0.302</v>
      </c>
      <c r="I350" s="247"/>
      <c r="J350" s="243"/>
      <c r="K350" s="243"/>
      <c r="L350" s="248"/>
      <c r="M350" s="249"/>
      <c r="N350" s="250"/>
      <c r="O350" s="250"/>
      <c r="P350" s="250"/>
      <c r="Q350" s="250"/>
      <c r="R350" s="250"/>
      <c r="S350" s="250"/>
      <c r="T350" s="251"/>
      <c r="AT350" s="252" t="s">
        <v>223</v>
      </c>
      <c r="AU350" s="252" t="s">
        <v>76</v>
      </c>
      <c r="AV350" s="13" t="s">
        <v>76</v>
      </c>
      <c r="AW350" s="13" t="s">
        <v>30</v>
      </c>
      <c r="AX350" s="13" t="s">
        <v>67</v>
      </c>
      <c r="AY350" s="252" t="s">
        <v>211</v>
      </c>
    </row>
    <row r="351" spans="2:51" s="14" customFormat="1" ht="12">
      <c r="B351" s="253"/>
      <c r="C351" s="254"/>
      <c r="D351" s="228" t="s">
        <v>223</v>
      </c>
      <c r="E351" s="255" t="s">
        <v>1</v>
      </c>
      <c r="F351" s="256" t="s">
        <v>227</v>
      </c>
      <c r="G351" s="254"/>
      <c r="H351" s="257">
        <v>0.823</v>
      </c>
      <c r="I351" s="258"/>
      <c r="J351" s="254"/>
      <c r="K351" s="254"/>
      <c r="L351" s="259"/>
      <c r="M351" s="260"/>
      <c r="N351" s="261"/>
      <c r="O351" s="261"/>
      <c r="P351" s="261"/>
      <c r="Q351" s="261"/>
      <c r="R351" s="261"/>
      <c r="S351" s="261"/>
      <c r="T351" s="262"/>
      <c r="AT351" s="263" t="s">
        <v>223</v>
      </c>
      <c r="AU351" s="263" t="s">
        <v>76</v>
      </c>
      <c r="AV351" s="14" t="s">
        <v>218</v>
      </c>
      <c r="AW351" s="14" t="s">
        <v>30</v>
      </c>
      <c r="AX351" s="14" t="s">
        <v>74</v>
      </c>
      <c r="AY351" s="263" t="s">
        <v>211</v>
      </c>
    </row>
    <row r="352" spans="2:65" s="1" customFormat="1" ht="16.5" customHeight="1">
      <c r="B352" s="38"/>
      <c r="C352" s="264" t="s">
        <v>331</v>
      </c>
      <c r="D352" s="264" t="s">
        <v>337</v>
      </c>
      <c r="E352" s="265" t="s">
        <v>1014</v>
      </c>
      <c r="F352" s="266" t="s">
        <v>1015</v>
      </c>
      <c r="G352" s="267" t="s">
        <v>323</v>
      </c>
      <c r="H352" s="268">
        <v>0.367</v>
      </c>
      <c r="I352" s="269"/>
      <c r="J352" s="270">
        <f>ROUND(I352*H352,2)</f>
        <v>0</v>
      </c>
      <c r="K352" s="266" t="s">
        <v>217</v>
      </c>
      <c r="L352" s="271"/>
      <c r="M352" s="272" t="s">
        <v>1</v>
      </c>
      <c r="N352" s="273" t="s">
        <v>38</v>
      </c>
      <c r="O352" s="79"/>
      <c r="P352" s="225">
        <f>O352*H352</f>
        <v>0</v>
      </c>
      <c r="Q352" s="225">
        <v>1</v>
      </c>
      <c r="R352" s="225">
        <f>Q352*H352</f>
        <v>0.367</v>
      </c>
      <c r="S352" s="225">
        <v>0</v>
      </c>
      <c r="T352" s="226">
        <f>S352*H352</f>
        <v>0</v>
      </c>
      <c r="AR352" s="17" t="s">
        <v>247</v>
      </c>
      <c r="AT352" s="17" t="s">
        <v>337</v>
      </c>
      <c r="AU352" s="17" t="s">
        <v>76</v>
      </c>
      <c r="AY352" s="17" t="s">
        <v>211</v>
      </c>
      <c r="BE352" s="227">
        <f>IF(N352="základní",J352,0)</f>
        <v>0</v>
      </c>
      <c r="BF352" s="227">
        <f>IF(N352="snížená",J352,0)</f>
        <v>0</v>
      </c>
      <c r="BG352" s="227">
        <f>IF(N352="zákl. přenesená",J352,0)</f>
        <v>0</v>
      </c>
      <c r="BH352" s="227">
        <f>IF(N352="sníž. přenesená",J352,0)</f>
        <v>0</v>
      </c>
      <c r="BI352" s="227">
        <f>IF(N352="nulová",J352,0)</f>
        <v>0</v>
      </c>
      <c r="BJ352" s="17" t="s">
        <v>74</v>
      </c>
      <c r="BK352" s="227">
        <f>ROUND(I352*H352,2)</f>
        <v>0</v>
      </c>
      <c r="BL352" s="17" t="s">
        <v>218</v>
      </c>
      <c r="BM352" s="17" t="s">
        <v>1252</v>
      </c>
    </row>
    <row r="353" spans="2:47" s="1" customFormat="1" ht="12">
      <c r="B353" s="38"/>
      <c r="C353" s="39"/>
      <c r="D353" s="228" t="s">
        <v>219</v>
      </c>
      <c r="E353" s="39"/>
      <c r="F353" s="229" t="s">
        <v>1015</v>
      </c>
      <c r="G353" s="39"/>
      <c r="H353" s="39"/>
      <c r="I353" s="143"/>
      <c r="J353" s="39"/>
      <c r="K353" s="39"/>
      <c r="L353" s="43"/>
      <c r="M353" s="230"/>
      <c r="N353" s="79"/>
      <c r="O353" s="79"/>
      <c r="P353" s="79"/>
      <c r="Q353" s="79"/>
      <c r="R353" s="79"/>
      <c r="S353" s="79"/>
      <c r="T353" s="80"/>
      <c r="AT353" s="17" t="s">
        <v>219</v>
      </c>
      <c r="AU353" s="17" t="s">
        <v>76</v>
      </c>
    </row>
    <row r="354" spans="2:51" s="13" customFormat="1" ht="12">
      <c r="B354" s="242"/>
      <c r="C354" s="243"/>
      <c r="D354" s="228" t="s">
        <v>223</v>
      </c>
      <c r="E354" s="244" t="s">
        <v>1</v>
      </c>
      <c r="F354" s="245" t="s">
        <v>1253</v>
      </c>
      <c r="G354" s="243"/>
      <c r="H354" s="246">
        <v>0.367</v>
      </c>
      <c r="I354" s="247"/>
      <c r="J354" s="243"/>
      <c r="K354" s="243"/>
      <c r="L354" s="248"/>
      <c r="M354" s="249"/>
      <c r="N354" s="250"/>
      <c r="O354" s="250"/>
      <c r="P354" s="250"/>
      <c r="Q354" s="250"/>
      <c r="R354" s="250"/>
      <c r="S354" s="250"/>
      <c r="T354" s="251"/>
      <c r="AT354" s="252" t="s">
        <v>223</v>
      </c>
      <c r="AU354" s="252" t="s">
        <v>76</v>
      </c>
      <c r="AV354" s="13" t="s">
        <v>76</v>
      </c>
      <c r="AW354" s="13" t="s">
        <v>30</v>
      </c>
      <c r="AX354" s="13" t="s">
        <v>74</v>
      </c>
      <c r="AY354" s="252" t="s">
        <v>211</v>
      </c>
    </row>
    <row r="355" spans="2:65" s="1" customFormat="1" ht="16.5" customHeight="1">
      <c r="B355" s="38"/>
      <c r="C355" s="264" t="s">
        <v>481</v>
      </c>
      <c r="D355" s="264" t="s">
        <v>337</v>
      </c>
      <c r="E355" s="265" t="s">
        <v>543</v>
      </c>
      <c r="F355" s="266" t="s">
        <v>544</v>
      </c>
      <c r="G355" s="267" t="s">
        <v>323</v>
      </c>
      <c r="H355" s="268">
        <v>0.169</v>
      </c>
      <c r="I355" s="269"/>
      <c r="J355" s="270">
        <f>ROUND(I355*H355,2)</f>
        <v>0</v>
      </c>
      <c r="K355" s="266" t="s">
        <v>1</v>
      </c>
      <c r="L355" s="271"/>
      <c r="M355" s="272" t="s">
        <v>1</v>
      </c>
      <c r="N355" s="273" t="s">
        <v>38</v>
      </c>
      <c r="O355" s="79"/>
      <c r="P355" s="225">
        <f>O355*H355</f>
        <v>0</v>
      </c>
      <c r="Q355" s="225">
        <v>0</v>
      </c>
      <c r="R355" s="225">
        <f>Q355*H355</f>
        <v>0</v>
      </c>
      <c r="S355" s="225">
        <v>0</v>
      </c>
      <c r="T355" s="226">
        <f>S355*H355</f>
        <v>0</v>
      </c>
      <c r="AR355" s="17" t="s">
        <v>247</v>
      </c>
      <c r="AT355" s="17" t="s">
        <v>337</v>
      </c>
      <c r="AU355" s="17" t="s">
        <v>76</v>
      </c>
      <c r="AY355" s="17" t="s">
        <v>211</v>
      </c>
      <c r="BE355" s="227">
        <f>IF(N355="základní",J355,0)</f>
        <v>0</v>
      </c>
      <c r="BF355" s="227">
        <f>IF(N355="snížená",J355,0)</f>
        <v>0</v>
      </c>
      <c r="BG355" s="227">
        <f>IF(N355="zákl. přenesená",J355,0)</f>
        <v>0</v>
      </c>
      <c r="BH355" s="227">
        <f>IF(N355="sníž. přenesená",J355,0)</f>
        <v>0</v>
      </c>
      <c r="BI355" s="227">
        <f>IF(N355="nulová",J355,0)</f>
        <v>0</v>
      </c>
      <c r="BJ355" s="17" t="s">
        <v>74</v>
      </c>
      <c r="BK355" s="227">
        <f>ROUND(I355*H355,2)</f>
        <v>0</v>
      </c>
      <c r="BL355" s="17" t="s">
        <v>218</v>
      </c>
      <c r="BM355" s="17" t="s">
        <v>1254</v>
      </c>
    </row>
    <row r="356" spans="2:47" s="1" customFormat="1" ht="12">
      <c r="B356" s="38"/>
      <c r="C356" s="39"/>
      <c r="D356" s="228" t="s">
        <v>219</v>
      </c>
      <c r="E356" s="39"/>
      <c r="F356" s="229" t="s">
        <v>546</v>
      </c>
      <c r="G356" s="39"/>
      <c r="H356" s="39"/>
      <c r="I356" s="143"/>
      <c r="J356" s="39"/>
      <c r="K356" s="39"/>
      <c r="L356" s="43"/>
      <c r="M356" s="230"/>
      <c r="N356" s="79"/>
      <c r="O356" s="79"/>
      <c r="P356" s="79"/>
      <c r="Q356" s="79"/>
      <c r="R356" s="79"/>
      <c r="S356" s="79"/>
      <c r="T356" s="80"/>
      <c r="AT356" s="17" t="s">
        <v>219</v>
      </c>
      <c r="AU356" s="17" t="s">
        <v>76</v>
      </c>
    </row>
    <row r="357" spans="2:51" s="13" customFormat="1" ht="12">
      <c r="B357" s="242"/>
      <c r="C357" s="243"/>
      <c r="D357" s="228" t="s">
        <v>223</v>
      </c>
      <c r="E357" s="244" t="s">
        <v>1</v>
      </c>
      <c r="F357" s="245" t="s">
        <v>1255</v>
      </c>
      <c r="G357" s="243"/>
      <c r="H357" s="246">
        <v>0.169</v>
      </c>
      <c r="I357" s="247"/>
      <c r="J357" s="243"/>
      <c r="K357" s="243"/>
      <c r="L357" s="248"/>
      <c r="M357" s="249"/>
      <c r="N357" s="250"/>
      <c r="O357" s="250"/>
      <c r="P357" s="250"/>
      <c r="Q357" s="250"/>
      <c r="R357" s="250"/>
      <c r="S357" s="250"/>
      <c r="T357" s="251"/>
      <c r="AT357" s="252" t="s">
        <v>223</v>
      </c>
      <c r="AU357" s="252" t="s">
        <v>76</v>
      </c>
      <c r="AV357" s="13" t="s">
        <v>76</v>
      </c>
      <c r="AW357" s="13" t="s">
        <v>30</v>
      </c>
      <c r="AX357" s="13" t="s">
        <v>74</v>
      </c>
      <c r="AY357" s="252" t="s">
        <v>211</v>
      </c>
    </row>
    <row r="358" spans="2:65" s="1" customFormat="1" ht="16.5" customHeight="1">
      <c r="B358" s="38"/>
      <c r="C358" s="216" t="s">
        <v>340</v>
      </c>
      <c r="D358" s="216" t="s">
        <v>213</v>
      </c>
      <c r="E358" s="217" t="s">
        <v>550</v>
      </c>
      <c r="F358" s="218" t="s">
        <v>551</v>
      </c>
      <c r="G358" s="219" t="s">
        <v>216</v>
      </c>
      <c r="H358" s="220">
        <v>0.64</v>
      </c>
      <c r="I358" s="221"/>
      <c r="J358" s="222">
        <f>ROUND(I358*H358,2)</f>
        <v>0</v>
      </c>
      <c r="K358" s="218" t="s">
        <v>217</v>
      </c>
      <c r="L358" s="43"/>
      <c r="M358" s="223" t="s">
        <v>1</v>
      </c>
      <c r="N358" s="224" t="s">
        <v>38</v>
      </c>
      <c r="O358" s="79"/>
      <c r="P358" s="225">
        <f>O358*H358</f>
        <v>0</v>
      </c>
      <c r="Q358" s="225">
        <v>0.00063</v>
      </c>
      <c r="R358" s="225">
        <f>Q358*H358</f>
        <v>0.00040320000000000004</v>
      </c>
      <c r="S358" s="225">
        <v>0</v>
      </c>
      <c r="T358" s="226">
        <f>S358*H358</f>
        <v>0</v>
      </c>
      <c r="AR358" s="17" t="s">
        <v>218</v>
      </c>
      <c r="AT358" s="17" t="s">
        <v>213</v>
      </c>
      <c r="AU358" s="17" t="s">
        <v>76</v>
      </c>
      <c r="AY358" s="17" t="s">
        <v>211</v>
      </c>
      <c r="BE358" s="227">
        <f>IF(N358="základní",J358,0)</f>
        <v>0</v>
      </c>
      <c r="BF358" s="227">
        <f>IF(N358="snížená",J358,0)</f>
        <v>0</v>
      </c>
      <c r="BG358" s="227">
        <f>IF(N358="zákl. přenesená",J358,0)</f>
        <v>0</v>
      </c>
      <c r="BH358" s="227">
        <f>IF(N358="sníž. přenesená",J358,0)</f>
        <v>0</v>
      </c>
      <c r="BI358" s="227">
        <f>IF(N358="nulová",J358,0)</f>
        <v>0</v>
      </c>
      <c r="BJ358" s="17" t="s">
        <v>74</v>
      </c>
      <c r="BK358" s="227">
        <f>ROUND(I358*H358,2)</f>
        <v>0</v>
      </c>
      <c r="BL358" s="17" t="s">
        <v>218</v>
      </c>
      <c r="BM358" s="17" t="s">
        <v>1256</v>
      </c>
    </row>
    <row r="359" spans="2:47" s="1" customFormat="1" ht="12">
      <c r="B359" s="38"/>
      <c r="C359" s="39"/>
      <c r="D359" s="228" t="s">
        <v>219</v>
      </c>
      <c r="E359" s="39"/>
      <c r="F359" s="229" t="s">
        <v>553</v>
      </c>
      <c r="G359" s="39"/>
      <c r="H359" s="39"/>
      <c r="I359" s="143"/>
      <c r="J359" s="39"/>
      <c r="K359" s="39"/>
      <c r="L359" s="43"/>
      <c r="M359" s="230"/>
      <c r="N359" s="79"/>
      <c r="O359" s="79"/>
      <c r="P359" s="79"/>
      <c r="Q359" s="79"/>
      <c r="R359" s="79"/>
      <c r="S359" s="79"/>
      <c r="T359" s="80"/>
      <c r="AT359" s="17" t="s">
        <v>219</v>
      </c>
      <c r="AU359" s="17" t="s">
        <v>76</v>
      </c>
    </row>
    <row r="360" spans="2:47" s="1" customFormat="1" ht="12">
      <c r="B360" s="38"/>
      <c r="C360" s="39"/>
      <c r="D360" s="228" t="s">
        <v>221</v>
      </c>
      <c r="E360" s="39"/>
      <c r="F360" s="231" t="s">
        <v>554</v>
      </c>
      <c r="G360" s="39"/>
      <c r="H360" s="39"/>
      <c r="I360" s="143"/>
      <c r="J360" s="39"/>
      <c r="K360" s="39"/>
      <c r="L360" s="43"/>
      <c r="M360" s="230"/>
      <c r="N360" s="79"/>
      <c r="O360" s="79"/>
      <c r="P360" s="79"/>
      <c r="Q360" s="79"/>
      <c r="R360" s="79"/>
      <c r="S360" s="79"/>
      <c r="T360" s="80"/>
      <c r="AT360" s="17" t="s">
        <v>221</v>
      </c>
      <c r="AU360" s="17" t="s">
        <v>76</v>
      </c>
    </row>
    <row r="361" spans="2:51" s="12" customFormat="1" ht="12">
      <c r="B361" s="232"/>
      <c r="C361" s="233"/>
      <c r="D361" s="228" t="s">
        <v>223</v>
      </c>
      <c r="E361" s="234" t="s">
        <v>1</v>
      </c>
      <c r="F361" s="235" t="s">
        <v>1239</v>
      </c>
      <c r="G361" s="233"/>
      <c r="H361" s="234" t="s">
        <v>1</v>
      </c>
      <c r="I361" s="236"/>
      <c r="J361" s="233"/>
      <c r="K361" s="233"/>
      <c r="L361" s="237"/>
      <c r="M361" s="238"/>
      <c r="N361" s="239"/>
      <c r="O361" s="239"/>
      <c r="P361" s="239"/>
      <c r="Q361" s="239"/>
      <c r="R361" s="239"/>
      <c r="S361" s="239"/>
      <c r="T361" s="240"/>
      <c r="AT361" s="241" t="s">
        <v>223</v>
      </c>
      <c r="AU361" s="241" t="s">
        <v>76</v>
      </c>
      <c r="AV361" s="12" t="s">
        <v>74</v>
      </c>
      <c r="AW361" s="12" t="s">
        <v>30</v>
      </c>
      <c r="AX361" s="12" t="s">
        <v>67</v>
      </c>
      <c r="AY361" s="241" t="s">
        <v>211</v>
      </c>
    </row>
    <row r="362" spans="2:51" s="13" customFormat="1" ht="12">
      <c r="B362" s="242"/>
      <c r="C362" s="243"/>
      <c r="D362" s="228" t="s">
        <v>223</v>
      </c>
      <c r="E362" s="244" t="s">
        <v>1</v>
      </c>
      <c r="F362" s="245" t="s">
        <v>1023</v>
      </c>
      <c r="G362" s="243"/>
      <c r="H362" s="246">
        <v>0.64</v>
      </c>
      <c r="I362" s="247"/>
      <c r="J362" s="243"/>
      <c r="K362" s="243"/>
      <c r="L362" s="248"/>
      <c r="M362" s="249"/>
      <c r="N362" s="250"/>
      <c r="O362" s="250"/>
      <c r="P362" s="250"/>
      <c r="Q362" s="250"/>
      <c r="R362" s="250"/>
      <c r="S362" s="250"/>
      <c r="T362" s="251"/>
      <c r="AT362" s="252" t="s">
        <v>223</v>
      </c>
      <c r="AU362" s="252" t="s">
        <v>76</v>
      </c>
      <c r="AV362" s="13" t="s">
        <v>76</v>
      </c>
      <c r="AW362" s="13" t="s">
        <v>30</v>
      </c>
      <c r="AX362" s="13" t="s">
        <v>67</v>
      </c>
      <c r="AY362" s="252" t="s">
        <v>211</v>
      </c>
    </row>
    <row r="363" spans="2:51" s="14" customFormat="1" ht="12">
      <c r="B363" s="253"/>
      <c r="C363" s="254"/>
      <c r="D363" s="228" t="s">
        <v>223</v>
      </c>
      <c r="E363" s="255" t="s">
        <v>1</v>
      </c>
      <c r="F363" s="256" t="s">
        <v>227</v>
      </c>
      <c r="G363" s="254"/>
      <c r="H363" s="257">
        <v>0.64</v>
      </c>
      <c r="I363" s="258"/>
      <c r="J363" s="254"/>
      <c r="K363" s="254"/>
      <c r="L363" s="259"/>
      <c r="M363" s="260"/>
      <c r="N363" s="261"/>
      <c r="O363" s="261"/>
      <c r="P363" s="261"/>
      <c r="Q363" s="261"/>
      <c r="R363" s="261"/>
      <c r="S363" s="261"/>
      <c r="T363" s="262"/>
      <c r="AT363" s="263" t="s">
        <v>223</v>
      </c>
      <c r="AU363" s="263" t="s">
        <v>76</v>
      </c>
      <c r="AV363" s="14" t="s">
        <v>218</v>
      </c>
      <c r="AW363" s="14" t="s">
        <v>30</v>
      </c>
      <c r="AX363" s="14" t="s">
        <v>74</v>
      </c>
      <c r="AY363" s="263" t="s">
        <v>211</v>
      </c>
    </row>
    <row r="364" spans="2:65" s="1" customFormat="1" ht="16.5" customHeight="1">
      <c r="B364" s="38"/>
      <c r="C364" s="216" t="s">
        <v>506</v>
      </c>
      <c r="D364" s="216" t="s">
        <v>213</v>
      </c>
      <c r="E364" s="217" t="s">
        <v>557</v>
      </c>
      <c r="F364" s="218" t="s">
        <v>558</v>
      </c>
      <c r="G364" s="219" t="s">
        <v>559</v>
      </c>
      <c r="H364" s="220">
        <v>2</v>
      </c>
      <c r="I364" s="221"/>
      <c r="J364" s="222">
        <f>ROUND(I364*H364,2)</f>
        <v>0</v>
      </c>
      <c r="K364" s="218" t="s">
        <v>217</v>
      </c>
      <c r="L364" s="43"/>
      <c r="M364" s="223" t="s">
        <v>1</v>
      </c>
      <c r="N364" s="224" t="s">
        <v>38</v>
      </c>
      <c r="O364" s="79"/>
      <c r="P364" s="225">
        <f>O364*H364</f>
        <v>0</v>
      </c>
      <c r="Q364" s="225">
        <v>0.006485</v>
      </c>
      <c r="R364" s="225">
        <f>Q364*H364</f>
        <v>0.01297</v>
      </c>
      <c r="S364" s="225">
        <v>0</v>
      </c>
      <c r="T364" s="226">
        <f>S364*H364</f>
        <v>0</v>
      </c>
      <c r="AR364" s="17" t="s">
        <v>218</v>
      </c>
      <c r="AT364" s="17" t="s">
        <v>213</v>
      </c>
      <c r="AU364" s="17" t="s">
        <v>76</v>
      </c>
      <c r="AY364" s="17" t="s">
        <v>211</v>
      </c>
      <c r="BE364" s="227">
        <f>IF(N364="základní",J364,0)</f>
        <v>0</v>
      </c>
      <c r="BF364" s="227">
        <f>IF(N364="snížená",J364,0)</f>
        <v>0</v>
      </c>
      <c r="BG364" s="227">
        <f>IF(N364="zákl. přenesená",J364,0)</f>
        <v>0</v>
      </c>
      <c r="BH364" s="227">
        <f>IF(N364="sníž. přenesená",J364,0)</f>
        <v>0</v>
      </c>
      <c r="BI364" s="227">
        <f>IF(N364="nulová",J364,0)</f>
        <v>0</v>
      </c>
      <c r="BJ364" s="17" t="s">
        <v>74</v>
      </c>
      <c r="BK364" s="227">
        <f>ROUND(I364*H364,2)</f>
        <v>0</v>
      </c>
      <c r="BL364" s="17" t="s">
        <v>218</v>
      </c>
      <c r="BM364" s="17" t="s">
        <v>1257</v>
      </c>
    </row>
    <row r="365" spans="2:47" s="1" customFormat="1" ht="12">
      <c r="B365" s="38"/>
      <c r="C365" s="39"/>
      <c r="D365" s="228" t="s">
        <v>219</v>
      </c>
      <c r="E365" s="39"/>
      <c r="F365" s="229" t="s">
        <v>561</v>
      </c>
      <c r="G365" s="39"/>
      <c r="H365" s="39"/>
      <c r="I365" s="143"/>
      <c r="J365" s="39"/>
      <c r="K365" s="39"/>
      <c r="L365" s="43"/>
      <c r="M365" s="230"/>
      <c r="N365" s="79"/>
      <c r="O365" s="79"/>
      <c r="P365" s="79"/>
      <c r="Q365" s="79"/>
      <c r="R365" s="79"/>
      <c r="S365" s="79"/>
      <c r="T365" s="80"/>
      <c r="AT365" s="17" t="s">
        <v>219</v>
      </c>
      <c r="AU365" s="17" t="s">
        <v>76</v>
      </c>
    </row>
    <row r="366" spans="2:47" s="1" customFormat="1" ht="12">
      <c r="B366" s="38"/>
      <c r="C366" s="39"/>
      <c r="D366" s="228" t="s">
        <v>250</v>
      </c>
      <c r="E366" s="39"/>
      <c r="F366" s="231" t="s">
        <v>1025</v>
      </c>
      <c r="G366" s="39"/>
      <c r="H366" s="39"/>
      <c r="I366" s="143"/>
      <c r="J366" s="39"/>
      <c r="K366" s="39"/>
      <c r="L366" s="43"/>
      <c r="M366" s="230"/>
      <c r="N366" s="79"/>
      <c r="O366" s="79"/>
      <c r="P366" s="79"/>
      <c r="Q366" s="79"/>
      <c r="R366" s="79"/>
      <c r="S366" s="79"/>
      <c r="T366" s="80"/>
      <c r="AT366" s="17" t="s">
        <v>250</v>
      </c>
      <c r="AU366" s="17" t="s">
        <v>76</v>
      </c>
    </row>
    <row r="367" spans="2:51" s="12" customFormat="1" ht="12">
      <c r="B367" s="232"/>
      <c r="C367" s="233"/>
      <c r="D367" s="228" t="s">
        <v>223</v>
      </c>
      <c r="E367" s="234" t="s">
        <v>1</v>
      </c>
      <c r="F367" s="235" t="s">
        <v>1258</v>
      </c>
      <c r="G367" s="233"/>
      <c r="H367" s="234" t="s">
        <v>1</v>
      </c>
      <c r="I367" s="236"/>
      <c r="J367" s="233"/>
      <c r="K367" s="233"/>
      <c r="L367" s="237"/>
      <c r="M367" s="238"/>
      <c r="N367" s="239"/>
      <c r="O367" s="239"/>
      <c r="P367" s="239"/>
      <c r="Q367" s="239"/>
      <c r="R367" s="239"/>
      <c r="S367" s="239"/>
      <c r="T367" s="240"/>
      <c r="AT367" s="241" t="s">
        <v>223</v>
      </c>
      <c r="AU367" s="241" t="s">
        <v>76</v>
      </c>
      <c r="AV367" s="12" t="s">
        <v>74</v>
      </c>
      <c r="AW367" s="12" t="s">
        <v>30</v>
      </c>
      <c r="AX367" s="12" t="s">
        <v>67</v>
      </c>
      <c r="AY367" s="241" t="s">
        <v>211</v>
      </c>
    </row>
    <row r="368" spans="2:51" s="13" customFormat="1" ht="12">
      <c r="B368" s="242"/>
      <c r="C368" s="243"/>
      <c r="D368" s="228" t="s">
        <v>223</v>
      </c>
      <c r="E368" s="244" t="s">
        <v>1</v>
      </c>
      <c r="F368" s="245" t="s">
        <v>76</v>
      </c>
      <c r="G368" s="243"/>
      <c r="H368" s="246">
        <v>2</v>
      </c>
      <c r="I368" s="247"/>
      <c r="J368" s="243"/>
      <c r="K368" s="243"/>
      <c r="L368" s="248"/>
      <c r="M368" s="249"/>
      <c r="N368" s="250"/>
      <c r="O368" s="250"/>
      <c r="P368" s="250"/>
      <c r="Q368" s="250"/>
      <c r="R368" s="250"/>
      <c r="S368" s="250"/>
      <c r="T368" s="251"/>
      <c r="AT368" s="252" t="s">
        <v>223</v>
      </c>
      <c r="AU368" s="252" t="s">
        <v>76</v>
      </c>
      <c r="AV368" s="13" t="s">
        <v>76</v>
      </c>
      <c r="AW368" s="13" t="s">
        <v>30</v>
      </c>
      <c r="AX368" s="13" t="s">
        <v>74</v>
      </c>
      <c r="AY368" s="252" t="s">
        <v>211</v>
      </c>
    </row>
    <row r="369" spans="2:65" s="1" customFormat="1" ht="16.5" customHeight="1">
      <c r="B369" s="38"/>
      <c r="C369" s="216" t="s">
        <v>344</v>
      </c>
      <c r="D369" s="216" t="s">
        <v>213</v>
      </c>
      <c r="E369" s="217" t="s">
        <v>564</v>
      </c>
      <c r="F369" s="218" t="s">
        <v>565</v>
      </c>
      <c r="G369" s="219" t="s">
        <v>216</v>
      </c>
      <c r="H369" s="220">
        <v>494.5</v>
      </c>
      <c r="I369" s="221"/>
      <c r="J369" s="222">
        <f>ROUND(I369*H369,2)</f>
        <v>0</v>
      </c>
      <c r="K369" s="218" t="s">
        <v>217</v>
      </c>
      <c r="L369" s="43"/>
      <c r="M369" s="223" t="s">
        <v>1</v>
      </c>
      <c r="N369" s="224" t="s">
        <v>38</v>
      </c>
      <c r="O369" s="79"/>
      <c r="P369" s="225">
        <f>O369*H369</f>
        <v>0</v>
      </c>
      <c r="Q369" s="225">
        <v>0</v>
      </c>
      <c r="R369" s="225">
        <f>Q369*H369</f>
        <v>0</v>
      </c>
      <c r="S369" s="225">
        <v>0.0005</v>
      </c>
      <c r="T369" s="226">
        <f>S369*H369</f>
        <v>0.24725</v>
      </c>
      <c r="AR369" s="17" t="s">
        <v>218</v>
      </c>
      <c r="AT369" s="17" t="s">
        <v>213</v>
      </c>
      <c r="AU369" s="17" t="s">
        <v>76</v>
      </c>
      <c r="AY369" s="17" t="s">
        <v>211</v>
      </c>
      <c r="BE369" s="227">
        <f>IF(N369="základní",J369,0)</f>
        <v>0</v>
      </c>
      <c r="BF369" s="227">
        <f>IF(N369="snížená",J369,0)</f>
        <v>0</v>
      </c>
      <c r="BG369" s="227">
        <f>IF(N369="zákl. přenesená",J369,0)</f>
        <v>0</v>
      </c>
      <c r="BH369" s="227">
        <f>IF(N369="sníž. přenesená",J369,0)</f>
        <v>0</v>
      </c>
      <c r="BI369" s="227">
        <f>IF(N369="nulová",J369,0)</f>
        <v>0</v>
      </c>
      <c r="BJ369" s="17" t="s">
        <v>74</v>
      </c>
      <c r="BK369" s="227">
        <f>ROUND(I369*H369,2)</f>
        <v>0</v>
      </c>
      <c r="BL369" s="17" t="s">
        <v>218</v>
      </c>
      <c r="BM369" s="17" t="s">
        <v>1259</v>
      </c>
    </row>
    <row r="370" spans="2:47" s="1" customFormat="1" ht="12">
      <c r="B370" s="38"/>
      <c r="C370" s="39"/>
      <c r="D370" s="228" t="s">
        <v>219</v>
      </c>
      <c r="E370" s="39"/>
      <c r="F370" s="229" t="s">
        <v>567</v>
      </c>
      <c r="G370" s="39"/>
      <c r="H370" s="39"/>
      <c r="I370" s="143"/>
      <c r="J370" s="39"/>
      <c r="K370" s="39"/>
      <c r="L370" s="43"/>
      <c r="M370" s="230"/>
      <c r="N370" s="79"/>
      <c r="O370" s="79"/>
      <c r="P370" s="79"/>
      <c r="Q370" s="79"/>
      <c r="R370" s="79"/>
      <c r="S370" s="79"/>
      <c r="T370" s="80"/>
      <c r="AT370" s="17" t="s">
        <v>219</v>
      </c>
      <c r="AU370" s="17" t="s">
        <v>76</v>
      </c>
    </row>
    <row r="371" spans="2:51" s="12" customFormat="1" ht="12">
      <c r="B371" s="232"/>
      <c r="C371" s="233"/>
      <c r="D371" s="228" t="s">
        <v>223</v>
      </c>
      <c r="E371" s="234" t="s">
        <v>1</v>
      </c>
      <c r="F371" s="235" t="s">
        <v>224</v>
      </c>
      <c r="G371" s="233"/>
      <c r="H371" s="234" t="s">
        <v>1</v>
      </c>
      <c r="I371" s="236"/>
      <c r="J371" s="233"/>
      <c r="K371" s="233"/>
      <c r="L371" s="237"/>
      <c r="M371" s="238"/>
      <c r="N371" s="239"/>
      <c r="O371" s="239"/>
      <c r="P371" s="239"/>
      <c r="Q371" s="239"/>
      <c r="R371" s="239"/>
      <c r="S371" s="239"/>
      <c r="T371" s="240"/>
      <c r="AT371" s="241" t="s">
        <v>223</v>
      </c>
      <c r="AU371" s="241" t="s">
        <v>76</v>
      </c>
      <c r="AV371" s="12" t="s">
        <v>74</v>
      </c>
      <c r="AW371" s="12" t="s">
        <v>30</v>
      </c>
      <c r="AX371" s="12" t="s">
        <v>67</v>
      </c>
      <c r="AY371" s="241" t="s">
        <v>211</v>
      </c>
    </row>
    <row r="372" spans="2:51" s="13" customFormat="1" ht="12">
      <c r="B372" s="242"/>
      <c r="C372" s="243"/>
      <c r="D372" s="228" t="s">
        <v>223</v>
      </c>
      <c r="E372" s="244" t="s">
        <v>1</v>
      </c>
      <c r="F372" s="245" t="s">
        <v>1150</v>
      </c>
      <c r="G372" s="243"/>
      <c r="H372" s="246">
        <v>494.5</v>
      </c>
      <c r="I372" s="247"/>
      <c r="J372" s="243"/>
      <c r="K372" s="243"/>
      <c r="L372" s="248"/>
      <c r="M372" s="249"/>
      <c r="N372" s="250"/>
      <c r="O372" s="250"/>
      <c r="P372" s="250"/>
      <c r="Q372" s="250"/>
      <c r="R372" s="250"/>
      <c r="S372" s="250"/>
      <c r="T372" s="251"/>
      <c r="AT372" s="252" t="s">
        <v>223</v>
      </c>
      <c r="AU372" s="252" t="s">
        <v>76</v>
      </c>
      <c r="AV372" s="13" t="s">
        <v>76</v>
      </c>
      <c r="AW372" s="13" t="s">
        <v>30</v>
      </c>
      <c r="AX372" s="13" t="s">
        <v>67</v>
      </c>
      <c r="AY372" s="252" t="s">
        <v>211</v>
      </c>
    </row>
    <row r="373" spans="2:51" s="14" customFormat="1" ht="12">
      <c r="B373" s="253"/>
      <c r="C373" s="254"/>
      <c r="D373" s="228" t="s">
        <v>223</v>
      </c>
      <c r="E373" s="255" t="s">
        <v>1</v>
      </c>
      <c r="F373" s="256" t="s">
        <v>227</v>
      </c>
      <c r="G373" s="254"/>
      <c r="H373" s="257">
        <v>494.5</v>
      </c>
      <c r="I373" s="258"/>
      <c r="J373" s="254"/>
      <c r="K373" s="254"/>
      <c r="L373" s="259"/>
      <c r="M373" s="260"/>
      <c r="N373" s="261"/>
      <c r="O373" s="261"/>
      <c r="P373" s="261"/>
      <c r="Q373" s="261"/>
      <c r="R373" s="261"/>
      <c r="S373" s="261"/>
      <c r="T373" s="262"/>
      <c r="AT373" s="263" t="s">
        <v>223</v>
      </c>
      <c r="AU373" s="263" t="s">
        <v>76</v>
      </c>
      <c r="AV373" s="14" t="s">
        <v>218</v>
      </c>
      <c r="AW373" s="14" t="s">
        <v>30</v>
      </c>
      <c r="AX373" s="14" t="s">
        <v>74</v>
      </c>
      <c r="AY373" s="263" t="s">
        <v>211</v>
      </c>
    </row>
    <row r="374" spans="2:65" s="1" customFormat="1" ht="16.5" customHeight="1">
      <c r="B374" s="38"/>
      <c r="C374" s="216" t="s">
        <v>524</v>
      </c>
      <c r="D374" s="216" t="s">
        <v>213</v>
      </c>
      <c r="E374" s="217" t="s">
        <v>1260</v>
      </c>
      <c r="F374" s="218" t="s">
        <v>1261</v>
      </c>
      <c r="G374" s="219" t="s">
        <v>230</v>
      </c>
      <c r="H374" s="220">
        <v>9.836</v>
      </c>
      <c r="I374" s="221"/>
      <c r="J374" s="222">
        <f>ROUND(I374*H374,2)</f>
        <v>0</v>
      </c>
      <c r="K374" s="218" t="s">
        <v>217</v>
      </c>
      <c r="L374" s="43"/>
      <c r="M374" s="223" t="s">
        <v>1</v>
      </c>
      <c r="N374" s="224" t="s">
        <v>38</v>
      </c>
      <c r="O374" s="79"/>
      <c r="P374" s="225">
        <f>O374*H374</f>
        <v>0</v>
      </c>
      <c r="Q374" s="225">
        <v>0</v>
      </c>
      <c r="R374" s="225">
        <f>Q374*H374</f>
        <v>0</v>
      </c>
      <c r="S374" s="225">
        <v>1.8</v>
      </c>
      <c r="T374" s="226">
        <f>S374*H374</f>
        <v>17.704800000000002</v>
      </c>
      <c r="AR374" s="17" t="s">
        <v>218</v>
      </c>
      <c r="AT374" s="17" t="s">
        <v>213</v>
      </c>
      <c r="AU374" s="17" t="s">
        <v>76</v>
      </c>
      <c r="AY374" s="17" t="s">
        <v>211</v>
      </c>
      <c r="BE374" s="227">
        <f>IF(N374="základní",J374,0)</f>
        <v>0</v>
      </c>
      <c r="BF374" s="227">
        <f>IF(N374="snížená",J374,0)</f>
        <v>0</v>
      </c>
      <c r="BG374" s="227">
        <f>IF(N374="zákl. přenesená",J374,0)</f>
        <v>0</v>
      </c>
      <c r="BH374" s="227">
        <f>IF(N374="sníž. přenesená",J374,0)</f>
        <v>0</v>
      </c>
      <c r="BI374" s="227">
        <f>IF(N374="nulová",J374,0)</f>
        <v>0</v>
      </c>
      <c r="BJ374" s="17" t="s">
        <v>74</v>
      </c>
      <c r="BK374" s="227">
        <f>ROUND(I374*H374,2)</f>
        <v>0</v>
      </c>
      <c r="BL374" s="17" t="s">
        <v>218</v>
      </c>
      <c r="BM374" s="17" t="s">
        <v>1262</v>
      </c>
    </row>
    <row r="375" spans="2:47" s="1" customFormat="1" ht="12">
      <c r="B375" s="38"/>
      <c r="C375" s="39"/>
      <c r="D375" s="228" t="s">
        <v>219</v>
      </c>
      <c r="E375" s="39"/>
      <c r="F375" s="229" t="s">
        <v>1261</v>
      </c>
      <c r="G375" s="39"/>
      <c r="H375" s="39"/>
      <c r="I375" s="143"/>
      <c r="J375" s="39"/>
      <c r="K375" s="39"/>
      <c r="L375" s="43"/>
      <c r="M375" s="230"/>
      <c r="N375" s="79"/>
      <c r="O375" s="79"/>
      <c r="P375" s="79"/>
      <c r="Q375" s="79"/>
      <c r="R375" s="79"/>
      <c r="S375" s="79"/>
      <c r="T375" s="80"/>
      <c r="AT375" s="17" t="s">
        <v>219</v>
      </c>
      <c r="AU375" s="17" t="s">
        <v>76</v>
      </c>
    </row>
    <row r="376" spans="2:51" s="12" customFormat="1" ht="12">
      <c r="B376" s="232"/>
      <c r="C376" s="233"/>
      <c r="D376" s="228" t="s">
        <v>223</v>
      </c>
      <c r="E376" s="234" t="s">
        <v>1</v>
      </c>
      <c r="F376" s="235" t="s">
        <v>966</v>
      </c>
      <c r="G376" s="233"/>
      <c r="H376" s="234" t="s">
        <v>1</v>
      </c>
      <c r="I376" s="236"/>
      <c r="J376" s="233"/>
      <c r="K376" s="233"/>
      <c r="L376" s="237"/>
      <c r="M376" s="238"/>
      <c r="N376" s="239"/>
      <c r="O376" s="239"/>
      <c r="P376" s="239"/>
      <c r="Q376" s="239"/>
      <c r="R376" s="239"/>
      <c r="S376" s="239"/>
      <c r="T376" s="240"/>
      <c r="AT376" s="241" t="s">
        <v>223</v>
      </c>
      <c r="AU376" s="241" t="s">
        <v>76</v>
      </c>
      <c r="AV376" s="12" t="s">
        <v>74</v>
      </c>
      <c r="AW376" s="12" t="s">
        <v>30</v>
      </c>
      <c r="AX376" s="12" t="s">
        <v>67</v>
      </c>
      <c r="AY376" s="241" t="s">
        <v>211</v>
      </c>
    </row>
    <row r="377" spans="2:51" s="12" customFormat="1" ht="12">
      <c r="B377" s="232"/>
      <c r="C377" s="233"/>
      <c r="D377" s="228" t="s">
        <v>223</v>
      </c>
      <c r="E377" s="234" t="s">
        <v>1</v>
      </c>
      <c r="F377" s="235" t="s">
        <v>968</v>
      </c>
      <c r="G377" s="233"/>
      <c r="H377" s="234" t="s">
        <v>1</v>
      </c>
      <c r="I377" s="236"/>
      <c r="J377" s="233"/>
      <c r="K377" s="233"/>
      <c r="L377" s="237"/>
      <c r="M377" s="238"/>
      <c r="N377" s="239"/>
      <c r="O377" s="239"/>
      <c r="P377" s="239"/>
      <c r="Q377" s="239"/>
      <c r="R377" s="239"/>
      <c r="S377" s="239"/>
      <c r="T377" s="240"/>
      <c r="AT377" s="241" t="s">
        <v>223</v>
      </c>
      <c r="AU377" s="241" t="s">
        <v>76</v>
      </c>
      <c r="AV377" s="12" t="s">
        <v>74</v>
      </c>
      <c r="AW377" s="12" t="s">
        <v>30</v>
      </c>
      <c r="AX377" s="12" t="s">
        <v>67</v>
      </c>
      <c r="AY377" s="241" t="s">
        <v>211</v>
      </c>
    </row>
    <row r="378" spans="2:51" s="13" customFormat="1" ht="12">
      <c r="B378" s="242"/>
      <c r="C378" s="243"/>
      <c r="D378" s="228" t="s">
        <v>223</v>
      </c>
      <c r="E378" s="244" t="s">
        <v>1</v>
      </c>
      <c r="F378" s="245" t="s">
        <v>1263</v>
      </c>
      <c r="G378" s="243"/>
      <c r="H378" s="246">
        <v>2.888</v>
      </c>
      <c r="I378" s="247"/>
      <c r="J378" s="243"/>
      <c r="K378" s="243"/>
      <c r="L378" s="248"/>
      <c r="M378" s="249"/>
      <c r="N378" s="250"/>
      <c r="O378" s="250"/>
      <c r="P378" s="250"/>
      <c r="Q378" s="250"/>
      <c r="R378" s="250"/>
      <c r="S378" s="250"/>
      <c r="T378" s="251"/>
      <c r="AT378" s="252" t="s">
        <v>223</v>
      </c>
      <c r="AU378" s="252" t="s">
        <v>76</v>
      </c>
      <c r="AV378" s="13" t="s">
        <v>76</v>
      </c>
      <c r="AW378" s="13" t="s">
        <v>30</v>
      </c>
      <c r="AX378" s="13" t="s">
        <v>67</v>
      </c>
      <c r="AY378" s="252" t="s">
        <v>211</v>
      </c>
    </row>
    <row r="379" spans="2:51" s="13" customFormat="1" ht="12">
      <c r="B379" s="242"/>
      <c r="C379" s="243"/>
      <c r="D379" s="228" t="s">
        <v>223</v>
      </c>
      <c r="E379" s="244" t="s">
        <v>1</v>
      </c>
      <c r="F379" s="245" t="s">
        <v>1264</v>
      </c>
      <c r="G379" s="243"/>
      <c r="H379" s="246">
        <v>3.01</v>
      </c>
      <c r="I379" s="247"/>
      <c r="J379" s="243"/>
      <c r="K379" s="243"/>
      <c r="L379" s="248"/>
      <c r="M379" s="249"/>
      <c r="N379" s="250"/>
      <c r="O379" s="250"/>
      <c r="P379" s="250"/>
      <c r="Q379" s="250"/>
      <c r="R379" s="250"/>
      <c r="S379" s="250"/>
      <c r="T379" s="251"/>
      <c r="AT379" s="252" t="s">
        <v>223</v>
      </c>
      <c r="AU379" s="252" t="s">
        <v>76</v>
      </c>
      <c r="AV379" s="13" t="s">
        <v>76</v>
      </c>
      <c r="AW379" s="13" t="s">
        <v>30</v>
      </c>
      <c r="AX379" s="13" t="s">
        <v>67</v>
      </c>
      <c r="AY379" s="252" t="s">
        <v>211</v>
      </c>
    </row>
    <row r="380" spans="2:51" s="12" customFormat="1" ht="12">
      <c r="B380" s="232"/>
      <c r="C380" s="233"/>
      <c r="D380" s="228" t="s">
        <v>223</v>
      </c>
      <c r="E380" s="234" t="s">
        <v>1</v>
      </c>
      <c r="F380" s="235" t="s">
        <v>971</v>
      </c>
      <c r="G380" s="233"/>
      <c r="H380" s="234" t="s">
        <v>1</v>
      </c>
      <c r="I380" s="236"/>
      <c r="J380" s="233"/>
      <c r="K380" s="233"/>
      <c r="L380" s="237"/>
      <c r="M380" s="238"/>
      <c r="N380" s="239"/>
      <c r="O380" s="239"/>
      <c r="P380" s="239"/>
      <c r="Q380" s="239"/>
      <c r="R380" s="239"/>
      <c r="S380" s="239"/>
      <c r="T380" s="240"/>
      <c r="AT380" s="241" t="s">
        <v>223</v>
      </c>
      <c r="AU380" s="241" t="s">
        <v>76</v>
      </c>
      <c r="AV380" s="12" t="s">
        <v>74</v>
      </c>
      <c r="AW380" s="12" t="s">
        <v>30</v>
      </c>
      <c r="AX380" s="12" t="s">
        <v>67</v>
      </c>
      <c r="AY380" s="241" t="s">
        <v>211</v>
      </c>
    </row>
    <row r="381" spans="2:51" s="12" customFormat="1" ht="12">
      <c r="B381" s="232"/>
      <c r="C381" s="233"/>
      <c r="D381" s="228" t="s">
        <v>223</v>
      </c>
      <c r="E381" s="234" t="s">
        <v>1</v>
      </c>
      <c r="F381" s="235" t="s">
        <v>968</v>
      </c>
      <c r="G381" s="233"/>
      <c r="H381" s="234" t="s">
        <v>1</v>
      </c>
      <c r="I381" s="236"/>
      <c r="J381" s="233"/>
      <c r="K381" s="233"/>
      <c r="L381" s="237"/>
      <c r="M381" s="238"/>
      <c r="N381" s="239"/>
      <c r="O381" s="239"/>
      <c r="P381" s="239"/>
      <c r="Q381" s="239"/>
      <c r="R381" s="239"/>
      <c r="S381" s="239"/>
      <c r="T381" s="240"/>
      <c r="AT381" s="241" t="s">
        <v>223</v>
      </c>
      <c r="AU381" s="241" t="s">
        <v>76</v>
      </c>
      <c r="AV381" s="12" t="s">
        <v>74</v>
      </c>
      <c r="AW381" s="12" t="s">
        <v>30</v>
      </c>
      <c r="AX381" s="12" t="s">
        <v>67</v>
      </c>
      <c r="AY381" s="241" t="s">
        <v>211</v>
      </c>
    </row>
    <row r="382" spans="2:51" s="13" customFormat="1" ht="12">
      <c r="B382" s="242"/>
      <c r="C382" s="243"/>
      <c r="D382" s="228" t="s">
        <v>223</v>
      </c>
      <c r="E382" s="244" t="s">
        <v>1</v>
      </c>
      <c r="F382" s="245" t="s">
        <v>1265</v>
      </c>
      <c r="G382" s="243"/>
      <c r="H382" s="246">
        <v>1.943</v>
      </c>
      <c r="I382" s="247"/>
      <c r="J382" s="243"/>
      <c r="K382" s="243"/>
      <c r="L382" s="248"/>
      <c r="M382" s="249"/>
      <c r="N382" s="250"/>
      <c r="O382" s="250"/>
      <c r="P382" s="250"/>
      <c r="Q382" s="250"/>
      <c r="R382" s="250"/>
      <c r="S382" s="250"/>
      <c r="T382" s="251"/>
      <c r="AT382" s="252" t="s">
        <v>223</v>
      </c>
      <c r="AU382" s="252" t="s">
        <v>76</v>
      </c>
      <c r="AV382" s="13" t="s">
        <v>76</v>
      </c>
      <c r="AW382" s="13" t="s">
        <v>30</v>
      </c>
      <c r="AX382" s="13" t="s">
        <v>67</v>
      </c>
      <c r="AY382" s="252" t="s">
        <v>211</v>
      </c>
    </row>
    <row r="383" spans="2:51" s="13" customFormat="1" ht="12">
      <c r="B383" s="242"/>
      <c r="C383" s="243"/>
      <c r="D383" s="228" t="s">
        <v>223</v>
      </c>
      <c r="E383" s="244" t="s">
        <v>1</v>
      </c>
      <c r="F383" s="245" t="s">
        <v>1266</v>
      </c>
      <c r="G383" s="243"/>
      <c r="H383" s="246">
        <v>1.995</v>
      </c>
      <c r="I383" s="247"/>
      <c r="J383" s="243"/>
      <c r="K383" s="243"/>
      <c r="L383" s="248"/>
      <c r="M383" s="249"/>
      <c r="N383" s="250"/>
      <c r="O383" s="250"/>
      <c r="P383" s="250"/>
      <c r="Q383" s="250"/>
      <c r="R383" s="250"/>
      <c r="S383" s="250"/>
      <c r="T383" s="251"/>
      <c r="AT383" s="252" t="s">
        <v>223</v>
      </c>
      <c r="AU383" s="252" t="s">
        <v>76</v>
      </c>
      <c r="AV383" s="13" t="s">
        <v>76</v>
      </c>
      <c r="AW383" s="13" t="s">
        <v>30</v>
      </c>
      <c r="AX383" s="13" t="s">
        <v>67</v>
      </c>
      <c r="AY383" s="252" t="s">
        <v>211</v>
      </c>
    </row>
    <row r="384" spans="2:51" s="14" customFormat="1" ht="12">
      <c r="B384" s="253"/>
      <c r="C384" s="254"/>
      <c r="D384" s="228" t="s">
        <v>223</v>
      </c>
      <c r="E384" s="255" t="s">
        <v>1</v>
      </c>
      <c r="F384" s="256" t="s">
        <v>227</v>
      </c>
      <c r="G384" s="254"/>
      <c r="H384" s="257">
        <v>9.836</v>
      </c>
      <c r="I384" s="258"/>
      <c r="J384" s="254"/>
      <c r="K384" s="254"/>
      <c r="L384" s="259"/>
      <c r="M384" s="260"/>
      <c r="N384" s="261"/>
      <c r="O384" s="261"/>
      <c r="P384" s="261"/>
      <c r="Q384" s="261"/>
      <c r="R384" s="261"/>
      <c r="S384" s="261"/>
      <c r="T384" s="262"/>
      <c r="AT384" s="263" t="s">
        <v>223</v>
      </c>
      <c r="AU384" s="263" t="s">
        <v>76</v>
      </c>
      <c r="AV384" s="14" t="s">
        <v>218</v>
      </c>
      <c r="AW384" s="14" t="s">
        <v>30</v>
      </c>
      <c r="AX384" s="14" t="s">
        <v>74</v>
      </c>
      <c r="AY384" s="263" t="s">
        <v>211</v>
      </c>
    </row>
    <row r="385" spans="2:65" s="1" customFormat="1" ht="16.5" customHeight="1">
      <c r="B385" s="38"/>
      <c r="C385" s="216" t="s">
        <v>351</v>
      </c>
      <c r="D385" s="216" t="s">
        <v>213</v>
      </c>
      <c r="E385" s="217" t="s">
        <v>569</v>
      </c>
      <c r="F385" s="218" t="s">
        <v>570</v>
      </c>
      <c r="G385" s="219" t="s">
        <v>216</v>
      </c>
      <c r="H385" s="220">
        <v>147.552</v>
      </c>
      <c r="I385" s="221"/>
      <c r="J385" s="222">
        <f>ROUND(I385*H385,2)</f>
        <v>0</v>
      </c>
      <c r="K385" s="218" t="s">
        <v>217</v>
      </c>
      <c r="L385" s="43"/>
      <c r="M385" s="223" t="s">
        <v>1</v>
      </c>
      <c r="N385" s="224" t="s">
        <v>38</v>
      </c>
      <c r="O385" s="79"/>
      <c r="P385" s="225">
        <f>O385*H385</f>
        <v>0</v>
      </c>
      <c r="Q385" s="225">
        <v>0</v>
      </c>
      <c r="R385" s="225">
        <f>Q385*H385</f>
        <v>0</v>
      </c>
      <c r="S385" s="225">
        <v>0</v>
      </c>
      <c r="T385" s="226">
        <f>S385*H385</f>
        <v>0</v>
      </c>
      <c r="AR385" s="17" t="s">
        <v>218</v>
      </c>
      <c r="AT385" s="17" t="s">
        <v>213</v>
      </c>
      <c r="AU385" s="17" t="s">
        <v>76</v>
      </c>
      <c r="AY385" s="17" t="s">
        <v>211</v>
      </c>
      <c r="BE385" s="227">
        <f>IF(N385="základní",J385,0)</f>
        <v>0</v>
      </c>
      <c r="BF385" s="227">
        <f>IF(N385="snížená",J385,0)</f>
        <v>0</v>
      </c>
      <c r="BG385" s="227">
        <f>IF(N385="zákl. přenesená",J385,0)</f>
        <v>0</v>
      </c>
      <c r="BH385" s="227">
        <f>IF(N385="sníž. přenesená",J385,0)</f>
        <v>0</v>
      </c>
      <c r="BI385" s="227">
        <f>IF(N385="nulová",J385,0)</f>
        <v>0</v>
      </c>
      <c r="BJ385" s="17" t="s">
        <v>74</v>
      </c>
      <c r="BK385" s="227">
        <f>ROUND(I385*H385,2)</f>
        <v>0</v>
      </c>
      <c r="BL385" s="17" t="s">
        <v>218</v>
      </c>
      <c r="BM385" s="17" t="s">
        <v>1267</v>
      </c>
    </row>
    <row r="386" spans="2:47" s="1" customFormat="1" ht="12">
      <c r="B386" s="38"/>
      <c r="C386" s="39"/>
      <c r="D386" s="228" t="s">
        <v>219</v>
      </c>
      <c r="E386" s="39"/>
      <c r="F386" s="229" t="s">
        <v>572</v>
      </c>
      <c r="G386" s="39"/>
      <c r="H386" s="39"/>
      <c r="I386" s="143"/>
      <c r="J386" s="39"/>
      <c r="K386" s="39"/>
      <c r="L386" s="43"/>
      <c r="M386" s="230"/>
      <c r="N386" s="79"/>
      <c r="O386" s="79"/>
      <c r="P386" s="79"/>
      <c r="Q386" s="79"/>
      <c r="R386" s="79"/>
      <c r="S386" s="79"/>
      <c r="T386" s="80"/>
      <c r="AT386" s="17" t="s">
        <v>219</v>
      </c>
      <c r="AU386" s="17" t="s">
        <v>76</v>
      </c>
    </row>
    <row r="387" spans="2:47" s="1" customFormat="1" ht="12">
      <c r="B387" s="38"/>
      <c r="C387" s="39"/>
      <c r="D387" s="228" t="s">
        <v>221</v>
      </c>
      <c r="E387" s="39"/>
      <c r="F387" s="231" t="s">
        <v>573</v>
      </c>
      <c r="G387" s="39"/>
      <c r="H387" s="39"/>
      <c r="I387" s="143"/>
      <c r="J387" s="39"/>
      <c r="K387" s="39"/>
      <c r="L387" s="43"/>
      <c r="M387" s="230"/>
      <c r="N387" s="79"/>
      <c r="O387" s="79"/>
      <c r="P387" s="79"/>
      <c r="Q387" s="79"/>
      <c r="R387" s="79"/>
      <c r="S387" s="79"/>
      <c r="T387" s="80"/>
      <c r="AT387" s="17" t="s">
        <v>221</v>
      </c>
      <c r="AU387" s="17" t="s">
        <v>76</v>
      </c>
    </row>
    <row r="388" spans="2:51" s="12" customFormat="1" ht="12">
      <c r="B388" s="232"/>
      <c r="C388" s="233"/>
      <c r="D388" s="228" t="s">
        <v>223</v>
      </c>
      <c r="E388" s="234" t="s">
        <v>1</v>
      </c>
      <c r="F388" s="235" t="s">
        <v>1268</v>
      </c>
      <c r="G388" s="233"/>
      <c r="H388" s="234" t="s">
        <v>1</v>
      </c>
      <c r="I388" s="236"/>
      <c r="J388" s="233"/>
      <c r="K388" s="233"/>
      <c r="L388" s="237"/>
      <c r="M388" s="238"/>
      <c r="N388" s="239"/>
      <c r="O388" s="239"/>
      <c r="P388" s="239"/>
      <c r="Q388" s="239"/>
      <c r="R388" s="239"/>
      <c r="S388" s="239"/>
      <c r="T388" s="240"/>
      <c r="AT388" s="241" t="s">
        <v>223</v>
      </c>
      <c r="AU388" s="241" t="s">
        <v>76</v>
      </c>
      <c r="AV388" s="12" t="s">
        <v>74</v>
      </c>
      <c r="AW388" s="12" t="s">
        <v>30</v>
      </c>
      <c r="AX388" s="12" t="s">
        <v>67</v>
      </c>
      <c r="AY388" s="241" t="s">
        <v>211</v>
      </c>
    </row>
    <row r="389" spans="2:51" s="13" customFormat="1" ht="12">
      <c r="B389" s="242"/>
      <c r="C389" s="243"/>
      <c r="D389" s="228" t="s">
        <v>223</v>
      </c>
      <c r="E389" s="244" t="s">
        <v>1</v>
      </c>
      <c r="F389" s="245" t="s">
        <v>1269</v>
      </c>
      <c r="G389" s="243"/>
      <c r="H389" s="246">
        <v>78</v>
      </c>
      <c r="I389" s="247"/>
      <c r="J389" s="243"/>
      <c r="K389" s="243"/>
      <c r="L389" s="248"/>
      <c r="M389" s="249"/>
      <c r="N389" s="250"/>
      <c r="O389" s="250"/>
      <c r="P389" s="250"/>
      <c r="Q389" s="250"/>
      <c r="R389" s="250"/>
      <c r="S389" s="250"/>
      <c r="T389" s="251"/>
      <c r="AT389" s="252" t="s">
        <v>223</v>
      </c>
      <c r="AU389" s="252" t="s">
        <v>76</v>
      </c>
      <c r="AV389" s="13" t="s">
        <v>76</v>
      </c>
      <c r="AW389" s="13" t="s">
        <v>30</v>
      </c>
      <c r="AX389" s="13" t="s">
        <v>67</v>
      </c>
      <c r="AY389" s="252" t="s">
        <v>211</v>
      </c>
    </row>
    <row r="390" spans="2:51" s="12" customFormat="1" ht="12">
      <c r="B390" s="232"/>
      <c r="C390" s="233"/>
      <c r="D390" s="228" t="s">
        <v>223</v>
      </c>
      <c r="E390" s="234" t="s">
        <v>1</v>
      </c>
      <c r="F390" s="235" t="s">
        <v>907</v>
      </c>
      <c r="G390" s="233"/>
      <c r="H390" s="234" t="s">
        <v>1</v>
      </c>
      <c r="I390" s="236"/>
      <c r="J390" s="233"/>
      <c r="K390" s="233"/>
      <c r="L390" s="237"/>
      <c r="M390" s="238"/>
      <c r="N390" s="239"/>
      <c r="O390" s="239"/>
      <c r="P390" s="239"/>
      <c r="Q390" s="239"/>
      <c r="R390" s="239"/>
      <c r="S390" s="239"/>
      <c r="T390" s="240"/>
      <c r="AT390" s="241" t="s">
        <v>223</v>
      </c>
      <c r="AU390" s="241" t="s">
        <v>76</v>
      </c>
      <c r="AV390" s="12" t="s">
        <v>74</v>
      </c>
      <c r="AW390" s="12" t="s">
        <v>30</v>
      </c>
      <c r="AX390" s="12" t="s">
        <v>67</v>
      </c>
      <c r="AY390" s="241" t="s">
        <v>211</v>
      </c>
    </row>
    <row r="391" spans="2:51" s="13" customFormat="1" ht="12">
      <c r="B391" s="242"/>
      <c r="C391" s="243"/>
      <c r="D391" s="228" t="s">
        <v>223</v>
      </c>
      <c r="E391" s="244" t="s">
        <v>1</v>
      </c>
      <c r="F391" s="245" t="s">
        <v>1270</v>
      </c>
      <c r="G391" s="243"/>
      <c r="H391" s="246">
        <v>69.552</v>
      </c>
      <c r="I391" s="247"/>
      <c r="J391" s="243"/>
      <c r="K391" s="243"/>
      <c r="L391" s="248"/>
      <c r="M391" s="249"/>
      <c r="N391" s="250"/>
      <c r="O391" s="250"/>
      <c r="P391" s="250"/>
      <c r="Q391" s="250"/>
      <c r="R391" s="250"/>
      <c r="S391" s="250"/>
      <c r="T391" s="251"/>
      <c r="AT391" s="252" t="s">
        <v>223</v>
      </c>
      <c r="AU391" s="252" t="s">
        <v>76</v>
      </c>
      <c r="AV391" s="13" t="s">
        <v>76</v>
      </c>
      <c r="AW391" s="13" t="s">
        <v>30</v>
      </c>
      <c r="AX391" s="13" t="s">
        <v>67</v>
      </c>
      <c r="AY391" s="252" t="s">
        <v>211</v>
      </c>
    </row>
    <row r="392" spans="2:51" s="14" customFormat="1" ht="12">
      <c r="B392" s="253"/>
      <c r="C392" s="254"/>
      <c r="D392" s="228" t="s">
        <v>223</v>
      </c>
      <c r="E392" s="255" t="s">
        <v>1</v>
      </c>
      <c r="F392" s="256" t="s">
        <v>227</v>
      </c>
      <c r="G392" s="254"/>
      <c r="H392" s="257">
        <v>147.552</v>
      </c>
      <c r="I392" s="258"/>
      <c r="J392" s="254"/>
      <c r="K392" s="254"/>
      <c r="L392" s="259"/>
      <c r="M392" s="260"/>
      <c r="N392" s="261"/>
      <c r="O392" s="261"/>
      <c r="P392" s="261"/>
      <c r="Q392" s="261"/>
      <c r="R392" s="261"/>
      <c r="S392" s="261"/>
      <c r="T392" s="262"/>
      <c r="AT392" s="263" t="s">
        <v>223</v>
      </c>
      <c r="AU392" s="263" t="s">
        <v>76</v>
      </c>
      <c r="AV392" s="14" t="s">
        <v>218</v>
      </c>
      <c r="AW392" s="14" t="s">
        <v>30</v>
      </c>
      <c r="AX392" s="14" t="s">
        <v>74</v>
      </c>
      <c r="AY392" s="263" t="s">
        <v>211</v>
      </c>
    </row>
    <row r="393" spans="2:65" s="1" customFormat="1" ht="16.5" customHeight="1">
      <c r="B393" s="38"/>
      <c r="C393" s="216" t="s">
        <v>537</v>
      </c>
      <c r="D393" s="216" t="s">
        <v>213</v>
      </c>
      <c r="E393" s="217" t="s">
        <v>577</v>
      </c>
      <c r="F393" s="218" t="s">
        <v>578</v>
      </c>
      <c r="G393" s="219" t="s">
        <v>216</v>
      </c>
      <c r="H393" s="220">
        <v>4426.56</v>
      </c>
      <c r="I393" s="221"/>
      <c r="J393" s="222">
        <f>ROUND(I393*H393,2)</f>
        <v>0</v>
      </c>
      <c r="K393" s="218" t="s">
        <v>217</v>
      </c>
      <c r="L393" s="43"/>
      <c r="M393" s="223" t="s">
        <v>1</v>
      </c>
      <c r="N393" s="224" t="s">
        <v>38</v>
      </c>
      <c r="O393" s="79"/>
      <c r="P393" s="225">
        <f>O393*H393</f>
        <v>0</v>
      </c>
      <c r="Q393" s="225">
        <v>0</v>
      </c>
      <c r="R393" s="225">
        <f>Q393*H393</f>
        <v>0</v>
      </c>
      <c r="S393" s="225">
        <v>0</v>
      </c>
      <c r="T393" s="226">
        <f>S393*H393</f>
        <v>0</v>
      </c>
      <c r="AR393" s="17" t="s">
        <v>218</v>
      </c>
      <c r="AT393" s="17" t="s">
        <v>213</v>
      </c>
      <c r="AU393" s="17" t="s">
        <v>76</v>
      </c>
      <c r="AY393" s="17" t="s">
        <v>211</v>
      </c>
      <c r="BE393" s="227">
        <f>IF(N393="základní",J393,0)</f>
        <v>0</v>
      </c>
      <c r="BF393" s="227">
        <f>IF(N393="snížená",J393,0)</f>
        <v>0</v>
      </c>
      <c r="BG393" s="227">
        <f>IF(N393="zákl. přenesená",J393,0)</f>
        <v>0</v>
      </c>
      <c r="BH393" s="227">
        <f>IF(N393="sníž. přenesená",J393,0)</f>
        <v>0</v>
      </c>
      <c r="BI393" s="227">
        <f>IF(N393="nulová",J393,0)</f>
        <v>0</v>
      </c>
      <c r="BJ393" s="17" t="s">
        <v>74</v>
      </c>
      <c r="BK393" s="227">
        <f>ROUND(I393*H393,2)</f>
        <v>0</v>
      </c>
      <c r="BL393" s="17" t="s">
        <v>218</v>
      </c>
      <c r="BM393" s="17" t="s">
        <v>1271</v>
      </c>
    </row>
    <row r="394" spans="2:47" s="1" customFormat="1" ht="12">
      <c r="B394" s="38"/>
      <c r="C394" s="39"/>
      <c r="D394" s="228" t="s">
        <v>219</v>
      </c>
      <c r="E394" s="39"/>
      <c r="F394" s="229" t="s">
        <v>580</v>
      </c>
      <c r="G394" s="39"/>
      <c r="H394" s="39"/>
      <c r="I394" s="143"/>
      <c r="J394" s="39"/>
      <c r="K394" s="39"/>
      <c r="L394" s="43"/>
      <c r="M394" s="230"/>
      <c r="N394" s="79"/>
      <c r="O394" s="79"/>
      <c r="P394" s="79"/>
      <c r="Q394" s="79"/>
      <c r="R394" s="79"/>
      <c r="S394" s="79"/>
      <c r="T394" s="80"/>
      <c r="AT394" s="17" t="s">
        <v>219</v>
      </c>
      <c r="AU394" s="17" t="s">
        <v>76</v>
      </c>
    </row>
    <row r="395" spans="2:47" s="1" customFormat="1" ht="12">
      <c r="B395" s="38"/>
      <c r="C395" s="39"/>
      <c r="D395" s="228" t="s">
        <v>221</v>
      </c>
      <c r="E395" s="39"/>
      <c r="F395" s="231" t="s">
        <v>573</v>
      </c>
      <c r="G395" s="39"/>
      <c r="H395" s="39"/>
      <c r="I395" s="143"/>
      <c r="J395" s="39"/>
      <c r="K395" s="39"/>
      <c r="L395" s="43"/>
      <c r="M395" s="230"/>
      <c r="N395" s="79"/>
      <c r="O395" s="79"/>
      <c r="P395" s="79"/>
      <c r="Q395" s="79"/>
      <c r="R395" s="79"/>
      <c r="S395" s="79"/>
      <c r="T395" s="80"/>
      <c r="AT395" s="17" t="s">
        <v>221</v>
      </c>
      <c r="AU395" s="17" t="s">
        <v>76</v>
      </c>
    </row>
    <row r="396" spans="2:51" s="13" customFormat="1" ht="12">
      <c r="B396" s="242"/>
      <c r="C396" s="243"/>
      <c r="D396" s="228" t="s">
        <v>223</v>
      </c>
      <c r="E396" s="244" t="s">
        <v>1</v>
      </c>
      <c r="F396" s="245" t="s">
        <v>1272</v>
      </c>
      <c r="G396" s="243"/>
      <c r="H396" s="246">
        <v>4426.56</v>
      </c>
      <c r="I396" s="247"/>
      <c r="J396" s="243"/>
      <c r="K396" s="243"/>
      <c r="L396" s="248"/>
      <c r="M396" s="249"/>
      <c r="N396" s="250"/>
      <c r="O396" s="250"/>
      <c r="P396" s="250"/>
      <c r="Q396" s="250"/>
      <c r="R396" s="250"/>
      <c r="S396" s="250"/>
      <c r="T396" s="251"/>
      <c r="AT396" s="252" t="s">
        <v>223</v>
      </c>
      <c r="AU396" s="252" t="s">
        <v>76</v>
      </c>
      <c r="AV396" s="13" t="s">
        <v>76</v>
      </c>
      <c r="AW396" s="13" t="s">
        <v>30</v>
      </c>
      <c r="AX396" s="13" t="s">
        <v>67</v>
      </c>
      <c r="AY396" s="252" t="s">
        <v>211</v>
      </c>
    </row>
    <row r="397" spans="2:51" s="14" customFormat="1" ht="12">
      <c r="B397" s="253"/>
      <c r="C397" s="254"/>
      <c r="D397" s="228" t="s">
        <v>223</v>
      </c>
      <c r="E397" s="255" t="s">
        <v>1</v>
      </c>
      <c r="F397" s="256" t="s">
        <v>227</v>
      </c>
      <c r="G397" s="254"/>
      <c r="H397" s="257">
        <v>4426.56</v>
      </c>
      <c r="I397" s="258"/>
      <c r="J397" s="254"/>
      <c r="K397" s="254"/>
      <c r="L397" s="259"/>
      <c r="M397" s="260"/>
      <c r="N397" s="261"/>
      <c r="O397" s="261"/>
      <c r="P397" s="261"/>
      <c r="Q397" s="261"/>
      <c r="R397" s="261"/>
      <c r="S397" s="261"/>
      <c r="T397" s="262"/>
      <c r="AT397" s="263" t="s">
        <v>223</v>
      </c>
      <c r="AU397" s="263" t="s">
        <v>76</v>
      </c>
      <c r="AV397" s="14" t="s">
        <v>218</v>
      </c>
      <c r="AW397" s="14" t="s">
        <v>30</v>
      </c>
      <c r="AX397" s="14" t="s">
        <v>74</v>
      </c>
      <c r="AY397" s="263" t="s">
        <v>211</v>
      </c>
    </row>
    <row r="398" spans="2:65" s="1" customFormat="1" ht="16.5" customHeight="1">
      <c r="B398" s="38"/>
      <c r="C398" s="216" t="s">
        <v>356</v>
      </c>
      <c r="D398" s="216" t="s">
        <v>213</v>
      </c>
      <c r="E398" s="217" t="s">
        <v>582</v>
      </c>
      <c r="F398" s="218" t="s">
        <v>583</v>
      </c>
      <c r="G398" s="219" t="s">
        <v>216</v>
      </c>
      <c r="H398" s="220">
        <v>147.552</v>
      </c>
      <c r="I398" s="221"/>
      <c r="J398" s="222">
        <f>ROUND(I398*H398,2)</f>
        <v>0</v>
      </c>
      <c r="K398" s="218" t="s">
        <v>217</v>
      </c>
      <c r="L398" s="43"/>
      <c r="M398" s="223" t="s">
        <v>1</v>
      </c>
      <c r="N398" s="224" t="s">
        <v>38</v>
      </c>
      <c r="O398" s="79"/>
      <c r="P398" s="225">
        <f>O398*H398</f>
        <v>0</v>
      </c>
      <c r="Q398" s="225">
        <v>0</v>
      </c>
      <c r="R398" s="225">
        <f>Q398*H398</f>
        <v>0</v>
      </c>
      <c r="S398" s="225">
        <v>0</v>
      </c>
      <c r="T398" s="226">
        <f>S398*H398</f>
        <v>0</v>
      </c>
      <c r="AR398" s="17" t="s">
        <v>218</v>
      </c>
      <c r="AT398" s="17" t="s">
        <v>213</v>
      </c>
      <c r="AU398" s="17" t="s">
        <v>76</v>
      </c>
      <c r="AY398" s="17" t="s">
        <v>211</v>
      </c>
      <c r="BE398" s="227">
        <f>IF(N398="základní",J398,0)</f>
        <v>0</v>
      </c>
      <c r="BF398" s="227">
        <f>IF(N398="snížená",J398,0)</f>
        <v>0</v>
      </c>
      <c r="BG398" s="227">
        <f>IF(N398="zákl. přenesená",J398,0)</f>
        <v>0</v>
      </c>
      <c r="BH398" s="227">
        <f>IF(N398="sníž. přenesená",J398,0)</f>
        <v>0</v>
      </c>
      <c r="BI398" s="227">
        <f>IF(N398="nulová",J398,0)</f>
        <v>0</v>
      </c>
      <c r="BJ398" s="17" t="s">
        <v>74</v>
      </c>
      <c r="BK398" s="227">
        <f>ROUND(I398*H398,2)</f>
        <v>0</v>
      </c>
      <c r="BL398" s="17" t="s">
        <v>218</v>
      </c>
      <c r="BM398" s="17" t="s">
        <v>1273</v>
      </c>
    </row>
    <row r="399" spans="2:47" s="1" customFormat="1" ht="12">
      <c r="B399" s="38"/>
      <c r="C399" s="39"/>
      <c r="D399" s="228" t="s">
        <v>219</v>
      </c>
      <c r="E399" s="39"/>
      <c r="F399" s="229" t="s">
        <v>585</v>
      </c>
      <c r="G399" s="39"/>
      <c r="H399" s="39"/>
      <c r="I399" s="143"/>
      <c r="J399" s="39"/>
      <c r="K399" s="39"/>
      <c r="L399" s="43"/>
      <c r="M399" s="230"/>
      <c r="N399" s="79"/>
      <c r="O399" s="79"/>
      <c r="P399" s="79"/>
      <c r="Q399" s="79"/>
      <c r="R399" s="79"/>
      <c r="S399" s="79"/>
      <c r="T399" s="80"/>
      <c r="AT399" s="17" t="s">
        <v>219</v>
      </c>
      <c r="AU399" s="17" t="s">
        <v>76</v>
      </c>
    </row>
    <row r="400" spans="2:47" s="1" customFormat="1" ht="12">
      <c r="B400" s="38"/>
      <c r="C400" s="39"/>
      <c r="D400" s="228" t="s">
        <v>221</v>
      </c>
      <c r="E400" s="39"/>
      <c r="F400" s="231" t="s">
        <v>586</v>
      </c>
      <c r="G400" s="39"/>
      <c r="H400" s="39"/>
      <c r="I400" s="143"/>
      <c r="J400" s="39"/>
      <c r="K400" s="39"/>
      <c r="L400" s="43"/>
      <c r="M400" s="230"/>
      <c r="N400" s="79"/>
      <c r="O400" s="79"/>
      <c r="P400" s="79"/>
      <c r="Q400" s="79"/>
      <c r="R400" s="79"/>
      <c r="S400" s="79"/>
      <c r="T400" s="80"/>
      <c r="AT400" s="17" t="s">
        <v>221</v>
      </c>
      <c r="AU400" s="17" t="s">
        <v>76</v>
      </c>
    </row>
    <row r="401" spans="2:51" s="13" customFormat="1" ht="12">
      <c r="B401" s="242"/>
      <c r="C401" s="243"/>
      <c r="D401" s="228" t="s">
        <v>223</v>
      </c>
      <c r="E401" s="244" t="s">
        <v>1</v>
      </c>
      <c r="F401" s="245" t="s">
        <v>1274</v>
      </c>
      <c r="G401" s="243"/>
      <c r="H401" s="246">
        <v>147.552</v>
      </c>
      <c r="I401" s="247"/>
      <c r="J401" s="243"/>
      <c r="K401" s="243"/>
      <c r="L401" s="248"/>
      <c r="M401" s="249"/>
      <c r="N401" s="250"/>
      <c r="O401" s="250"/>
      <c r="P401" s="250"/>
      <c r="Q401" s="250"/>
      <c r="R401" s="250"/>
      <c r="S401" s="250"/>
      <c r="T401" s="251"/>
      <c r="AT401" s="252" t="s">
        <v>223</v>
      </c>
      <c r="AU401" s="252" t="s">
        <v>76</v>
      </c>
      <c r="AV401" s="13" t="s">
        <v>76</v>
      </c>
      <c r="AW401" s="13" t="s">
        <v>30</v>
      </c>
      <c r="AX401" s="13" t="s">
        <v>74</v>
      </c>
      <c r="AY401" s="252" t="s">
        <v>211</v>
      </c>
    </row>
    <row r="402" spans="2:65" s="1" customFormat="1" ht="16.5" customHeight="1">
      <c r="B402" s="38"/>
      <c r="C402" s="216" t="s">
        <v>549</v>
      </c>
      <c r="D402" s="216" t="s">
        <v>213</v>
      </c>
      <c r="E402" s="217" t="s">
        <v>589</v>
      </c>
      <c r="F402" s="218" t="s">
        <v>590</v>
      </c>
      <c r="G402" s="219" t="s">
        <v>230</v>
      </c>
      <c r="H402" s="220">
        <v>50.357</v>
      </c>
      <c r="I402" s="221"/>
      <c r="J402" s="222">
        <f>ROUND(I402*H402,2)</f>
        <v>0</v>
      </c>
      <c r="K402" s="218" t="s">
        <v>217</v>
      </c>
      <c r="L402" s="43"/>
      <c r="M402" s="223" t="s">
        <v>1</v>
      </c>
      <c r="N402" s="224" t="s">
        <v>38</v>
      </c>
      <c r="O402" s="79"/>
      <c r="P402" s="225">
        <f>O402*H402</f>
        <v>0</v>
      </c>
      <c r="Q402" s="225">
        <v>0</v>
      </c>
      <c r="R402" s="225">
        <f>Q402*H402</f>
        <v>0</v>
      </c>
      <c r="S402" s="225">
        <v>0</v>
      </c>
      <c r="T402" s="226">
        <f>S402*H402</f>
        <v>0</v>
      </c>
      <c r="AR402" s="17" t="s">
        <v>218</v>
      </c>
      <c r="AT402" s="17" t="s">
        <v>213</v>
      </c>
      <c r="AU402" s="17" t="s">
        <v>76</v>
      </c>
      <c r="AY402" s="17" t="s">
        <v>211</v>
      </c>
      <c r="BE402" s="227">
        <f>IF(N402="základní",J402,0)</f>
        <v>0</v>
      </c>
      <c r="BF402" s="227">
        <f>IF(N402="snížená",J402,0)</f>
        <v>0</v>
      </c>
      <c r="BG402" s="227">
        <f>IF(N402="zákl. přenesená",J402,0)</f>
        <v>0</v>
      </c>
      <c r="BH402" s="227">
        <f>IF(N402="sníž. přenesená",J402,0)</f>
        <v>0</v>
      </c>
      <c r="BI402" s="227">
        <f>IF(N402="nulová",J402,0)</f>
        <v>0</v>
      </c>
      <c r="BJ402" s="17" t="s">
        <v>74</v>
      </c>
      <c r="BK402" s="227">
        <f>ROUND(I402*H402,2)</f>
        <v>0</v>
      </c>
      <c r="BL402" s="17" t="s">
        <v>218</v>
      </c>
      <c r="BM402" s="17" t="s">
        <v>1275</v>
      </c>
    </row>
    <row r="403" spans="2:47" s="1" customFormat="1" ht="12">
      <c r="B403" s="38"/>
      <c r="C403" s="39"/>
      <c r="D403" s="228" t="s">
        <v>219</v>
      </c>
      <c r="E403" s="39"/>
      <c r="F403" s="229" t="s">
        <v>592</v>
      </c>
      <c r="G403" s="39"/>
      <c r="H403" s="39"/>
      <c r="I403" s="143"/>
      <c r="J403" s="39"/>
      <c r="K403" s="39"/>
      <c r="L403" s="43"/>
      <c r="M403" s="230"/>
      <c r="N403" s="79"/>
      <c r="O403" s="79"/>
      <c r="P403" s="79"/>
      <c r="Q403" s="79"/>
      <c r="R403" s="79"/>
      <c r="S403" s="79"/>
      <c r="T403" s="80"/>
      <c r="AT403" s="17" t="s">
        <v>219</v>
      </c>
      <c r="AU403" s="17" t="s">
        <v>76</v>
      </c>
    </row>
    <row r="404" spans="2:47" s="1" customFormat="1" ht="12">
      <c r="B404" s="38"/>
      <c r="C404" s="39"/>
      <c r="D404" s="228" t="s">
        <v>221</v>
      </c>
      <c r="E404" s="39"/>
      <c r="F404" s="231" t="s">
        <v>593</v>
      </c>
      <c r="G404" s="39"/>
      <c r="H404" s="39"/>
      <c r="I404" s="143"/>
      <c r="J404" s="39"/>
      <c r="K404" s="39"/>
      <c r="L404" s="43"/>
      <c r="M404" s="230"/>
      <c r="N404" s="79"/>
      <c r="O404" s="79"/>
      <c r="P404" s="79"/>
      <c r="Q404" s="79"/>
      <c r="R404" s="79"/>
      <c r="S404" s="79"/>
      <c r="T404" s="80"/>
      <c r="AT404" s="17" t="s">
        <v>221</v>
      </c>
      <c r="AU404" s="17" t="s">
        <v>76</v>
      </c>
    </row>
    <row r="405" spans="2:51" s="12" customFormat="1" ht="12">
      <c r="B405" s="232"/>
      <c r="C405" s="233"/>
      <c r="D405" s="228" t="s">
        <v>223</v>
      </c>
      <c r="E405" s="234" t="s">
        <v>1</v>
      </c>
      <c r="F405" s="235" t="s">
        <v>1276</v>
      </c>
      <c r="G405" s="233"/>
      <c r="H405" s="234" t="s">
        <v>1</v>
      </c>
      <c r="I405" s="236"/>
      <c r="J405" s="233"/>
      <c r="K405" s="233"/>
      <c r="L405" s="237"/>
      <c r="M405" s="238"/>
      <c r="N405" s="239"/>
      <c r="O405" s="239"/>
      <c r="P405" s="239"/>
      <c r="Q405" s="239"/>
      <c r="R405" s="239"/>
      <c r="S405" s="239"/>
      <c r="T405" s="240"/>
      <c r="AT405" s="241" t="s">
        <v>223</v>
      </c>
      <c r="AU405" s="241" t="s">
        <v>76</v>
      </c>
      <c r="AV405" s="12" t="s">
        <v>74</v>
      </c>
      <c r="AW405" s="12" t="s">
        <v>30</v>
      </c>
      <c r="AX405" s="12" t="s">
        <v>67</v>
      </c>
      <c r="AY405" s="241" t="s">
        <v>211</v>
      </c>
    </row>
    <row r="406" spans="2:51" s="13" customFormat="1" ht="12">
      <c r="B406" s="242"/>
      <c r="C406" s="243"/>
      <c r="D406" s="228" t="s">
        <v>223</v>
      </c>
      <c r="E406" s="244" t="s">
        <v>1</v>
      </c>
      <c r="F406" s="245" t="s">
        <v>1277</v>
      </c>
      <c r="G406" s="243"/>
      <c r="H406" s="246">
        <v>50.357</v>
      </c>
      <c r="I406" s="247"/>
      <c r="J406" s="243"/>
      <c r="K406" s="243"/>
      <c r="L406" s="248"/>
      <c r="M406" s="249"/>
      <c r="N406" s="250"/>
      <c r="O406" s="250"/>
      <c r="P406" s="250"/>
      <c r="Q406" s="250"/>
      <c r="R406" s="250"/>
      <c r="S406" s="250"/>
      <c r="T406" s="251"/>
      <c r="AT406" s="252" t="s">
        <v>223</v>
      </c>
      <c r="AU406" s="252" t="s">
        <v>76</v>
      </c>
      <c r="AV406" s="13" t="s">
        <v>76</v>
      </c>
      <c r="AW406" s="13" t="s">
        <v>30</v>
      </c>
      <c r="AX406" s="13" t="s">
        <v>67</v>
      </c>
      <c r="AY406" s="252" t="s">
        <v>211</v>
      </c>
    </row>
    <row r="407" spans="2:51" s="14" customFormat="1" ht="12">
      <c r="B407" s="253"/>
      <c r="C407" s="254"/>
      <c r="D407" s="228" t="s">
        <v>223</v>
      </c>
      <c r="E407" s="255" t="s">
        <v>1</v>
      </c>
      <c r="F407" s="256" t="s">
        <v>227</v>
      </c>
      <c r="G407" s="254"/>
      <c r="H407" s="257">
        <v>50.357</v>
      </c>
      <c r="I407" s="258"/>
      <c r="J407" s="254"/>
      <c r="K407" s="254"/>
      <c r="L407" s="259"/>
      <c r="M407" s="260"/>
      <c r="N407" s="261"/>
      <c r="O407" s="261"/>
      <c r="P407" s="261"/>
      <c r="Q407" s="261"/>
      <c r="R407" s="261"/>
      <c r="S407" s="261"/>
      <c r="T407" s="262"/>
      <c r="AT407" s="263" t="s">
        <v>223</v>
      </c>
      <c r="AU407" s="263" t="s">
        <v>76</v>
      </c>
      <c r="AV407" s="14" t="s">
        <v>218</v>
      </c>
      <c r="AW407" s="14" t="s">
        <v>30</v>
      </c>
      <c r="AX407" s="14" t="s">
        <v>74</v>
      </c>
      <c r="AY407" s="263" t="s">
        <v>211</v>
      </c>
    </row>
    <row r="408" spans="2:65" s="1" customFormat="1" ht="16.5" customHeight="1">
      <c r="B408" s="38"/>
      <c r="C408" s="216" t="s">
        <v>361</v>
      </c>
      <c r="D408" s="216" t="s">
        <v>213</v>
      </c>
      <c r="E408" s="217" t="s">
        <v>596</v>
      </c>
      <c r="F408" s="218" t="s">
        <v>597</v>
      </c>
      <c r="G408" s="219" t="s">
        <v>230</v>
      </c>
      <c r="H408" s="220">
        <v>1510.71</v>
      </c>
      <c r="I408" s="221"/>
      <c r="J408" s="222">
        <f>ROUND(I408*H408,2)</f>
        <v>0</v>
      </c>
      <c r="K408" s="218" t="s">
        <v>217</v>
      </c>
      <c r="L408" s="43"/>
      <c r="M408" s="223" t="s">
        <v>1</v>
      </c>
      <c r="N408" s="224" t="s">
        <v>38</v>
      </c>
      <c r="O408" s="79"/>
      <c r="P408" s="225">
        <f>O408*H408</f>
        <v>0</v>
      </c>
      <c r="Q408" s="225">
        <v>0</v>
      </c>
      <c r="R408" s="225">
        <f>Q408*H408</f>
        <v>0</v>
      </c>
      <c r="S408" s="225">
        <v>0</v>
      </c>
      <c r="T408" s="226">
        <f>S408*H408</f>
        <v>0</v>
      </c>
      <c r="AR408" s="17" t="s">
        <v>218</v>
      </c>
      <c r="AT408" s="17" t="s">
        <v>213</v>
      </c>
      <c r="AU408" s="17" t="s">
        <v>76</v>
      </c>
      <c r="AY408" s="17" t="s">
        <v>211</v>
      </c>
      <c r="BE408" s="227">
        <f>IF(N408="základní",J408,0)</f>
        <v>0</v>
      </c>
      <c r="BF408" s="227">
        <f>IF(N408="snížená",J408,0)</f>
        <v>0</v>
      </c>
      <c r="BG408" s="227">
        <f>IF(N408="zákl. přenesená",J408,0)</f>
        <v>0</v>
      </c>
      <c r="BH408" s="227">
        <f>IF(N408="sníž. přenesená",J408,0)</f>
        <v>0</v>
      </c>
      <c r="BI408" s="227">
        <f>IF(N408="nulová",J408,0)</f>
        <v>0</v>
      </c>
      <c r="BJ408" s="17" t="s">
        <v>74</v>
      </c>
      <c r="BK408" s="227">
        <f>ROUND(I408*H408,2)</f>
        <v>0</v>
      </c>
      <c r="BL408" s="17" t="s">
        <v>218</v>
      </c>
      <c r="BM408" s="17" t="s">
        <v>1278</v>
      </c>
    </row>
    <row r="409" spans="2:47" s="1" customFormat="1" ht="12">
      <c r="B409" s="38"/>
      <c r="C409" s="39"/>
      <c r="D409" s="228" t="s">
        <v>219</v>
      </c>
      <c r="E409" s="39"/>
      <c r="F409" s="229" t="s">
        <v>599</v>
      </c>
      <c r="G409" s="39"/>
      <c r="H409" s="39"/>
      <c r="I409" s="143"/>
      <c r="J409" s="39"/>
      <c r="K409" s="39"/>
      <c r="L409" s="43"/>
      <c r="M409" s="230"/>
      <c r="N409" s="79"/>
      <c r="O409" s="79"/>
      <c r="P409" s="79"/>
      <c r="Q409" s="79"/>
      <c r="R409" s="79"/>
      <c r="S409" s="79"/>
      <c r="T409" s="80"/>
      <c r="AT409" s="17" t="s">
        <v>219</v>
      </c>
      <c r="AU409" s="17" t="s">
        <v>76</v>
      </c>
    </row>
    <row r="410" spans="2:47" s="1" customFormat="1" ht="12">
      <c r="B410" s="38"/>
      <c r="C410" s="39"/>
      <c r="D410" s="228" t="s">
        <v>221</v>
      </c>
      <c r="E410" s="39"/>
      <c r="F410" s="231" t="s">
        <v>593</v>
      </c>
      <c r="G410" s="39"/>
      <c r="H410" s="39"/>
      <c r="I410" s="143"/>
      <c r="J410" s="39"/>
      <c r="K410" s="39"/>
      <c r="L410" s="43"/>
      <c r="M410" s="230"/>
      <c r="N410" s="79"/>
      <c r="O410" s="79"/>
      <c r="P410" s="79"/>
      <c r="Q410" s="79"/>
      <c r="R410" s="79"/>
      <c r="S410" s="79"/>
      <c r="T410" s="80"/>
      <c r="AT410" s="17" t="s">
        <v>221</v>
      </c>
      <c r="AU410" s="17" t="s">
        <v>76</v>
      </c>
    </row>
    <row r="411" spans="2:51" s="13" customFormat="1" ht="12">
      <c r="B411" s="242"/>
      <c r="C411" s="243"/>
      <c r="D411" s="228" t="s">
        <v>223</v>
      </c>
      <c r="E411" s="244" t="s">
        <v>1</v>
      </c>
      <c r="F411" s="245" t="s">
        <v>1279</v>
      </c>
      <c r="G411" s="243"/>
      <c r="H411" s="246">
        <v>1510.71</v>
      </c>
      <c r="I411" s="247"/>
      <c r="J411" s="243"/>
      <c r="K411" s="243"/>
      <c r="L411" s="248"/>
      <c r="M411" s="249"/>
      <c r="N411" s="250"/>
      <c r="O411" s="250"/>
      <c r="P411" s="250"/>
      <c r="Q411" s="250"/>
      <c r="R411" s="250"/>
      <c r="S411" s="250"/>
      <c r="T411" s="251"/>
      <c r="AT411" s="252" t="s">
        <v>223</v>
      </c>
      <c r="AU411" s="252" t="s">
        <v>76</v>
      </c>
      <c r="AV411" s="13" t="s">
        <v>76</v>
      </c>
      <c r="AW411" s="13" t="s">
        <v>30</v>
      </c>
      <c r="AX411" s="13" t="s">
        <v>74</v>
      </c>
      <c r="AY411" s="252" t="s">
        <v>211</v>
      </c>
    </row>
    <row r="412" spans="2:65" s="1" customFormat="1" ht="16.5" customHeight="1">
      <c r="B412" s="38"/>
      <c r="C412" s="216" t="s">
        <v>563</v>
      </c>
      <c r="D412" s="216" t="s">
        <v>213</v>
      </c>
      <c r="E412" s="217" t="s">
        <v>602</v>
      </c>
      <c r="F412" s="218" t="s">
        <v>603</v>
      </c>
      <c r="G412" s="219" t="s">
        <v>230</v>
      </c>
      <c r="H412" s="220">
        <v>50.357</v>
      </c>
      <c r="I412" s="221"/>
      <c r="J412" s="222">
        <f>ROUND(I412*H412,2)</f>
        <v>0</v>
      </c>
      <c r="K412" s="218" t="s">
        <v>217</v>
      </c>
      <c r="L412" s="43"/>
      <c r="M412" s="223" t="s">
        <v>1</v>
      </c>
      <c r="N412" s="224" t="s">
        <v>38</v>
      </c>
      <c r="O412" s="79"/>
      <c r="P412" s="225">
        <f>O412*H412</f>
        <v>0</v>
      </c>
      <c r="Q412" s="225">
        <v>0</v>
      </c>
      <c r="R412" s="225">
        <f>Q412*H412</f>
        <v>0</v>
      </c>
      <c r="S412" s="225">
        <v>0</v>
      </c>
      <c r="T412" s="226">
        <f>S412*H412</f>
        <v>0</v>
      </c>
      <c r="AR412" s="17" t="s">
        <v>218</v>
      </c>
      <c r="AT412" s="17" t="s">
        <v>213</v>
      </c>
      <c r="AU412" s="17" t="s">
        <v>76</v>
      </c>
      <c r="AY412" s="17" t="s">
        <v>211</v>
      </c>
      <c r="BE412" s="227">
        <f>IF(N412="základní",J412,0)</f>
        <v>0</v>
      </c>
      <c r="BF412" s="227">
        <f>IF(N412="snížená",J412,0)</f>
        <v>0</v>
      </c>
      <c r="BG412" s="227">
        <f>IF(N412="zákl. přenesená",J412,0)</f>
        <v>0</v>
      </c>
      <c r="BH412" s="227">
        <f>IF(N412="sníž. přenesená",J412,0)</f>
        <v>0</v>
      </c>
      <c r="BI412" s="227">
        <f>IF(N412="nulová",J412,0)</f>
        <v>0</v>
      </c>
      <c r="BJ412" s="17" t="s">
        <v>74</v>
      </c>
      <c r="BK412" s="227">
        <f>ROUND(I412*H412,2)</f>
        <v>0</v>
      </c>
      <c r="BL412" s="17" t="s">
        <v>218</v>
      </c>
      <c r="BM412" s="17" t="s">
        <v>1280</v>
      </c>
    </row>
    <row r="413" spans="2:47" s="1" customFormat="1" ht="12">
      <c r="B413" s="38"/>
      <c r="C413" s="39"/>
      <c r="D413" s="228" t="s">
        <v>219</v>
      </c>
      <c r="E413" s="39"/>
      <c r="F413" s="229" t="s">
        <v>605</v>
      </c>
      <c r="G413" s="39"/>
      <c r="H413" s="39"/>
      <c r="I413" s="143"/>
      <c r="J413" s="39"/>
      <c r="K413" s="39"/>
      <c r="L413" s="43"/>
      <c r="M413" s="230"/>
      <c r="N413" s="79"/>
      <c r="O413" s="79"/>
      <c r="P413" s="79"/>
      <c r="Q413" s="79"/>
      <c r="R413" s="79"/>
      <c r="S413" s="79"/>
      <c r="T413" s="80"/>
      <c r="AT413" s="17" t="s">
        <v>219</v>
      </c>
      <c r="AU413" s="17" t="s">
        <v>76</v>
      </c>
    </row>
    <row r="414" spans="2:47" s="1" customFormat="1" ht="12">
      <c r="B414" s="38"/>
      <c r="C414" s="39"/>
      <c r="D414" s="228" t="s">
        <v>221</v>
      </c>
      <c r="E414" s="39"/>
      <c r="F414" s="231" t="s">
        <v>606</v>
      </c>
      <c r="G414" s="39"/>
      <c r="H414" s="39"/>
      <c r="I414" s="143"/>
      <c r="J414" s="39"/>
      <c r="K414" s="39"/>
      <c r="L414" s="43"/>
      <c r="M414" s="230"/>
      <c r="N414" s="79"/>
      <c r="O414" s="79"/>
      <c r="P414" s="79"/>
      <c r="Q414" s="79"/>
      <c r="R414" s="79"/>
      <c r="S414" s="79"/>
      <c r="T414" s="80"/>
      <c r="AT414" s="17" t="s">
        <v>221</v>
      </c>
      <c r="AU414" s="17" t="s">
        <v>76</v>
      </c>
    </row>
    <row r="415" spans="2:51" s="13" customFormat="1" ht="12">
      <c r="B415" s="242"/>
      <c r="C415" s="243"/>
      <c r="D415" s="228" t="s">
        <v>223</v>
      </c>
      <c r="E415" s="244" t="s">
        <v>1</v>
      </c>
      <c r="F415" s="245" t="s">
        <v>1281</v>
      </c>
      <c r="G415" s="243"/>
      <c r="H415" s="246">
        <v>50.357</v>
      </c>
      <c r="I415" s="247"/>
      <c r="J415" s="243"/>
      <c r="K415" s="243"/>
      <c r="L415" s="248"/>
      <c r="M415" s="249"/>
      <c r="N415" s="250"/>
      <c r="O415" s="250"/>
      <c r="P415" s="250"/>
      <c r="Q415" s="250"/>
      <c r="R415" s="250"/>
      <c r="S415" s="250"/>
      <c r="T415" s="251"/>
      <c r="AT415" s="252" t="s">
        <v>223</v>
      </c>
      <c r="AU415" s="252" t="s">
        <v>76</v>
      </c>
      <c r="AV415" s="13" t="s">
        <v>76</v>
      </c>
      <c r="AW415" s="13" t="s">
        <v>30</v>
      </c>
      <c r="AX415" s="13" t="s">
        <v>74</v>
      </c>
      <c r="AY415" s="252" t="s">
        <v>211</v>
      </c>
    </row>
    <row r="416" spans="2:65" s="1" customFormat="1" ht="16.5" customHeight="1">
      <c r="B416" s="38"/>
      <c r="C416" s="216" t="s">
        <v>376</v>
      </c>
      <c r="D416" s="216" t="s">
        <v>213</v>
      </c>
      <c r="E416" s="217" t="s">
        <v>1041</v>
      </c>
      <c r="F416" s="218" t="s">
        <v>1042</v>
      </c>
      <c r="G416" s="219" t="s">
        <v>246</v>
      </c>
      <c r="H416" s="220">
        <v>10.8</v>
      </c>
      <c r="I416" s="221"/>
      <c r="J416" s="222">
        <f>ROUND(I416*H416,2)</f>
        <v>0</v>
      </c>
      <c r="K416" s="218" t="s">
        <v>217</v>
      </c>
      <c r="L416" s="43"/>
      <c r="M416" s="223" t="s">
        <v>1</v>
      </c>
      <c r="N416" s="224" t="s">
        <v>38</v>
      </c>
      <c r="O416" s="79"/>
      <c r="P416" s="225">
        <f>O416*H416</f>
        <v>0</v>
      </c>
      <c r="Q416" s="225">
        <v>0</v>
      </c>
      <c r="R416" s="225">
        <f>Q416*H416</f>
        <v>0</v>
      </c>
      <c r="S416" s="225">
        <v>0.0005</v>
      </c>
      <c r="T416" s="226">
        <f>S416*H416</f>
        <v>0.0054</v>
      </c>
      <c r="AR416" s="17" t="s">
        <v>218</v>
      </c>
      <c r="AT416" s="17" t="s">
        <v>213</v>
      </c>
      <c r="AU416" s="17" t="s">
        <v>76</v>
      </c>
      <c r="AY416" s="17" t="s">
        <v>211</v>
      </c>
      <c r="BE416" s="227">
        <f>IF(N416="základní",J416,0)</f>
        <v>0</v>
      </c>
      <c r="BF416" s="227">
        <f>IF(N416="snížená",J416,0)</f>
        <v>0</v>
      </c>
      <c r="BG416" s="227">
        <f>IF(N416="zákl. přenesená",J416,0)</f>
        <v>0</v>
      </c>
      <c r="BH416" s="227">
        <f>IF(N416="sníž. přenesená",J416,0)</f>
        <v>0</v>
      </c>
      <c r="BI416" s="227">
        <f>IF(N416="nulová",J416,0)</f>
        <v>0</v>
      </c>
      <c r="BJ416" s="17" t="s">
        <v>74</v>
      </c>
      <c r="BK416" s="227">
        <f>ROUND(I416*H416,2)</f>
        <v>0</v>
      </c>
      <c r="BL416" s="17" t="s">
        <v>218</v>
      </c>
      <c r="BM416" s="17" t="s">
        <v>1282</v>
      </c>
    </row>
    <row r="417" spans="2:47" s="1" customFormat="1" ht="12">
      <c r="B417" s="38"/>
      <c r="C417" s="39"/>
      <c r="D417" s="228" t="s">
        <v>219</v>
      </c>
      <c r="E417" s="39"/>
      <c r="F417" s="229" t="s">
        <v>1044</v>
      </c>
      <c r="G417" s="39"/>
      <c r="H417" s="39"/>
      <c r="I417" s="143"/>
      <c r="J417" s="39"/>
      <c r="K417" s="39"/>
      <c r="L417" s="43"/>
      <c r="M417" s="230"/>
      <c r="N417" s="79"/>
      <c r="O417" s="79"/>
      <c r="P417" s="79"/>
      <c r="Q417" s="79"/>
      <c r="R417" s="79"/>
      <c r="S417" s="79"/>
      <c r="T417" s="80"/>
      <c r="AT417" s="17" t="s">
        <v>219</v>
      </c>
      <c r="AU417" s="17" t="s">
        <v>76</v>
      </c>
    </row>
    <row r="418" spans="2:47" s="1" customFormat="1" ht="12">
      <c r="B418" s="38"/>
      <c r="C418" s="39"/>
      <c r="D418" s="228" t="s">
        <v>221</v>
      </c>
      <c r="E418" s="39"/>
      <c r="F418" s="231" t="s">
        <v>1045</v>
      </c>
      <c r="G418" s="39"/>
      <c r="H418" s="39"/>
      <c r="I418" s="143"/>
      <c r="J418" s="39"/>
      <c r="K418" s="39"/>
      <c r="L418" s="43"/>
      <c r="M418" s="230"/>
      <c r="N418" s="79"/>
      <c r="O418" s="79"/>
      <c r="P418" s="79"/>
      <c r="Q418" s="79"/>
      <c r="R418" s="79"/>
      <c r="S418" s="79"/>
      <c r="T418" s="80"/>
      <c r="AT418" s="17" t="s">
        <v>221</v>
      </c>
      <c r="AU418" s="17" t="s">
        <v>76</v>
      </c>
    </row>
    <row r="419" spans="2:51" s="12" customFormat="1" ht="12">
      <c r="B419" s="232"/>
      <c r="C419" s="233"/>
      <c r="D419" s="228" t="s">
        <v>223</v>
      </c>
      <c r="E419" s="234" t="s">
        <v>1</v>
      </c>
      <c r="F419" s="235" t="s">
        <v>1046</v>
      </c>
      <c r="G419" s="233"/>
      <c r="H419" s="234" t="s">
        <v>1</v>
      </c>
      <c r="I419" s="236"/>
      <c r="J419" s="233"/>
      <c r="K419" s="233"/>
      <c r="L419" s="237"/>
      <c r="M419" s="238"/>
      <c r="N419" s="239"/>
      <c r="O419" s="239"/>
      <c r="P419" s="239"/>
      <c r="Q419" s="239"/>
      <c r="R419" s="239"/>
      <c r="S419" s="239"/>
      <c r="T419" s="240"/>
      <c r="AT419" s="241" t="s">
        <v>223</v>
      </c>
      <c r="AU419" s="241" t="s">
        <v>76</v>
      </c>
      <c r="AV419" s="12" t="s">
        <v>74</v>
      </c>
      <c r="AW419" s="12" t="s">
        <v>30</v>
      </c>
      <c r="AX419" s="12" t="s">
        <v>67</v>
      </c>
      <c r="AY419" s="241" t="s">
        <v>211</v>
      </c>
    </row>
    <row r="420" spans="2:51" s="13" customFormat="1" ht="12">
      <c r="B420" s="242"/>
      <c r="C420" s="243"/>
      <c r="D420" s="228" t="s">
        <v>223</v>
      </c>
      <c r="E420" s="244" t="s">
        <v>1</v>
      </c>
      <c r="F420" s="245" t="s">
        <v>1283</v>
      </c>
      <c r="G420" s="243"/>
      <c r="H420" s="246">
        <v>10.8</v>
      </c>
      <c r="I420" s="247"/>
      <c r="J420" s="243"/>
      <c r="K420" s="243"/>
      <c r="L420" s="248"/>
      <c r="M420" s="249"/>
      <c r="N420" s="250"/>
      <c r="O420" s="250"/>
      <c r="P420" s="250"/>
      <c r="Q420" s="250"/>
      <c r="R420" s="250"/>
      <c r="S420" s="250"/>
      <c r="T420" s="251"/>
      <c r="AT420" s="252" t="s">
        <v>223</v>
      </c>
      <c r="AU420" s="252" t="s">
        <v>76</v>
      </c>
      <c r="AV420" s="13" t="s">
        <v>76</v>
      </c>
      <c r="AW420" s="13" t="s">
        <v>30</v>
      </c>
      <c r="AX420" s="13" t="s">
        <v>74</v>
      </c>
      <c r="AY420" s="252" t="s">
        <v>211</v>
      </c>
    </row>
    <row r="421" spans="2:65" s="1" customFormat="1" ht="16.5" customHeight="1">
      <c r="B421" s="38"/>
      <c r="C421" s="216" t="s">
        <v>576</v>
      </c>
      <c r="D421" s="216" t="s">
        <v>213</v>
      </c>
      <c r="E421" s="217" t="s">
        <v>607</v>
      </c>
      <c r="F421" s="218" t="s">
        <v>608</v>
      </c>
      <c r="G421" s="219" t="s">
        <v>559</v>
      </c>
      <c r="H421" s="220">
        <v>112</v>
      </c>
      <c r="I421" s="221"/>
      <c r="J421" s="222">
        <f>ROUND(I421*H421,2)</f>
        <v>0</v>
      </c>
      <c r="K421" s="218" t="s">
        <v>217</v>
      </c>
      <c r="L421" s="43"/>
      <c r="M421" s="223" t="s">
        <v>1</v>
      </c>
      <c r="N421" s="224" t="s">
        <v>38</v>
      </c>
      <c r="O421" s="79"/>
      <c r="P421" s="225">
        <f>O421*H421</f>
        <v>0</v>
      </c>
      <c r="Q421" s="225">
        <v>0.00029</v>
      </c>
      <c r="R421" s="225">
        <f>Q421*H421</f>
        <v>0.03248</v>
      </c>
      <c r="S421" s="225">
        <v>0</v>
      </c>
      <c r="T421" s="226">
        <f>S421*H421</f>
        <v>0</v>
      </c>
      <c r="AR421" s="17" t="s">
        <v>218</v>
      </c>
      <c r="AT421" s="17" t="s">
        <v>213</v>
      </c>
      <c r="AU421" s="17" t="s">
        <v>76</v>
      </c>
      <c r="AY421" s="17" t="s">
        <v>211</v>
      </c>
      <c r="BE421" s="227">
        <f>IF(N421="základní",J421,0)</f>
        <v>0</v>
      </c>
      <c r="BF421" s="227">
        <f>IF(N421="snížená",J421,0)</f>
        <v>0</v>
      </c>
      <c r="BG421" s="227">
        <f>IF(N421="zákl. přenesená",J421,0)</f>
        <v>0</v>
      </c>
      <c r="BH421" s="227">
        <f>IF(N421="sníž. přenesená",J421,0)</f>
        <v>0</v>
      </c>
      <c r="BI421" s="227">
        <f>IF(N421="nulová",J421,0)</f>
        <v>0</v>
      </c>
      <c r="BJ421" s="17" t="s">
        <v>74</v>
      </c>
      <c r="BK421" s="227">
        <f>ROUND(I421*H421,2)</f>
        <v>0</v>
      </c>
      <c r="BL421" s="17" t="s">
        <v>218</v>
      </c>
      <c r="BM421" s="17" t="s">
        <v>1284</v>
      </c>
    </row>
    <row r="422" spans="2:47" s="1" customFormat="1" ht="12">
      <c r="B422" s="38"/>
      <c r="C422" s="39"/>
      <c r="D422" s="228" t="s">
        <v>219</v>
      </c>
      <c r="E422" s="39"/>
      <c r="F422" s="229" t="s">
        <v>610</v>
      </c>
      <c r="G422" s="39"/>
      <c r="H422" s="39"/>
      <c r="I422" s="143"/>
      <c r="J422" s="39"/>
      <c r="K422" s="39"/>
      <c r="L422" s="43"/>
      <c r="M422" s="230"/>
      <c r="N422" s="79"/>
      <c r="O422" s="79"/>
      <c r="P422" s="79"/>
      <c r="Q422" s="79"/>
      <c r="R422" s="79"/>
      <c r="S422" s="79"/>
      <c r="T422" s="80"/>
      <c r="AT422" s="17" t="s">
        <v>219</v>
      </c>
      <c r="AU422" s="17" t="s">
        <v>76</v>
      </c>
    </row>
    <row r="423" spans="2:47" s="1" customFormat="1" ht="12">
      <c r="B423" s="38"/>
      <c r="C423" s="39"/>
      <c r="D423" s="228" t="s">
        <v>221</v>
      </c>
      <c r="E423" s="39"/>
      <c r="F423" s="231" t="s">
        <v>611</v>
      </c>
      <c r="G423" s="39"/>
      <c r="H423" s="39"/>
      <c r="I423" s="143"/>
      <c r="J423" s="39"/>
      <c r="K423" s="39"/>
      <c r="L423" s="43"/>
      <c r="M423" s="230"/>
      <c r="N423" s="79"/>
      <c r="O423" s="79"/>
      <c r="P423" s="79"/>
      <c r="Q423" s="79"/>
      <c r="R423" s="79"/>
      <c r="S423" s="79"/>
      <c r="T423" s="80"/>
      <c r="AT423" s="17" t="s">
        <v>221</v>
      </c>
      <c r="AU423" s="17" t="s">
        <v>76</v>
      </c>
    </row>
    <row r="424" spans="2:51" s="12" customFormat="1" ht="12">
      <c r="B424" s="232"/>
      <c r="C424" s="233"/>
      <c r="D424" s="228" t="s">
        <v>223</v>
      </c>
      <c r="E424" s="234" t="s">
        <v>1</v>
      </c>
      <c r="F424" s="235" t="s">
        <v>1285</v>
      </c>
      <c r="G424" s="233"/>
      <c r="H424" s="234" t="s">
        <v>1</v>
      </c>
      <c r="I424" s="236"/>
      <c r="J424" s="233"/>
      <c r="K424" s="233"/>
      <c r="L424" s="237"/>
      <c r="M424" s="238"/>
      <c r="N424" s="239"/>
      <c r="O424" s="239"/>
      <c r="P424" s="239"/>
      <c r="Q424" s="239"/>
      <c r="R424" s="239"/>
      <c r="S424" s="239"/>
      <c r="T424" s="240"/>
      <c r="AT424" s="241" t="s">
        <v>223</v>
      </c>
      <c r="AU424" s="241" t="s">
        <v>76</v>
      </c>
      <c r="AV424" s="12" t="s">
        <v>74</v>
      </c>
      <c r="AW424" s="12" t="s">
        <v>30</v>
      </c>
      <c r="AX424" s="12" t="s">
        <v>67</v>
      </c>
      <c r="AY424" s="241" t="s">
        <v>211</v>
      </c>
    </row>
    <row r="425" spans="2:51" s="13" customFormat="1" ht="12">
      <c r="B425" s="242"/>
      <c r="C425" s="243"/>
      <c r="D425" s="228" t="s">
        <v>223</v>
      </c>
      <c r="E425" s="244" t="s">
        <v>1</v>
      </c>
      <c r="F425" s="245" t="s">
        <v>617</v>
      </c>
      <c r="G425" s="243"/>
      <c r="H425" s="246">
        <v>112</v>
      </c>
      <c r="I425" s="247"/>
      <c r="J425" s="243"/>
      <c r="K425" s="243"/>
      <c r="L425" s="248"/>
      <c r="M425" s="249"/>
      <c r="N425" s="250"/>
      <c r="O425" s="250"/>
      <c r="P425" s="250"/>
      <c r="Q425" s="250"/>
      <c r="R425" s="250"/>
      <c r="S425" s="250"/>
      <c r="T425" s="251"/>
      <c r="AT425" s="252" t="s">
        <v>223</v>
      </c>
      <c r="AU425" s="252" t="s">
        <v>76</v>
      </c>
      <c r="AV425" s="13" t="s">
        <v>76</v>
      </c>
      <c r="AW425" s="13" t="s">
        <v>30</v>
      </c>
      <c r="AX425" s="13" t="s">
        <v>74</v>
      </c>
      <c r="AY425" s="252" t="s">
        <v>211</v>
      </c>
    </row>
    <row r="426" spans="2:65" s="1" customFormat="1" ht="16.5" customHeight="1">
      <c r="B426" s="38"/>
      <c r="C426" s="216" t="s">
        <v>385</v>
      </c>
      <c r="D426" s="216" t="s">
        <v>213</v>
      </c>
      <c r="E426" s="217" t="s">
        <v>1052</v>
      </c>
      <c r="F426" s="218" t="s">
        <v>1053</v>
      </c>
      <c r="G426" s="219" t="s">
        <v>230</v>
      </c>
      <c r="H426" s="220">
        <v>2.7</v>
      </c>
      <c r="I426" s="221"/>
      <c r="J426" s="222">
        <f>ROUND(I426*H426,2)</f>
        <v>0</v>
      </c>
      <c r="K426" s="218" t="s">
        <v>217</v>
      </c>
      <c r="L426" s="43"/>
      <c r="M426" s="223" t="s">
        <v>1</v>
      </c>
      <c r="N426" s="224" t="s">
        <v>38</v>
      </c>
      <c r="O426" s="79"/>
      <c r="P426" s="225">
        <f>O426*H426</f>
        <v>0</v>
      </c>
      <c r="Q426" s="225">
        <v>0</v>
      </c>
      <c r="R426" s="225">
        <f>Q426*H426</f>
        <v>0</v>
      </c>
      <c r="S426" s="225">
        <v>2.6</v>
      </c>
      <c r="T426" s="226">
        <f>S426*H426</f>
        <v>7.0200000000000005</v>
      </c>
      <c r="AR426" s="17" t="s">
        <v>218</v>
      </c>
      <c r="AT426" s="17" t="s">
        <v>213</v>
      </c>
      <c r="AU426" s="17" t="s">
        <v>76</v>
      </c>
      <c r="AY426" s="17" t="s">
        <v>211</v>
      </c>
      <c r="BE426" s="227">
        <f>IF(N426="základní",J426,0)</f>
        <v>0</v>
      </c>
      <c r="BF426" s="227">
        <f>IF(N426="snížená",J426,0)</f>
        <v>0</v>
      </c>
      <c r="BG426" s="227">
        <f>IF(N426="zákl. přenesená",J426,0)</f>
        <v>0</v>
      </c>
      <c r="BH426" s="227">
        <f>IF(N426="sníž. přenesená",J426,0)</f>
        <v>0</v>
      </c>
      <c r="BI426" s="227">
        <f>IF(N426="nulová",J426,0)</f>
        <v>0</v>
      </c>
      <c r="BJ426" s="17" t="s">
        <v>74</v>
      </c>
      <c r="BK426" s="227">
        <f>ROUND(I426*H426,2)</f>
        <v>0</v>
      </c>
      <c r="BL426" s="17" t="s">
        <v>218</v>
      </c>
      <c r="BM426" s="17" t="s">
        <v>1286</v>
      </c>
    </row>
    <row r="427" spans="2:47" s="1" customFormat="1" ht="12">
      <c r="B427" s="38"/>
      <c r="C427" s="39"/>
      <c r="D427" s="228" t="s">
        <v>219</v>
      </c>
      <c r="E427" s="39"/>
      <c r="F427" s="229" t="s">
        <v>1055</v>
      </c>
      <c r="G427" s="39"/>
      <c r="H427" s="39"/>
      <c r="I427" s="143"/>
      <c r="J427" s="39"/>
      <c r="K427" s="39"/>
      <c r="L427" s="43"/>
      <c r="M427" s="230"/>
      <c r="N427" s="79"/>
      <c r="O427" s="79"/>
      <c r="P427" s="79"/>
      <c r="Q427" s="79"/>
      <c r="R427" s="79"/>
      <c r="S427" s="79"/>
      <c r="T427" s="80"/>
      <c r="AT427" s="17" t="s">
        <v>219</v>
      </c>
      <c r="AU427" s="17" t="s">
        <v>76</v>
      </c>
    </row>
    <row r="428" spans="2:51" s="13" customFormat="1" ht="12">
      <c r="B428" s="242"/>
      <c r="C428" s="243"/>
      <c r="D428" s="228" t="s">
        <v>223</v>
      </c>
      <c r="E428" s="244" t="s">
        <v>1</v>
      </c>
      <c r="F428" s="245" t="s">
        <v>923</v>
      </c>
      <c r="G428" s="243"/>
      <c r="H428" s="246">
        <v>1.35</v>
      </c>
      <c r="I428" s="247"/>
      <c r="J428" s="243"/>
      <c r="K428" s="243"/>
      <c r="L428" s="248"/>
      <c r="M428" s="249"/>
      <c r="N428" s="250"/>
      <c r="O428" s="250"/>
      <c r="P428" s="250"/>
      <c r="Q428" s="250"/>
      <c r="R428" s="250"/>
      <c r="S428" s="250"/>
      <c r="T428" s="251"/>
      <c r="AT428" s="252" t="s">
        <v>223</v>
      </c>
      <c r="AU428" s="252" t="s">
        <v>76</v>
      </c>
      <c r="AV428" s="13" t="s">
        <v>76</v>
      </c>
      <c r="AW428" s="13" t="s">
        <v>30</v>
      </c>
      <c r="AX428" s="13" t="s">
        <v>67</v>
      </c>
      <c r="AY428" s="252" t="s">
        <v>211</v>
      </c>
    </row>
    <row r="429" spans="2:51" s="13" customFormat="1" ht="12">
      <c r="B429" s="242"/>
      <c r="C429" s="243"/>
      <c r="D429" s="228" t="s">
        <v>223</v>
      </c>
      <c r="E429" s="244" t="s">
        <v>1</v>
      </c>
      <c r="F429" s="245" t="s">
        <v>923</v>
      </c>
      <c r="G429" s="243"/>
      <c r="H429" s="246">
        <v>1.35</v>
      </c>
      <c r="I429" s="247"/>
      <c r="J429" s="243"/>
      <c r="K429" s="243"/>
      <c r="L429" s="248"/>
      <c r="M429" s="249"/>
      <c r="N429" s="250"/>
      <c r="O429" s="250"/>
      <c r="P429" s="250"/>
      <c r="Q429" s="250"/>
      <c r="R429" s="250"/>
      <c r="S429" s="250"/>
      <c r="T429" s="251"/>
      <c r="AT429" s="252" t="s">
        <v>223</v>
      </c>
      <c r="AU429" s="252" t="s">
        <v>76</v>
      </c>
      <c r="AV429" s="13" t="s">
        <v>76</v>
      </c>
      <c r="AW429" s="13" t="s">
        <v>30</v>
      </c>
      <c r="AX429" s="13" t="s">
        <v>67</v>
      </c>
      <c r="AY429" s="252" t="s">
        <v>211</v>
      </c>
    </row>
    <row r="430" spans="2:51" s="14" customFormat="1" ht="12">
      <c r="B430" s="253"/>
      <c r="C430" s="254"/>
      <c r="D430" s="228" t="s">
        <v>223</v>
      </c>
      <c r="E430" s="255" t="s">
        <v>1</v>
      </c>
      <c r="F430" s="256" t="s">
        <v>227</v>
      </c>
      <c r="G430" s="254"/>
      <c r="H430" s="257">
        <v>2.7</v>
      </c>
      <c r="I430" s="258"/>
      <c r="J430" s="254"/>
      <c r="K430" s="254"/>
      <c r="L430" s="259"/>
      <c r="M430" s="260"/>
      <c r="N430" s="261"/>
      <c r="O430" s="261"/>
      <c r="P430" s="261"/>
      <c r="Q430" s="261"/>
      <c r="R430" s="261"/>
      <c r="S430" s="261"/>
      <c r="T430" s="262"/>
      <c r="AT430" s="263" t="s">
        <v>223</v>
      </c>
      <c r="AU430" s="263" t="s">
        <v>76</v>
      </c>
      <c r="AV430" s="14" t="s">
        <v>218</v>
      </c>
      <c r="AW430" s="14" t="s">
        <v>30</v>
      </c>
      <c r="AX430" s="14" t="s">
        <v>74</v>
      </c>
      <c r="AY430" s="263" t="s">
        <v>211</v>
      </c>
    </row>
    <row r="431" spans="2:65" s="1" customFormat="1" ht="16.5" customHeight="1">
      <c r="B431" s="38"/>
      <c r="C431" s="216" t="s">
        <v>588</v>
      </c>
      <c r="D431" s="216" t="s">
        <v>213</v>
      </c>
      <c r="E431" s="217" t="s">
        <v>622</v>
      </c>
      <c r="F431" s="218" t="s">
        <v>623</v>
      </c>
      <c r="G431" s="219" t="s">
        <v>216</v>
      </c>
      <c r="H431" s="220">
        <v>103.744</v>
      </c>
      <c r="I431" s="221"/>
      <c r="J431" s="222">
        <f>ROUND(I431*H431,2)</f>
        <v>0</v>
      </c>
      <c r="K431" s="218" t="s">
        <v>217</v>
      </c>
      <c r="L431" s="43"/>
      <c r="M431" s="223" t="s">
        <v>1</v>
      </c>
      <c r="N431" s="224" t="s">
        <v>38</v>
      </c>
      <c r="O431" s="79"/>
      <c r="P431" s="225">
        <f>O431*H431</f>
        <v>0</v>
      </c>
      <c r="Q431" s="225">
        <v>0</v>
      </c>
      <c r="R431" s="225">
        <f>Q431*H431</f>
        <v>0</v>
      </c>
      <c r="S431" s="225">
        <v>0</v>
      </c>
      <c r="T431" s="226">
        <f>S431*H431</f>
        <v>0</v>
      </c>
      <c r="AR431" s="17" t="s">
        <v>218</v>
      </c>
      <c r="AT431" s="17" t="s">
        <v>213</v>
      </c>
      <c r="AU431" s="17" t="s">
        <v>76</v>
      </c>
      <c r="AY431" s="17" t="s">
        <v>211</v>
      </c>
      <c r="BE431" s="227">
        <f>IF(N431="základní",J431,0)</f>
        <v>0</v>
      </c>
      <c r="BF431" s="227">
        <f>IF(N431="snížená",J431,0)</f>
        <v>0</v>
      </c>
      <c r="BG431" s="227">
        <f>IF(N431="zákl. přenesená",J431,0)</f>
        <v>0</v>
      </c>
      <c r="BH431" s="227">
        <f>IF(N431="sníž. přenesená",J431,0)</f>
        <v>0</v>
      </c>
      <c r="BI431" s="227">
        <f>IF(N431="nulová",J431,0)</f>
        <v>0</v>
      </c>
      <c r="BJ431" s="17" t="s">
        <v>74</v>
      </c>
      <c r="BK431" s="227">
        <f>ROUND(I431*H431,2)</f>
        <v>0</v>
      </c>
      <c r="BL431" s="17" t="s">
        <v>218</v>
      </c>
      <c r="BM431" s="17" t="s">
        <v>1287</v>
      </c>
    </row>
    <row r="432" spans="2:47" s="1" customFormat="1" ht="12">
      <c r="B432" s="38"/>
      <c r="C432" s="39"/>
      <c r="D432" s="228" t="s">
        <v>219</v>
      </c>
      <c r="E432" s="39"/>
      <c r="F432" s="229" t="s">
        <v>623</v>
      </c>
      <c r="G432" s="39"/>
      <c r="H432" s="39"/>
      <c r="I432" s="143"/>
      <c r="J432" s="39"/>
      <c r="K432" s="39"/>
      <c r="L432" s="43"/>
      <c r="M432" s="230"/>
      <c r="N432" s="79"/>
      <c r="O432" s="79"/>
      <c r="P432" s="79"/>
      <c r="Q432" s="79"/>
      <c r="R432" s="79"/>
      <c r="S432" s="79"/>
      <c r="T432" s="80"/>
      <c r="AT432" s="17" t="s">
        <v>219</v>
      </c>
      <c r="AU432" s="17" t="s">
        <v>76</v>
      </c>
    </row>
    <row r="433" spans="2:47" s="1" customFormat="1" ht="12">
      <c r="B433" s="38"/>
      <c r="C433" s="39"/>
      <c r="D433" s="228" t="s">
        <v>221</v>
      </c>
      <c r="E433" s="39"/>
      <c r="F433" s="231" t="s">
        <v>625</v>
      </c>
      <c r="G433" s="39"/>
      <c r="H433" s="39"/>
      <c r="I433" s="143"/>
      <c r="J433" s="39"/>
      <c r="K433" s="39"/>
      <c r="L433" s="43"/>
      <c r="M433" s="230"/>
      <c r="N433" s="79"/>
      <c r="O433" s="79"/>
      <c r="P433" s="79"/>
      <c r="Q433" s="79"/>
      <c r="R433" s="79"/>
      <c r="S433" s="79"/>
      <c r="T433" s="80"/>
      <c r="AT433" s="17" t="s">
        <v>221</v>
      </c>
      <c r="AU433" s="17" t="s">
        <v>76</v>
      </c>
    </row>
    <row r="434" spans="2:51" s="12" customFormat="1" ht="12">
      <c r="B434" s="232"/>
      <c r="C434" s="233"/>
      <c r="D434" s="228" t="s">
        <v>223</v>
      </c>
      <c r="E434" s="234" t="s">
        <v>1</v>
      </c>
      <c r="F434" s="235" t="s">
        <v>1058</v>
      </c>
      <c r="G434" s="233"/>
      <c r="H434" s="234" t="s">
        <v>1</v>
      </c>
      <c r="I434" s="236"/>
      <c r="J434" s="233"/>
      <c r="K434" s="233"/>
      <c r="L434" s="237"/>
      <c r="M434" s="238"/>
      <c r="N434" s="239"/>
      <c r="O434" s="239"/>
      <c r="P434" s="239"/>
      <c r="Q434" s="239"/>
      <c r="R434" s="239"/>
      <c r="S434" s="239"/>
      <c r="T434" s="240"/>
      <c r="AT434" s="241" t="s">
        <v>223</v>
      </c>
      <c r="AU434" s="241" t="s">
        <v>76</v>
      </c>
      <c r="AV434" s="12" t="s">
        <v>74</v>
      </c>
      <c r="AW434" s="12" t="s">
        <v>30</v>
      </c>
      <c r="AX434" s="12" t="s">
        <v>67</v>
      </c>
      <c r="AY434" s="241" t="s">
        <v>211</v>
      </c>
    </row>
    <row r="435" spans="2:51" s="13" customFormat="1" ht="12">
      <c r="B435" s="242"/>
      <c r="C435" s="243"/>
      <c r="D435" s="228" t="s">
        <v>223</v>
      </c>
      <c r="E435" s="244" t="s">
        <v>1</v>
      </c>
      <c r="F435" s="245" t="s">
        <v>1288</v>
      </c>
      <c r="G435" s="243"/>
      <c r="H435" s="246">
        <v>51.66</v>
      </c>
      <c r="I435" s="247"/>
      <c r="J435" s="243"/>
      <c r="K435" s="243"/>
      <c r="L435" s="248"/>
      <c r="M435" s="249"/>
      <c r="N435" s="250"/>
      <c r="O435" s="250"/>
      <c r="P435" s="250"/>
      <c r="Q435" s="250"/>
      <c r="R435" s="250"/>
      <c r="S435" s="250"/>
      <c r="T435" s="251"/>
      <c r="AT435" s="252" t="s">
        <v>223</v>
      </c>
      <c r="AU435" s="252" t="s">
        <v>76</v>
      </c>
      <c r="AV435" s="13" t="s">
        <v>76</v>
      </c>
      <c r="AW435" s="13" t="s">
        <v>30</v>
      </c>
      <c r="AX435" s="13" t="s">
        <v>67</v>
      </c>
      <c r="AY435" s="252" t="s">
        <v>211</v>
      </c>
    </row>
    <row r="436" spans="2:51" s="12" customFormat="1" ht="12">
      <c r="B436" s="232"/>
      <c r="C436" s="233"/>
      <c r="D436" s="228" t="s">
        <v>223</v>
      </c>
      <c r="E436" s="234" t="s">
        <v>1</v>
      </c>
      <c r="F436" s="235" t="s">
        <v>1060</v>
      </c>
      <c r="G436" s="233"/>
      <c r="H436" s="234" t="s">
        <v>1</v>
      </c>
      <c r="I436" s="236"/>
      <c r="J436" s="233"/>
      <c r="K436" s="233"/>
      <c r="L436" s="237"/>
      <c r="M436" s="238"/>
      <c r="N436" s="239"/>
      <c r="O436" s="239"/>
      <c r="P436" s="239"/>
      <c r="Q436" s="239"/>
      <c r="R436" s="239"/>
      <c r="S436" s="239"/>
      <c r="T436" s="240"/>
      <c r="AT436" s="241" t="s">
        <v>223</v>
      </c>
      <c r="AU436" s="241" t="s">
        <v>76</v>
      </c>
      <c r="AV436" s="12" t="s">
        <v>74</v>
      </c>
      <c r="AW436" s="12" t="s">
        <v>30</v>
      </c>
      <c r="AX436" s="12" t="s">
        <v>67</v>
      </c>
      <c r="AY436" s="241" t="s">
        <v>211</v>
      </c>
    </row>
    <row r="437" spans="2:51" s="13" customFormat="1" ht="12">
      <c r="B437" s="242"/>
      <c r="C437" s="243"/>
      <c r="D437" s="228" t="s">
        <v>223</v>
      </c>
      <c r="E437" s="244" t="s">
        <v>1</v>
      </c>
      <c r="F437" s="245" t="s">
        <v>1289</v>
      </c>
      <c r="G437" s="243"/>
      <c r="H437" s="246">
        <v>35.9</v>
      </c>
      <c r="I437" s="247"/>
      <c r="J437" s="243"/>
      <c r="K437" s="243"/>
      <c r="L437" s="248"/>
      <c r="M437" s="249"/>
      <c r="N437" s="250"/>
      <c r="O437" s="250"/>
      <c r="P437" s="250"/>
      <c r="Q437" s="250"/>
      <c r="R437" s="250"/>
      <c r="S437" s="250"/>
      <c r="T437" s="251"/>
      <c r="AT437" s="252" t="s">
        <v>223</v>
      </c>
      <c r="AU437" s="252" t="s">
        <v>76</v>
      </c>
      <c r="AV437" s="13" t="s">
        <v>76</v>
      </c>
      <c r="AW437" s="13" t="s">
        <v>30</v>
      </c>
      <c r="AX437" s="13" t="s">
        <v>67</v>
      </c>
      <c r="AY437" s="252" t="s">
        <v>211</v>
      </c>
    </row>
    <row r="438" spans="2:51" s="12" customFormat="1" ht="12">
      <c r="B438" s="232"/>
      <c r="C438" s="233"/>
      <c r="D438" s="228" t="s">
        <v>223</v>
      </c>
      <c r="E438" s="234" t="s">
        <v>1</v>
      </c>
      <c r="F438" s="235" t="s">
        <v>1290</v>
      </c>
      <c r="G438" s="233"/>
      <c r="H438" s="234" t="s">
        <v>1</v>
      </c>
      <c r="I438" s="236"/>
      <c r="J438" s="233"/>
      <c r="K438" s="233"/>
      <c r="L438" s="237"/>
      <c r="M438" s="238"/>
      <c r="N438" s="239"/>
      <c r="O438" s="239"/>
      <c r="P438" s="239"/>
      <c r="Q438" s="239"/>
      <c r="R438" s="239"/>
      <c r="S438" s="239"/>
      <c r="T438" s="240"/>
      <c r="AT438" s="241" t="s">
        <v>223</v>
      </c>
      <c r="AU438" s="241" t="s">
        <v>76</v>
      </c>
      <c r="AV438" s="12" t="s">
        <v>74</v>
      </c>
      <c r="AW438" s="12" t="s">
        <v>30</v>
      </c>
      <c r="AX438" s="12" t="s">
        <v>67</v>
      </c>
      <c r="AY438" s="241" t="s">
        <v>211</v>
      </c>
    </row>
    <row r="439" spans="2:51" s="13" customFormat="1" ht="12">
      <c r="B439" s="242"/>
      <c r="C439" s="243"/>
      <c r="D439" s="228" t="s">
        <v>223</v>
      </c>
      <c r="E439" s="244" t="s">
        <v>1</v>
      </c>
      <c r="F439" s="245" t="s">
        <v>1291</v>
      </c>
      <c r="G439" s="243"/>
      <c r="H439" s="246">
        <v>10.184</v>
      </c>
      <c r="I439" s="247"/>
      <c r="J439" s="243"/>
      <c r="K439" s="243"/>
      <c r="L439" s="248"/>
      <c r="M439" s="249"/>
      <c r="N439" s="250"/>
      <c r="O439" s="250"/>
      <c r="P439" s="250"/>
      <c r="Q439" s="250"/>
      <c r="R439" s="250"/>
      <c r="S439" s="250"/>
      <c r="T439" s="251"/>
      <c r="AT439" s="252" t="s">
        <v>223</v>
      </c>
      <c r="AU439" s="252" t="s">
        <v>76</v>
      </c>
      <c r="AV439" s="13" t="s">
        <v>76</v>
      </c>
      <c r="AW439" s="13" t="s">
        <v>30</v>
      </c>
      <c r="AX439" s="13" t="s">
        <v>67</v>
      </c>
      <c r="AY439" s="252" t="s">
        <v>211</v>
      </c>
    </row>
    <row r="440" spans="2:51" s="13" customFormat="1" ht="12">
      <c r="B440" s="242"/>
      <c r="C440" s="243"/>
      <c r="D440" s="228" t="s">
        <v>223</v>
      </c>
      <c r="E440" s="244" t="s">
        <v>1</v>
      </c>
      <c r="F440" s="245" t="s">
        <v>243</v>
      </c>
      <c r="G440" s="243"/>
      <c r="H440" s="246">
        <v>6</v>
      </c>
      <c r="I440" s="247"/>
      <c r="J440" s="243"/>
      <c r="K440" s="243"/>
      <c r="L440" s="248"/>
      <c r="M440" s="249"/>
      <c r="N440" s="250"/>
      <c r="O440" s="250"/>
      <c r="P440" s="250"/>
      <c r="Q440" s="250"/>
      <c r="R440" s="250"/>
      <c r="S440" s="250"/>
      <c r="T440" s="251"/>
      <c r="AT440" s="252" t="s">
        <v>223</v>
      </c>
      <c r="AU440" s="252" t="s">
        <v>76</v>
      </c>
      <c r="AV440" s="13" t="s">
        <v>76</v>
      </c>
      <c r="AW440" s="13" t="s">
        <v>30</v>
      </c>
      <c r="AX440" s="13" t="s">
        <v>67</v>
      </c>
      <c r="AY440" s="252" t="s">
        <v>211</v>
      </c>
    </row>
    <row r="441" spans="2:51" s="14" customFormat="1" ht="12">
      <c r="B441" s="253"/>
      <c r="C441" s="254"/>
      <c r="D441" s="228" t="s">
        <v>223</v>
      </c>
      <c r="E441" s="255" t="s">
        <v>1</v>
      </c>
      <c r="F441" s="256" t="s">
        <v>227</v>
      </c>
      <c r="G441" s="254"/>
      <c r="H441" s="257">
        <v>103.744</v>
      </c>
      <c r="I441" s="258"/>
      <c r="J441" s="254"/>
      <c r="K441" s="254"/>
      <c r="L441" s="259"/>
      <c r="M441" s="260"/>
      <c r="N441" s="261"/>
      <c r="O441" s="261"/>
      <c r="P441" s="261"/>
      <c r="Q441" s="261"/>
      <c r="R441" s="261"/>
      <c r="S441" s="261"/>
      <c r="T441" s="262"/>
      <c r="AT441" s="263" t="s">
        <v>223</v>
      </c>
      <c r="AU441" s="263" t="s">
        <v>76</v>
      </c>
      <c r="AV441" s="14" t="s">
        <v>218</v>
      </c>
      <c r="AW441" s="14" t="s">
        <v>30</v>
      </c>
      <c r="AX441" s="14" t="s">
        <v>74</v>
      </c>
      <c r="AY441" s="263" t="s">
        <v>211</v>
      </c>
    </row>
    <row r="442" spans="2:65" s="1" customFormat="1" ht="16.5" customHeight="1">
      <c r="B442" s="38"/>
      <c r="C442" s="216" t="s">
        <v>392</v>
      </c>
      <c r="D442" s="216" t="s">
        <v>213</v>
      </c>
      <c r="E442" s="217" t="s">
        <v>635</v>
      </c>
      <c r="F442" s="218" t="s">
        <v>636</v>
      </c>
      <c r="G442" s="219" t="s">
        <v>216</v>
      </c>
      <c r="H442" s="220">
        <v>217.289</v>
      </c>
      <c r="I442" s="221"/>
      <c r="J442" s="222">
        <f>ROUND(I442*H442,2)</f>
        <v>0</v>
      </c>
      <c r="K442" s="218" t="s">
        <v>217</v>
      </c>
      <c r="L442" s="43"/>
      <c r="M442" s="223" t="s">
        <v>1</v>
      </c>
      <c r="N442" s="224" t="s">
        <v>38</v>
      </c>
      <c r="O442" s="79"/>
      <c r="P442" s="225">
        <f>O442*H442</f>
        <v>0</v>
      </c>
      <c r="Q442" s="225">
        <v>0.048</v>
      </c>
      <c r="R442" s="225">
        <f>Q442*H442</f>
        <v>10.429872</v>
      </c>
      <c r="S442" s="225">
        <v>0.048</v>
      </c>
      <c r="T442" s="226">
        <f>S442*H442</f>
        <v>10.429872</v>
      </c>
      <c r="AR442" s="17" t="s">
        <v>218</v>
      </c>
      <c r="AT442" s="17" t="s">
        <v>213</v>
      </c>
      <c r="AU442" s="17" t="s">
        <v>76</v>
      </c>
      <c r="AY442" s="17" t="s">
        <v>211</v>
      </c>
      <c r="BE442" s="227">
        <f>IF(N442="základní",J442,0)</f>
        <v>0</v>
      </c>
      <c r="BF442" s="227">
        <f>IF(N442="snížená",J442,0)</f>
        <v>0</v>
      </c>
      <c r="BG442" s="227">
        <f>IF(N442="zákl. přenesená",J442,0)</f>
        <v>0</v>
      </c>
      <c r="BH442" s="227">
        <f>IF(N442="sníž. přenesená",J442,0)</f>
        <v>0</v>
      </c>
      <c r="BI442" s="227">
        <f>IF(N442="nulová",J442,0)</f>
        <v>0</v>
      </c>
      <c r="BJ442" s="17" t="s">
        <v>74</v>
      </c>
      <c r="BK442" s="227">
        <f>ROUND(I442*H442,2)</f>
        <v>0</v>
      </c>
      <c r="BL442" s="17" t="s">
        <v>218</v>
      </c>
      <c r="BM442" s="17" t="s">
        <v>1292</v>
      </c>
    </row>
    <row r="443" spans="2:47" s="1" customFormat="1" ht="12">
      <c r="B443" s="38"/>
      <c r="C443" s="39"/>
      <c r="D443" s="228" t="s">
        <v>219</v>
      </c>
      <c r="E443" s="39"/>
      <c r="F443" s="229" t="s">
        <v>638</v>
      </c>
      <c r="G443" s="39"/>
      <c r="H443" s="39"/>
      <c r="I443" s="143"/>
      <c r="J443" s="39"/>
      <c r="K443" s="39"/>
      <c r="L443" s="43"/>
      <c r="M443" s="230"/>
      <c r="N443" s="79"/>
      <c r="O443" s="79"/>
      <c r="P443" s="79"/>
      <c r="Q443" s="79"/>
      <c r="R443" s="79"/>
      <c r="S443" s="79"/>
      <c r="T443" s="80"/>
      <c r="AT443" s="17" t="s">
        <v>219</v>
      </c>
      <c r="AU443" s="17" t="s">
        <v>76</v>
      </c>
    </row>
    <row r="444" spans="2:47" s="1" customFormat="1" ht="12">
      <c r="B444" s="38"/>
      <c r="C444" s="39"/>
      <c r="D444" s="228" t="s">
        <v>221</v>
      </c>
      <c r="E444" s="39"/>
      <c r="F444" s="231" t="s">
        <v>625</v>
      </c>
      <c r="G444" s="39"/>
      <c r="H444" s="39"/>
      <c r="I444" s="143"/>
      <c r="J444" s="39"/>
      <c r="K444" s="39"/>
      <c r="L444" s="43"/>
      <c r="M444" s="230"/>
      <c r="N444" s="79"/>
      <c r="O444" s="79"/>
      <c r="P444" s="79"/>
      <c r="Q444" s="79"/>
      <c r="R444" s="79"/>
      <c r="S444" s="79"/>
      <c r="T444" s="80"/>
      <c r="AT444" s="17" t="s">
        <v>221</v>
      </c>
      <c r="AU444" s="17" t="s">
        <v>76</v>
      </c>
    </row>
    <row r="445" spans="2:51" s="12" customFormat="1" ht="12">
      <c r="B445" s="232"/>
      <c r="C445" s="233"/>
      <c r="D445" s="228" t="s">
        <v>223</v>
      </c>
      <c r="E445" s="234" t="s">
        <v>1</v>
      </c>
      <c r="F445" s="235" t="s">
        <v>1058</v>
      </c>
      <c r="G445" s="233"/>
      <c r="H445" s="234" t="s">
        <v>1</v>
      </c>
      <c r="I445" s="236"/>
      <c r="J445" s="233"/>
      <c r="K445" s="233"/>
      <c r="L445" s="237"/>
      <c r="M445" s="238"/>
      <c r="N445" s="239"/>
      <c r="O445" s="239"/>
      <c r="P445" s="239"/>
      <c r="Q445" s="239"/>
      <c r="R445" s="239"/>
      <c r="S445" s="239"/>
      <c r="T445" s="240"/>
      <c r="AT445" s="241" t="s">
        <v>223</v>
      </c>
      <c r="AU445" s="241" t="s">
        <v>76</v>
      </c>
      <c r="AV445" s="12" t="s">
        <v>74</v>
      </c>
      <c r="AW445" s="12" t="s">
        <v>30</v>
      </c>
      <c r="AX445" s="12" t="s">
        <v>67</v>
      </c>
      <c r="AY445" s="241" t="s">
        <v>211</v>
      </c>
    </row>
    <row r="446" spans="2:51" s="13" customFormat="1" ht="12">
      <c r="B446" s="242"/>
      <c r="C446" s="243"/>
      <c r="D446" s="228" t="s">
        <v>223</v>
      </c>
      <c r="E446" s="244" t="s">
        <v>1</v>
      </c>
      <c r="F446" s="245" t="s">
        <v>1288</v>
      </c>
      <c r="G446" s="243"/>
      <c r="H446" s="246">
        <v>51.66</v>
      </c>
      <c r="I446" s="247"/>
      <c r="J446" s="243"/>
      <c r="K446" s="243"/>
      <c r="L446" s="248"/>
      <c r="M446" s="249"/>
      <c r="N446" s="250"/>
      <c r="O446" s="250"/>
      <c r="P446" s="250"/>
      <c r="Q446" s="250"/>
      <c r="R446" s="250"/>
      <c r="S446" s="250"/>
      <c r="T446" s="251"/>
      <c r="AT446" s="252" t="s">
        <v>223</v>
      </c>
      <c r="AU446" s="252" t="s">
        <v>76</v>
      </c>
      <c r="AV446" s="13" t="s">
        <v>76</v>
      </c>
      <c r="AW446" s="13" t="s">
        <v>30</v>
      </c>
      <c r="AX446" s="13" t="s">
        <v>67</v>
      </c>
      <c r="AY446" s="252" t="s">
        <v>211</v>
      </c>
    </row>
    <row r="447" spans="2:51" s="12" customFormat="1" ht="12">
      <c r="B447" s="232"/>
      <c r="C447" s="233"/>
      <c r="D447" s="228" t="s">
        <v>223</v>
      </c>
      <c r="E447" s="234" t="s">
        <v>1</v>
      </c>
      <c r="F447" s="235" t="s">
        <v>1060</v>
      </c>
      <c r="G447" s="233"/>
      <c r="H447" s="234" t="s">
        <v>1</v>
      </c>
      <c r="I447" s="236"/>
      <c r="J447" s="233"/>
      <c r="K447" s="233"/>
      <c r="L447" s="237"/>
      <c r="M447" s="238"/>
      <c r="N447" s="239"/>
      <c r="O447" s="239"/>
      <c r="P447" s="239"/>
      <c r="Q447" s="239"/>
      <c r="R447" s="239"/>
      <c r="S447" s="239"/>
      <c r="T447" s="240"/>
      <c r="AT447" s="241" t="s">
        <v>223</v>
      </c>
      <c r="AU447" s="241" t="s">
        <v>76</v>
      </c>
      <c r="AV447" s="12" t="s">
        <v>74</v>
      </c>
      <c r="AW447" s="12" t="s">
        <v>30</v>
      </c>
      <c r="AX447" s="12" t="s">
        <v>67</v>
      </c>
      <c r="AY447" s="241" t="s">
        <v>211</v>
      </c>
    </row>
    <row r="448" spans="2:51" s="13" customFormat="1" ht="12">
      <c r="B448" s="242"/>
      <c r="C448" s="243"/>
      <c r="D448" s="228" t="s">
        <v>223</v>
      </c>
      <c r="E448" s="244" t="s">
        <v>1</v>
      </c>
      <c r="F448" s="245" t="s">
        <v>1289</v>
      </c>
      <c r="G448" s="243"/>
      <c r="H448" s="246">
        <v>35.9</v>
      </c>
      <c r="I448" s="247"/>
      <c r="J448" s="243"/>
      <c r="K448" s="243"/>
      <c r="L448" s="248"/>
      <c r="M448" s="249"/>
      <c r="N448" s="250"/>
      <c r="O448" s="250"/>
      <c r="P448" s="250"/>
      <c r="Q448" s="250"/>
      <c r="R448" s="250"/>
      <c r="S448" s="250"/>
      <c r="T448" s="251"/>
      <c r="AT448" s="252" t="s">
        <v>223</v>
      </c>
      <c r="AU448" s="252" t="s">
        <v>76</v>
      </c>
      <c r="AV448" s="13" t="s">
        <v>76</v>
      </c>
      <c r="AW448" s="13" t="s">
        <v>30</v>
      </c>
      <c r="AX448" s="13" t="s">
        <v>67</v>
      </c>
      <c r="AY448" s="252" t="s">
        <v>211</v>
      </c>
    </row>
    <row r="449" spans="2:51" s="12" customFormat="1" ht="12">
      <c r="B449" s="232"/>
      <c r="C449" s="233"/>
      <c r="D449" s="228" t="s">
        <v>223</v>
      </c>
      <c r="E449" s="234" t="s">
        <v>1</v>
      </c>
      <c r="F449" s="235" t="s">
        <v>628</v>
      </c>
      <c r="G449" s="233"/>
      <c r="H449" s="234" t="s">
        <v>1</v>
      </c>
      <c r="I449" s="236"/>
      <c r="J449" s="233"/>
      <c r="K449" s="233"/>
      <c r="L449" s="237"/>
      <c r="M449" s="238"/>
      <c r="N449" s="239"/>
      <c r="O449" s="239"/>
      <c r="P449" s="239"/>
      <c r="Q449" s="239"/>
      <c r="R449" s="239"/>
      <c r="S449" s="239"/>
      <c r="T449" s="240"/>
      <c r="AT449" s="241" t="s">
        <v>223</v>
      </c>
      <c r="AU449" s="241" t="s">
        <v>76</v>
      </c>
      <c r="AV449" s="12" t="s">
        <v>74</v>
      </c>
      <c r="AW449" s="12" t="s">
        <v>30</v>
      </c>
      <c r="AX449" s="12" t="s">
        <v>67</v>
      </c>
      <c r="AY449" s="241" t="s">
        <v>211</v>
      </c>
    </row>
    <row r="450" spans="2:51" s="13" customFormat="1" ht="12">
      <c r="B450" s="242"/>
      <c r="C450" s="243"/>
      <c r="D450" s="228" t="s">
        <v>223</v>
      </c>
      <c r="E450" s="244" t="s">
        <v>1</v>
      </c>
      <c r="F450" s="245" t="s">
        <v>1291</v>
      </c>
      <c r="G450" s="243"/>
      <c r="H450" s="246">
        <v>10.184</v>
      </c>
      <c r="I450" s="247"/>
      <c r="J450" s="243"/>
      <c r="K450" s="243"/>
      <c r="L450" s="248"/>
      <c r="M450" s="249"/>
      <c r="N450" s="250"/>
      <c r="O450" s="250"/>
      <c r="P450" s="250"/>
      <c r="Q450" s="250"/>
      <c r="R450" s="250"/>
      <c r="S450" s="250"/>
      <c r="T450" s="251"/>
      <c r="AT450" s="252" t="s">
        <v>223</v>
      </c>
      <c r="AU450" s="252" t="s">
        <v>76</v>
      </c>
      <c r="AV450" s="13" t="s">
        <v>76</v>
      </c>
      <c r="AW450" s="13" t="s">
        <v>30</v>
      </c>
      <c r="AX450" s="13" t="s">
        <v>67</v>
      </c>
      <c r="AY450" s="252" t="s">
        <v>211</v>
      </c>
    </row>
    <row r="451" spans="2:51" s="13" customFormat="1" ht="12">
      <c r="B451" s="242"/>
      <c r="C451" s="243"/>
      <c r="D451" s="228" t="s">
        <v>223</v>
      </c>
      <c r="E451" s="244" t="s">
        <v>1</v>
      </c>
      <c r="F451" s="245" t="s">
        <v>243</v>
      </c>
      <c r="G451" s="243"/>
      <c r="H451" s="246">
        <v>6</v>
      </c>
      <c r="I451" s="247"/>
      <c r="J451" s="243"/>
      <c r="K451" s="243"/>
      <c r="L451" s="248"/>
      <c r="M451" s="249"/>
      <c r="N451" s="250"/>
      <c r="O451" s="250"/>
      <c r="P451" s="250"/>
      <c r="Q451" s="250"/>
      <c r="R451" s="250"/>
      <c r="S451" s="250"/>
      <c r="T451" s="251"/>
      <c r="AT451" s="252" t="s">
        <v>223</v>
      </c>
      <c r="AU451" s="252" t="s">
        <v>76</v>
      </c>
      <c r="AV451" s="13" t="s">
        <v>76</v>
      </c>
      <c r="AW451" s="13" t="s">
        <v>30</v>
      </c>
      <c r="AX451" s="13" t="s">
        <v>67</v>
      </c>
      <c r="AY451" s="252" t="s">
        <v>211</v>
      </c>
    </row>
    <row r="452" spans="2:51" s="12" customFormat="1" ht="12">
      <c r="B452" s="232"/>
      <c r="C452" s="233"/>
      <c r="D452" s="228" t="s">
        <v>223</v>
      </c>
      <c r="E452" s="234" t="s">
        <v>1</v>
      </c>
      <c r="F452" s="235" t="s">
        <v>626</v>
      </c>
      <c r="G452" s="233"/>
      <c r="H452" s="234" t="s">
        <v>1</v>
      </c>
      <c r="I452" s="236"/>
      <c r="J452" s="233"/>
      <c r="K452" s="233"/>
      <c r="L452" s="237"/>
      <c r="M452" s="238"/>
      <c r="N452" s="239"/>
      <c r="O452" s="239"/>
      <c r="P452" s="239"/>
      <c r="Q452" s="239"/>
      <c r="R452" s="239"/>
      <c r="S452" s="239"/>
      <c r="T452" s="240"/>
      <c r="AT452" s="241" t="s">
        <v>223</v>
      </c>
      <c r="AU452" s="241" t="s">
        <v>76</v>
      </c>
      <c r="AV452" s="12" t="s">
        <v>74</v>
      </c>
      <c r="AW452" s="12" t="s">
        <v>30</v>
      </c>
      <c r="AX452" s="12" t="s">
        <v>67</v>
      </c>
      <c r="AY452" s="241" t="s">
        <v>211</v>
      </c>
    </row>
    <row r="453" spans="2:51" s="13" customFormat="1" ht="12">
      <c r="B453" s="242"/>
      <c r="C453" s="243"/>
      <c r="D453" s="228" t="s">
        <v>223</v>
      </c>
      <c r="E453" s="244" t="s">
        <v>1</v>
      </c>
      <c r="F453" s="245" t="s">
        <v>1293</v>
      </c>
      <c r="G453" s="243"/>
      <c r="H453" s="246">
        <v>113.545</v>
      </c>
      <c r="I453" s="247"/>
      <c r="J453" s="243"/>
      <c r="K453" s="243"/>
      <c r="L453" s="248"/>
      <c r="M453" s="249"/>
      <c r="N453" s="250"/>
      <c r="O453" s="250"/>
      <c r="P453" s="250"/>
      <c r="Q453" s="250"/>
      <c r="R453" s="250"/>
      <c r="S453" s="250"/>
      <c r="T453" s="251"/>
      <c r="AT453" s="252" t="s">
        <v>223</v>
      </c>
      <c r="AU453" s="252" t="s">
        <v>76</v>
      </c>
      <c r="AV453" s="13" t="s">
        <v>76</v>
      </c>
      <c r="AW453" s="13" t="s">
        <v>30</v>
      </c>
      <c r="AX453" s="13" t="s">
        <v>67</v>
      </c>
      <c r="AY453" s="252" t="s">
        <v>211</v>
      </c>
    </row>
    <row r="454" spans="2:51" s="14" customFormat="1" ht="12">
      <c r="B454" s="253"/>
      <c r="C454" s="254"/>
      <c r="D454" s="228" t="s">
        <v>223</v>
      </c>
      <c r="E454" s="255" t="s">
        <v>1</v>
      </c>
      <c r="F454" s="256" t="s">
        <v>227</v>
      </c>
      <c r="G454" s="254"/>
      <c r="H454" s="257">
        <v>217.289</v>
      </c>
      <c r="I454" s="258"/>
      <c r="J454" s="254"/>
      <c r="K454" s="254"/>
      <c r="L454" s="259"/>
      <c r="M454" s="260"/>
      <c r="N454" s="261"/>
      <c r="O454" s="261"/>
      <c r="P454" s="261"/>
      <c r="Q454" s="261"/>
      <c r="R454" s="261"/>
      <c r="S454" s="261"/>
      <c r="T454" s="262"/>
      <c r="AT454" s="263" t="s">
        <v>223</v>
      </c>
      <c r="AU454" s="263" t="s">
        <v>76</v>
      </c>
      <c r="AV454" s="14" t="s">
        <v>218</v>
      </c>
      <c r="AW454" s="14" t="s">
        <v>30</v>
      </c>
      <c r="AX454" s="14" t="s">
        <v>74</v>
      </c>
      <c r="AY454" s="263" t="s">
        <v>211</v>
      </c>
    </row>
    <row r="455" spans="2:65" s="1" customFormat="1" ht="16.5" customHeight="1">
      <c r="B455" s="38"/>
      <c r="C455" s="216" t="s">
        <v>601</v>
      </c>
      <c r="D455" s="216" t="s">
        <v>213</v>
      </c>
      <c r="E455" s="217" t="s">
        <v>645</v>
      </c>
      <c r="F455" s="218" t="s">
        <v>646</v>
      </c>
      <c r="G455" s="219" t="s">
        <v>216</v>
      </c>
      <c r="H455" s="220">
        <v>152.039</v>
      </c>
      <c r="I455" s="221"/>
      <c r="J455" s="222">
        <f>ROUND(I455*H455,2)</f>
        <v>0</v>
      </c>
      <c r="K455" s="218" t="s">
        <v>217</v>
      </c>
      <c r="L455" s="43"/>
      <c r="M455" s="223" t="s">
        <v>1</v>
      </c>
      <c r="N455" s="224" t="s">
        <v>38</v>
      </c>
      <c r="O455" s="79"/>
      <c r="P455" s="225">
        <f>O455*H455</f>
        <v>0</v>
      </c>
      <c r="Q455" s="225">
        <v>0.048</v>
      </c>
      <c r="R455" s="225">
        <f>Q455*H455</f>
        <v>7.297872</v>
      </c>
      <c r="S455" s="225">
        <v>0.048</v>
      </c>
      <c r="T455" s="226">
        <f>S455*H455</f>
        <v>7.297872</v>
      </c>
      <c r="AR455" s="17" t="s">
        <v>218</v>
      </c>
      <c r="AT455" s="17" t="s">
        <v>213</v>
      </c>
      <c r="AU455" s="17" t="s">
        <v>76</v>
      </c>
      <c r="AY455" s="17" t="s">
        <v>211</v>
      </c>
      <c r="BE455" s="227">
        <f>IF(N455="základní",J455,0)</f>
        <v>0</v>
      </c>
      <c r="BF455" s="227">
        <f>IF(N455="snížená",J455,0)</f>
        <v>0</v>
      </c>
      <c r="BG455" s="227">
        <f>IF(N455="zákl. přenesená",J455,0)</f>
        <v>0</v>
      </c>
      <c r="BH455" s="227">
        <f>IF(N455="sníž. přenesená",J455,0)</f>
        <v>0</v>
      </c>
      <c r="BI455" s="227">
        <f>IF(N455="nulová",J455,0)</f>
        <v>0</v>
      </c>
      <c r="BJ455" s="17" t="s">
        <v>74</v>
      </c>
      <c r="BK455" s="227">
        <f>ROUND(I455*H455,2)</f>
        <v>0</v>
      </c>
      <c r="BL455" s="17" t="s">
        <v>218</v>
      </c>
      <c r="BM455" s="17" t="s">
        <v>1294</v>
      </c>
    </row>
    <row r="456" spans="2:47" s="1" customFormat="1" ht="12">
      <c r="B456" s="38"/>
      <c r="C456" s="39"/>
      <c r="D456" s="228" t="s">
        <v>219</v>
      </c>
      <c r="E456" s="39"/>
      <c r="F456" s="229" t="s">
        <v>648</v>
      </c>
      <c r="G456" s="39"/>
      <c r="H456" s="39"/>
      <c r="I456" s="143"/>
      <c r="J456" s="39"/>
      <c r="K456" s="39"/>
      <c r="L456" s="43"/>
      <c r="M456" s="230"/>
      <c r="N456" s="79"/>
      <c r="O456" s="79"/>
      <c r="P456" s="79"/>
      <c r="Q456" s="79"/>
      <c r="R456" s="79"/>
      <c r="S456" s="79"/>
      <c r="T456" s="80"/>
      <c r="AT456" s="17" t="s">
        <v>219</v>
      </c>
      <c r="AU456" s="17" t="s">
        <v>76</v>
      </c>
    </row>
    <row r="457" spans="2:47" s="1" customFormat="1" ht="12">
      <c r="B457" s="38"/>
      <c r="C457" s="39"/>
      <c r="D457" s="228" t="s">
        <v>221</v>
      </c>
      <c r="E457" s="39"/>
      <c r="F457" s="231" t="s">
        <v>625</v>
      </c>
      <c r="G457" s="39"/>
      <c r="H457" s="39"/>
      <c r="I457" s="143"/>
      <c r="J457" s="39"/>
      <c r="K457" s="39"/>
      <c r="L457" s="43"/>
      <c r="M457" s="230"/>
      <c r="N457" s="79"/>
      <c r="O457" s="79"/>
      <c r="P457" s="79"/>
      <c r="Q457" s="79"/>
      <c r="R457" s="79"/>
      <c r="S457" s="79"/>
      <c r="T457" s="80"/>
      <c r="AT457" s="17" t="s">
        <v>221</v>
      </c>
      <c r="AU457" s="17" t="s">
        <v>76</v>
      </c>
    </row>
    <row r="458" spans="2:51" s="12" customFormat="1" ht="12">
      <c r="B458" s="232"/>
      <c r="C458" s="233"/>
      <c r="D458" s="228" t="s">
        <v>223</v>
      </c>
      <c r="E458" s="234" t="s">
        <v>1</v>
      </c>
      <c r="F458" s="235" t="s">
        <v>1066</v>
      </c>
      <c r="G458" s="233"/>
      <c r="H458" s="234" t="s">
        <v>1</v>
      </c>
      <c r="I458" s="236"/>
      <c r="J458" s="233"/>
      <c r="K458" s="233"/>
      <c r="L458" s="237"/>
      <c r="M458" s="238"/>
      <c r="N458" s="239"/>
      <c r="O458" s="239"/>
      <c r="P458" s="239"/>
      <c r="Q458" s="239"/>
      <c r="R458" s="239"/>
      <c r="S458" s="239"/>
      <c r="T458" s="240"/>
      <c r="AT458" s="241" t="s">
        <v>223</v>
      </c>
      <c r="AU458" s="241" t="s">
        <v>76</v>
      </c>
      <c r="AV458" s="12" t="s">
        <v>74</v>
      </c>
      <c r="AW458" s="12" t="s">
        <v>30</v>
      </c>
      <c r="AX458" s="12" t="s">
        <v>67</v>
      </c>
      <c r="AY458" s="241" t="s">
        <v>211</v>
      </c>
    </row>
    <row r="459" spans="2:51" s="13" customFormat="1" ht="12">
      <c r="B459" s="242"/>
      <c r="C459" s="243"/>
      <c r="D459" s="228" t="s">
        <v>223</v>
      </c>
      <c r="E459" s="244" t="s">
        <v>1</v>
      </c>
      <c r="F459" s="245" t="s">
        <v>1295</v>
      </c>
      <c r="G459" s="243"/>
      <c r="H459" s="246">
        <v>152.039</v>
      </c>
      <c r="I459" s="247"/>
      <c r="J459" s="243"/>
      <c r="K459" s="243"/>
      <c r="L459" s="248"/>
      <c r="M459" s="249"/>
      <c r="N459" s="250"/>
      <c r="O459" s="250"/>
      <c r="P459" s="250"/>
      <c r="Q459" s="250"/>
      <c r="R459" s="250"/>
      <c r="S459" s="250"/>
      <c r="T459" s="251"/>
      <c r="AT459" s="252" t="s">
        <v>223</v>
      </c>
      <c r="AU459" s="252" t="s">
        <v>76</v>
      </c>
      <c r="AV459" s="13" t="s">
        <v>76</v>
      </c>
      <c r="AW459" s="13" t="s">
        <v>30</v>
      </c>
      <c r="AX459" s="13" t="s">
        <v>74</v>
      </c>
      <c r="AY459" s="252" t="s">
        <v>211</v>
      </c>
    </row>
    <row r="460" spans="2:65" s="1" customFormat="1" ht="16.5" customHeight="1">
      <c r="B460" s="38"/>
      <c r="C460" s="216" t="s">
        <v>396</v>
      </c>
      <c r="D460" s="216" t="s">
        <v>213</v>
      </c>
      <c r="E460" s="217" t="s">
        <v>649</v>
      </c>
      <c r="F460" s="218" t="s">
        <v>650</v>
      </c>
      <c r="G460" s="219" t="s">
        <v>216</v>
      </c>
      <c r="H460" s="220">
        <v>144.541</v>
      </c>
      <c r="I460" s="221"/>
      <c r="J460" s="222">
        <f>ROUND(I460*H460,2)</f>
        <v>0</v>
      </c>
      <c r="K460" s="218" t="s">
        <v>217</v>
      </c>
      <c r="L460" s="43"/>
      <c r="M460" s="223" t="s">
        <v>1</v>
      </c>
      <c r="N460" s="224" t="s">
        <v>38</v>
      </c>
      <c r="O460" s="79"/>
      <c r="P460" s="225">
        <f>O460*H460</f>
        <v>0</v>
      </c>
      <c r="Q460" s="225">
        <v>0</v>
      </c>
      <c r="R460" s="225">
        <f>Q460*H460</f>
        <v>0</v>
      </c>
      <c r="S460" s="225">
        <v>0.0779</v>
      </c>
      <c r="T460" s="226">
        <f>S460*H460</f>
        <v>11.2597439</v>
      </c>
      <c r="AR460" s="17" t="s">
        <v>218</v>
      </c>
      <c r="AT460" s="17" t="s">
        <v>213</v>
      </c>
      <c r="AU460" s="17" t="s">
        <v>76</v>
      </c>
      <c r="AY460" s="17" t="s">
        <v>211</v>
      </c>
      <c r="BE460" s="227">
        <f>IF(N460="základní",J460,0)</f>
        <v>0</v>
      </c>
      <c r="BF460" s="227">
        <f>IF(N460="snížená",J460,0)</f>
        <v>0</v>
      </c>
      <c r="BG460" s="227">
        <f>IF(N460="zákl. přenesená",J460,0)</f>
        <v>0</v>
      </c>
      <c r="BH460" s="227">
        <f>IF(N460="sníž. přenesená",J460,0)</f>
        <v>0</v>
      </c>
      <c r="BI460" s="227">
        <f>IF(N460="nulová",J460,0)</f>
        <v>0</v>
      </c>
      <c r="BJ460" s="17" t="s">
        <v>74</v>
      </c>
      <c r="BK460" s="227">
        <f>ROUND(I460*H460,2)</f>
        <v>0</v>
      </c>
      <c r="BL460" s="17" t="s">
        <v>218</v>
      </c>
      <c r="BM460" s="17" t="s">
        <v>1296</v>
      </c>
    </row>
    <row r="461" spans="2:47" s="1" customFormat="1" ht="12">
      <c r="B461" s="38"/>
      <c r="C461" s="39"/>
      <c r="D461" s="228" t="s">
        <v>219</v>
      </c>
      <c r="E461" s="39"/>
      <c r="F461" s="229" t="s">
        <v>652</v>
      </c>
      <c r="G461" s="39"/>
      <c r="H461" s="39"/>
      <c r="I461" s="143"/>
      <c r="J461" s="39"/>
      <c r="K461" s="39"/>
      <c r="L461" s="43"/>
      <c r="M461" s="230"/>
      <c r="N461" s="79"/>
      <c r="O461" s="79"/>
      <c r="P461" s="79"/>
      <c r="Q461" s="79"/>
      <c r="R461" s="79"/>
      <c r="S461" s="79"/>
      <c r="T461" s="80"/>
      <c r="AT461" s="17" t="s">
        <v>219</v>
      </c>
      <c r="AU461" s="17" t="s">
        <v>76</v>
      </c>
    </row>
    <row r="462" spans="2:47" s="1" customFormat="1" ht="12">
      <c r="B462" s="38"/>
      <c r="C462" s="39"/>
      <c r="D462" s="228" t="s">
        <v>221</v>
      </c>
      <c r="E462" s="39"/>
      <c r="F462" s="231" t="s">
        <v>653</v>
      </c>
      <c r="G462" s="39"/>
      <c r="H462" s="39"/>
      <c r="I462" s="143"/>
      <c r="J462" s="39"/>
      <c r="K462" s="39"/>
      <c r="L462" s="43"/>
      <c r="M462" s="230"/>
      <c r="N462" s="79"/>
      <c r="O462" s="79"/>
      <c r="P462" s="79"/>
      <c r="Q462" s="79"/>
      <c r="R462" s="79"/>
      <c r="S462" s="79"/>
      <c r="T462" s="80"/>
      <c r="AT462" s="17" t="s">
        <v>221</v>
      </c>
      <c r="AU462" s="17" t="s">
        <v>76</v>
      </c>
    </row>
    <row r="463" spans="2:51" s="12" customFormat="1" ht="12">
      <c r="B463" s="232"/>
      <c r="C463" s="233"/>
      <c r="D463" s="228" t="s">
        <v>223</v>
      </c>
      <c r="E463" s="234" t="s">
        <v>1</v>
      </c>
      <c r="F463" s="235" t="s">
        <v>1297</v>
      </c>
      <c r="G463" s="233"/>
      <c r="H463" s="234" t="s">
        <v>1</v>
      </c>
      <c r="I463" s="236"/>
      <c r="J463" s="233"/>
      <c r="K463" s="233"/>
      <c r="L463" s="237"/>
      <c r="M463" s="238"/>
      <c r="N463" s="239"/>
      <c r="O463" s="239"/>
      <c r="P463" s="239"/>
      <c r="Q463" s="239"/>
      <c r="R463" s="239"/>
      <c r="S463" s="239"/>
      <c r="T463" s="240"/>
      <c r="AT463" s="241" t="s">
        <v>223</v>
      </c>
      <c r="AU463" s="241" t="s">
        <v>76</v>
      </c>
      <c r="AV463" s="12" t="s">
        <v>74</v>
      </c>
      <c r="AW463" s="12" t="s">
        <v>30</v>
      </c>
      <c r="AX463" s="12" t="s">
        <v>67</v>
      </c>
      <c r="AY463" s="241" t="s">
        <v>211</v>
      </c>
    </row>
    <row r="464" spans="2:51" s="13" customFormat="1" ht="12">
      <c r="B464" s="242"/>
      <c r="C464" s="243"/>
      <c r="D464" s="228" t="s">
        <v>223</v>
      </c>
      <c r="E464" s="244" t="s">
        <v>1</v>
      </c>
      <c r="F464" s="245" t="s">
        <v>1298</v>
      </c>
      <c r="G464" s="243"/>
      <c r="H464" s="246">
        <v>27.126</v>
      </c>
      <c r="I464" s="247"/>
      <c r="J464" s="243"/>
      <c r="K464" s="243"/>
      <c r="L464" s="248"/>
      <c r="M464" s="249"/>
      <c r="N464" s="250"/>
      <c r="O464" s="250"/>
      <c r="P464" s="250"/>
      <c r="Q464" s="250"/>
      <c r="R464" s="250"/>
      <c r="S464" s="250"/>
      <c r="T464" s="251"/>
      <c r="AT464" s="252" t="s">
        <v>223</v>
      </c>
      <c r="AU464" s="252" t="s">
        <v>76</v>
      </c>
      <c r="AV464" s="13" t="s">
        <v>76</v>
      </c>
      <c r="AW464" s="13" t="s">
        <v>30</v>
      </c>
      <c r="AX464" s="13" t="s">
        <v>67</v>
      </c>
      <c r="AY464" s="252" t="s">
        <v>211</v>
      </c>
    </row>
    <row r="465" spans="2:51" s="12" customFormat="1" ht="12">
      <c r="B465" s="232"/>
      <c r="C465" s="233"/>
      <c r="D465" s="228" t="s">
        <v>223</v>
      </c>
      <c r="E465" s="234" t="s">
        <v>1</v>
      </c>
      <c r="F465" s="235" t="s">
        <v>1299</v>
      </c>
      <c r="G465" s="233"/>
      <c r="H465" s="234" t="s">
        <v>1</v>
      </c>
      <c r="I465" s="236"/>
      <c r="J465" s="233"/>
      <c r="K465" s="233"/>
      <c r="L465" s="237"/>
      <c r="M465" s="238"/>
      <c r="N465" s="239"/>
      <c r="O465" s="239"/>
      <c r="P465" s="239"/>
      <c r="Q465" s="239"/>
      <c r="R465" s="239"/>
      <c r="S465" s="239"/>
      <c r="T465" s="240"/>
      <c r="AT465" s="241" t="s">
        <v>223</v>
      </c>
      <c r="AU465" s="241" t="s">
        <v>76</v>
      </c>
      <c r="AV465" s="12" t="s">
        <v>74</v>
      </c>
      <c r="AW465" s="12" t="s">
        <v>30</v>
      </c>
      <c r="AX465" s="12" t="s">
        <v>67</v>
      </c>
      <c r="AY465" s="241" t="s">
        <v>211</v>
      </c>
    </row>
    <row r="466" spans="2:51" s="13" customFormat="1" ht="12">
      <c r="B466" s="242"/>
      <c r="C466" s="243"/>
      <c r="D466" s="228" t="s">
        <v>223</v>
      </c>
      <c r="E466" s="244" t="s">
        <v>1</v>
      </c>
      <c r="F466" s="245" t="s">
        <v>1288</v>
      </c>
      <c r="G466" s="243"/>
      <c r="H466" s="246">
        <v>51.66</v>
      </c>
      <c r="I466" s="247"/>
      <c r="J466" s="243"/>
      <c r="K466" s="243"/>
      <c r="L466" s="248"/>
      <c r="M466" s="249"/>
      <c r="N466" s="250"/>
      <c r="O466" s="250"/>
      <c r="P466" s="250"/>
      <c r="Q466" s="250"/>
      <c r="R466" s="250"/>
      <c r="S466" s="250"/>
      <c r="T466" s="251"/>
      <c r="AT466" s="252" t="s">
        <v>223</v>
      </c>
      <c r="AU466" s="252" t="s">
        <v>76</v>
      </c>
      <c r="AV466" s="13" t="s">
        <v>76</v>
      </c>
      <c r="AW466" s="13" t="s">
        <v>30</v>
      </c>
      <c r="AX466" s="13" t="s">
        <v>67</v>
      </c>
      <c r="AY466" s="252" t="s">
        <v>211</v>
      </c>
    </row>
    <row r="467" spans="2:51" s="12" customFormat="1" ht="12">
      <c r="B467" s="232"/>
      <c r="C467" s="233"/>
      <c r="D467" s="228" t="s">
        <v>223</v>
      </c>
      <c r="E467" s="234" t="s">
        <v>1</v>
      </c>
      <c r="F467" s="235" t="s">
        <v>1300</v>
      </c>
      <c r="G467" s="233"/>
      <c r="H467" s="234" t="s">
        <v>1</v>
      </c>
      <c r="I467" s="236"/>
      <c r="J467" s="233"/>
      <c r="K467" s="233"/>
      <c r="L467" s="237"/>
      <c r="M467" s="238"/>
      <c r="N467" s="239"/>
      <c r="O467" s="239"/>
      <c r="P467" s="239"/>
      <c r="Q467" s="239"/>
      <c r="R467" s="239"/>
      <c r="S467" s="239"/>
      <c r="T467" s="240"/>
      <c r="AT467" s="241" t="s">
        <v>223</v>
      </c>
      <c r="AU467" s="241" t="s">
        <v>76</v>
      </c>
      <c r="AV467" s="12" t="s">
        <v>74</v>
      </c>
      <c r="AW467" s="12" t="s">
        <v>30</v>
      </c>
      <c r="AX467" s="12" t="s">
        <v>67</v>
      </c>
      <c r="AY467" s="241" t="s">
        <v>211</v>
      </c>
    </row>
    <row r="468" spans="2:51" s="13" customFormat="1" ht="12">
      <c r="B468" s="242"/>
      <c r="C468" s="243"/>
      <c r="D468" s="228" t="s">
        <v>223</v>
      </c>
      <c r="E468" s="244" t="s">
        <v>1</v>
      </c>
      <c r="F468" s="245" t="s">
        <v>1289</v>
      </c>
      <c r="G468" s="243"/>
      <c r="H468" s="246">
        <v>35.9</v>
      </c>
      <c r="I468" s="247"/>
      <c r="J468" s="243"/>
      <c r="K468" s="243"/>
      <c r="L468" s="248"/>
      <c r="M468" s="249"/>
      <c r="N468" s="250"/>
      <c r="O468" s="250"/>
      <c r="P468" s="250"/>
      <c r="Q468" s="250"/>
      <c r="R468" s="250"/>
      <c r="S468" s="250"/>
      <c r="T468" s="251"/>
      <c r="AT468" s="252" t="s">
        <v>223</v>
      </c>
      <c r="AU468" s="252" t="s">
        <v>76</v>
      </c>
      <c r="AV468" s="13" t="s">
        <v>76</v>
      </c>
      <c r="AW468" s="13" t="s">
        <v>30</v>
      </c>
      <c r="AX468" s="13" t="s">
        <v>67</v>
      </c>
      <c r="AY468" s="252" t="s">
        <v>211</v>
      </c>
    </row>
    <row r="469" spans="2:51" s="12" customFormat="1" ht="12">
      <c r="B469" s="232"/>
      <c r="C469" s="233"/>
      <c r="D469" s="228" t="s">
        <v>223</v>
      </c>
      <c r="E469" s="234" t="s">
        <v>1</v>
      </c>
      <c r="F469" s="235" t="s">
        <v>1301</v>
      </c>
      <c r="G469" s="233"/>
      <c r="H469" s="234" t="s">
        <v>1</v>
      </c>
      <c r="I469" s="236"/>
      <c r="J469" s="233"/>
      <c r="K469" s="233"/>
      <c r="L469" s="237"/>
      <c r="M469" s="238"/>
      <c r="N469" s="239"/>
      <c r="O469" s="239"/>
      <c r="P469" s="239"/>
      <c r="Q469" s="239"/>
      <c r="R469" s="239"/>
      <c r="S469" s="239"/>
      <c r="T469" s="240"/>
      <c r="AT469" s="241" t="s">
        <v>223</v>
      </c>
      <c r="AU469" s="241" t="s">
        <v>76</v>
      </c>
      <c r="AV469" s="12" t="s">
        <v>74</v>
      </c>
      <c r="AW469" s="12" t="s">
        <v>30</v>
      </c>
      <c r="AX469" s="12" t="s">
        <v>67</v>
      </c>
      <c r="AY469" s="241" t="s">
        <v>211</v>
      </c>
    </row>
    <row r="470" spans="2:51" s="13" customFormat="1" ht="12">
      <c r="B470" s="242"/>
      <c r="C470" s="243"/>
      <c r="D470" s="228" t="s">
        <v>223</v>
      </c>
      <c r="E470" s="244" t="s">
        <v>1</v>
      </c>
      <c r="F470" s="245" t="s">
        <v>1302</v>
      </c>
      <c r="G470" s="243"/>
      <c r="H470" s="246">
        <v>2.037</v>
      </c>
      <c r="I470" s="247"/>
      <c r="J470" s="243"/>
      <c r="K470" s="243"/>
      <c r="L470" s="248"/>
      <c r="M470" s="249"/>
      <c r="N470" s="250"/>
      <c r="O470" s="250"/>
      <c r="P470" s="250"/>
      <c r="Q470" s="250"/>
      <c r="R470" s="250"/>
      <c r="S470" s="250"/>
      <c r="T470" s="251"/>
      <c r="AT470" s="252" t="s">
        <v>223</v>
      </c>
      <c r="AU470" s="252" t="s">
        <v>76</v>
      </c>
      <c r="AV470" s="13" t="s">
        <v>76</v>
      </c>
      <c r="AW470" s="13" t="s">
        <v>30</v>
      </c>
      <c r="AX470" s="13" t="s">
        <v>67</v>
      </c>
      <c r="AY470" s="252" t="s">
        <v>211</v>
      </c>
    </row>
    <row r="471" spans="2:51" s="13" customFormat="1" ht="12">
      <c r="B471" s="242"/>
      <c r="C471" s="243"/>
      <c r="D471" s="228" t="s">
        <v>223</v>
      </c>
      <c r="E471" s="244" t="s">
        <v>1</v>
      </c>
      <c r="F471" s="245" t="s">
        <v>1075</v>
      </c>
      <c r="G471" s="243"/>
      <c r="H471" s="246">
        <v>1.2</v>
      </c>
      <c r="I471" s="247"/>
      <c r="J471" s="243"/>
      <c r="K471" s="243"/>
      <c r="L471" s="248"/>
      <c r="M471" s="249"/>
      <c r="N471" s="250"/>
      <c r="O471" s="250"/>
      <c r="P471" s="250"/>
      <c r="Q471" s="250"/>
      <c r="R471" s="250"/>
      <c r="S471" s="250"/>
      <c r="T471" s="251"/>
      <c r="AT471" s="252" t="s">
        <v>223</v>
      </c>
      <c r="AU471" s="252" t="s">
        <v>76</v>
      </c>
      <c r="AV471" s="13" t="s">
        <v>76</v>
      </c>
      <c r="AW471" s="13" t="s">
        <v>30</v>
      </c>
      <c r="AX471" s="13" t="s">
        <v>67</v>
      </c>
      <c r="AY471" s="252" t="s">
        <v>211</v>
      </c>
    </row>
    <row r="472" spans="2:51" s="12" customFormat="1" ht="12">
      <c r="B472" s="232"/>
      <c r="C472" s="233"/>
      <c r="D472" s="228" t="s">
        <v>223</v>
      </c>
      <c r="E472" s="234" t="s">
        <v>1</v>
      </c>
      <c r="F472" s="235" t="s">
        <v>1276</v>
      </c>
      <c r="G472" s="233"/>
      <c r="H472" s="234" t="s">
        <v>1</v>
      </c>
      <c r="I472" s="236"/>
      <c r="J472" s="233"/>
      <c r="K472" s="233"/>
      <c r="L472" s="237"/>
      <c r="M472" s="238"/>
      <c r="N472" s="239"/>
      <c r="O472" s="239"/>
      <c r="P472" s="239"/>
      <c r="Q472" s="239"/>
      <c r="R472" s="239"/>
      <c r="S472" s="239"/>
      <c r="T472" s="240"/>
      <c r="AT472" s="241" t="s">
        <v>223</v>
      </c>
      <c r="AU472" s="241" t="s">
        <v>76</v>
      </c>
      <c r="AV472" s="12" t="s">
        <v>74</v>
      </c>
      <c r="AW472" s="12" t="s">
        <v>30</v>
      </c>
      <c r="AX472" s="12" t="s">
        <v>67</v>
      </c>
      <c r="AY472" s="241" t="s">
        <v>211</v>
      </c>
    </row>
    <row r="473" spans="2:51" s="13" customFormat="1" ht="12">
      <c r="B473" s="242"/>
      <c r="C473" s="243"/>
      <c r="D473" s="228" t="s">
        <v>223</v>
      </c>
      <c r="E473" s="244" t="s">
        <v>1</v>
      </c>
      <c r="F473" s="245" t="s">
        <v>1303</v>
      </c>
      <c r="G473" s="243"/>
      <c r="H473" s="246">
        <v>26.618</v>
      </c>
      <c r="I473" s="247"/>
      <c r="J473" s="243"/>
      <c r="K473" s="243"/>
      <c r="L473" s="248"/>
      <c r="M473" s="249"/>
      <c r="N473" s="250"/>
      <c r="O473" s="250"/>
      <c r="P473" s="250"/>
      <c r="Q473" s="250"/>
      <c r="R473" s="250"/>
      <c r="S473" s="250"/>
      <c r="T473" s="251"/>
      <c r="AT473" s="252" t="s">
        <v>223</v>
      </c>
      <c r="AU473" s="252" t="s">
        <v>76</v>
      </c>
      <c r="AV473" s="13" t="s">
        <v>76</v>
      </c>
      <c r="AW473" s="13" t="s">
        <v>30</v>
      </c>
      <c r="AX473" s="13" t="s">
        <v>67</v>
      </c>
      <c r="AY473" s="252" t="s">
        <v>211</v>
      </c>
    </row>
    <row r="474" spans="2:51" s="14" customFormat="1" ht="12">
      <c r="B474" s="253"/>
      <c r="C474" s="254"/>
      <c r="D474" s="228" t="s">
        <v>223</v>
      </c>
      <c r="E474" s="255" t="s">
        <v>1</v>
      </c>
      <c r="F474" s="256" t="s">
        <v>227</v>
      </c>
      <c r="G474" s="254"/>
      <c r="H474" s="257">
        <v>144.541</v>
      </c>
      <c r="I474" s="258"/>
      <c r="J474" s="254"/>
      <c r="K474" s="254"/>
      <c r="L474" s="259"/>
      <c r="M474" s="260"/>
      <c r="N474" s="261"/>
      <c r="O474" s="261"/>
      <c r="P474" s="261"/>
      <c r="Q474" s="261"/>
      <c r="R474" s="261"/>
      <c r="S474" s="261"/>
      <c r="T474" s="262"/>
      <c r="AT474" s="263" t="s">
        <v>223</v>
      </c>
      <c r="AU474" s="263" t="s">
        <v>76</v>
      </c>
      <c r="AV474" s="14" t="s">
        <v>218</v>
      </c>
      <c r="AW474" s="14" t="s">
        <v>30</v>
      </c>
      <c r="AX474" s="14" t="s">
        <v>74</v>
      </c>
      <c r="AY474" s="263" t="s">
        <v>211</v>
      </c>
    </row>
    <row r="475" spans="2:65" s="1" customFormat="1" ht="16.5" customHeight="1">
      <c r="B475" s="38"/>
      <c r="C475" s="216" t="s">
        <v>614</v>
      </c>
      <c r="D475" s="216" t="s">
        <v>213</v>
      </c>
      <c r="E475" s="217" t="s">
        <v>661</v>
      </c>
      <c r="F475" s="218" t="s">
        <v>662</v>
      </c>
      <c r="G475" s="219" t="s">
        <v>230</v>
      </c>
      <c r="H475" s="220">
        <v>9.934</v>
      </c>
      <c r="I475" s="221"/>
      <c r="J475" s="222">
        <f>ROUND(I475*H475,2)</f>
        <v>0</v>
      </c>
      <c r="K475" s="218" t="s">
        <v>217</v>
      </c>
      <c r="L475" s="43"/>
      <c r="M475" s="223" t="s">
        <v>1</v>
      </c>
      <c r="N475" s="224" t="s">
        <v>38</v>
      </c>
      <c r="O475" s="79"/>
      <c r="P475" s="225">
        <f>O475*H475</f>
        <v>0</v>
      </c>
      <c r="Q475" s="225">
        <v>0.50375</v>
      </c>
      <c r="R475" s="225">
        <f>Q475*H475</f>
        <v>5.0042525</v>
      </c>
      <c r="S475" s="225">
        <v>2.5</v>
      </c>
      <c r="T475" s="226">
        <f>S475*H475</f>
        <v>24.834999999999997</v>
      </c>
      <c r="AR475" s="17" t="s">
        <v>218</v>
      </c>
      <c r="AT475" s="17" t="s">
        <v>213</v>
      </c>
      <c r="AU475" s="17" t="s">
        <v>76</v>
      </c>
      <c r="AY475" s="17" t="s">
        <v>211</v>
      </c>
      <c r="BE475" s="227">
        <f>IF(N475="základní",J475,0)</f>
        <v>0</v>
      </c>
      <c r="BF475" s="227">
        <f>IF(N475="snížená",J475,0)</f>
        <v>0</v>
      </c>
      <c r="BG475" s="227">
        <f>IF(N475="zákl. přenesená",J475,0)</f>
        <v>0</v>
      </c>
      <c r="BH475" s="227">
        <f>IF(N475="sníž. přenesená",J475,0)</f>
        <v>0</v>
      </c>
      <c r="BI475" s="227">
        <f>IF(N475="nulová",J475,0)</f>
        <v>0</v>
      </c>
      <c r="BJ475" s="17" t="s">
        <v>74</v>
      </c>
      <c r="BK475" s="227">
        <f>ROUND(I475*H475,2)</f>
        <v>0</v>
      </c>
      <c r="BL475" s="17" t="s">
        <v>218</v>
      </c>
      <c r="BM475" s="17" t="s">
        <v>1304</v>
      </c>
    </row>
    <row r="476" spans="2:47" s="1" customFormat="1" ht="12">
      <c r="B476" s="38"/>
      <c r="C476" s="39"/>
      <c r="D476" s="228" t="s">
        <v>219</v>
      </c>
      <c r="E476" s="39"/>
      <c r="F476" s="229" t="s">
        <v>664</v>
      </c>
      <c r="G476" s="39"/>
      <c r="H476" s="39"/>
      <c r="I476" s="143"/>
      <c r="J476" s="39"/>
      <c r="K476" s="39"/>
      <c r="L476" s="43"/>
      <c r="M476" s="230"/>
      <c r="N476" s="79"/>
      <c r="O476" s="79"/>
      <c r="P476" s="79"/>
      <c r="Q476" s="79"/>
      <c r="R476" s="79"/>
      <c r="S476" s="79"/>
      <c r="T476" s="80"/>
      <c r="AT476" s="17" t="s">
        <v>219</v>
      </c>
      <c r="AU476" s="17" t="s">
        <v>76</v>
      </c>
    </row>
    <row r="477" spans="2:47" s="1" customFormat="1" ht="12">
      <c r="B477" s="38"/>
      <c r="C477" s="39"/>
      <c r="D477" s="228" t="s">
        <v>221</v>
      </c>
      <c r="E477" s="39"/>
      <c r="F477" s="231" t="s">
        <v>665</v>
      </c>
      <c r="G477" s="39"/>
      <c r="H477" s="39"/>
      <c r="I477" s="143"/>
      <c r="J477" s="39"/>
      <c r="K477" s="39"/>
      <c r="L477" s="43"/>
      <c r="M477" s="230"/>
      <c r="N477" s="79"/>
      <c r="O477" s="79"/>
      <c r="P477" s="79"/>
      <c r="Q477" s="79"/>
      <c r="R477" s="79"/>
      <c r="S477" s="79"/>
      <c r="T477" s="80"/>
      <c r="AT477" s="17" t="s">
        <v>221</v>
      </c>
      <c r="AU477" s="17" t="s">
        <v>76</v>
      </c>
    </row>
    <row r="478" spans="2:51" s="12" customFormat="1" ht="12">
      <c r="B478" s="232"/>
      <c r="C478" s="233"/>
      <c r="D478" s="228" t="s">
        <v>223</v>
      </c>
      <c r="E478" s="234" t="s">
        <v>1</v>
      </c>
      <c r="F478" s="235" t="s">
        <v>666</v>
      </c>
      <c r="G478" s="233"/>
      <c r="H478" s="234" t="s">
        <v>1</v>
      </c>
      <c r="I478" s="236"/>
      <c r="J478" s="233"/>
      <c r="K478" s="233"/>
      <c r="L478" s="237"/>
      <c r="M478" s="238"/>
      <c r="N478" s="239"/>
      <c r="O478" s="239"/>
      <c r="P478" s="239"/>
      <c r="Q478" s="239"/>
      <c r="R478" s="239"/>
      <c r="S478" s="239"/>
      <c r="T478" s="240"/>
      <c r="AT478" s="241" t="s">
        <v>223</v>
      </c>
      <c r="AU478" s="241" t="s">
        <v>76</v>
      </c>
      <c r="AV478" s="12" t="s">
        <v>74</v>
      </c>
      <c r="AW478" s="12" t="s">
        <v>30</v>
      </c>
      <c r="AX478" s="12" t="s">
        <v>67</v>
      </c>
      <c r="AY478" s="241" t="s">
        <v>211</v>
      </c>
    </row>
    <row r="479" spans="2:51" s="12" customFormat="1" ht="12">
      <c r="B479" s="232"/>
      <c r="C479" s="233"/>
      <c r="D479" s="228" t="s">
        <v>223</v>
      </c>
      <c r="E479" s="234" t="s">
        <v>1</v>
      </c>
      <c r="F479" s="235" t="s">
        <v>667</v>
      </c>
      <c r="G479" s="233"/>
      <c r="H479" s="234" t="s">
        <v>1</v>
      </c>
      <c r="I479" s="236"/>
      <c r="J479" s="233"/>
      <c r="K479" s="233"/>
      <c r="L479" s="237"/>
      <c r="M479" s="238"/>
      <c r="N479" s="239"/>
      <c r="O479" s="239"/>
      <c r="P479" s="239"/>
      <c r="Q479" s="239"/>
      <c r="R479" s="239"/>
      <c r="S479" s="239"/>
      <c r="T479" s="240"/>
      <c r="AT479" s="241" t="s">
        <v>223</v>
      </c>
      <c r="AU479" s="241" t="s">
        <v>76</v>
      </c>
      <c r="AV479" s="12" t="s">
        <v>74</v>
      </c>
      <c r="AW479" s="12" t="s">
        <v>30</v>
      </c>
      <c r="AX479" s="12" t="s">
        <v>67</v>
      </c>
      <c r="AY479" s="241" t="s">
        <v>211</v>
      </c>
    </row>
    <row r="480" spans="2:51" s="12" customFormat="1" ht="12">
      <c r="B480" s="232"/>
      <c r="C480" s="233"/>
      <c r="D480" s="228" t="s">
        <v>223</v>
      </c>
      <c r="E480" s="234" t="s">
        <v>1</v>
      </c>
      <c r="F480" s="235" t="s">
        <v>626</v>
      </c>
      <c r="G480" s="233"/>
      <c r="H480" s="234" t="s">
        <v>1</v>
      </c>
      <c r="I480" s="236"/>
      <c r="J480" s="233"/>
      <c r="K480" s="233"/>
      <c r="L480" s="237"/>
      <c r="M480" s="238"/>
      <c r="N480" s="239"/>
      <c r="O480" s="239"/>
      <c r="P480" s="239"/>
      <c r="Q480" s="239"/>
      <c r="R480" s="239"/>
      <c r="S480" s="239"/>
      <c r="T480" s="240"/>
      <c r="AT480" s="241" t="s">
        <v>223</v>
      </c>
      <c r="AU480" s="241" t="s">
        <v>76</v>
      </c>
      <c r="AV480" s="12" t="s">
        <v>74</v>
      </c>
      <c r="AW480" s="12" t="s">
        <v>30</v>
      </c>
      <c r="AX480" s="12" t="s">
        <v>67</v>
      </c>
      <c r="AY480" s="241" t="s">
        <v>211</v>
      </c>
    </row>
    <row r="481" spans="2:51" s="13" customFormat="1" ht="12">
      <c r="B481" s="242"/>
      <c r="C481" s="243"/>
      <c r="D481" s="228" t="s">
        <v>223</v>
      </c>
      <c r="E481" s="244" t="s">
        <v>1</v>
      </c>
      <c r="F481" s="245" t="s">
        <v>1305</v>
      </c>
      <c r="G481" s="243"/>
      <c r="H481" s="246">
        <v>5.425</v>
      </c>
      <c r="I481" s="247"/>
      <c r="J481" s="243"/>
      <c r="K481" s="243"/>
      <c r="L481" s="248"/>
      <c r="M481" s="249"/>
      <c r="N481" s="250"/>
      <c r="O481" s="250"/>
      <c r="P481" s="250"/>
      <c r="Q481" s="250"/>
      <c r="R481" s="250"/>
      <c r="S481" s="250"/>
      <c r="T481" s="251"/>
      <c r="AT481" s="252" t="s">
        <v>223</v>
      </c>
      <c r="AU481" s="252" t="s">
        <v>76</v>
      </c>
      <c r="AV481" s="13" t="s">
        <v>76</v>
      </c>
      <c r="AW481" s="13" t="s">
        <v>30</v>
      </c>
      <c r="AX481" s="13" t="s">
        <v>67</v>
      </c>
      <c r="AY481" s="252" t="s">
        <v>211</v>
      </c>
    </row>
    <row r="482" spans="2:51" s="12" customFormat="1" ht="12">
      <c r="B482" s="232"/>
      <c r="C482" s="233"/>
      <c r="D482" s="228" t="s">
        <v>223</v>
      </c>
      <c r="E482" s="234" t="s">
        <v>1</v>
      </c>
      <c r="F482" s="235" t="s">
        <v>1058</v>
      </c>
      <c r="G482" s="233"/>
      <c r="H482" s="234" t="s">
        <v>1</v>
      </c>
      <c r="I482" s="236"/>
      <c r="J482" s="233"/>
      <c r="K482" s="233"/>
      <c r="L482" s="237"/>
      <c r="M482" s="238"/>
      <c r="N482" s="239"/>
      <c r="O482" s="239"/>
      <c r="P482" s="239"/>
      <c r="Q482" s="239"/>
      <c r="R482" s="239"/>
      <c r="S482" s="239"/>
      <c r="T482" s="240"/>
      <c r="AT482" s="241" t="s">
        <v>223</v>
      </c>
      <c r="AU482" s="241" t="s">
        <v>76</v>
      </c>
      <c r="AV482" s="12" t="s">
        <v>74</v>
      </c>
      <c r="AW482" s="12" t="s">
        <v>30</v>
      </c>
      <c r="AX482" s="12" t="s">
        <v>67</v>
      </c>
      <c r="AY482" s="241" t="s">
        <v>211</v>
      </c>
    </row>
    <row r="483" spans="2:51" s="13" customFormat="1" ht="12">
      <c r="B483" s="242"/>
      <c r="C483" s="243"/>
      <c r="D483" s="228" t="s">
        <v>223</v>
      </c>
      <c r="E483" s="244" t="s">
        <v>1</v>
      </c>
      <c r="F483" s="245" t="s">
        <v>1306</v>
      </c>
      <c r="G483" s="243"/>
      <c r="H483" s="246">
        <v>2.066</v>
      </c>
      <c r="I483" s="247"/>
      <c r="J483" s="243"/>
      <c r="K483" s="243"/>
      <c r="L483" s="248"/>
      <c r="M483" s="249"/>
      <c r="N483" s="250"/>
      <c r="O483" s="250"/>
      <c r="P483" s="250"/>
      <c r="Q483" s="250"/>
      <c r="R483" s="250"/>
      <c r="S483" s="250"/>
      <c r="T483" s="251"/>
      <c r="AT483" s="252" t="s">
        <v>223</v>
      </c>
      <c r="AU483" s="252" t="s">
        <v>76</v>
      </c>
      <c r="AV483" s="13" t="s">
        <v>76</v>
      </c>
      <c r="AW483" s="13" t="s">
        <v>30</v>
      </c>
      <c r="AX483" s="13" t="s">
        <v>67</v>
      </c>
      <c r="AY483" s="252" t="s">
        <v>211</v>
      </c>
    </row>
    <row r="484" spans="2:51" s="12" customFormat="1" ht="12">
      <c r="B484" s="232"/>
      <c r="C484" s="233"/>
      <c r="D484" s="228" t="s">
        <v>223</v>
      </c>
      <c r="E484" s="234" t="s">
        <v>1</v>
      </c>
      <c r="F484" s="235" t="s">
        <v>1060</v>
      </c>
      <c r="G484" s="233"/>
      <c r="H484" s="234" t="s">
        <v>1</v>
      </c>
      <c r="I484" s="236"/>
      <c r="J484" s="233"/>
      <c r="K484" s="233"/>
      <c r="L484" s="237"/>
      <c r="M484" s="238"/>
      <c r="N484" s="239"/>
      <c r="O484" s="239"/>
      <c r="P484" s="239"/>
      <c r="Q484" s="239"/>
      <c r="R484" s="239"/>
      <c r="S484" s="239"/>
      <c r="T484" s="240"/>
      <c r="AT484" s="241" t="s">
        <v>223</v>
      </c>
      <c r="AU484" s="241" t="s">
        <v>76</v>
      </c>
      <c r="AV484" s="12" t="s">
        <v>74</v>
      </c>
      <c r="AW484" s="12" t="s">
        <v>30</v>
      </c>
      <c r="AX484" s="12" t="s">
        <v>67</v>
      </c>
      <c r="AY484" s="241" t="s">
        <v>211</v>
      </c>
    </row>
    <row r="485" spans="2:51" s="13" customFormat="1" ht="12">
      <c r="B485" s="242"/>
      <c r="C485" s="243"/>
      <c r="D485" s="228" t="s">
        <v>223</v>
      </c>
      <c r="E485" s="244" t="s">
        <v>1</v>
      </c>
      <c r="F485" s="245" t="s">
        <v>1307</v>
      </c>
      <c r="G485" s="243"/>
      <c r="H485" s="246">
        <v>1.436</v>
      </c>
      <c r="I485" s="247"/>
      <c r="J485" s="243"/>
      <c r="K485" s="243"/>
      <c r="L485" s="248"/>
      <c r="M485" s="249"/>
      <c r="N485" s="250"/>
      <c r="O485" s="250"/>
      <c r="P485" s="250"/>
      <c r="Q485" s="250"/>
      <c r="R485" s="250"/>
      <c r="S485" s="250"/>
      <c r="T485" s="251"/>
      <c r="AT485" s="252" t="s">
        <v>223</v>
      </c>
      <c r="AU485" s="252" t="s">
        <v>76</v>
      </c>
      <c r="AV485" s="13" t="s">
        <v>76</v>
      </c>
      <c r="AW485" s="13" t="s">
        <v>30</v>
      </c>
      <c r="AX485" s="13" t="s">
        <v>67</v>
      </c>
      <c r="AY485" s="252" t="s">
        <v>211</v>
      </c>
    </row>
    <row r="486" spans="2:51" s="12" customFormat="1" ht="12">
      <c r="B486" s="232"/>
      <c r="C486" s="233"/>
      <c r="D486" s="228" t="s">
        <v>223</v>
      </c>
      <c r="E486" s="234" t="s">
        <v>1</v>
      </c>
      <c r="F486" s="235" t="s">
        <v>1290</v>
      </c>
      <c r="G486" s="233"/>
      <c r="H486" s="234" t="s">
        <v>1</v>
      </c>
      <c r="I486" s="236"/>
      <c r="J486" s="233"/>
      <c r="K486" s="233"/>
      <c r="L486" s="237"/>
      <c r="M486" s="238"/>
      <c r="N486" s="239"/>
      <c r="O486" s="239"/>
      <c r="P486" s="239"/>
      <c r="Q486" s="239"/>
      <c r="R486" s="239"/>
      <c r="S486" s="239"/>
      <c r="T486" s="240"/>
      <c r="AT486" s="241" t="s">
        <v>223</v>
      </c>
      <c r="AU486" s="241" t="s">
        <v>76</v>
      </c>
      <c r="AV486" s="12" t="s">
        <v>74</v>
      </c>
      <c r="AW486" s="12" t="s">
        <v>30</v>
      </c>
      <c r="AX486" s="12" t="s">
        <v>67</v>
      </c>
      <c r="AY486" s="241" t="s">
        <v>211</v>
      </c>
    </row>
    <row r="487" spans="2:51" s="13" customFormat="1" ht="12">
      <c r="B487" s="242"/>
      <c r="C487" s="243"/>
      <c r="D487" s="228" t="s">
        <v>223</v>
      </c>
      <c r="E487" s="244" t="s">
        <v>1</v>
      </c>
      <c r="F487" s="245" t="s">
        <v>1308</v>
      </c>
      <c r="G487" s="243"/>
      <c r="H487" s="246">
        <v>0.407</v>
      </c>
      <c r="I487" s="247"/>
      <c r="J487" s="243"/>
      <c r="K487" s="243"/>
      <c r="L487" s="248"/>
      <c r="M487" s="249"/>
      <c r="N487" s="250"/>
      <c r="O487" s="250"/>
      <c r="P487" s="250"/>
      <c r="Q487" s="250"/>
      <c r="R487" s="250"/>
      <c r="S487" s="250"/>
      <c r="T487" s="251"/>
      <c r="AT487" s="252" t="s">
        <v>223</v>
      </c>
      <c r="AU487" s="252" t="s">
        <v>76</v>
      </c>
      <c r="AV487" s="13" t="s">
        <v>76</v>
      </c>
      <c r="AW487" s="13" t="s">
        <v>30</v>
      </c>
      <c r="AX487" s="13" t="s">
        <v>67</v>
      </c>
      <c r="AY487" s="252" t="s">
        <v>211</v>
      </c>
    </row>
    <row r="488" spans="2:51" s="13" customFormat="1" ht="12">
      <c r="B488" s="242"/>
      <c r="C488" s="243"/>
      <c r="D488" s="228" t="s">
        <v>223</v>
      </c>
      <c r="E488" s="244" t="s">
        <v>1</v>
      </c>
      <c r="F488" s="245" t="s">
        <v>1309</v>
      </c>
      <c r="G488" s="243"/>
      <c r="H488" s="246">
        <v>0.6</v>
      </c>
      <c r="I488" s="247"/>
      <c r="J488" s="243"/>
      <c r="K488" s="243"/>
      <c r="L488" s="248"/>
      <c r="M488" s="249"/>
      <c r="N488" s="250"/>
      <c r="O488" s="250"/>
      <c r="P488" s="250"/>
      <c r="Q488" s="250"/>
      <c r="R488" s="250"/>
      <c r="S488" s="250"/>
      <c r="T488" s="251"/>
      <c r="AT488" s="252" t="s">
        <v>223</v>
      </c>
      <c r="AU488" s="252" t="s">
        <v>76</v>
      </c>
      <c r="AV488" s="13" t="s">
        <v>76</v>
      </c>
      <c r="AW488" s="13" t="s">
        <v>30</v>
      </c>
      <c r="AX488" s="13" t="s">
        <v>67</v>
      </c>
      <c r="AY488" s="252" t="s">
        <v>211</v>
      </c>
    </row>
    <row r="489" spans="2:51" s="14" customFormat="1" ht="12">
      <c r="B489" s="253"/>
      <c r="C489" s="254"/>
      <c r="D489" s="228" t="s">
        <v>223</v>
      </c>
      <c r="E489" s="255" t="s">
        <v>1</v>
      </c>
      <c r="F489" s="256" t="s">
        <v>227</v>
      </c>
      <c r="G489" s="254"/>
      <c r="H489" s="257">
        <v>9.934</v>
      </c>
      <c r="I489" s="258"/>
      <c r="J489" s="254"/>
      <c r="K489" s="254"/>
      <c r="L489" s="259"/>
      <c r="M489" s="260"/>
      <c r="N489" s="261"/>
      <c r="O489" s="261"/>
      <c r="P489" s="261"/>
      <c r="Q489" s="261"/>
      <c r="R489" s="261"/>
      <c r="S489" s="261"/>
      <c r="T489" s="262"/>
      <c r="AT489" s="263" t="s">
        <v>223</v>
      </c>
      <c r="AU489" s="263" t="s">
        <v>76</v>
      </c>
      <c r="AV489" s="14" t="s">
        <v>218</v>
      </c>
      <c r="AW489" s="14" t="s">
        <v>30</v>
      </c>
      <c r="AX489" s="14" t="s">
        <v>74</v>
      </c>
      <c r="AY489" s="263" t="s">
        <v>211</v>
      </c>
    </row>
    <row r="490" spans="2:65" s="1" customFormat="1" ht="16.5" customHeight="1">
      <c r="B490" s="38"/>
      <c r="C490" s="264" t="s">
        <v>405</v>
      </c>
      <c r="D490" s="264" t="s">
        <v>337</v>
      </c>
      <c r="E490" s="265" t="s">
        <v>669</v>
      </c>
      <c r="F490" s="266" t="s">
        <v>670</v>
      </c>
      <c r="G490" s="267" t="s">
        <v>323</v>
      </c>
      <c r="H490" s="268">
        <v>13.411</v>
      </c>
      <c r="I490" s="269"/>
      <c r="J490" s="270">
        <f>ROUND(I490*H490,2)</f>
        <v>0</v>
      </c>
      <c r="K490" s="266" t="s">
        <v>217</v>
      </c>
      <c r="L490" s="271"/>
      <c r="M490" s="272" t="s">
        <v>1</v>
      </c>
      <c r="N490" s="273" t="s">
        <v>38</v>
      </c>
      <c r="O490" s="79"/>
      <c r="P490" s="225">
        <f>O490*H490</f>
        <v>0</v>
      </c>
      <c r="Q490" s="225">
        <v>1</v>
      </c>
      <c r="R490" s="225">
        <f>Q490*H490</f>
        <v>13.411</v>
      </c>
      <c r="S490" s="225">
        <v>0</v>
      </c>
      <c r="T490" s="226">
        <f>S490*H490</f>
        <v>0</v>
      </c>
      <c r="AR490" s="17" t="s">
        <v>247</v>
      </c>
      <c r="AT490" s="17" t="s">
        <v>337</v>
      </c>
      <c r="AU490" s="17" t="s">
        <v>76</v>
      </c>
      <c r="AY490" s="17" t="s">
        <v>211</v>
      </c>
      <c r="BE490" s="227">
        <f>IF(N490="základní",J490,0)</f>
        <v>0</v>
      </c>
      <c r="BF490" s="227">
        <f>IF(N490="snížená",J490,0)</f>
        <v>0</v>
      </c>
      <c r="BG490" s="227">
        <f>IF(N490="zákl. přenesená",J490,0)</f>
        <v>0</v>
      </c>
      <c r="BH490" s="227">
        <f>IF(N490="sníž. přenesená",J490,0)</f>
        <v>0</v>
      </c>
      <c r="BI490" s="227">
        <f>IF(N490="nulová",J490,0)</f>
        <v>0</v>
      </c>
      <c r="BJ490" s="17" t="s">
        <v>74</v>
      </c>
      <c r="BK490" s="227">
        <f>ROUND(I490*H490,2)</f>
        <v>0</v>
      </c>
      <c r="BL490" s="17" t="s">
        <v>218</v>
      </c>
      <c r="BM490" s="17" t="s">
        <v>1310</v>
      </c>
    </row>
    <row r="491" spans="2:47" s="1" customFormat="1" ht="12">
      <c r="B491" s="38"/>
      <c r="C491" s="39"/>
      <c r="D491" s="228" t="s">
        <v>219</v>
      </c>
      <c r="E491" s="39"/>
      <c r="F491" s="229" t="s">
        <v>670</v>
      </c>
      <c r="G491" s="39"/>
      <c r="H491" s="39"/>
      <c r="I491" s="143"/>
      <c r="J491" s="39"/>
      <c r="K491" s="39"/>
      <c r="L491" s="43"/>
      <c r="M491" s="230"/>
      <c r="N491" s="79"/>
      <c r="O491" s="79"/>
      <c r="P491" s="79"/>
      <c r="Q491" s="79"/>
      <c r="R491" s="79"/>
      <c r="S491" s="79"/>
      <c r="T491" s="80"/>
      <c r="AT491" s="17" t="s">
        <v>219</v>
      </c>
      <c r="AU491" s="17" t="s">
        <v>76</v>
      </c>
    </row>
    <row r="492" spans="2:51" s="12" customFormat="1" ht="12">
      <c r="B492" s="232"/>
      <c r="C492" s="233"/>
      <c r="D492" s="228" t="s">
        <v>223</v>
      </c>
      <c r="E492" s="234" t="s">
        <v>1</v>
      </c>
      <c r="F492" s="235" t="s">
        <v>1087</v>
      </c>
      <c r="G492" s="233"/>
      <c r="H492" s="234" t="s">
        <v>1</v>
      </c>
      <c r="I492" s="236"/>
      <c r="J492" s="233"/>
      <c r="K492" s="233"/>
      <c r="L492" s="237"/>
      <c r="M492" s="238"/>
      <c r="N492" s="239"/>
      <c r="O492" s="239"/>
      <c r="P492" s="239"/>
      <c r="Q492" s="239"/>
      <c r="R492" s="239"/>
      <c r="S492" s="239"/>
      <c r="T492" s="240"/>
      <c r="AT492" s="241" t="s">
        <v>223</v>
      </c>
      <c r="AU492" s="241" t="s">
        <v>76</v>
      </c>
      <c r="AV492" s="12" t="s">
        <v>74</v>
      </c>
      <c r="AW492" s="12" t="s">
        <v>30</v>
      </c>
      <c r="AX492" s="12" t="s">
        <v>67</v>
      </c>
      <c r="AY492" s="241" t="s">
        <v>211</v>
      </c>
    </row>
    <row r="493" spans="2:51" s="13" customFormat="1" ht="12">
      <c r="B493" s="242"/>
      <c r="C493" s="243"/>
      <c r="D493" s="228" t="s">
        <v>223</v>
      </c>
      <c r="E493" s="244" t="s">
        <v>1</v>
      </c>
      <c r="F493" s="245" t="s">
        <v>1311</v>
      </c>
      <c r="G493" s="243"/>
      <c r="H493" s="246">
        <v>13.411</v>
      </c>
      <c r="I493" s="247"/>
      <c r="J493" s="243"/>
      <c r="K493" s="243"/>
      <c r="L493" s="248"/>
      <c r="M493" s="249"/>
      <c r="N493" s="250"/>
      <c r="O493" s="250"/>
      <c r="P493" s="250"/>
      <c r="Q493" s="250"/>
      <c r="R493" s="250"/>
      <c r="S493" s="250"/>
      <c r="T493" s="251"/>
      <c r="AT493" s="252" t="s">
        <v>223</v>
      </c>
      <c r="AU493" s="252" t="s">
        <v>76</v>
      </c>
      <c r="AV493" s="13" t="s">
        <v>76</v>
      </c>
      <c r="AW493" s="13" t="s">
        <v>30</v>
      </c>
      <c r="AX493" s="13" t="s">
        <v>74</v>
      </c>
      <c r="AY493" s="252" t="s">
        <v>211</v>
      </c>
    </row>
    <row r="494" spans="2:65" s="1" customFormat="1" ht="16.5" customHeight="1">
      <c r="B494" s="38"/>
      <c r="C494" s="216" t="s">
        <v>634</v>
      </c>
      <c r="D494" s="216" t="s">
        <v>213</v>
      </c>
      <c r="E494" s="217" t="s">
        <v>675</v>
      </c>
      <c r="F494" s="218" t="s">
        <v>676</v>
      </c>
      <c r="G494" s="219" t="s">
        <v>216</v>
      </c>
      <c r="H494" s="220">
        <v>144.541</v>
      </c>
      <c r="I494" s="221"/>
      <c r="J494" s="222">
        <f>ROUND(I494*H494,2)</f>
        <v>0</v>
      </c>
      <c r="K494" s="218" t="s">
        <v>217</v>
      </c>
      <c r="L494" s="43"/>
      <c r="M494" s="223" t="s">
        <v>1</v>
      </c>
      <c r="N494" s="224" t="s">
        <v>38</v>
      </c>
      <c r="O494" s="79"/>
      <c r="P494" s="225">
        <f>O494*H494</f>
        <v>0</v>
      </c>
      <c r="Q494" s="225">
        <v>0.078164</v>
      </c>
      <c r="R494" s="225">
        <f>Q494*H494</f>
        <v>11.297902724</v>
      </c>
      <c r="S494" s="225">
        <v>0</v>
      </c>
      <c r="T494" s="226">
        <f>S494*H494</f>
        <v>0</v>
      </c>
      <c r="AR494" s="17" t="s">
        <v>218</v>
      </c>
      <c r="AT494" s="17" t="s">
        <v>213</v>
      </c>
      <c r="AU494" s="17" t="s">
        <v>76</v>
      </c>
      <c r="AY494" s="17" t="s">
        <v>211</v>
      </c>
      <c r="BE494" s="227">
        <f>IF(N494="základní",J494,0)</f>
        <v>0</v>
      </c>
      <c r="BF494" s="227">
        <f>IF(N494="snížená",J494,0)</f>
        <v>0</v>
      </c>
      <c r="BG494" s="227">
        <f>IF(N494="zákl. přenesená",J494,0)</f>
        <v>0</v>
      </c>
      <c r="BH494" s="227">
        <f>IF(N494="sníž. přenesená",J494,0)</f>
        <v>0</v>
      </c>
      <c r="BI494" s="227">
        <f>IF(N494="nulová",J494,0)</f>
        <v>0</v>
      </c>
      <c r="BJ494" s="17" t="s">
        <v>74</v>
      </c>
      <c r="BK494" s="227">
        <f>ROUND(I494*H494,2)</f>
        <v>0</v>
      </c>
      <c r="BL494" s="17" t="s">
        <v>218</v>
      </c>
      <c r="BM494" s="17" t="s">
        <v>1312</v>
      </c>
    </row>
    <row r="495" spans="2:47" s="1" customFormat="1" ht="12">
      <c r="B495" s="38"/>
      <c r="C495" s="39"/>
      <c r="D495" s="228" t="s">
        <v>219</v>
      </c>
      <c r="E495" s="39"/>
      <c r="F495" s="229" t="s">
        <v>678</v>
      </c>
      <c r="G495" s="39"/>
      <c r="H495" s="39"/>
      <c r="I495" s="143"/>
      <c r="J495" s="39"/>
      <c r="K495" s="39"/>
      <c r="L495" s="43"/>
      <c r="M495" s="230"/>
      <c r="N495" s="79"/>
      <c r="O495" s="79"/>
      <c r="P495" s="79"/>
      <c r="Q495" s="79"/>
      <c r="R495" s="79"/>
      <c r="S495" s="79"/>
      <c r="T495" s="80"/>
      <c r="AT495" s="17" t="s">
        <v>219</v>
      </c>
      <c r="AU495" s="17" t="s">
        <v>76</v>
      </c>
    </row>
    <row r="496" spans="2:47" s="1" customFormat="1" ht="12">
      <c r="B496" s="38"/>
      <c r="C496" s="39"/>
      <c r="D496" s="228" t="s">
        <v>221</v>
      </c>
      <c r="E496" s="39"/>
      <c r="F496" s="231" t="s">
        <v>679</v>
      </c>
      <c r="G496" s="39"/>
      <c r="H496" s="39"/>
      <c r="I496" s="143"/>
      <c r="J496" s="39"/>
      <c r="K496" s="39"/>
      <c r="L496" s="43"/>
      <c r="M496" s="230"/>
      <c r="N496" s="79"/>
      <c r="O496" s="79"/>
      <c r="P496" s="79"/>
      <c r="Q496" s="79"/>
      <c r="R496" s="79"/>
      <c r="S496" s="79"/>
      <c r="T496" s="80"/>
      <c r="AT496" s="17" t="s">
        <v>221</v>
      </c>
      <c r="AU496" s="17" t="s">
        <v>76</v>
      </c>
    </row>
    <row r="497" spans="2:51" s="12" customFormat="1" ht="12">
      <c r="B497" s="232"/>
      <c r="C497" s="233"/>
      <c r="D497" s="228" t="s">
        <v>223</v>
      </c>
      <c r="E497" s="234" t="s">
        <v>1</v>
      </c>
      <c r="F497" s="235" t="s">
        <v>1297</v>
      </c>
      <c r="G497" s="233"/>
      <c r="H497" s="234" t="s">
        <v>1</v>
      </c>
      <c r="I497" s="236"/>
      <c r="J497" s="233"/>
      <c r="K497" s="233"/>
      <c r="L497" s="237"/>
      <c r="M497" s="238"/>
      <c r="N497" s="239"/>
      <c r="O497" s="239"/>
      <c r="P497" s="239"/>
      <c r="Q497" s="239"/>
      <c r="R497" s="239"/>
      <c r="S497" s="239"/>
      <c r="T497" s="240"/>
      <c r="AT497" s="241" t="s">
        <v>223</v>
      </c>
      <c r="AU497" s="241" t="s">
        <v>76</v>
      </c>
      <c r="AV497" s="12" t="s">
        <v>74</v>
      </c>
      <c r="AW497" s="12" t="s">
        <v>30</v>
      </c>
      <c r="AX497" s="12" t="s">
        <v>67</v>
      </c>
      <c r="AY497" s="241" t="s">
        <v>211</v>
      </c>
    </row>
    <row r="498" spans="2:51" s="13" customFormat="1" ht="12">
      <c r="B498" s="242"/>
      <c r="C498" s="243"/>
      <c r="D498" s="228" t="s">
        <v>223</v>
      </c>
      <c r="E498" s="244" t="s">
        <v>1</v>
      </c>
      <c r="F498" s="245" t="s">
        <v>1298</v>
      </c>
      <c r="G498" s="243"/>
      <c r="H498" s="246">
        <v>27.126</v>
      </c>
      <c r="I498" s="247"/>
      <c r="J498" s="243"/>
      <c r="K498" s="243"/>
      <c r="L498" s="248"/>
      <c r="M498" s="249"/>
      <c r="N498" s="250"/>
      <c r="O498" s="250"/>
      <c r="P498" s="250"/>
      <c r="Q498" s="250"/>
      <c r="R498" s="250"/>
      <c r="S498" s="250"/>
      <c r="T498" s="251"/>
      <c r="AT498" s="252" t="s">
        <v>223</v>
      </c>
      <c r="AU498" s="252" t="s">
        <v>76</v>
      </c>
      <c r="AV498" s="13" t="s">
        <v>76</v>
      </c>
      <c r="AW498" s="13" t="s">
        <v>30</v>
      </c>
      <c r="AX498" s="13" t="s">
        <v>67</v>
      </c>
      <c r="AY498" s="252" t="s">
        <v>211</v>
      </c>
    </row>
    <row r="499" spans="2:51" s="12" customFormat="1" ht="12">
      <c r="B499" s="232"/>
      <c r="C499" s="233"/>
      <c r="D499" s="228" t="s">
        <v>223</v>
      </c>
      <c r="E499" s="234" t="s">
        <v>1</v>
      </c>
      <c r="F499" s="235" t="s">
        <v>1299</v>
      </c>
      <c r="G499" s="233"/>
      <c r="H499" s="234" t="s">
        <v>1</v>
      </c>
      <c r="I499" s="236"/>
      <c r="J499" s="233"/>
      <c r="K499" s="233"/>
      <c r="L499" s="237"/>
      <c r="M499" s="238"/>
      <c r="N499" s="239"/>
      <c r="O499" s="239"/>
      <c r="P499" s="239"/>
      <c r="Q499" s="239"/>
      <c r="R499" s="239"/>
      <c r="S499" s="239"/>
      <c r="T499" s="240"/>
      <c r="AT499" s="241" t="s">
        <v>223</v>
      </c>
      <c r="AU499" s="241" t="s">
        <v>76</v>
      </c>
      <c r="AV499" s="12" t="s">
        <v>74</v>
      </c>
      <c r="AW499" s="12" t="s">
        <v>30</v>
      </c>
      <c r="AX499" s="12" t="s">
        <v>67</v>
      </c>
      <c r="AY499" s="241" t="s">
        <v>211</v>
      </c>
    </row>
    <row r="500" spans="2:51" s="13" customFormat="1" ht="12">
      <c r="B500" s="242"/>
      <c r="C500" s="243"/>
      <c r="D500" s="228" t="s">
        <v>223</v>
      </c>
      <c r="E500" s="244" t="s">
        <v>1</v>
      </c>
      <c r="F500" s="245" t="s">
        <v>1288</v>
      </c>
      <c r="G500" s="243"/>
      <c r="H500" s="246">
        <v>51.66</v>
      </c>
      <c r="I500" s="247"/>
      <c r="J500" s="243"/>
      <c r="K500" s="243"/>
      <c r="L500" s="248"/>
      <c r="M500" s="249"/>
      <c r="N500" s="250"/>
      <c r="O500" s="250"/>
      <c r="P500" s="250"/>
      <c r="Q500" s="250"/>
      <c r="R500" s="250"/>
      <c r="S500" s="250"/>
      <c r="T500" s="251"/>
      <c r="AT500" s="252" t="s">
        <v>223</v>
      </c>
      <c r="AU500" s="252" t="s">
        <v>76</v>
      </c>
      <c r="AV500" s="13" t="s">
        <v>76</v>
      </c>
      <c r="AW500" s="13" t="s">
        <v>30</v>
      </c>
      <c r="AX500" s="13" t="s">
        <v>67</v>
      </c>
      <c r="AY500" s="252" t="s">
        <v>211</v>
      </c>
    </row>
    <row r="501" spans="2:51" s="12" customFormat="1" ht="12">
      <c r="B501" s="232"/>
      <c r="C501" s="233"/>
      <c r="D501" s="228" t="s">
        <v>223</v>
      </c>
      <c r="E501" s="234" t="s">
        <v>1</v>
      </c>
      <c r="F501" s="235" t="s">
        <v>1300</v>
      </c>
      <c r="G501" s="233"/>
      <c r="H501" s="234" t="s">
        <v>1</v>
      </c>
      <c r="I501" s="236"/>
      <c r="J501" s="233"/>
      <c r="K501" s="233"/>
      <c r="L501" s="237"/>
      <c r="M501" s="238"/>
      <c r="N501" s="239"/>
      <c r="O501" s="239"/>
      <c r="P501" s="239"/>
      <c r="Q501" s="239"/>
      <c r="R501" s="239"/>
      <c r="S501" s="239"/>
      <c r="T501" s="240"/>
      <c r="AT501" s="241" t="s">
        <v>223</v>
      </c>
      <c r="AU501" s="241" t="s">
        <v>76</v>
      </c>
      <c r="AV501" s="12" t="s">
        <v>74</v>
      </c>
      <c r="AW501" s="12" t="s">
        <v>30</v>
      </c>
      <c r="AX501" s="12" t="s">
        <v>67</v>
      </c>
      <c r="AY501" s="241" t="s">
        <v>211</v>
      </c>
    </row>
    <row r="502" spans="2:51" s="13" customFormat="1" ht="12">
      <c r="B502" s="242"/>
      <c r="C502" s="243"/>
      <c r="D502" s="228" t="s">
        <v>223</v>
      </c>
      <c r="E502" s="244" t="s">
        <v>1</v>
      </c>
      <c r="F502" s="245" t="s">
        <v>1289</v>
      </c>
      <c r="G502" s="243"/>
      <c r="H502" s="246">
        <v>35.9</v>
      </c>
      <c r="I502" s="247"/>
      <c r="J502" s="243"/>
      <c r="K502" s="243"/>
      <c r="L502" s="248"/>
      <c r="M502" s="249"/>
      <c r="N502" s="250"/>
      <c r="O502" s="250"/>
      <c r="P502" s="250"/>
      <c r="Q502" s="250"/>
      <c r="R502" s="250"/>
      <c r="S502" s="250"/>
      <c r="T502" s="251"/>
      <c r="AT502" s="252" t="s">
        <v>223</v>
      </c>
      <c r="AU502" s="252" t="s">
        <v>76</v>
      </c>
      <c r="AV502" s="13" t="s">
        <v>76</v>
      </c>
      <c r="AW502" s="13" t="s">
        <v>30</v>
      </c>
      <c r="AX502" s="13" t="s">
        <v>67</v>
      </c>
      <c r="AY502" s="252" t="s">
        <v>211</v>
      </c>
    </row>
    <row r="503" spans="2:51" s="12" customFormat="1" ht="12">
      <c r="B503" s="232"/>
      <c r="C503" s="233"/>
      <c r="D503" s="228" t="s">
        <v>223</v>
      </c>
      <c r="E503" s="234" t="s">
        <v>1</v>
      </c>
      <c r="F503" s="235" t="s">
        <v>1301</v>
      </c>
      <c r="G503" s="233"/>
      <c r="H503" s="234" t="s">
        <v>1</v>
      </c>
      <c r="I503" s="236"/>
      <c r="J503" s="233"/>
      <c r="K503" s="233"/>
      <c r="L503" s="237"/>
      <c r="M503" s="238"/>
      <c r="N503" s="239"/>
      <c r="O503" s="239"/>
      <c r="P503" s="239"/>
      <c r="Q503" s="239"/>
      <c r="R503" s="239"/>
      <c r="S503" s="239"/>
      <c r="T503" s="240"/>
      <c r="AT503" s="241" t="s">
        <v>223</v>
      </c>
      <c r="AU503" s="241" t="s">
        <v>76</v>
      </c>
      <c r="AV503" s="12" t="s">
        <v>74</v>
      </c>
      <c r="AW503" s="12" t="s">
        <v>30</v>
      </c>
      <c r="AX503" s="12" t="s">
        <v>67</v>
      </c>
      <c r="AY503" s="241" t="s">
        <v>211</v>
      </c>
    </row>
    <row r="504" spans="2:51" s="13" customFormat="1" ht="12">
      <c r="B504" s="242"/>
      <c r="C504" s="243"/>
      <c r="D504" s="228" t="s">
        <v>223</v>
      </c>
      <c r="E504" s="244" t="s">
        <v>1</v>
      </c>
      <c r="F504" s="245" t="s">
        <v>1302</v>
      </c>
      <c r="G504" s="243"/>
      <c r="H504" s="246">
        <v>2.037</v>
      </c>
      <c r="I504" s="247"/>
      <c r="J504" s="243"/>
      <c r="K504" s="243"/>
      <c r="L504" s="248"/>
      <c r="M504" s="249"/>
      <c r="N504" s="250"/>
      <c r="O504" s="250"/>
      <c r="P504" s="250"/>
      <c r="Q504" s="250"/>
      <c r="R504" s="250"/>
      <c r="S504" s="250"/>
      <c r="T504" s="251"/>
      <c r="AT504" s="252" t="s">
        <v>223</v>
      </c>
      <c r="AU504" s="252" t="s">
        <v>76</v>
      </c>
      <c r="AV504" s="13" t="s">
        <v>76</v>
      </c>
      <c r="AW504" s="13" t="s">
        <v>30</v>
      </c>
      <c r="AX504" s="13" t="s">
        <v>67</v>
      </c>
      <c r="AY504" s="252" t="s">
        <v>211</v>
      </c>
    </row>
    <row r="505" spans="2:51" s="13" customFormat="1" ht="12">
      <c r="B505" s="242"/>
      <c r="C505" s="243"/>
      <c r="D505" s="228" t="s">
        <v>223</v>
      </c>
      <c r="E505" s="244" t="s">
        <v>1</v>
      </c>
      <c r="F505" s="245" t="s">
        <v>1075</v>
      </c>
      <c r="G505" s="243"/>
      <c r="H505" s="246">
        <v>1.2</v>
      </c>
      <c r="I505" s="247"/>
      <c r="J505" s="243"/>
      <c r="K505" s="243"/>
      <c r="L505" s="248"/>
      <c r="M505" s="249"/>
      <c r="N505" s="250"/>
      <c r="O505" s="250"/>
      <c r="P505" s="250"/>
      <c r="Q505" s="250"/>
      <c r="R505" s="250"/>
      <c r="S505" s="250"/>
      <c r="T505" s="251"/>
      <c r="AT505" s="252" t="s">
        <v>223</v>
      </c>
      <c r="AU505" s="252" t="s">
        <v>76</v>
      </c>
      <c r="AV505" s="13" t="s">
        <v>76</v>
      </c>
      <c r="AW505" s="13" t="s">
        <v>30</v>
      </c>
      <c r="AX505" s="13" t="s">
        <v>67</v>
      </c>
      <c r="AY505" s="252" t="s">
        <v>211</v>
      </c>
    </row>
    <row r="506" spans="2:51" s="12" customFormat="1" ht="12">
      <c r="B506" s="232"/>
      <c r="C506" s="233"/>
      <c r="D506" s="228" t="s">
        <v>223</v>
      </c>
      <c r="E506" s="234" t="s">
        <v>1</v>
      </c>
      <c r="F506" s="235" t="s">
        <v>1276</v>
      </c>
      <c r="G506" s="233"/>
      <c r="H506" s="234" t="s">
        <v>1</v>
      </c>
      <c r="I506" s="236"/>
      <c r="J506" s="233"/>
      <c r="K506" s="233"/>
      <c r="L506" s="237"/>
      <c r="M506" s="238"/>
      <c r="N506" s="239"/>
      <c r="O506" s="239"/>
      <c r="P506" s="239"/>
      <c r="Q506" s="239"/>
      <c r="R506" s="239"/>
      <c r="S506" s="239"/>
      <c r="T506" s="240"/>
      <c r="AT506" s="241" t="s">
        <v>223</v>
      </c>
      <c r="AU506" s="241" t="s">
        <v>76</v>
      </c>
      <c r="AV506" s="12" t="s">
        <v>74</v>
      </c>
      <c r="AW506" s="12" t="s">
        <v>30</v>
      </c>
      <c r="AX506" s="12" t="s">
        <v>67</v>
      </c>
      <c r="AY506" s="241" t="s">
        <v>211</v>
      </c>
    </row>
    <row r="507" spans="2:51" s="13" customFormat="1" ht="12">
      <c r="B507" s="242"/>
      <c r="C507" s="243"/>
      <c r="D507" s="228" t="s">
        <v>223</v>
      </c>
      <c r="E507" s="244" t="s">
        <v>1</v>
      </c>
      <c r="F507" s="245" t="s">
        <v>1303</v>
      </c>
      <c r="G507" s="243"/>
      <c r="H507" s="246">
        <v>26.618</v>
      </c>
      <c r="I507" s="247"/>
      <c r="J507" s="243"/>
      <c r="K507" s="243"/>
      <c r="L507" s="248"/>
      <c r="M507" s="249"/>
      <c r="N507" s="250"/>
      <c r="O507" s="250"/>
      <c r="P507" s="250"/>
      <c r="Q507" s="250"/>
      <c r="R507" s="250"/>
      <c r="S507" s="250"/>
      <c r="T507" s="251"/>
      <c r="AT507" s="252" t="s">
        <v>223</v>
      </c>
      <c r="AU507" s="252" t="s">
        <v>76</v>
      </c>
      <c r="AV507" s="13" t="s">
        <v>76</v>
      </c>
      <c r="AW507" s="13" t="s">
        <v>30</v>
      </c>
      <c r="AX507" s="13" t="s">
        <v>67</v>
      </c>
      <c r="AY507" s="252" t="s">
        <v>211</v>
      </c>
    </row>
    <row r="508" spans="2:51" s="14" customFormat="1" ht="12">
      <c r="B508" s="253"/>
      <c r="C508" s="254"/>
      <c r="D508" s="228" t="s">
        <v>223</v>
      </c>
      <c r="E508" s="255" t="s">
        <v>1</v>
      </c>
      <c r="F508" s="256" t="s">
        <v>227</v>
      </c>
      <c r="G508" s="254"/>
      <c r="H508" s="257">
        <v>144.541</v>
      </c>
      <c r="I508" s="258"/>
      <c r="J508" s="254"/>
      <c r="K508" s="254"/>
      <c r="L508" s="259"/>
      <c r="M508" s="260"/>
      <c r="N508" s="261"/>
      <c r="O508" s="261"/>
      <c r="P508" s="261"/>
      <c r="Q508" s="261"/>
      <c r="R508" s="261"/>
      <c r="S508" s="261"/>
      <c r="T508" s="262"/>
      <c r="AT508" s="263" t="s">
        <v>223</v>
      </c>
      <c r="AU508" s="263" t="s">
        <v>76</v>
      </c>
      <c r="AV508" s="14" t="s">
        <v>218</v>
      </c>
      <c r="AW508" s="14" t="s">
        <v>30</v>
      </c>
      <c r="AX508" s="14" t="s">
        <v>74</v>
      </c>
      <c r="AY508" s="263" t="s">
        <v>211</v>
      </c>
    </row>
    <row r="509" spans="2:65" s="1" customFormat="1" ht="16.5" customHeight="1">
      <c r="B509" s="38"/>
      <c r="C509" s="216" t="s">
        <v>416</v>
      </c>
      <c r="D509" s="216" t="s">
        <v>213</v>
      </c>
      <c r="E509" s="217" t="s">
        <v>680</v>
      </c>
      <c r="F509" s="218" t="s">
        <v>681</v>
      </c>
      <c r="G509" s="219" t="s">
        <v>216</v>
      </c>
      <c r="H509" s="220">
        <v>144.541</v>
      </c>
      <c r="I509" s="221"/>
      <c r="J509" s="222">
        <f>ROUND(I509*H509,2)</f>
        <v>0</v>
      </c>
      <c r="K509" s="218" t="s">
        <v>217</v>
      </c>
      <c r="L509" s="43"/>
      <c r="M509" s="223" t="s">
        <v>1</v>
      </c>
      <c r="N509" s="224" t="s">
        <v>38</v>
      </c>
      <c r="O509" s="79"/>
      <c r="P509" s="225">
        <f>O509*H509</f>
        <v>0</v>
      </c>
      <c r="Q509" s="225">
        <v>0</v>
      </c>
      <c r="R509" s="225">
        <f>Q509*H509</f>
        <v>0</v>
      </c>
      <c r="S509" s="225">
        <v>0</v>
      </c>
      <c r="T509" s="226">
        <f>S509*H509</f>
        <v>0</v>
      </c>
      <c r="AR509" s="17" t="s">
        <v>218</v>
      </c>
      <c r="AT509" s="17" t="s">
        <v>213</v>
      </c>
      <c r="AU509" s="17" t="s">
        <v>76</v>
      </c>
      <c r="AY509" s="17" t="s">
        <v>211</v>
      </c>
      <c r="BE509" s="227">
        <f>IF(N509="základní",J509,0)</f>
        <v>0</v>
      </c>
      <c r="BF509" s="227">
        <f>IF(N509="snížená",J509,0)</f>
        <v>0</v>
      </c>
      <c r="BG509" s="227">
        <f>IF(N509="zákl. přenesená",J509,0)</f>
        <v>0</v>
      </c>
      <c r="BH509" s="227">
        <f>IF(N509="sníž. přenesená",J509,0)</f>
        <v>0</v>
      </c>
      <c r="BI509" s="227">
        <f>IF(N509="nulová",J509,0)</f>
        <v>0</v>
      </c>
      <c r="BJ509" s="17" t="s">
        <v>74</v>
      </c>
      <c r="BK509" s="227">
        <f>ROUND(I509*H509,2)</f>
        <v>0</v>
      </c>
      <c r="BL509" s="17" t="s">
        <v>218</v>
      </c>
      <c r="BM509" s="17" t="s">
        <v>1313</v>
      </c>
    </row>
    <row r="510" spans="2:47" s="1" customFormat="1" ht="12">
      <c r="B510" s="38"/>
      <c r="C510" s="39"/>
      <c r="D510" s="228" t="s">
        <v>219</v>
      </c>
      <c r="E510" s="39"/>
      <c r="F510" s="229" t="s">
        <v>683</v>
      </c>
      <c r="G510" s="39"/>
      <c r="H510" s="39"/>
      <c r="I510" s="143"/>
      <c r="J510" s="39"/>
      <c r="K510" s="39"/>
      <c r="L510" s="43"/>
      <c r="M510" s="230"/>
      <c r="N510" s="79"/>
      <c r="O510" s="79"/>
      <c r="P510" s="79"/>
      <c r="Q510" s="79"/>
      <c r="R510" s="79"/>
      <c r="S510" s="79"/>
      <c r="T510" s="80"/>
      <c r="AT510" s="17" t="s">
        <v>219</v>
      </c>
      <c r="AU510" s="17" t="s">
        <v>76</v>
      </c>
    </row>
    <row r="511" spans="2:47" s="1" customFormat="1" ht="12">
      <c r="B511" s="38"/>
      <c r="C511" s="39"/>
      <c r="D511" s="228" t="s">
        <v>221</v>
      </c>
      <c r="E511" s="39"/>
      <c r="F511" s="231" t="s">
        <v>684</v>
      </c>
      <c r="G511" s="39"/>
      <c r="H511" s="39"/>
      <c r="I511" s="143"/>
      <c r="J511" s="39"/>
      <c r="K511" s="39"/>
      <c r="L511" s="43"/>
      <c r="M511" s="230"/>
      <c r="N511" s="79"/>
      <c r="O511" s="79"/>
      <c r="P511" s="79"/>
      <c r="Q511" s="79"/>
      <c r="R511" s="79"/>
      <c r="S511" s="79"/>
      <c r="T511" s="80"/>
      <c r="AT511" s="17" t="s">
        <v>221</v>
      </c>
      <c r="AU511" s="17" t="s">
        <v>76</v>
      </c>
    </row>
    <row r="512" spans="2:51" s="12" customFormat="1" ht="12">
      <c r="B512" s="232"/>
      <c r="C512" s="233"/>
      <c r="D512" s="228" t="s">
        <v>223</v>
      </c>
      <c r="E512" s="234" t="s">
        <v>1</v>
      </c>
      <c r="F512" s="235" t="s">
        <v>1297</v>
      </c>
      <c r="G512" s="233"/>
      <c r="H512" s="234" t="s">
        <v>1</v>
      </c>
      <c r="I512" s="236"/>
      <c r="J512" s="233"/>
      <c r="K512" s="233"/>
      <c r="L512" s="237"/>
      <c r="M512" s="238"/>
      <c r="N512" s="239"/>
      <c r="O512" s="239"/>
      <c r="P512" s="239"/>
      <c r="Q512" s="239"/>
      <c r="R512" s="239"/>
      <c r="S512" s="239"/>
      <c r="T512" s="240"/>
      <c r="AT512" s="241" t="s">
        <v>223</v>
      </c>
      <c r="AU512" s="241" t="s">
        <v>76</v>
      </c>
      <c r="AV512" s="12" t="s">
        <v>74</v>
      </c>
      <c r="AW512" s="12" t="s">
        <v>30</v>
      </c>
      <c r="AX512" s="12" t="s">
        <v>67</v>
      </c>
      <c r="AY512" s="241" t="s">
        <v>211</v>
      </c>
    </row>
    <row r="513" spans="2:51" s="13" customFormat="1" ht="12">
      <c r="B513" s="242"/>
      <c r="C513" s="243"/>
      <c r="D513" s="228" t="s">
        <v>223</v>
      </c>
      <c r="E513" s="244" t="s">
        <v>1</v>
      </c>
      <c r="F513" s="245" t="s">
        <v>1298</v>
      </c>
      <c r="G513" s="243"/>
      <c r="H513" s="246">
        <v>27.126</v>
      </c>
      <c r="I513" s="247"/>
      <c r="J513" s="243"/>
      <c r="K513" s="243"/>
      <c r="L513" s="248"/>
      <c r="M513" s="249"/>
      <c r="N513" s="250"/>
      <c r="O513" s="250"/>
      <c r="P513" s="250"/>
      <c r="Q513" s="250"/>
      <c r="R513" s="250"/>
      <c r="S513" s="250"/>
      <c r="T513" s="251"/>
      <c r="AT513" s="252" t="s">
        <v>223</v>
      </c>
      <c r="AU513" s="252" t="s">
        <v>76</v>
      </c>
      <c r="AV513" s="13" t="s">
        <v>76</v>
      </c>
      <c r="AW513" s="13" t="s">
        <v>30</v>
      </c>
      <c r="AX513" s="13" t="s">
        <v>67</v>
      </c>
      <c r="AY513" s="252" t="s">
        <v>211</v>
      </c>
    </row>
    <row r="514" spans="2:51" s="12" customFormat="1" ht="12">
      <c r="B514" s="232"/>
      <c r="C514" s="233"/>
      <c r="D514" s="228" t="s">
        <v>223</v>
      </c>
      <c r="E514" s="234" t="s">
        <v>1</v>
      </c>
      <c r="F514" s="235" t="s">
        <v>1299</v>
      </c>
      <c r="G514" s="233"/>
      <c r="H514" s="234" t="s">
        <v>1</v>
      </c>
      <c r="I514" s="236"/>
      <c r="J514" s="233"/>
      <c r="K514" s="233"/>
      <c r="L514" s="237"/>
      <c r="M514" s="238"/>
      <c r="N514" s="239"/>
      <c r="O514" s="239"/>
      <c r="P514" s="239"/>
      <c r="Q514" s="239"/>
      <c r="R514" s="239"/>
      <c r="S514" s="239"/>
      <c r="T514" s="240"/>
      <c r="AT514" s="241" t="s">
        <v>223</v>
      </c>
      <c r="AU514" s="241" t="s">
        <v>76</v>
      </c>
      <c r="AV514" s="12" t="s">
        <v>74</v>
      </c>
      <c r="AW514" s="12" t="s">
        <v>30</v>
      </c>
      <c r="AX514" s="12" t="s">
        <v>67</v>
      </c>
      <c r="AY514" s="241" t="s">
        <v>211</v>
      </c>
    </row>
    <row r="515" spans="2:51" s="13" customFormat="1" ht="12">
      <c r="B515" s="242"/>
      <c r="C515" s="243"/>
      <c r="D515" s="228" t="s">
        <v>223</v>
      </c>
      <c r="E515" s="244" t="s">
        <v>1</v>
      </c>
      <c r="F515" s="245" t="s">
        <v>1288</v>
      </c>
      <c r="G515" s="243"/>
      <c r="H515" s="246">
        <v>51.66</v>
      </c>
      <c r="I515" s="247"/>
      <c r="J515" s="243"/>
      <c r="K515" s="243"/>
      <c r="L515" s="248"/>
      <c r="M515" s="249"/>
      <c r="N515" s="250"/>
      <c r="O515" s="250"/>
      <c r="P515" s="250"/>
      <c r="Q515" s="250"/>
      <c r="R515" s="250"/>
      <c r="S515" s="250"/>
      <c r="T515" s="251"/>
      <c r="AT515" s="252" t="s">
        <v>223</v>
      </c>
      <c r="AU515" s="252" t="s">
        <v>76</v>
      </c>
      <c r="AV515" s="13" t="s">
        <v>76</v>
      </c>
      <c r="AW515" s="13" t="s">
        <v>30</v>
      </c>
      <c r="AX515" s="13" t="s">
        <v>67</v>
      </c>
      <c r="AY515" s="252" t="s">
        <v>211</v>
      </c>
    </row>
    <row r="516" spans="2:51" s="12" customFormat="1" ht="12">
      <c r="B516" s="232"/>
      <c r="C516" s="233"/>
      <c r="D516" s="228" t="s">
        <v>223</v>
      </c>
      <c r="E516" s="234" t="s">
        <v>1</v>
      </c>
      <c r="F516" s="235" t="s">
        <v>1300</v>
      </c>
      <c r="G516" s="233"/>
      <c r="H516" s="234" t="s">
        <v>1</v>
      </c>
      <c r="I516" s="236"/>
      <c r="J516" s="233"/>
      <c r="K516" s="233"/>
      <c r="L516" s="237"/>
      <c r="M516" s="238"/>
      <c r="N516" s="239"/>
      <c r="O516" s="239"/>
      <c r="P516" s="239"/>
      <c r="Q516" s="239"/>
      <c r="R516" s="239"/>
      <c r="S516" s="239"/>
      <c r="T516" s="240"/>
      <c r="AT516" s="241" t="s">
        <v>223</v>
      </c>
      <c r="AU516" s="241" t="s">
        <v>76</v>
      </c>
      <c r="AV516" s="12" t="s">
        <v>74</v>
      </c>
      <c r="AW516" s="12" t="s">
        <v>30</v>
      </c>
      <c r="AX516" s="12" t="s">
        <v>67</v>
      </c>
      <c r="AY516" s="241" t="s">
        <v>211</v>
      </c>
    </row>
    <row r="517" spans="2:51" s="13" customFormat="1" ht="12">
      <c r="B517" s="242"/>
      <c r="C517" s="243"/>
      <c r="D517" s="228" t="s">
        <v>223</v>
      </c>
      <c r="E517" s="244" t="s">
        <v>1</v>
      </c>
      <c r="F517" s="245" t="s">
        <v>1289</v>
      </c>
      <c r="G517" s="243"/>
      <c r="H517" s="246">
        <v>35.9</v>
      </c>
      <c r="I517" s="247"/>
      <c r="J517" s="243"/>
      <c r="K517" s="243"/>
      <c r="L517" s="248"/>
      <c r="M517" s="249"/>
      <c r="N517" s="250"/>
      <c r="O517" s="250"/>
      <c r="P517" s="250"/>
      <c r="Q517" s="250"/>
      <c r="R517" s="250"/>
      <c r="S517" s="250"/>
      <c r="T517" s="251"/>
      <c r="AT517" s="252" t="s">
        <v>223</v>
      </c>
      <c r="AU517" s="252" t="s">
        <v>76</v>
      </c>
      <c r="AV517" s="13" t="s">
        <v>76</v>
      </c>
      <c r="AW517" s="13" t="s">
        <v>30</v>
      </c>
      <c r="AX517" s="13" t="s">
        <v>67</v>
      </c>
      <c r="AY517" s="252" t="s">
        <v>211</v>
      </c>
    </row>
    <row r="518" spans="2:51" s="12" customFormat="1" ht="12">
      <c r="B518" s="232"/>
      <c r="C518" s="233"/>
      <c r="D518" s="228" t="s">
        <v>223</v>
      </c>
      <c r="E518" s="234" t="s">
        <v>1</v>
      </c>
      <c r="F518" s="235" t="s">
        <v>1301</v>
      </c>
      <c r="G518" s="233"/>
      <c r="H518" s="234" t="s">
        <v>1</v>
      </c>
      <c r="I518" s="236"/>
      <c r="J518" s="233"/>
      <c r="K518" s="233"/>
      <c r="L518" s="237"/>
      <c r="M518" s="238"/>
      <c r="N518" s="239"/>
      <c r="O518" s="239"/>
      <c r="P518" s="239"/>
      <c r="Q518" s="239"/>
      <c r="R518" s="239"/>
      <c r="S518" s="239"/>
      <c r="T518" s="240"/>
      <c r="AT518" s="241" t="s">
        <v>223</v>
      </c>
      <c r="AU518" s="241" t="s">
        <v>76</v>
      </c>
      <c r="AV518" s="12" t="s">
        <v>74</v>
      </c>
      <c r="AW518" s="12" t="s">
        <v>30</v>
      </c>
      <c r="AX518" s="12" t="s">
        <v>67</v>
      </c>
      <c r="AY518" s="241" t="s">
        <v>211</v>
      </c>
    </row>
    <row r="519" spans="2:51" s="13" customFormat="1" ht="12">
      <c r="B519" s="242"/>
      <c r="C519" s="243"/>
      <c r="D519" s="228" t="s">
        <v>223</v>
      </c>
      <c r="E519" s="244" t="s">
        <v>1</v>
      </c>
      <c r="F519" s="245" t="s">
        <v>1302</v>
      </c>
      <c r="G519" s="243"/>
      <c r="H519" s="246">
        <v>2.037</v>
      </c>
      <c r="I519" s="247"/>
      <c r="J519" s="243"/>
      <c r="K519" s="243"/>
      <c r="L519" s="248"/>
      <c r="M519" s="249"/>
      <c r="N519" s="250"/>
      <c r="O519" s="250"/>
      <c r="P519" s="250"/>
      <c r="Q519" s="250"/>
      <c r="R519" s="250"/>
      <c r="S519" s="250"/>
      <c r="T519" s="251"/>
      <c r="AT519" s="252" t="s">
        <v>223</v>
      </c>
      <c r="AU519" s="252" t="s">
        <v>76</v>
      </c>
      <c r="AV519" s="13" t="s">
        <v>76</v>
      </c>
      <c r="AW519" s="13" t="s">
        <v>30</v>
      </c>
      <c r="AX519" s="13" t="s">
        <v>67</v>
      </c>
      <c r="AY519" s="252" t="s">
        <v>211</v>
      </c>
    </row>
    <row r="520" spans="2:51" s="13" customFormat="1" ht="12">
      <c r="B520" s="242"/>
      <c r="C520" s="243"/>
      <c r="D520" s="228" t="s">
        <v>223</v>
      </c>
      <c r="E520" s="244" t="s">
        <v>1</v>
      </c>
      <c r="F520" s="245" t="s">
        <v>1075</v>
      </c>
      <c r="G520" s="243"/>
      <c r="H520" s="246">
        <v>1.2</v>
      </c>
      <c r="I520" s="247"/>
      <c r="J520" s="243"/>
      <c r="K520" s="243"/>
      <c r="L520" s="248"/>
      <c r="M520" s="249"/>
      <c r="N520" s="250"/>
      <c r="O520" s="250"/>
      <c r="P520" s="250"/>
      <c r="Q520" s="250"/>
      <c r="R520" s="250"/>
      <c r="S520" s="250"/>
      <c r="T520" s="251"/>
      <c r="AT520" s="252" t="s">
        <v>223</v>
      </c>
      <c r="AU520" s="252" t="s">
        <v>76</v>
      </c>
      <c r="AV520" s="13" t="s">
        <v>76</v>
      </c>
      <c r="AW520" s="13" t="s">
        <v>30</v>
      </c>
      <c r="AX520" s="13" t="s">
        <v>67</v>
      </c>
      <c r="AY520" s="252" t="s">
        <v>211</v>
      </c>
    </row>
    <row r="521" spans="2:51" s="12" customFormat="1" ht="12">
      <c r="B521" s="232"/>
      <c r="C521" s="233"/>
      <c r="D521" s="228" t="s">
        <v>223</v>
      </c>
      <c r="E521" s="234" t="s">
        <v>1</v>
      </c>
      <c r="F521" s="235" t="s">
        <v>1276</v>
      </c>
      <c r="G521" s="233"/>
      <c r="H521" s="234" t="s">
        <v>1</v>
      </c>
      <c r="I521" s="236"/>
      <c r="J521" s="233"/>
      <c r="K521" s="233"/>
      <c r="L521" s="237"/>
      <c r="M521" s="238"/>
      <c r="N521" s="239"/>
      <c r="O521" s="239"/>
      <c r="P521" s="239"/>
      <c r="Q521" s="239"/>
      <c r="R521" s="239"/>
      <c r="S521" s="239"/>
      <c r="T521" s="240"/>
      <c r="AT521" s="241" t="s">
        <v>223</v>
      </c>
      <c r="AU521" s="241" t="s">
        <v>76</v>
      </c>
      <c r="AV521" s="12" t="s">
        <v>74</v>
      </c>
      <c r="AW521" s="12" t="s">
        <v>30</v>
      </c>
      <c r="AX521" s="12" t="s">
        <v>67</v>
      </c>
      <c r="AY521" s="241" t="s">
        <v>211</v>
      </c>
    </row>
    <row r="522" spans="2:51" s="13" customFormat="1" ht="12">
      <c r="B522" s="242"/>
      <c r="C522" s="243"/>
      <c r="D522" s="228" t="s">
        <v>223</v>
      </c>
      <c r="E522" s="244" t="s">
        <v>1</v>
      </c>
      <c r="F522" s="245" t="s">
        <v>1303</v>
      </c>
      <c r="G522" s="243"/>
      <c r="H522" s="246">
        <v>26.618</v>
      </c>
      <c r="I522" s="247"/>
      <c r="J522" s="243"/>
      <c r="K522" s="243"/>
      <c r="L522" s="248"/>
      <c r="M522" s="249"/>
      <c r="N522" s="250"/>
      <c r="O522" s="250"/>
      <c r="P522" s="250"/>
      <c r="Q522" s="250"/>
      <c r="R522" s="250"/>
      <c r="S522" s="250"/>
      <c r="T522" s="251"/>
      <c r="AT522" s="252" t="s">
        <v>223</v>
      </c>
      <c r="AU522" s="252" t="s">
        <v>76</v>
      </c>
      <c r="AV522" s="13" t="s">
        <v>76</v>
      </c>
      <c r="AW522" s="13" t="s">
        <v>30</v>
      </c>
      <c r="AX522" s="13" t="s">
        <v>67</v>
      </c>
      <c r="AY522" s="252" t="s">
        <v>211</v>
      </c>
    </row>
    <row r="523" spans="2:51" s="14" customFormat="1" ht="12">
      <c r="B523" s="253"/>
      <c r="C523" s="254"/>
      <c r="D523" s="228" t="s">
        <v>223</v>
      </c>
      <c r="E523" s="255" t="s">
        <v>1</v>
      </c>
      <c r="F523" s="256" t="s">
        <v>227</v>
      </c>
      <c r="G523" s="254"/>
      <c r="H523" s="257">
        <v>144.541</v>
      </c>
      <c r="I523" s="258"/>
      <c r="J523" s="254"/>
      <c r="K523" s="254"/>
      <c r="L523" s="259"/>
      <c r="M523" s="260"/>
      <c r="N523" s="261"/>
      <c r="O523" s="261"/>
      <c r="P523" s="261"/>
      <c r="Q523" s="261"/>
      <c r="R523" s="261"/>
      <c r="S523" s="261"/>
      <c r="T523" s="262"/>
      <c r="AT523" s="263" t="s">
        <v>223</v>
      </c>
      <c r="AU523" s="263" t="s">
        <v>76</v>
      </c>
      <c r="AV523" s="14" t="s">
        <v>218</v>
      </c>
      <c r="AW523" s="14" t="s">
        <v>30</v>
      </c>
      <c r="AX523" s="14" t="s">
        <v>74</v>
      </c>
      <c r="AY523" s="263" t="s">
        <v>211</v>
      </c>
    </row>
    <row r="524" spans="2:65" s="1" customFormat="1" ht="16.5" customHeight="1">
      <c r="B524" s="38"/>
      <c r="C524" s="216" t="s">
        <v>644</v>
      </c>
      <c r="D524" s="216" t="s">
        <v>213</v>
      </c>
      <c r="E524" s="217" t="s">
        <v>1091</v>
      </c>
      <c r="F524" s="218" t="s">
        <v>1092</v>
      </c>
      <c r="G524" s="219" t="s">
        <v>246</v>
      </c>
      <c r="H524" s="220">
        <v>22.4</v>
      </c>
      <c r="I524" s="221"/>
      <c r="J524" s="222">
        <f>ROUND(I524*H524,2)</f>
        <v>0</v>
      </c>
      <c r="K524" s="218" t="s">
        <v>217</v>
      </c>
      <c r="L524" s="43"/>
      <c r="M524" s="223" t="s">
        <v>1</v>
      </c>
      <c r="N524" s="224" t="s">
        <v>38</v>
      </c>
      <c r="O524" s="79"/>
      <c r="P524" s="225">
        <f>O524*H524</f>
        <v>0</v>
      </c>
      <c r="Q524" s="225">
        <v>0.0004732</v>
      </c>
      <c r="R524" s="225">
        <f>Q524*H524</f>
        <v>0.01059968</v>
      </c>
      <c r="S524" s="225">
        <v>0.001</v>
      </c>
      <c r="T524" s="226">
        <f>S524*H524</f>
        <v>0.0224</v>
      </c>
      <c r="AR524" s="17" t="s">
        <v>218</v>
      </c>
      <c r="AT524" s="17" t="s">
        <v>213</v>
      </c>
      <c r="AU524" s="17" t="s">
        <v>76</v>
      </c>
      <c r="AY524" s="17" t="s">
        <v>211</v>
      </c>
      <c r="BE524" s="227">
        <f>IF(N524="základní",J524,0)</f>
        <v>0</v>
      </c>
      <c r="BF524" s="227">
        <f>IF(N524="snížená",J524,0)</f>
        <v>0</v>
      </c>
      <c r="BG524" s="227">
        <f>IF(N524="zákl. přenesená",J524,0)</f>
        <v>0</v>
      </c>
      <c r="BH524" s="227">
        <f>IF(N524="sníž. přenesená",J524,0)</f>
        <v>0</v>
      </c>
      <c r="BI524" s="227">
        <f>IF(N524="nulová",J524,0)</f>
        <v>0</v>
      </c>
      <c r="BJ524" s="17" t="s">
        <v>74</v>
      </c>
      <c r="BK524" s="227">
        <f>ROUND(I524*H524,2)</f>
        <v>0</v>
      </c>
      <c r="BL524" s="17" t="s">
        <v>218</v>
      </c>
      <c r="BM524" s="17" t="s">
        <v>1314</v>
      </c>
    </row>
    <row r="525" spans="2:47" s="1" customFormat="1" ht="12">
      <c r="B525" s="38"/>
      <c r="C525" s="39"/>
      <c r="D525" s="228" t="s">
        <v>219</v>
      </c>
      <c r="E525" s="39"/>
      <c r="F525" s="229" t="s">
        <v>1094</v>
      </c>
      <c r="G525" s="39"/>
      <c r="H525" s="39"/>
      <c r="I525" s="143"/>
      <c r="J525" s="39"/>
      <c r="K525" s="39"/>
      <c r="L525" s="43"/>
      <c r="M525" s="230"/>
      <c r="N525" s="79"/>
      <c r="O525" s="79"/>
      <c r="P525" s="79"/>
      <c r="Q525" s="79"/>
      <c r="R525" s="79"/>
      <c r="S525" s="79"/>
      <c r="T525" s="80"/>
      <c r="AT525" s="17" t="s">
        <v>219</v>
      </c>
      <c r="AU525" s="17" t="s">
        <v>76</v>
      </c>
    </row>
    <row r="526" spans="2:47" s="1" customFormat="1" ht="12">
      <c r="B526" s="38"/>
      <c r="C526" s="39"/>
      <c r="D526" s="228" t="s">
        <v>221</v>
      </c>
      <c r="E526" s="39"/>
      <c r="F526" s="231" t="s">
        <v>1095</v>
      </c>
      <c r="G526" s="39"/>
      <c r="H526" s="39"/>
      <c r="I526" s="143"/>
      <c r="J526" s="39"/>
      <c r="K526" s="39"/>
      <c r="L526" s="43"/>
      <c r="M526" s="230"/>
      <c r="N526" s="79"/>
      <c r="O526" s="79"/>
      <c r="P526" s="79"/>
      <c r="Q526" s="79"/>
      <c r="R526" s="79"/>
      <c r="S526" s="79"/>
      <c r="T526" s="80"/>
      <c r="AT526" s="17" t="s">
        <v>221</v>
      </c>
      <c r="AU526" s="17" t="s">
        <v>76</v>
      </c>
    </row>
    <row r="527" spans="2:51" s="12" customFormat="1" ht="12">
      <c r="B527" s="232"/>
      <c r="C527" s="233"/>
      <c r="D527" s="228" t="s">
        <v>223</v>
      </c>
      <c r="E527" s="234" t="s">
        <v>1</v>
      </c>
      <c r="F527" s="235" t="s">
        <v>949</v>
      </c>
      <c r="G527" s="233"/>
      <c r="H527" s="234" t="s">
        <v>1</v>
      </c>
      <c r="I527" s="236"/>
      <c r="J527" s="233"/>
      <c r="K527" s="233"/>
      <c r="L527" s="237"/>
      <c r="M527" s="238"/>
      <c r="N527" s="239"/>
      <c r="O527" s="239"/>
      <c r="P527" s="239"/>
      <c r="Q527" s="239"/>
      <c r="R527" s="239"/>
      <c r="S527" s="239"/>
      <c r="T527" s="240"/>
      <c r="AT527" s="241" t="s">
        <v>223</v>
      </c>
      <c r="AU527" s="241" t="s">
        <v>76</v>
      </c>
      <c r="AV527" s="12" t="s">
        <v>74</v>
      </c>
      <c r="AW527" s="12" t="s">
        <v>30</v>
      </c>
      <c r="AX527" s="12" t="s">
        <v>67</v>
      </c>
      <c r="AY527" s="241" t="s">
        <v>211</v>
      </c>
    </row>
    <row r="528" spans="2:51" s="13" customFormat="1" ht="12">
      <c r="B528" s="242"/>
      <c r="C528" s="243"/>
      <c r="D528" s="228" t="s">
        <v>223</v>
      </c>
      <c r="E528" s="244" t="s">
        <v>1</v>
      </c>
      <c r="F528" s="245" t="s">
        <v>1097</v>
      </c>
      <c r="G528" s="243"/>
      <c r="H528" s="246">
        <v>9.8</v>
      </c>
      <c r="I528" s="247"/>
      <c r="J528" s="243"/>
      <c r="K528" s="243"/>
      <c r="L528" s="248"/>
      <c r="M528" s="249"/>
      <c r="N528" s="250"/>
      <c r="O528" s="250"/>
      <c r="P528" s="250"/>
      <c r="Q528" s="250"/>
      <c r="R528" s="250"/>
      <c r="S528" s="250"/>
      <c r="T528" s="251"/>
      <c r="AT528" s="252" t="s">
        <v>223</v>
      </c>
      <c r="AU528" s="252" t="s">
        <v>76</v>
      </c>
      <c r="AV528" s="13" t="s">
        <v>76</v>
      </c>
      <c r="AW528" s="13" t="s">
        <v>30</v>
      </c>
      <c r="AX528" s="13" t="s">
        <v>67</v>
      </c>
      <c r="AY528" s="252" t="s">
        <v>211</v>
      </c>
    </row>
    <row r="529" spans="2:51" s="13" customFormat="1" ht="12">
      <c r="B529" s="242"/>
      <c r="C529" s="243"/>
      <c r="D529" s="228" t="s">
        <v>223</v>
      </c>
      <c r="E529" s="244" t="s">
        <v>1</v>
      </c>
      <c r="F529" s="245" t="s">
        <v>1315</v>
      </c>
      <c r="G529" s="243"/>
      <c r="H529" s="246">
        <v>1.4</v>
      </c>
      <c r="I529" s="247"/>
      <c r="J529" s="243"/>
      <c r="K529" s="243"/>
      <c r="L529" s="248"/>
      <c r="M529" s="249"/>
      <c r="N529" s="250"/>
      <c r="O529" s="250"/>
      <c r="P529" s="250"/>
      <c r="Q529" s="250"/>
      <c r="R529" s="250"/>
      <c r="S529" s="250"/>
      <c r="T529" s="251"/>
      <c r="AT529" s="252" t="s">
        <v>223</v>
      </c>
      <c r="AU529" s="252" t="s">
        <v>76</v>
      </c>
      <c r="AV529" s="13" t="s">
        <v>76</v>
      </c>
      <c r="AW529" s="13" t="s">
        <v>30</v>
      </c>
      <c r="AX529" s="13" t="s">
        <v>67</v>
      </c>
      <c r="AY529" s="252" t="s">
        <v>211</v>
      </c>
    </row>
    <row r="530" spans="2:51" s="12" customFormat="1" ht="12">
      <c r="B530" s="232"/>
      <c r="C530" s="233"/>
      <c r="D530" s="228" t="s">
        <v>223</v>
      </c>
      <c r="E530" s="234" t="s">
        <v>1</v>
      </c>
      <c r="F530" s="235" t="s">
        <v>1316</v>
      </c>
      <c r="G530" s="233"/>
      <c r="H530" s="234" t="s">
        <v>1</v>
      </c>
      <c r="I530" s="236"/>
      <c r="J530" s="233"/>
      <c r="K530" s="233"/>
      <c r="L530" s="237"/>
      <c r="M530" s="238"/>
      <c r="N530" s="239"/>
      <c r="O530" s="239"/>
      <c r="P530" s="239"/>
      <c r="Q530" s="239"/>
      <c r="R530" s="239"/>
      <c r="S530" s="239"/>
      <c r="T530" s="240"/>
      <c r="AT530" s="241" t="s">
        <v>223</v>
      </c>
      <c r="AU530" s="241" t="s">
        <v>76</v>
      </c>
      <c r="AV530" s="12" t="s">
        <v>74</v>
      </c>
      <c r="AW530" s="12" t="s">
        <v>30</v>
      </c>
      <c r="AX530" s="12" t="s">
        <v>67</v>
      </c>
      <c r="AY530" s="241" t="s">
        <v>211</v>
      </c>
    </row>
    <row r="531" spans="2:51" s="13" customFormat="1" ht="12">
      <c r="B531" s="242"/>
      <c r="C531" s="243"/>
      <c r="D531" s="228" t="s">
        <v>223</v>
      </c>
      <c r="E531" s="244" t="s">
        <v>1</v>
      </c>
      <c r="F531" s="245" t="s">
        <v>1097</v>
      </c>
      <c r="G531" s="243"/>
      <c r="H531" s="246">
        <v>9.8</v>
      </c>
      <c r="I531" s="247"/>
      <c r="J531" s="243"/>
      <c r="K531" s="243"/>
      <c r="L531" s="248"/>
      <c r="M531" s="249"/>
      <c r="N531" s="250"/>
      <c r="O531" s="250"/>
      <c r="P531" s="250"/>
      <c r="Q531" s="250"/>
      <c r="R531" s="250"/>
      <c r="S531" s="250"/>
      <c r="T531" s="251"/>
      <c r="AT531" s="252" t="s">
        <v>223</v>
      </c>
      <c r="AU531" s="252" t="s">
        <v>76</v>
      </c>
      <c r="AV531" s="13" t="s">
        <v>76</v>
      </c>
      <c r="AW531" s="13" t="s">
        <v>30</v>
      </c>
      <c r="AX531" s="13" t="s">
        <v>67</v>
      </c>
      <c r="AY531" s="252" t="s">
        <v>211</v>
      </c>
    </row>
    <row r="532" spans="2:51" s="13" customFormat="1" ht="12">
      <c r="B532" s="242"/>
      <c r="C532" s="243"/>
      <c r="D532" s="228" t="s">
        <v>223</v>
      </c>
      <c r="E532" s="244" t="s">
        <v>1</v>
      </c>
      <c r="F532" s="245" t="s">
        <v>1315</v>
      </c>
      <c r="G532" s="243"/>
      <c r="H532" s="246">
        <v>1.4</v>
      </c>
      <c r="I532" s="247"/>
      <c r="J532" s="243"/>
      <c r="K532" s="243"/>
      <c r="L532" s="248"/>
      <c r="M532" s="249"/>
      <c r="N532" s="250"/>
      <c r="O532" s="250"/>
      <c r="P532" s="250"/>
      <c r="Q532" s="250"/>
      <c r="R532" s="250"/>
      <c r="S532" s="250"/>
      <c r="T532" s="251"/>
      <c r="AT532" s="252" t="s">
        <v>223</v>
      </c>
      <c r="AU532" s="252" t="s">
        <v>76</v>
      </c>
      <c r="AV532" s="13" t="s">
        <v>76</v>
      </c>
      <c r="AW532" s="13" t="s">
        <v>30</v>
      </c>
      <c r="AX532" s="13" t="s">
        <v>67</v>
      </c>
      <c r="AY532" s="252" t="s">
        <v>211</v>
      </c>
    </row>
    <row r="533" spans="2:51" s="14" customFormat="1" ht="12">
      <c r="B533" s="253"/>
      <c r="C533" s="254"/>
      <c r="D533" s="228" t="s">
        <v>223</v>
      </c>
      <c r="E533" s="255" t="s">
        <v>1</v>
      </c>
      <c r="F533" s="256" t="s">
        <v>227</v>
      </c>
      <c r="G533" s="254"/>
      <c r="H533" s="257">
        <v>22.4</v>
      </c>
      <c r="I533" s="258"/>
      <c r="J533" s="254"/>
      <c r="K533" s="254"/>
      <c r="L533" s="259"/>
      <c r="M533" s="260"/>
      <c r="N533" s="261"/>
      <c r="O533" s="261"/>
      <c r="P533" s="261"/>
      <c r="Q533" s="261"/>
      <c r="R533" s="261"/>
      <c r="S533" s="261"/>
      <c r="T533" s="262"/>
      <c r="AT533" s="263" t="s">
        <v>223</v>
      </c>
      <c r="AU533" s="263" t="s">
        <v>76</v>
      </c>
      <c r="AV533" s="14" t="s">
        <v>218</v>
      </c>
      <c r="AW533" s="14" t="s">
        <v>30</v>
      </c>
      <c r="AX533" s="14" t="s">
        <v>74</v>
      </c>
      <c r="AY533" s="263" t="s">
        <v>211</v>
      </c>
    </row>
    <row r="534" spans="2:65" s="1" customFormat="1" ht="16.5" customHeight="1">
      <c r="B534" s="38"/>
      <c r="C534" s="216" t="s">
        <v>421</v>
      </c>
      <c r="D534" s="216" t="s">
        <v>213</v>
      </c>
      <c r="E534" s="217" t="s">
        <v>1099</v>
      </c>
      <c r="F534" s="218" t="s">
        <v>1100</v>
      </c>
      <c r="G534" s="219" t="s">
        <v>246</v>
      </c>
      <c r="H534" s="220">
        <v>101.6</v>
      </c>
      <c r="I534" s="221"/>
      <c r="J534" s="222">
        <f>ROUND(I534*H534,2)</f>
        <v>0</v>
      </c>
      <c r="K534" s="218" t="s">
        <v>217</v>
      </c>
      <c r="L534" s="43"/>
      <c r="M534" s="223" t="s">
        <v>1</v>
      </c>
      <c r="N534" s="224" t="s">
        <v>38</v>
      </c>
      <c r="O534" s="79"/>
      <c r="P534" s="225">
        <f>O534*H534</f>
        <v>0</v>
      </c>
      <c r="Q534" s="225">
        <v>0.00072812</v>
      </c>
      <c r="R534" s="225">
        <f>Q534*H534</f>
        <v>0.07397699199999999</v>
      </c>
      <c r="S534" s="225">
        <v>0.001</v>
      </c>
      <c r="T534" s="226">
        <f>S534*H534</f>
        <v>0.1016</v>
      </c>
      <c r="AR534" s="17" t="s">
        <v>218</v>
      </c>
      <c r="AT534" s="17" t="s">
        <v>213</v>
      </c>
      <c r="AU534" s="17" t="s">
        <v>76</v>
      </c>
      <c r="AY534" s="17" t="s">
        <v>211</v>
      </c>
      <c r="BE534" s="227">
        <f>IF(N534="základní",J534,0)</f>
        <v>0</v>
      </c>
      <c r="BF534" s="227">
        <f>IF(N534="snížená",J534,0)</f>
        <v>0</v>
      </c>
      <c r="BG534" s="227">
        <f>IF(N534="zákl. přenesená",J534,0)</f>
        <v>0</v>
      </c>
      <c r="BH534" s="227">
        <f>IF(N534="sníž. přenesená",J534,0)</f>
        <v>0</v>
      </c>
      <c r="BI534" s="227">
        <f>IF(N534="nulová",J534,0)</f>
        <v>0</v>
      </c>
      <c r="BJ534" s="17" t="s">
        <v>74</v>
      </c>
      <c r="BK534" s="227">
        <f>ROUND(I534*H534,2)</f>
        <v>0</v>
      </c>
      <c r="BL534" s="17" t="s">
        <v>218</v>
      </c>
      <c r="BM534" s="17" t="s">
        <v>1317</v>
      </c>
    </row>
    <row r="535" spans="2:47" s="1" customFormat="1" ht="12">
      <c r="B535" s="38"/>
      <c r="C535" s="39"/>
      <c r="D535" s="228" t="s">
        <v>219</v>
      </c>
      <c r="E535" s="39"/>
      <c r="F535" s="229" t="s">
        <v>1102</v>
      </c>
      <c r="G535" s="39"/>
      <c r="H535" s="39"/>
      <c r="I535" s="143"/>
      <c r="J535" s="39"/>
      <c r="K535" s="39"/>
      <c r="L535" s="43"/>
      <c r="M535" s="230"/>
      <c r="N535" s="79"/>
      <c r="O535" s="79"/>
      <c r="P535" s="79"/>
      <c r="Q535" s="79"/>
      <c r="R535" s="79"/>
      <c r="S535" s="79"/>
      <c r="T535" s="80"/>
      <c r="AT535" s="17" t="s">
        <v>219</v>
      </c>
      <c r="AU535" s="17" t="s">
        <v>76</v>
      </c>
    </row>
    <row r="536" spans="2:47" s="1" customFormat="1" ht="12">
      <c r="B536" s="38"/>
      <c r="C536" s="39"/>
      <c r="D536" s="228" t="s">
        <v>221</v>
      </c>
      <c r="E536" s="39"/>
      <c r="F536" s="231" t="s">
        <v>1095</v>
      </c>
      <c r="G536" s="39"/>
      <c r="H536" s="39"/>
      <c r="I536" s="143"/>
      <c r="J536" s="39"/>
      <c r="K536" s="39"/>
      <c r="L536" s="43"/>
      <c r="M536" s="230"/>
      <c r="N536" s="79"/>
      <c r="O536" s="79"/>
      <c r="P536" s="79"/>
      <c r="Q536" s="79"/>
      <c r="R536" s="79"/>
      <c r="S536" s="79"/>
      <c r="T536" s="80"/>
      <c r="AT536" s="17" t="s">
        <v>221</v>
      </c>
      <c r="AU536" s="17" t="s">
        <v>76</v>
      </c>
    </row>
    <row r="537" spans="2:51" s="12" customFormat="1" ht="12">
      <c r="B537" s="232"/>
      <c r="C537" s="233"/>
      <c r="D537" s="228" t="s">
        <v>223</v>
      </c>
      <c r="E537" s="234" t="s">
        <v>1</v>
      </c>
      <c r="F537" s="235" t="s">
        <v>1103</v>
      </c>
      <c r="G537" s="233"/>
      <c r="H537" s="234" t="s">
        <v>1</v>
      </c>
      <c r="I537" s="236"/>
      <c r="J537" s="233"/>
      <c r="K537" s="233"/>
      <c r="L537" s="237"/>
      <c r="M537" s="238"/>
      <c r="N537" s="239"/>
      <c r="O537" s="239"/>
      <c r="P537" s="239"/>
      <c r="Q537" s="239"/>
      <c r="R537" s="239"/>
      <c r="S537" s="239"/>
      <c r="T537" s="240"/>
      <c r="AT537" s="241" t="s">
        <v>223</v>
      </c>
      <c r="AU537" s="241" t="s">
        <v>76</v>
      </c>
      <c r="AV537" s="12" t="s">
        <v>74</v>
      </c>
      <c r="AW537" s="12" t="s">
        <v>30</v>
      </c>
      <c r="AX537" s="12" t="s">
        <v>67</v>
      </c>
      <c r="AY537" s="241" t="s">
        <v>211</v>
      </c>
    </row>
    <row r="538" spans="2:51" s="13" customFormat="1" ht="12">
      <c r="B538" s="242"/>
      <c r="C538" s="243"/>
      <c r="D538" s="228" t="s">
        <v>223</v>
      </c>
      <c r="E538" s="244" t="s">
        <v>1</v>
      </c>
      <c r="F538" s="245" t="s">
        <v>1318</v>
      </c>
      <c r="G538" s="243"/>
      <c r="H538" s="246">
        <v>101.6</v>
      </c>
      <c r="I538" s="247"/>
      <c r="J538" s="243"/>
      <c r="K538" s="243"/>
      <c r="L538" s="248"/>
      <c r="M538" s="249"/>
      <c r="N538" s="250"/>
      <c r="O538" s="250"/>
      <c r="P538" s="250"/>
      <c r="Q538" s="250"/>
      <c r="R538" s="250"/>
      <c r="S538" s="250"/>
      <c r="T538" s="251"/>
      <c r="AT538" s="252" t="s">
        <v>223</v>
      </c>
      <c r="AU538" s="252" t="s">
        <v>76</v>
      </c>
      <c r="AV538" s="13" t="s">
        <v>76</v>
      </c>
      <c r="AW538" s="13" t="s">
        <v>30</v>
      </c>
      <c r="AX538" s="13" t="s">
        <v>67</v>
      </c>
      <c r="AY538" s="252" t="s">
        <v>211</v>
      </c>
    </row>
    <row r="539" spans="2:51" s="14" customFormat="1" ht="12">
      <c r="B539" s="253"/>
      <c r="C539" s="254"/>
      <c r="D539" s="228" t="s">
        <v>223</v>
      </c>
      <c r="E539" s="255" t="s">
        <v>1</v>
      </c>
      <c r="F539" s="256" t="s">
        <v>227</v>
      </c>
      <c r="G539" s="254"/>
      <c r="H539" s="257">
        <v>101.6</v>
      </c>
      <c r="I539" s="258"/>
      <c r="J539" s="254"/>
      <c r="K539" s="254"/>
      <c r="L539" s="259"/>
      <c r="M539" s="260"/>
      <c r="N539" s="261"/>
      <c r="O539" s="261"/>
      <c r="P539" s="261"/>
      <c r="Q539" s="261"/>
      <c r="R539" s="261"/>
      <c r="S539" s="261"/>
      <c r="T539" s="262"/>
      <c r="AT539" s="263" t="s">
        <v>223</v>
      </c>
      <c r="AU539" s="263" t="s">
        <v>76</v>
      </c>
      <c r="AV539" s="14" t="s">
        <v>218</v>
      </c>
      <c r="AW539" s="14" t="s">
        <v>30</v>
      </c>
      <c r="AX539" s="14" t="s">
        <v>74</v>
      </c>
      <c r="AY539" s="263" t="s">
        <v>211</v>
      </c>
    </row>
    <row r="540" spans="2:65" s="1" customFormat="1" ht="16.5" customHeight="1">
      <c r="B540" s="38"/>
      <c r="C540" s="216" t="s">
        <v>660</v>
      </c>
      <c r="D540" s="216" t="s">
        <v>213</v>
      </c>
      <c r="E540" s="217" t="s">
        <v>1105</v>
      </c>
      <c r="F540" s="218" t="s">
        <v>1106</v>
      </c>
      <c r="G540" s="219" t="s">
        <v>246</v>
      </c>
      <c r="H540" s="220">
        <v>44</v>
      </c>
      <c r="I540" s="221"/>
      <c r="J540" s="222">
        <f>ROUND(I540*H540,2)</f>
        <v>0</v>
      </c>
      <c r="K540" s="218" t="s">
        <v>217</v>
      </c>
      <c r="L540" s="43"/>
      <c r="M540" s="223" t="s">
        <v>1</v>
      </c>
      <c r="N540" s="224" t="s">
        <v>38</v>
      </c>
      <c r="O540" s="79"/>
      <c r="P540" s="225">
        <f>O540*H540</f>
        <v>0</v>
      </c>
      <c r="Q540" s="225">
        <v>0.00125</v>
      </c>
      <c r="R540" s="225">
        <f>Q540*H540</f>
        <v>0.055</v>
      </c>
      <c r="S540" s="225">
        <v>0.001</v>
      </c>
      <c r="T540" s="226">
        <f>S540*H540</f>
        <v>0.044</v>
      </c>
      <c r="AR540" s="17" t="s">
        <v>218</v>
      </c>
      <c r="AT540" s="17" t="s">
        <v>213</v>
      </c>
      <c r="AU540" s="17" t="s">
        <v>76</v>
      </c>
      <c r="AY540" s="17" t="s">
        <v>211</v>
      </c>
      <c r="BE540" s="227">
        <f>IF(N540="základní",J540,0)</f>
        <v>0</v>
      </c>
      <c r="BF540" s="227">
        <f>IF(N540="snížená",J540,0)</f>
        <v>0</v>
      </c>
      <c r="BG540" s="227">
        <f>IF(N540="zákl. přenesená",J540,0)</f>
        <v>0</v>
      </c>
      <c r="BH540" s="227">
        <f>IF(N540="sníž. přenesená",J540,0)</f>
        <v>0</v>
      </c>
      <c r="BI540" s="227">
        <f>IF(N540="nulová",J540,0)</f>
        <v>0</v>
      </c>
      <c r="BJ540" s="17" t="s">
        <v>74</v>
      </c>
      <c r="BK540" s="227">
        <f>ROUND(I540*H540,2)</f>
        <v>0</v>
      </c>
      <c r="BL540" s="17" t="s">
        <v>218</v>
      </c>
      <c r="BM540" s="17" t="s">
        <v>1319</v>
      </c>
    </row>
    <row r="541" spans="2:47" s="1" customFormat="1" ht="12">
      <c r="B541" s="38"/>
      <c r="C541" s="39"/>
      <c r="D541" s="228" t="s">
        <v>219</v>
      </c>
      <c r="E541" s="39"/>
      <c r="F541" s="229" t="s">
        <v>1108</v>
      </c>
      <c r="G541" s="39"/>
      <c r="H541" s="39"/>
      <c r="I541" s="143"/>
      <c r="J541" s="39"/>
      <c r="K541" s="39"/>
      <c r="L541" s="43"/>
      <c r="M541" s="230"/>
      <c r="N541" s="79"/>
      <c r="O541" s="79"/>
      <c r="P541" s="79"/>
      <c r="Q541" s="79"/>
      <c r="R541" s="79"/>
      <c r="S541" s="79"/>
      <c r="T541" s="80"/>
      <c r="AT541" s="17" t="s">
        <v>219</v>
      </c>
      <c r="AU541" s="17" t="s">
        <v>76</v>
      </c>
    </row>
    <row r="542" spans="2:47" s="1" customFormat="1" ht="12">
      <c r="B542" s="38"/>
      <c r="C542" s="39"/>
      <c r="D542" s="228" t="s">
        <v>221</v>
      </c>
      <c r="E542" s="39"/>
      <c r="F542" s="231" t="s">
        <v>1109</v>
      </c>
      <c r="G542" s="39"/>
      <c r="H542" s="39"/>
      <c r="I542" s="143"/>
      <c r="J542" s="39"/>
      <c r="K542" s="39"/>
      <c r="L542" s="43"/>
      <c r="M542" s="230"/>
      <c r="N542" s="79"/>
      <c r="O542" s="79"/>
      <c r="P542" s="79"/>
      <c r="Q542" s="79"/>
      <c r="R542" s="79"/>
      <c r="S542" s="79"/>
      <c r="T542" s="80"/>
      <c r="AT542" s="17" t="s">
        <v>221</v>
      </c>
      <c r="AU542" s="17" t="s">
        <v>76</v>
      </c>
    </row>
    <row r="543" spans="2:51" s="12" customFormat="1" ht="12">
      <c r="B543" s="232"/>
      <c r="C543" s="233"/>
      <c r="D543" s="228" t="s">
        <v>223</v>
      </c>
      <c r="E543" s="234" t="s">
        <v>1</v>
      </c>
      <c r="F543" s="235" t="s">
        <v>1110</v>
      </c>
      <c r="G543" s="233"/>
      <c r="H543" s="234" t="s">
        <v>1</v>
      </c>
      <c r="I543" s="236"/>
      <c r="J543" s="233"/>
      <c r="K543" s="233"/>
      <c r="L543" s="237"/>
      <c r="M543" s="238"/>
      <c r="N543" s="239"/>
      <c r="O543" s="239"/>
      <c r="P543" s="239"/>
      <c r="Q543" s="239"/>
      <c r="R543" s="239"/>
      <c r="S543" s="239"/>
      <c r="T543" s="240"/>
      <c r="AT543" s="241" t="s">
        <v>223</v>
      </c>
      <c r="AU543" s="241" t="s">
        <v>76</v>
      </c>
      <c r="AV543" s="12" t="s">
        <v>74</v>
      </c>
      <c r="AW543" s="12" t="s">
        <v>30</v>
      </c>
      <c r="AX543" s="12" t="s">
        <v>67</v>
      </c>
      <c r="AY543" s="241" t="s">
        <v>211</v>
      </c>
    </row>
    <row r="544" spans="2:51" s="13" customFormat="1" ht="12">
      <c r="B544" s="242"/>
      <c r="C544" s="243"/>
      <c r="D544" s="228" t="s">
        <v>223</v>
      </c>
      <c r="E544" s="244" t="s">
        <v>1</v>
      </c>
      <c r="F544" s="245" t="s">
        <v>1320</v>
      </c>
      <c r="G544" s="243"/>
      <c r="H544" s="246">
        <v>44</v>
      </c>
      <c r="I544" s="247"/>
      <c r="J544" s="243"/>
      <c r="K544" s="243"/>
      <c r="L544" s="248"/>
      <c r="M544" s="249"/>
      <c r="N544" s="250"/>
      <c r="O544" s="250"/>
      <c r="P544" s="250"/>
      <c r="Q544" s="250"/>
      <c r="R544" s="250"/>
      <c r="S544" s="250"/>
      <c r="T544" s="251"/>
      <c r="AT544" s="252" t="s">
        <v>223</v>
      </c>
      <c r="AU544" s="252" t="s">
        <v>76</v>
      </c>
      <c r="AV544" s="13" t="s">
        <v>76</v>
      </c>
      <c r="AW544" s="13" t="s">
        <v>30</v>
      </c>
      <c r="AX544" s="13" t="s">
        <v>74</v>
      </c>
      <c r="AY544" s="252" t="s">
        <v>211</v>
      </c>
    </row>
    <row r="545" spans="2:63" s="11" customFormat="1" ht="22.8" customHeight="1">
      <c r="B545" s="200"/>
      <c r="C545" s="201"/>
      <c r="D545" s="202" t="s">
        <v>66</v>
      </c>
      <c r="E545" s="214" t="s">
        <v>711</v>
      </c>
      <c r="F545" s="214" t="s">
        <v>712</v>
      </c>
      <c r="G545" s="201"/>
      <c r="H545" s="201"/>
      <c r="I545" s="204"/>
      <c r="J545" s="215">
        <f>BK545</f>
        <v>0</v>
      </c>
      <c r="K545" s="201"/>
      <c r="L545" s="206"/>
      <c r="M545" s="207"/>
      <c r="N545" s="208"/>
      <c r="O545" s="208"/>
      <c r="P545" s="209">
        <f>SUM(P546:P561)</f>
        <v>0</v>
      </c>
      <c r="Q545" s="208"/>
      <c r="R545" s="209">
        <f>SUM(R546:R561)</f>
        <v>0</v>
      </c>
      <c r="S545" s="208"/>
      <c r="T545" s="210">
        <f>SUM(T546:T561)</f>
        <v>0</v>
      </c>
      <c r="AR545" s="211" t="s">
        <v>74</v>
      </c>
      <c r="AT545" s="212" t="s">
        <v>66</v>
      </c>
      <c r="AU545" s="212" t="s">
        <v>74</v>
      </c>
      <c r="AY545" s="211" t="s">
        <v>211</v>
      </c>
      <c r="BK545" s="213">
        <f>SUM(BK546:BK561)</f>
        <v>0</v>
      </c>
    </row>
    <row r="546" spans="2:65" s="1" customFormat="1" ht="16.5" customHeight="1">
      <c r="B546" s="38"/>
      <c r="C546" s="216" t="s">
        <v>430</v>
      </c>
      <c r="D546" s="216" t="s">
        <v>213</v>
      </c>
      <c r="E546" s="217" t="s">
        <v>714</v>
      </c>
      <c r="F546" s="218" t="s">
        <v>715</v>
      </c>
      <c r="G546" s="219" t="s">
        <v>323</v>
      </c>
      <c r="H546" s="220">
        <v>48.594</v>
      </c>
      <c r="I546" s="221"/>
      <c r="J546" s="222">
        <f>ROUND(I546*H546,2)</f>
        <v>0</v>
      </c>
      <c r="K546" s="218" t="s">
        <v>217</v>
      </c>
      <c r="L546" s="43"/>
      <c r="M546" s="223" t="s">
        <v>1</v>
      </c>
      <c r="N546" s="224" t="s">
        <v>38</v>
      </c>
      <c r="O546" s="79"/>
      <c r="P546" s="225">
        <f>O546*H546</f>
        <v>0</v>
      </c>
      <c r="Q546" s="225">
        <v>0</v>
      </c>
      <c r="R546" s="225">
        <f>Q546*H546</f>
        <v>0</v>
      </c>
      <c r="S546" s="225">
        <v>0</v>
      </c>
      <c r="T546" s="226">
        <f>S546*H546</f>
        <v>0</v>
      </c>
      <c r="AR546" s="17" t="s">
        <v>218</v>
      </c>
      <c r="AT546" s="17" t="s">
        <v>213</v>
      </c>
      <c r="AU546" s="17" t="s">
        <v>76</v>
      </c>
      <c r="AY546" s="17" t="s">
        <v>211</v>
      </c>
      <c r="BE546" s="227">
        <f>IF(N546="základní",J546,0)</f>
        <v>0</v>
      </c>
      <c r="BF546" s="227">
        <f>IF(N546="snížená",J546,0)</f>
        <v>0</v>
      </c>
      <c r="BG546" s="227">
        <f>IF(N546="zákl. přenesená",J546,0)</f>
        <v>0</v>
      </c>
      <c r="BH546" s="227">
        <f>IF(N546="sníž. přenesená",J546,0)</f>
        <v>0</v>
      </c>
      <c r="BI546" s="227">
        <f>IF(N546="nulová",J546,0)</f>
        <v>0</v>
      </c>
      <c r="BJ546" s="17" t="s">
        <v>74</v>
      </c>
      <c r="BK546" s="227">
        <f>ROUND(I546*H546,2)</f>
        <v>0</v>
      </c>
      <c r="BL546" s="17" t="s">
        <v>218</v>
      </c>
      <c r="BM546" s="17" t="s">
        <v>1321</v>
      </c>
    </row>
    <row r="547" spans="2:47" s="1" customFormat="1" ht="12">
      <c r="B547" s="38"/>
      <c r="C547" s="39"/>
      <c r="D547" s="228" t="s">
        <v>219</v>
      </c>
      <c r="E547" s="39"/>
      <c r="F547" s="229" t="s">
        <v>717</v>
      </c>
      <c r="G547" s="39"/>
      <c r="H547" s="39"/>
      <c r="I547" s="143"/>
      <c r="J547" s="39"/>
      <c r="K547" s="39"/>
      <c r="L547" s="43"/>
      <c r="M547" s="230"/>
      <c r="N547" s="79"/>
      <c r="O547" s="79"/>
      <c r="P547" s="79"/>
      <c r="Q547" s="79"/>
      <c r="R547" s="79"/>
      <c r="S547" s="79"/>
      <c r="T547" s="80"/>
      <c r="AT547" s="17" t="s">
        <v>219</v>
      </c>
      <c r="AU547" s="17" t="s">
        <v>76</v>
      </c>
    </row>
    <row r="548" spans="2:47" s="1" customFormat="1" ht="12">
      <c r="B548" s="38"/>
      <c r="C548" s="39"/>
      <c r="D548" s="228" t="s">
        <v>221</v>
      </c>
      <c r="E548" s="39"/>
      <c r="F548" s="231" t="s">
        <v>718</v>
      </c>
      <c r="G548" s="39"/>
      <c r="H548" s="39"/>
      <c r="I548" s="143"/>
      <c r="J548" s="39"/>
      <c r="K548" s="39"/>
      <c r="L548" s="43"/>
      <c r="M548" s="230"/>
      <c r="N548" s="79"/>
      <c r="O548" s="79"/>
      <c r="P548" s="79"/>
      <c r="Q548" s="79"/>
      <c r="R548" s="79"/>
      <c r="S548" s="79"/>
      <c r="T548" s="80"/>
      <c r="AT548" s="17" t="s">
        <v>221</v>
      </c>
      <c r="AU548" s="17" t="s">
        <v>76</v>
      </c>
    </row>
    <row r="549" spans="2:65" s="1" customFormat="1" ht="16.5" customHeight="1">
      <c r="B549" s="38"/>
      <c r="C549" s="216" t="s">
        <v>674</v>
      </c>
      <c r="D549" s="216" t="s">
        <v>213</v>
      </c>
      <c r="E549" s="217" t="s">
        <v>719</v>
      </c>
      <c r="F549" s="218" t="s">
        <v>720</v>
      </c>
      <c r="G549" s="219" t="s">
        <v>323</v>
      </c>
      <c r="H549" s="220">
        <v>874.692</v>
      </c>
      <c r="I549" s="221"/>
      <c r="J549" s="222">
        <f>ROUND(I549*H549,2)</f>
        <v>0</v>
      </c>
      <c r="K549" s="218" t="s">
        <v>217</v>
      </c>
      <c r="L549" s="43"/>
      <c r="M549" s="223" t="s">
        <v>1</v>
      </c>
      <c r="N549" s="224" t="s">
        <v>38</v>
      </c>
      <c r="O549" s="79"/>
      <c r="P549" s="225">
        <f>O549*H549</f>
        <v>0</v>
      </c>
      <c r="Q549" s="225">
        <v>0</v>
      </c>
      <c r="R549" s="225">
        <f>Q549*H549</f>
        <v>0</v>
      </c>
      <c r="S549" s="225">
        <v>0</v>
      </c>
      <c r="T549" s="226">
        <f>S549*H549</f>
        <v>0</v>
      </c>
      <c r="AR549" s="17" t="s">
        <v>218</v>
      </c>
      <c r="AT549" s="17" t="s">
        <v>213</v>
      </c>
      <c r="AU549" s="17" t="s">
        <v>76</v>
      </c>
      <c r="AY549" s="17" t="s">
        <v>211</v>
      </c>
      <c r="BE549" s="227">
        <f>IF(N549="základní",J549,0)</f>
        <v>0</v>
      </c>
      <c r="BF549" s="227">
        <f>IF(N549="snížená",J549,0)</f>
        <v>0</v>
      </c>
      <c r="BG549" s="227">
        <f>IF(N549="zákl. přenesená",J549,0)</f>
        <v>0</v>
      </c>
      <c r="BH549" s="227">
        <f>IF(N549="sníž. přenesená",J549,0)</f>
        <v>0</v>
      </c>
      <c r="BI549" s="227">
        <f>IF(N549="nulová",J549,0)</f>
        <v>0</v>
      </c>
      <c r="BJ549" s="17" t="s">
        <v>74</v>
      </c>
      <c r="BK549" s="227">
        <f>ROUND(I549*H549,2)</f>
        <v>0</v>
      </c>
      <c r="BL549" s="17" t="s">
        <v>218</v>
      </c>
      <c r="BM549" s="17" t="s">
        <v>1322</v>
      </c>
    </row>
    <row r="550" spans="2:47" s="1" customFormat="1" ht="12">
      <c r="B550" s="38"/>
      <c r="C550" s="39"/>
      <c r="D550" s="228" t="s">
        <v>219</v>
      </c>
      <c r="E550" s="39"/>
      <c r="F550" s="229" t="s">
        <v>722</v>
      </c>
      <c r="G550" s="39"/>
      <c r="H550" s="39"/>
      <c r="I550" s="143"/>
      <c r="J550" s="39"/>
      <c r="K550" s="39"/>
      <c r="L550" s="43"/>
      <c r="M550" s="230"/>
      <c r="N550" s="79"/>
      <c r="O550" s="79"/>
      <c r="P550" s="79"/>
      <c r="Q550" s="79"/>
      <c r="R550" s="79"/>
      <c r="S550" s="79"/>
      <c r="T550" s="80"/>
      <c r="AT550" s="17" t="s">
        <v>219</v>
      </c>
      <c r="AU550" s="17" t="s">
        <v>76</v>
      </c>
    </row>
    <row r="551" spans="2:47" s="1" customFormat="1" ht="12">
      <c r="B551" s="38"/>
      <c r="C551" s="39"/>
      <c r="D551" s="228" t="s">
        <v>221</v>
      </c>
      <c r="E551" s="39"/>
      <c r="F551" s="231" t="s">
        <v>718</v>
      </c>
      <c r="G551" s="39"/>
      <c r="H551" s="39"/>
      <c r="I551" s="143"/>
      <c r="J551" s="39"/>
      <c r="K551" s="39"/>
      <c r="L551" s="43"/>
      <c r="M551" s="230"/>
      <c r="N551" s="79"/>
      <c r="O551" s="79"/>
      <c r="P551" s="79"/>
      <c r="Q551" s="79"/>
      <c r="R551" s="79"/>
      <c r="S551" s="79"/>
      <c r="T551" s="80"/>
      <c r="AT551" s="17" t="s">
        <v>221</v>
      </c>
      <c r="AU551" s="17" t="s">
        <v>76</v>
      </c>
    </row>
    <row r="552" spans="2:47" s="1" customFormat="1" ht="12">
      <c r="B552" s="38"/>
      <c r="C552" s="39"/>
      <c r="D552" s="228" t="s">
        <v>250</v>
      </c>
      <c r="E552" s="39"/>
      <c r="F552" s="231" t="s">
        <v>1159</v>
      </c>
      <c r="G552" s="39"/>
      <c r="H552" s="39"/>
      <c r="I552" s="143"/>
      <c r="J552" s="39"/>
      <c r="K552" s="39"/>
      <c r="L552" s="43"/>
      <c r="M552" s="230"/>
      <c r="N552" s="79"/>
      <c r="O552" s="79"/>
      <c r="P552" s="79"/>
      <c r="Q552" s="79"/>
      <c r="R552" s="79"/>
      <c r="S552" s="79"/>
      <c r="T552" s="80"/>
      <c r="AT552" s="17" t="s">
        <v>250</v>
      </c>
      <c r="AU552" s="17" t="s">
        <v>76</v>
      </c>
    </row>
    <row r="553" spans="2:51" s="13" customFormat="1" ht="12">
      <c r="B553" s="242"/>
      <c r="C553" s="243"/>
      <c r="D553" s="228" t="s">
        <v>223</v>
      </c>
      <c r="E553" s="244" t="s">
        <v>1</v>
      </c>
      <c r="F553" s="245" t="s">
        <v>1323</v>
      </c>
      <c r="G553" s="243"/>
      <c r="H553" s="246">
        <v>874.692</v>
      </c>
      <c r="I553" s="247"/>
      <c r="J553" s="243"/>
      <c r="K553" s="243"/>
      <c r="L553" s="248"/>
      <c r="M553" s="249"/>
      <c r="N553" s="250"/>
      <c r="O553" s="250"/>
      <c r="P553" s="250"/>
      <c r="Q553" s="250"/>
      <c r="R553" s="250"/>
      <c r="S553" s="250"/>
      <c r="T553" s="251"/>
      <c r="AT553" s="252" t="s">
        <v>223</v>
      </c>
      <c r="AU553" s="252" t="s">
        <v>76</v>
      </c>
      <c r="AV553" s="13" t="s">
        <v>76</v>
      </c>
      <c r="AW553" s="13" t="s">
        <v>30</v>
      </c>
      <c r="AX553" s="13" t="s">
        <v>67</v>
      </c>
      <c r="AY553" s="252" t="s">
        <v>211</v>
      </c>
    </row>
    <row r="554" spans="2:51" s="14" customFormat="1" ht="12">
      <c r="B554" s="253"/>
      <c r="C554" s="254"/>
      <c r="D554" s="228" t="s">
        <v>223</v>
      </c>
      <c r="E554" s="255" t="s">
        <v>1</v>
      </c>
      <c r="F554" s="256" t="s">
        <v>227</v>
      </c>
      <c r="G554" s="254"/>
      <c r="H554" s="257">
        <v>874.692</v>
      </c>
      <c r="I554" s="258"/>
      <c r="J554" s="254"/>
      <c r="K554" s="254"/>
      <c r="L554" s="259"/>
      <c r="M554" s="260"/>
      <c r="N554" s="261"/>
      <c r="O554" s="261"/>
      <c r="P554" s="261"/>
      <c r="Q554" s="261"/>
      <c r="R554" s="261"/>
      <c r="S554" s="261"/>
      <c r="T554" s="262"/>
      <c r="AT554" s="263" t="s">
        <v>223</v>
      </c>
      <c r="AU554" s="263" t="s">
        <v>76</v>
      </c>
      <c r="AV554" s="14" t="s">
        <v>218</v>
      </c>
      <c r="AW554" s="14" t="s">
        <v>30</v>
      </c>
      <c r="AX554" s="14" t="s">
        <v>74</v>
      </c>
      <c r="AY554" s="263" t="s">
        <v>211</v>
      </c>
    </row>
    <row r="555" spans="2:65" s="1" customFormat="1" ht="16.5" customHeight="1">
      <c r="B555" s="38"/>
      <c r="C555" s="216" t="s">
        <v>438</v>
      </c>
      <c r="D555" s="216" t="s">
        <v>213</v>
      </c>
      <c r="E555" s="217" t="s">
        <v>726</v>
      </c>
      <c r="F555" s="218" t="s">
        <v>727</v>
      </c>
      <c r="G555" s="219" t="s">
        <v>323</v>
      </c>
      <c r="H555" s="220">
        <v>48.594</v>
      </c>
      <c r="I555" s="221"/>
      <c r="J555" s="222">
        <f>ROUND(I555*H555,2)</f>
        <v>0</v>
      </c>
      <c r="K555" s="218" t="s">
        <v>217</v>
      </c>
      <c r="L555" s="43"/>
      <c r="M555" s="223" t="s">
        <v>1</v>
      </c>
      <c r="N555" s="224" t="s">
        <v>38</v>
      </c>
      <c r="O555" s="79"/>
      <c r="P555" s="225">
        <f>O555*H555</f>
        <v>0</v>
      </c>
      <c r="Q555" s="225">
        <v>0</v>
      </c>
      <c r="R555" s="225">
        <f>Q555*H555</f>
        <v>0</v>
      </c>
      <c r="S555" s="225">
        <v>0</v>
      </c>
      <c r="T555" s="226">
        <f>S555*H555</f>
        <v>0</v>
      </c>
      <c r="AR555" s="17" t="s">
        <v>218</v>
      </c>
      <c r="AT555" s="17" t="s">
        <v>213</v>
      </c>
      <c r="AU555" s="17" t="s">
        <v>76</v>
      </c>
      <c r="AY555" s="17" t="s">
        <v>211</v>
      </c>
      <c r="BE555" s="227">
        <f>IF(N555="základní",J555,0)</f>
        <v>0</v>
      </c>
      <c r="BF555" s="227">
        <f>IF(N555="snížená",J555,0)</f>
        <v>0</v>
      </c>
      <c r="BG555" s="227">
        <f>IF(N555="zákl. přenesená",J555,0)</f>
        <v>0</v>
      </c>
      <c r="BH555" s="227">
        <f>IF(N555="sníž. přenesená",J555,0)</f>
        <v>0</v>
      </c>
      <c r="BI555" s="227">
        <f>IF(N555="nulová",J555,0)</f>
        <v>0</v>
      </c>
      <c r="BJ555" s="17" t="s">
        <v>74</v>
      </c>
      <c r="BK555" s="227">
        <f>ROUND(I555*H555,2)</f>
        <v>0</v>
      </c>
      <c r="BL555" s="17" t="s">
        <v>218</v>
      </c>
      <c r="BM555" s="17" t="s">
        <v>1324</v>
      </c>
    </row>
    <row r="556" spans="2:47" s="1" customFormat="1" ht="12">
      <c r="B556" s="38"/>
      <c r="C556" s="39"/>
      <c r="D556" s="228" t="s">
        <v>219</v>
      </c>
      <c r="E556" s="39"/>
      <c r="F556" s="229" t="s">
        <v>729</v>
      </c>
      <c r="G556" s="39"/>
      <c r="H556" s="39"/>
      <c r="I556" s="143"/>
      <c r="J556" s="39"/>
      <c r="K556" s="39"/>
      <c r="L556" s="43"/>
      <c r="M556" s="230"/>
      <c r="N556" s="79"/>
      <c r="O556" s="79"/>
      <c r="P556" s="79"/>
      <c r="Q556" s="79"/>
      <c r="R556" s="79"/>
      <c r="S556" s="79"/>
      <c r="T556" s="80"/>
      <c r="AT556" s="17" t="s">
        <v>219</v>
      </c>
      <c r="AU556" s="17" t="s">
        <v>76</v>
      </c>
    </row>
    <row r="557" spans="2:65" s="1" customFormat="1" ht="16.5" customHeight="1">
      <c r="B557" s="38"/>
      <c r="C557" s="216" t="s">
        <v>685</v>
      </c>
      <c r="D557" s="216" t="s">
        <v>213</v>
      </c>
      <c r="E557" s="217" t="s">
        <v>730</v>
      </c>
      <c r="F557" s="218" t="s">
        <v>731</v>
      </c>
      <c r="G557" s="219" t="s">
        <v>323</v>
      </c>
      <c r="H557" s="220">
        <v>48.594</v>
      </c>
      <c r="I557" s="221"/>
      <c r="J557" s="222">
        <f>ROUND(I557*H557,2)</f>
        <v>0</v>
      </c>
      <c r="K557" s="218" t="s">
        <v>217</v>
      </c>
      <c r="L557" s="43"/>
      <c r="M557" s="223" t="s">
        <v>1</v>
      </c>
      <c r="N557" s="224" t="s">
        <v>38</v>
      </c>
      <c r="O557" s="79"/>
      <c r="P557" s="225">
        <f>O557*H557</f>
        <v>0</v>
      </c>
      <c r="Q557" s="225">
        <v>0</v>
      </c>
      <c r="R557" s="225">
        <f>Q557*H557</f>
        <v>0</v>
      </c>
      <c r="S557" s="225">
        <v>0</v>
      </c>
      <c r="T557" s="226">
        <f>S557*H557</f>
        <v>0</v>
      </c>
      <c r="AR557" s="17" t="s">
        <v>218</v>
      </c>
      <c r="AT557" s="17" t="s">
        <v>213</v>
      </c>
      <c r="AU557" s="17" t="s">
        <v>76</v>
      </c>
      <c r="AY557" s="17" t="s">
        <v>211</v>
      </c>
      <c r="BE557" s="227">
        <f>IF(N557="základní",J557,0)</f>
        <v>0</v>
      </c>
      <c r="BF557" s="227">
        <f>IF(N557="snížená",J557,0)</f>
        <v>0</v>
      </c>
      <c r="BG557" s="227">
        <f>IF(N557="zákl. přenesená",J557,0)</f>
        <v>0</v>
      </c>
      <c r="BH557" s="227">
        <f>IF(N557="sníž. přenesená",J557,0)</f>
        <v>0</v>
      </c>
      <c r="BI557" s="227">
        <f>IF(N557="nulová",J557,0)</f>
        <v>0</v>
      </c>
      <c r="BJ557" s="17" t="s">
        <v>74</v>
      </c>
      <c r="BK557" s="227">
        <f>ROUND(I557*H557,2)</f>
        <v>0</v>
      </c>
      <c r="BL557" s="17" t="s">
        <v>218</v>
      </c>
      <c r="BM557" s="17" t="s">
        <v>1325</v>
      </c>
    </row>
    <row r="558" spans="2:47" s="1" customFormat="1" ht="12">
      <c r="B558" s="38"/>
      <c r="C558" s="39"/>
      <c r="D558" s="228" t="s">
        <v>219</v>
      </c>
      <c r="E558" s="39"/>
      <c r="F558" s="229" t="s">
        <v>325</v>
      </c>
      <c r="G558" s="39"/>
      <c r="H558" s="39"/>
      <c r="I558" s="143"/>
      <c r="J558" s="39"/>
      <c r="K558" s="39"/>
      <c r="L558" s="43"/>
      <c r="M558" s="230"/>
      <c r="N558" s="79"/>
      <c r="O558" s="79"/>
      <c r="P558" s="79"/>
      <c r="Q558" s="79"/>
      <c r="R558" s="79"/>
      <c r="S558" s="79"/>
      <c r="T558" s="80"/>
      <c r="AT558" s="17" t="s">
        <v>219</v>
      </c>
      <c r="AU558" s="17" t="s">
        <v>76</v>
      </c>
    </row>
    <row r="559" spans="2:47" s="1" customFormat="1" ht="12">
      <c r="B559" s="38"/>
      <c r="C559" s="39"/>
      <c r="D559" s="228" t="s">
        <v>221</v>
      </c>
      <c r="E559" s="39"/>
      <c r="F559" s="231" t="s">
        <v>733</v>
      </c>
      <c r="G559" s="39"/>
      <c r="H559" s="39"/>
      <c r="I559" s="143"/>
      <c r="J559" s="39"/>
      <c r="K559" s="39"/>
      <c r="L559" s="43"/>
      <c r="M559" s="230"/>
      <c r="N559" s="79"/>
      <c r="O559" s="79"/>
      <c r="P559" s="79"/>
      <c r="Q559" s="79"/>
      <c r="R559" s="79"/>
      <c r="S559" s="79"/>
      <c r="T559" s="80"/>
      <c r="AT559" s="17" t="s">
        <v>221</v>
      </c>
      <c r="AU559" s="17" t="s">
        <v>76</v>
      </c>
    </row>
    <row r="560" spans="2:47" s="1" customFormat="1" ht="12">
      <c r="B560" s="38"/>
      <c r="C560" s="39"/>
      <c r="D560" s="228" t="s">
        <v>250</v>
      </c>
      <c r="E560" s="39"/>
      <c r="F560" s="231" t="s">
        <v>327</v>
      </c>
      <c r="G560" s="39"/>
      <c r="H560" s="39"/>
      <c r="I560" s="143"/>
      <c r="J560" s="39"/>
      <c r="K560" s="39"/>
      <c r="L560" s="43"/>
      <c r="M560" s="230"/>
      <c r="N560" s="79"/>
      <c r="O560" s="79"/>
      <c r="P560" s="79"/>
      <c r="Q560" s="79"/>
      <c r="R560" s="79"/>
      <c r="S560" s="79"/>
      <c r="T560" s="80"/>
      <c r="AT560" s="17" t="s">
        <v>250</v>
      </c>
      <c r="AU560" s="17" t="s">
        <v>76</v>
      </c>
    </row>
    <row r="561" spans="2:51" s="13" customFormat="1" ht="12">
      <c r="B561" s="242"/>
      <c r="C561" s="243"/>
      <c r="D561" s="228" t="s">
        <v>223</v>
      </c>
      <c r="E561" s="244" t="s">
        <v>1</v>
      </c>
      <c r="F561" s="245" t="s">
        <v>1326</v>
      </c>
      <c r="G561" s="243"/>
      <c r="H561" s="246">
        <v>48.594</v>
      </c>
      <c r="I561" s="247"/>
      <c r="J561" s="243"/>
      <c r="K561" s="243"/>
      <c r="L561" s="248"/>
      <c r="M561" s="249"/>
      <c r="N561" s="250"/>
      <c r="O561" s="250"/>
      <c r="P561" s="250"/>
      <c r="Q561" s="250"/>
      <c r="R561" s="250"/>
      <c r="S561" s="250"/>
      <c r="T561" s="251"/>
      <c r="AT561" s="252" t="s">
        <v>223</v>
      </c>
      <c r="AU561" s="252" t="s">
        <v>76</v>
      </c>
      <c r="AV561" s="13" t="s">
        <v>76</v>
      </c>
      <c r="AW561" s="13" t="s">
        <v>30</v>
      </c>
      <c r="AX561" s="13" t="s">
        <v>74</v>
      </c>
      <c r="AY561" s="252" t="s">
        <v>211</v>
      </c>
    </row>
    <row r="562" spans="2:63" s="11" customFormat="1" ht="22.8" customHeight="1">
      <c r="B562" s="200"/>
      <c r="C562" s="201"/>
      <c r="D562" s="202" t="s">
        <v>66</v>
      </c>
      <c r="E562" s="214" t="s">
        <v>735</v>
      </c>
      <c r="F562" s="214" t="s">
        <v>736</v>
      </c>
      <c r="G562" s="201"/>
      <c r="H562" s="201"/>
      <c r="I562" s="204"/>
      <c r="J562" s="215">
        <f>BK562</f>
        <v>0</v>
      </c>
      <c r="K562" s="201"/>
      <c r="L562" s="206"/>
      <c r="M562" s="207"/>
      <c r="N562" s="208"/>
      <c r="O562" s="208"/>
      <c r="P562" s="209">
        <f>SUM(P563:P566)</f>
        <v>0</v>
      </c>
      <c r="Q562" s="208"/>
      <c r="R562" s="209">
        <f>SUM(R563:R566)</f>
        <v>0</v>
      </c>
      <c r="S562" s="208"/>
      <c r="T562" s="210">
        <f>SUM(T563:T566)</f>
        <v>0</v>
      </c>
      <c r="AR562" s="211" t="s">
        <v>74</v>
      </c>
      <c r="AT562" s="212" t="s">
        <v>66</v>
      </c>
      <c r="AU562" s="212" t="s">
        <v>74</v>
      </c>
      <c r="AY562" s="211" t="s">
        <v>211</v>
      </c>
      <c r="BK562" s="213">
        <f>SUM(BK563:BK566)</f>
        <v>0</v>
      </c>
    </row>
    <row r="563" spans="2:65" s="1" customFormat="1" ht="16.5" customHeight="1">
      <c r="B563" s="38"/>
      <c r="C563" s="216" t="s">
        <v>445</v>
      </c>
      <c r="D563" s="216" t="s">
        <v>213</v>
      </c>
      <c r="E563" s="217" t="s">
        <v>738</v>
      </c>
      <c r="F563" s="218" t="s">
        <v>739</v>
      </c>
      <c r="G563" s="219" t="s">
        <v>323</v>
      </c>
      <c r="H563" s="220">
        <v>131.934</v>
      </c>
      <c r="I563" s="221"/>
      <c r="J563" s="222">
        <f>ROUND(I563*H563,2)</f>
        <v>0</v>
      </c>
      <c r="K563" s="218" t="s">
        <v>217</v>
      </c>
      <c r="L563" s="43"/>
      <c r="M563" s="223" t="s">
        <v>1</v>
      </c>
      <c r="N563" s="224" t="s">
        <v>38</v>
      </c>
      <c r="O563" s="79"/>
      <c r="P563" s="225">
        <f>O563*H563</f>
        <v>0</v>
      </c>
      <c r="Q563" s="225">
        <v>0</v>
      </c>
      <c r="R563" s="225">
        <f>Q563*H563</f>
        <v>0</v>
      </c>
      <c r="S563" s="225">
        <v>0</v>
      </c>
      <c r="T563" s="226">
        <f>S563*H563</f>
        <v>0</v>
      </c>
      <c r="AR563" s="17" t="s">
        <v>218</v>
      </c>
      <c r="AT563" s="17" t="s">
        <v>213</v>
      </c>
      <c r="AU563" s="17" t="s">
        <v>76</v>
      </c>
      <c r="AY563" s="17" t="s">
        <v>211</v>
      </c>
      <c r="BE563" s="227">
        <f>IF(N563="základní",J563,0)</f>
        <v>0</v>
      </c>
      <c r="BF563" s="227">
        <f>IF(N563="snížená",J563,0)</f>
        <v>0</v>
      </c>
      <c r="BG563" s="227">
        <f>IF(N563="zákl. přenesená",J563,0)</f>
        <v>0</v>
      </c>
      <c r="BH563" s="227">
        <f>IF(N563="sníž. přenesená",J563,0)</f>
        <v>0</v>
      </c>
      <c r="BI563" s="227">
        <f>IF(N563="nulová",J563,0)</f>
        <v>0</v>
      </c>
      <c r="BJ563" s="17" t="s">
        <v>74</v>
      </c>
      <c r="BK563" s="227">
        <f>ROUND(I563*H563,2)</f>
        <v>0</v>
      </c>
      <c r="BL563" s="17" t="s">
        <v>218</v>
      </c>
      <c r="BM563" s="17" t="s">
        <v>1327</v>
      </c>
    </row>
    <row r="564" spans="2:47" s="1" customFormat="1" ht="12">
      <c r="B564" s="38"/>
      <c r="C564" s="39"/>
      <c r="D564" s="228" t="s">
        <v>219</v>
      </c>
      <c r="E564" s="39"/>
      <c r="F564" s="229" t="s">
        <v>741</v>
      </c>
      <c r="G564" s="39"/>
      <c r="H564" s="39"/>
      <c r="I564" s="143"/>
      <c r="J564" s="39"/>
      <c r="K564" s="39"/>
      <c r="L564" s="43"/>
      <c r="M564" s="230"/>
      <c r="N564" s="79"/>
      <c r="O564" s="79"/>
      <c r="P564" s="79"/>
      <c r="Q564" s="79"/>
      <c r="R564" s="79"/>
      <c r="S564" s="79"/>
      <c r="T564" s="80"/>
      <c r="AT564" s="17" t="s">
        <v>219</v>
      </c>
      <c r="AU564" s="17" t="s">
        <v>76</v>
      </c>
    </row>
    <row r="565" spans="2:47" s="1" customFormat="1" ht="12">
      <c r="B565" s="38"/>
      <c r="C565" s="39"/>
      <c r="D565" s="228" t="s">
        <v>221</v>
      </c>
      <c r="E565" s="39"/>
      <c r="F565" s="231" t="s">
        <v>742</v>
      </c>
      <c r="G565" s="39"/>
      <c r="H565" s="39"/>
      <c r="I565" s="143"/>
      <c r="J565" s="39"/>
      <c r="K565" s="39"/>
      <c r="L565" s="43"/>
      <c r="M565" s="230"/>
      <c r="N565" s="79"/>
      <c r="O565" s="79"/>
      <c r="P565" s="79"/>
      <c r="Q565" s="79"/>
      <c r="R565" s="79"/>
      <c r="S565" s="79"/>
      <c r="T565" s="80"/>
      <c r="AT565" s="17" t="s">
        <v>221</v>
      </c>
      <c r="AU565" s="17" t="s">
        <v>76</v>
      </c>
    </row>
    <row r="566" spans="2:47" s="1" customFormat="1" ht="12">
      <c r="B566" s="38"/>
      <c r="C566" s="39"/>
      <c r="D566" s="228" t="s">
        <v>250</v>
      </c>
      <c r="E566" s="39"/>
      <c r="F566" s="231" t="s">
        <v>1328</v>
      </c>
      <c r="G566" s="39"/>
      <c r="H566" s="39"/>
      <c r="I566" s="143"/>
      <c r="J566" s="39"/>
      <c r="K566" s="39"/>
      <c r="L566" s="43"/>
      <c r="M566" s="230"/>
      <c r="N566" s="79"/>
      <c r="O566" s="79"/>
      <c r="P566" s="79"/>
      <c r="Q566" s="79"/>
      <c r="R566" s="79"/>
      <c r="S566" s="79"/>
      <c r="T566" s="80"/>
      <c r="AT566" s="17" t="s">
        <v>250</v>
      </c>
      <c r="AU566" s="17" t="s">
        <v>76</v>
      </c>
    </row>
    <row r="567" spans="2:63" s="11" customFormat="1" ht="25.9" customHeight="1">
      <c r="B567" s="200"/>
      <c r="C567" s="201"/>
      <c r="D567" s="202" t="s">
        <v>66</v>
      </c>
      <c r="E567" s="203" t="s">
        <v>744</v>
      </c>
      <c r="F567" s="203" t="s">
        <v>745</v>
      </c>
      <c r="G567" s="201"/>
      <c r="H567" s="201"/>
      <c r="I567" s="204"/>
      <c r="J567" s="205">
        <f>BK567</f>
        <v>0</v>
      </c>
      <c r="K567" s="201"/>
      <c r="L567" s="206"/>
      <c r="M567" s="207"/>
      <c r="N567" s="208"/>
      <c r="O567" s="208"/>
      <c r="P567" s="209">
        <f>P568+P595</f>
        <v>0</v>
      </c>
      <c r="Q567" s="208"/>
      <c r="R567" s="209">
        <f>R568+R595</f>
        <v>0.16911776</v>
      </c>
      <c r="S567" s="208"/>
      <c r="T567" s="210">
        <f>T568+T595</f>
        <v>0</v>
      </c>
      <c r="AR567" s="211" t="s">
        <v>76</v>
      </c>
      <c r="AT567" s="212" t="s">
        <v>66</v>
      </c>
      <c r="AU567" s="212" t="s">
        <v>67</v>
      </c>
      <c r="AY567" s="211" t="s">
        <v>211</v>
      </c>
      <c r="BK567" s="213">
        <f>BK568+BK595</f>
        <v>0</v>
      </c>
    </row>
    <row r="568" spans="2:63" s="11" customFormat="1" ht="22.8" customHeight="1">
      <c r="B568" s="200"/>
      <c r="C568" s="201"/>
      <c r="D568" s="202" t="s">
        <v>66</v>
      </c>
      <c r="E568" s="214" t="s">
        <v>746</v>
      </c>
      <c r="F568" s="214" t="s">
        <v>747</v>
      </c>
      <c r="G568" s="201"/>
      <c r="H568" s="201"/>
      <c r="I568" s="204"/>
      <c r="J568" s="215">
        <f>BK568</f>
        <v>0</v>
      </c>
      <c r="K568" s="201"/>
      <c r="L568" s="206"/>
      <c r="M568" s="207"/>
      <c r="N568" s="208"/>
      <c r="O568" s="208"/>
      <c r="P568" s="209">
        <f>SUM(P569:P594)</f>
        <v>0</v>
      </c>
      <c r="Q568" s="208"/>
      <c r="R568" s="209">
        <f>SUM(R569:R594)</f>
        <v>0.014</v>
      </c>
      <c r="S568" s="208"/>
      <c r="T568" s="210">
        <f>SUM(T569:T594)</f>
        <v>0</v>
      </c>
      <c r="AR568" s="211" t="s">
        <v>76</v>
      </c>
      <c r="AT568" s="212" t="s">
        <v>66</v>
      </c>
      <c r="AU568" s="212" t="s">
        <v>74</v>
      </c>
      <c r="AY568" s="211" t="s">
        <v>211</v>
      </c>
      <c r="BK568" s="213">
        <f>SUM(BK569:BK594)</f>
        <v>0</v>
      </c>
    </row>
    <row r="569" spans="2:65" s="1" customFormat="1" ht="16.5" customHeight="1">
      <c r="B569" s="38"/>
      <c r="C569" s="216" t="s">
        <v>696</v>
      </c>
      <c r="D569" s="216" t="s">
        <v>213</v>
      </c>
      <c r="E569" s="217" t="s">
        <v>748</v>
      </c>
      <c r="F569" s="218" t="s">
        <v>749</v>
      </c>
      <c r="G569" s="219" t="s">
        <v>216</v>
      </c>
      <c r="H569" s="220">
        <v>12.088</v>
      </c>
      <c r="I569" s="221"/>
      <c r="J569" s="222">
        <f>ROUND(I569*H569,2)</f>
        <v>0</v>
      </c>
      <c r="K569" s="218" t="s">
        <v>217</v>
      </c>
      <c r="L569" s="43"/>
      <c r="M569" s="223" t="s">
        <v>1</v>
      </c>
      <c r="N569" s="224" t="s">
        <v>38</v>
      </c>
      <c r="O569" s="79"/>
      <c r="P569" s="225">
        <f>O569*H569</f>
        <v>0</v>
      </c>
      <c r="Q569" s="225">
        <v>0</v>
      </c>
      <c r="R569" s="225">
        <f>Q569*H569</f>
        <v>0</v>
      </c>
      <c r="S569" s="225">
        <v>0</v>
      </c>
      <c r="T569" s="226">
        <f>S569*H569</f>
        <v>0</v>
      </c>
      <c r="AR569" s="17" t="s">
        <v>273</v>
      </c>
      <c r="AT569" s="17" t="s">
        <v>213</v>
      </c>
      <c r="AU569" s="17" t="s">
        <v>76</v>
      </c>
      <c r="AY569" s="17" t="s">
        <v>211</v>
      </c>
      <c r="BE569" s="227">
        <f>IF(N569="základní",J569,0)</f>
        <v>0</v>
      </c>
      <c r="BF569" s="227">
        <f>IF(N569="snížená",J569,0)</f>
        <v>0</v>
      </c>
      <c r="BG569" s="227">
        <f>IF(N569="zákl. přenesená",J569,0)</f>
        <v>0</v>
      </c>
      <c r="BH569" s="227">
        <f>IF(N569="sníž. přenesená",J569,0)</f>
        <v>0</v>
      </c>
      <c r="BI569" s="227">
        <f>IF(N569="nulová",J569,0)</f>
        <v>0</v>
      </c>
      <c r="BJ569" s="17" t="s">
        <v>74</v>
      </c>
      <c r="BK569" s="227">
        <f>ROUND(I569*H569,2)</f>
        <v>0</v>
      </c>
      <c r="BL569" s="17" t="s">
        <v>273</v>
      </c>
      <c r="BM569" s="17" t="s">
        <v>1329</v>
      </c>
    </row>
    <row r="570" spans="2:47" s="1" customFormat="1" ht="12">
      <c r="B570" s="38"/>
      <c r="C570" s="39"/>
      <c r="D570" s="228" t="s">
        <v>219</v>
      </c>
      <c r="E570" s="39"/>
      <c r="F570" s="229" t="s">
        <v>751</v>
      </c>
      <c r="G570" s="39"/>
      <c r="H570" s="39"/>
      <c r="I570" s="143"/>
      <c r="J570" s="39"/>
      <c r="K570" s="39"/>
      <c r="L570" s="43"/>
      <c r="M570" s="230"/>
      <c r="N570" s="79"/>
      <c r="O570" s="79"/>
      <c r="P570" s="79"/>
      <c r="Q570" s="79"/>
      <c r="R570" s="79"/>
      <c r="S570" s="79"/>
      <c r="T570" s="80"/>
      <c r="AT570" s="17" t="s">
        <v>219</v>
      </c>
      <c r="AU570" s="17" t="s">
        <v>76</v>
      </c>
    </row>
    <row r="571" spans="2:47" s="1" customFormat="1" ht="12">
      <c r="B571" s="38"/>
      <c r="C571" s="39"/>
      <c r="D571" s="228" t="s">
        <v>221</v>
      </c>
      <c r="E571" s="39"/>
      <c r="F571" s="231" t="s">
        <v>752</v>
      </c>
      <c r="G571" s="39"/>
      <c r="H571" s="39"/>
      <c r="I571" s="143"/>
      <c r="J571" s="39"/>
      <c r="K571" s="39"/>
      <c r="L571" s="43"/>
      <c r="M571" s="230"/>
      <c r="N571" s="79"/>
      <c r="O571" s="79"/>
      <c r="P571" s="79"/>
      <c r="Q571" s="79"/>
      <c r="R571" s="79"/>
      <c r="S571" s="79"/>
      <c r="T571" s="80"/>
      <c r="AT571" s="17" t="s">
        <v>221</v>
      </c>
      <c r="AU571" s="17" t="s">
        <v>76</v>
      </c>
    </row>
    <row r="572" spans="2:47" s="1" customFormat="1" ht="12">
      <c r="B572" s="38"/>
      <c r="C572" s="39"/>
      <c r="D572" s="228" t="s">
        <v>250</v>
      </c>
      <c r="E572" s="39"/>
      <c r="F572" s="231" t="s">
        <v>753</v>
      </c>
      <c r="G572" s="39"/>
      <c r="H572" s="39"/>
      <c r="I572" s="143"/>
      <c r="J572" s="39"/>
      <c r="K572" s="39"/>
      <c r="L572" s="43"/>
      <c r="M572" s="230"/>
      <c r="N572" s="79"/>
      <c r="O572" s="79"/>
      <c r="P572" s="79"/>
      <c r="Q572" s="79"/>
      <c r="R572" s="79"/>
      <c r="S572" s="79"/>
      <c r="T572" s="80"/>
      <c r="AT572" s="17" t="s">
        <v>250</v>
      </c>
      <c r="AU572" s="17" t="s">
        <v>76</v>
      </c>
    </row>
    <row r="573" spans="2:51" s="12" customFormat="1" ht="12">
      <c r="B573" s="232"/>
      <c r="C573" s="233"/>
      <c r="D573" s="228" t="s">
        <v>223</v>
      </c>
      <c r="E573" s="234" t="s">
        <v>1</v>
      </c>
      <c r="F573" s="235" t="s">
        <v>1121</v>
      </c>
      <c r="G573" s="233"/>
      <c r="H573" s="234" t="s">
        <v>1</v>
      </c>
      <c r="I573" s="236"/>
      <c r="J573" s="233"/>
      <c r="K573" s="233"/>
      <c r="L573" s="237"/>
      <c r="M573" s="238"/>
      <c r="N573" s="239"/>
      <c r="O573" s="239"/>
      <c r="P573" s="239"/>
      <c r="Q573" s="239"/>
      <c r="R573" s="239"/>
      <c r="S573" s="239"/>
      <c r="T573" s="240"/>
      <c r="AT573" s="241" t="s">
        <v>223</v>
      </c>
      <c r="AU573" s="241" t="s">
        <v>76</v>
      </c>
      <c r="AV573" s="12" t="s">
        <v>74</v>
      </c>
      <c r="AW573" s="12" t="s">
        <v>30</v>
      </c>
      <c r="AX573" s="12" t="s">
        <v>67</v>
      </c>
      <c r="AY573" s="241" t="s">
        <v>211</v>
      </c>
    </row>
    <row r="574" spans="2:51" s="13" customFormat="1" ht="12">
      <c r="B574" s="242"/>
      <c r="C574" s="243"/>
      <c r="D574" s="228" t="s">
        <v>223</v>
      </c>
      <c r="E574" s="244" t="s">
        <v>1</v>
      </c>
      <c r="F574" s="245" t="s">
        <v>1330</v>
      </c>
      <c r="G574" s="243"/>
      <c r="H574" s="246">
        <v>6</v>
      </c>
      <c r="I574" s="247"/>
      <c r="J574" s="243"/>
      <c r="K574" s="243"/>
      <c r="L574" s="248"/>
      <c r="M574" s="249"/>
      <c r="N574" s="250"/>
      <c r="O574" s="250"/>
      <c r="P574" s="250"/>
      <c r="Q574" s="250"/>
      <c r="R574" s="250"/>
      <c r="S574" s="250"/>
      <c r="T574" s="251"/>
      <c r="AT574" s="252" t="s">
        <v>223</v>
      </c>
      <c r="AU574" s="252" t="s">
        <v>76</v>
      </c>
      <c r="AV574" s="13" t="s">
        <v>76</v>
      </c>
      <c r="AW574" s="13" t="s">
        <v>30</v>
      </c>
      <c r="AX574" s="13" t="s">
        <v>67</v>
      </c>
      <c r="AY574" s="252" t="s">
        <v>211</v>
      </c>
    </row>
    <row r="575" spans="2:51" s="13" customFormat="1" ht="12">
      <c r="B575" s="242"/>
      <c r="C575" s="243"/>
      <c r="D575" s="228" t="s">
        <v>223</v>
      </c>
      <c r="E575" s="244" t="s">
        <v>1</v>
      </c>
      <c r="F575" s="245" t="s">
        <v>1331</v>
      </c>
      <c r="G575" s="243"/>
      <c r="H575" s="246">
        <v>6.088</v>
      </c>
      <c r="I575" s="247"/>
      <c r="J575" s="243"/>
      <c r="K575" s="243"/>
      <c r="L575" s="248"/>
      <c r="M575" s="249"/>
      <c r="N575" s="250"/>
      <c r="O575" s="250"/>
      <c r="P575" s="250"/>
      <c r="Q575" s="250"/>
      <c r="R575" s="250"/>
      <c r="S575" s="250"/>
      <c r="T575" s="251"/>
      <c r="AT575" s="252" t="s">
        <v>223</v>
      </c>
      <c r="AU575" s="252" t="s">
        <v>76</v>
      </c>
      <c r="AV575" s="13" t="s">
        <v>76</v>
      </c>
      <c r="AW575" s="13" t="s">
        <v>30</v>
      </c>
      <c r="AX575" s="13" t="s">
        <v>67</v>
      </c>
      <c r="AY575" s="252" t="s">
        <v>211</v>
      </c>
    </row>
    <row r="576" spans="2:51" s="14" customFormat="1" ht="12">
      <c r="B576" s="253"/>
      <c r="C576" s="254"/>
      <c r="D576" s="228" t="s">
        <v>223</v>
      </c>
      <c r="E576" s="255" t="s">
        <v>1</v>
      </c>
      <c r="F576" s="256" t="s">
        <v>227</v>
      </c>
      <c r="G576" s="254"/>
      <c r="H576" s="257">
        <v>12.088</v>
      </c>
      <c r="I576" s="258"/>
      <c r="J576" s="254"/>
      <c r="K576" s="254"/>
      <c r="L576" s="259"/>
      <c r="M576" s="260"/>
      <c r="N576" s="261"/>
      <c r="O576" s="261"/>
      <c r="P576" s="261"/>
      <c r="Q576" s="261"/>
      <c r="R576" s="261"/>
      <c r="S576" s="261"/>
      <c r="T576" s="262"/>
      <c r="AT576" s="263" t="s">
        <v>223</v>
      </c>
      <c r="AU576" s="263" t="s">
        <v>76</v>
      </c>
      <c r="AV576" s="14" t="s">
        <v>218</v>
      </c>
      <c r="AW576" s="14" t="s">
        <v>30</v>
      </c>
      <c r="AX576" s="14" t="s">
        <v>74</v>
      </c>
      <c r="AY576" s="263" t="s">
        <v>211</v>
      </c>
    </row>
    <row r="577" spans="2:65" s="1" customFormat="1" ht="16.5" customHeight="1">
      <c r="B577" s="38"/>
      <c r="C577" s="264" t="s">
        <v>451</v>
      </c>
      <c r="D577" s="264" t="s">
        <v>337</v>
      </c>
      <c r="E577" s="265" t="s">
        <v>758</v>
      </c>
      <c r="F577" s="266" t="s">
        <v>759</v>
      </c>
      <c r="G577" s="267" t="s">
        <v>323</v>
      </c>
      <c r="H577" s="268">
        <v>0.004</v>
      </c>
      <c r="I577" s="269"/>
      <c r="J577" s="270">
        <f>ROUND(I577*H577,2)</f>
        <v>0</v>
      </c>
      <c r="K577" s="266" t="s">
        <v>217</v>
      </c>
      <c r="L577" s="271"/>
      <c r="M577" s="272" t="s">
        <v>1</v>
      </c>
      <c r="N577" s="273" t="s">
        <v>38</v>
      </c>
      <c r="O577" s="79"/>
      <c r="P577" s="225">
        <f>O577*H577</f>
        <v>0</v>
      </c>
      <c r="Q577" s="225">
        <v>1</v>
      </c>
      <c r="R577" s="225">
        <f>Q577*H577</f>
        <v>0.004</v>
      </c>
      <c r="S577" s="225">
        <v>0</v>
      </c>
      <c r="T577" s="226">
        <f>S577*H577</f>
        <v>0</v>
      </c>
      <c r="AR577" s="17" t="s">
        <v>317</v>
      </c>
      <c r="AT577" s="17" t="s">
        <v>337</v>
      </c>
      <c r="AU577" s="17" t="s">
        <v>76</v>
      </c>
      <c r="AY577" s="17" t="s">
        <v>211</v>
      </c>
      <c r="BE577" s="227">
        <f>IF(N577="základní",J577,0)</f>
        <v>0</v>
      </c>
      <c r="BF577" s="227">
        <f>IF(N577="snížená",J577,0)</f>
        <v>0</v>
      </c>
      <c r="BG577" s="227">
        <f>IF(N577="zákl. přenesená",J577,0)</f>
        <v>0</v>
      </c>
      <c r="BH577" s="227">
        <f>IF(N577="sníž. přenesená",J577,0)</f>
        <v>0</v>
      </c>
      <c r="BI577" s="227">
        <f>IF(N577="nulová",J577,0)</f>
        <v>0</v>
      </c>
      <c r="BJ577" s="17" t="s">
        <v>74</v>
      </c>
      <c r="BK577" s="227">
        <f>ROUND(I577*H577,2)</f>
        <v>0</v>
      </c>
      <c r="BL577" s="17" t="s">
        <v>273</v>
      </c>
      <c r="BM577" s="17" t="s">
        <v>1332</v>
      </c>
    </row>
    <row r="578" spans="2:47" s="1" customFormat="1" ht="12">
      <c r="B578" s="38"/>
      <c r="C578" s="39"/>
      <c r="D578" s="228" t="s">
        <v>219</v>
      </c>
      <c r="E578" s="39"/>
      <c r="F578" s="229" t="s">
        <v>759</v>
      </c>
      <c r="G578" s="39"/>
      <c r="H578" s="39"/>
      <c r="I578" s="143"/>
      <c r="J578" s="39"/>
      <c r="K578" s="39"/>
      <c r="L578" s="43"/>
      <c r="M578" s="230"/>
      <c r="N578" s="79"/>
      <c r="O578" s="79"/>
      <c r="P578" s="79"/>
      <c r="Q578" s="79"/>
      <c r="R578" s="79"/>
      <c r="S578" s="79"/>
      <c r="T578" s="80"/>
      <c r="AT578" s="17" t="s">
        <v>219</v>
      </c>
      <c r="AU578" s="17" t="s">
        <v>76</v>
      </c>
    </row>
    <row r="579" spans="2:47" s="1" customFormat="1" ht="12">
      <c r="B579" s="38"/>
      <c r="C579" s="39"/>
      <c r="D579" s="228" t="s">
        <v>250</v>
      </c>
      <c r="E579" s="39"/>
      <c r="F579" s="231" t="s">
        <v>1333</v>
      </c>
      <c r="G579" s="39"/>
      <c r="H579" s="39"/>
      <c r="I579" s="143"/>
      <c r="J579" s="39"/>
      <c r="K579" s="39"/>
      <c r="L579" s="43"/>
      <c r="M579" s="230"/>
      <c r="N579" s="79"/>
      <c r="O579" s="79"/>
      <c r="P579" s="79"/>
      <c r="Q579" s="79"/>
      <c r="R579" s="79"/>
      <c r="S579" s="79"/>
      <c r="T579" s="80"/>
      <c r="AT579" s="17" t="s">
        <v>250</v>
      </c>
      <c r="AU579" s="17" t="s">
        <v>76</v>
      </c>
    </row>
    <row r="580" spans="2:51" s="13" customFormat="1" ht="12">
      <c r="B580" s="242"/>
      <c r="C580" s="243"/>
      <c r="D580" s="228" t="s">
        <v>223</v>
      </c>
      <c r="E580" s="244" t="s">
        <v>1</v>
      </c>
      <c r="F580" s="245" t="s">
        <v>1334</v>
      </c>
      <c r="G580" s="243"/>
      <c r="H580" s="246">
        <v>0.004</v>
      </c>
      <c r="I580" s="247"/>
      <c r="J580" s="243"/>
      <c r="K580" s="243"/>
      <c r="L580" s="248"/>
      <c r="M580" s="249"/>
      <c r="N580" s="250"/>
      <c r="O580" s="250"/>
      <c r="P580" s="250"/>
      <c r="Q580" s="250"/>
      <c r="R580" s="250"/>
      <c r="S580" s="250"/>
      <c r="T580" s="251"/>
      <c r="AT580" s="252" t="s">
        <v>223</v>
      </c>
      <c r="AU580" s="252" t="s">
        <v>76</v>
      </c>
      <c r="AV580" s="13" t="s">
        <v>76</v>
      </c>
      <c r="AW580" s="13" t="s">
        <v>30</v>
      </c>
      <c r="AX580" s="13" t="s">
        <v>67</v>
      </c>
      <c r="AY580" s="252" t="s">
        <v>211</v>
      </c>
    </row>
    <row r="581" spans="2:51" s="14" customFormat="1" ht="12">
      <c r="B581" s="253"/>
      <c r="C581" s="254"/>
      <c r="D581" s="228" t="s">
        <v>223</v>
      </c>
      <c r="E581" s="255" t="s">
        <v>1</v>
      </c>
      <c r="F581" s="256" t="s">
        <v>227</v>
      </c>
      <c r="G581" s="254"/>
      <c r="H581" s="257">
        <v>0.004</v>
      </c>
      <c r="I581" s="258"/>
      <c r="J581" s="254"/>
      <c r="K581" s="254"/>
      <c r="L581" s="259"/>
      <c r="M581" s="260"/>
      <c r="N581" s="261"/>
      <c r="O581" s="261"/>
      <c r="P581" s="261"/>
      <c r="Q581" s="261"/>
      <c r="R581" s="261"/>
      <c r="S581" s="261"/>
      <c r="T581" s="262"/>
      <c r="AT581" s="263" t="s">
        <v>223</v>
      </c>
      <c r="AU581" s="263" t="s">
        <v>76</v>
      </c>
      <c r="AV581" s="14" t="s">
        <v>218</v>
      </c>
      <c r="AW581" s="14" t="s">
        <v>30</v>
      </c>
      <c r="AX581" s="14" t="s">
        <v>74</v>
      </c>
      <c r="AY581" s="263" t="s">
        <v>211</v>
      </c>
    </row>
    <row r="582" spans="2:65" s="1" customFormat="1" ht="16.5" customHeight="1">
      <c r="B582" s="38"/>
      <c r="C582" s="216" t="s">
        <v>713</v>
      </c>
      <c r="D582" s="216" t="s">
        <v>213</v>
      </c>
      <c r="E582" s="217" t="s">
        <v>763</v>
      </c>
      <c r="F582" s="218" t="s">
        <v>764</v>
      </c>
      <c r="G582" s="219" t="s">
        <v>216</v>
      </c>
      <c r="H582" s="220">
        <v>24.176</v>
      </c>
      <c r="I582" s="221"/>
      <c r="J582" s="222">
        <f>ROUND(I582*H582,2)</f>
        <v>0</v>
      </c>
      <c r="K582" s="218" t="s">
        <v>217</v>
      </c>
      <c r="L582" s="43"/>
      <c r="M582" s="223" t="s">
        <v>1</v>
      </c>
      <c r="N582" s="224" t="s">
        <v>38</v>
      </c>
      <c r="O582" s="79"/>
      <c r="P582" s="225">
        <f>O582*H582</f>
        <v>0</v>
      </c>
      <c r="Q582" s="225">
        <v>0</v>
      </c>
      <c r="R582" s="225">
        <f>Q582*H582</f>
        <v>0</v>
      </c>
      <c r="S582" s="225">
        <v>0</v>
      </c>
      <c r="T582" s="226">
        <f>S582*H582</f>
        <v>0</v>
      </c>
      <c r="AR582" s="17" t="s">
        <v>273</v>
      </c>
      <c r="AT582" s="17" t="s">
        <v>213</v>
      </c>
      <c r="AU582" s="17" t="s">
        <v>76</v>
      </c>
      <c r="AY582" s="17" t="s">
        <v>211</v>
      </c>
      <c r="BE582" s="227">
        <f>IF(N582="základní",J582,0)</f>
        <v>0</v>
      </c>
      <c r="BF582" s="227">
        <f>IF(N582="snížená",J582,0)</f>
        <v>0</v>
      </c>
      <c r="BG582" s="227">
        <f>IF(N582="zákl. přenesená",J582,0)</f>
        <v>0</v>
      </c>
      <c r="BH582" s="227">
        <f>IF(N582="sníž. přenesená",J582,0)</f>
        <v>0</v>
      </c>
      <c r="BI582" s="227">
        <f>IF(N582="nulová",J582,0)</f>
        <v>0</v>
      </c>
      <c r="BJ582" s="17" t="s">
        <v>74</v>
      </c>
      <c r="BK582" s="227">
        <f>ROUND(I582*H582,2)</f>
        <v>0</v>
      </c>
      <c r="BL582" s="17" t="s">
        <v>273</v>
      </c>
      <c r="BM582" s="17" t="s">
        <v>1335</v>
      </c>
    </row>
    <row r="583" spans="2:47" s="1" customFormat="1" ht="12">
      <c r="B583" s="38"/>
      <c r="C583" s="39"/>
      <c r="D583" s="228" t="s">
        <v>219</v>
      </c>
      <c r="E583" s="39"/>
      <c r="F583" s="229" t="s">
        <v>766</v>
      </c>
      <c r="G583" s="39"/>
      <c r="H583" s="39"/>
      <c r="I583" s="143"/>
      <c r="J583" s="39"/>
      <c r="K583" s="39"/>
      <c r="L583" s="43"/>
      <c r="M583" s="230"/>
      <c r="N583" s="79"/>
      <c r="O583" s="79"/>
      <c r="P583" s="79"/>
      <c r="Q583" s="79"/>
      <c r="R583" s="79"/>
      <c r="S583" s="79"/>
      <c r="T583" s="80"/>
      <c r="AT583" s="17" t="s">
        <v>219</v>
      </c>
      <c r="AU583" s="17" t="s">
        <v>76</v>
      </c>
    </row>
    <row r="584" spans="2:47" s="1" customFormat="1" ht="12">
      <c r="B584" s="38"/>
      <c r="C584" s="39"/>
      <c r="D584" s="228" t="s">
        <v>221</v>
      </c>
      <c r="E584" s="39"/>
      <c r="F584" s="231" t="s">
        <v>752</v>
      </c>
      <c r="G584" s="39"/>
      <c r="H584" s="39"/>
      <c r="I584" s="143"/>
      <c r="J584" s="39"/>
      <c r="K584" s="39"/>
      <c r="L584" s="43"/>
      <c r="M584" s="230"/>
      <c r="N584" s="79"/>
      <c r="O584" s="79"/>
      <c r="P584" s="79"/>
      <c r="Q584" s="79"/>
      <c r="R584" s="79"/>
      <c r="S584" s="79"/>
      <c r="T584" s="80"/>
      <c r="AT584" s="17" t="s">
        <v>221</v>
      </c>
      <c r="AU584" s="17" t="s">
        <v>76</v>
      </c>
    </row>
    <row r="585" spans="2:47" s="1" customFormat="1" ht="12">
      <c r="B585" s="38"/>
      <c r="C585" s="39"/>
      <c r="D585" s="228" t="s">
        <v>250</v>
      </c>
      <c r="E585" s="39"/>
      <c r="F585" s="231" t="s">
        <v>767</v>
      </c>
      <c r="G585" s="39"/>
      <c r="H585" s="39"/>
      <c r="I585" s="143"/>
      <c r="J585" s="39"/>
      <c r="K585" s="39"/>
      <c r="L585" s="43"/>
      <c r="M585" s="230"/>
      <c r="N585" s="79"/>
      <c r="O585" s="79"/>
      <c r="P585" s="79"/>
      <c r="Q585" s="79"/>
      <c r="R585" s="79"/>
      <c r="S585" s="79"/>
      <c r="T585" s="80"/>
      <c r="AT585" s="17" t="s">
        <v>250</v>
      </c>
      <c r="AU585" s="17" t="s">
        <v>76</v>
      </c>
    </row>
    <row r="586" spans="2:51" s="13" customFormat="1" ht="12">
      <c r="B586" s="242"/>
      <c r="C586" s="243"/>
      <c r="D586" s="228" t="s">
        <v>223</v>
      </c>
      <c r="E586" s="244" t="s">
        <v>1</v>
      </c>
      <c r="F586" s="245" t="s">
        <v>1336</v>
      </c>
      <c r="G586" s="243"/>
      <c r="H586" s="246">
        <v>24.176</v>
      </c>
      <c r="I586" s="247"/>
      <c r="J586" s="243"/>
      <c r="K586" s="243"/>
      <c r="L586" s="248"/>
      <c r="M586" s="249"/>
      <c r="N586" s="250"/>
      <c r="O586" s="250"/>
      <c r="P586" s="250"/>
      <c r="Q586" s="250"/>
      <c r="R586" s="250"/>
      <c r="S586" s="250"/>
      <c r="T586" s="251"/>
      <c r="AT586" s="252" t="s">
        <v>223</v>
      </c>
      <c r="AU586" s="252" t="s">
        <v>76</v>
      </c>
      <c r="AV586" s="13" t="s">
        <v>76</v>
      </c>
      <c r="AW586" s="13" t="s">
        <v>30</v>
      </c>
      <c r="AX586" s="13" t="s">
        <v>74</v>
      </c>
      <c r="AY586" s="252" t="s">
        <v>211</v>
      </c>
    </row>
    <row r="587" spans="2:65" s="1" customFormat="1" ht="16.5" customHeight="1">
      <c r="B587" s="38"/>
      <c r="C587" s="264" t="s">
        <v>457</v>
      </c>
      <c r="D587" s="264" t="s">
        <v>337</v>
      </c>
      <c r="E587" s="265" t="s">
        <v>770</v>
      </c>
      <c r="F587" s="266" t="s">
        <v>771</v>
      </c>
      <c r="G587" s="267" t="s">
        <v>323</v>
      </c>
      <c r="H587" s="268">
        <v>0.01</v>
      </c>
      <c r="I587" s="269"/>
      <c r="J587" s="270">
        <f>ROUND(I587*H587,2)</f>
        <v>0</v>
      </c>
      <c r="K587" s="266" t="s">
        <v>217</v>
      </c>
      <c r="L587" s="271"/>
      <c r="M587" s="272" t="s">
        <v>1</v>
      </c>
      <c r="N587" s="273" t="s">
        <v>38</v>
      </c>
      <c r="O587" s="79"/>
      <c r="P587" s="225">
        <f>O587*H587</f>
        <v>0</v>
      </c>
      <c r="Q587" s="225">
        <v>1</v>
      </c>
      <c r="R587" s="225">
        <f>Q587*H587</f>
        <v>0.01</v>
      </c>
      <c r="S587" s="225">
        <v>0</v>
      </c>
      <c r="T587" s="226">
        <f>S587*H587</f>
        <v>0</v>
      </c>
      <c r="AR587" s="17" t="s">
        <v>317</v>
      </c>
      <c r="AT587" s="17" t="s">
        <v>337</v>
      </c>
      <c r="AU587" s="17" t="s">
        <v>76</v>
      </c>
      <c r="AY587" s="17" t="s">
        <v>211</v>
      </c>
      <c r="BE587" s="227">
        <f>IF(N587="základní",J587,0)</f>
        <v>0</v>
      </c>
      <c r="BF587" s="227">
        <f>IF(N587="snížená",J587,0)</f>
        <v>0</v>
      </c>
      <c r="BG587" s="227">
        <f>IF(N587="zákl. přenesená",J587,0)</f>
        <v>0</v>
      </c>
      <c r="BH587" s="227">
        <f>IF(N587="sníž. přenesená",J587,0)</f>
        <v>0</v>
      </c>
      <c r="BI587" s="227">
        <f>IF(N587="nulová",J587,0)</f>
        <v>0</v>
      </c>
      <c r="BJ587" s="17" t="s">
        <v>74</v>
      </c>
      <c r="BK587" s="227">
        <f>ROUND(I587*H587,2)</f>
        <v>0</v>
      </c>
      <c r="BL587" s="17" t="s">
        <v>273</v>
      </c>
      <c r="BM587" s="17" t="s">
        <v>1337</v>
      </c>
    </row>
    <row r="588" spans="2:47" s="1" customFormat="1" ht="12">
      <c r="B588" s="38"/>
      <c r="C588" s="39"/>
      <c r="D588" s="228" t="s">
        <v>219</v>
      </c>
      <c r="E588" s="39"/>
      <c r="F588" s="229" t="s">
        <v>771</v>
      </c>
      <c r="G588" s="39"/>
      <c r="H588" s="39"/>
      <c r="I588" s="143"/>
      <c r="J588" s="39"/>
      <c r="K588" s="39"/>
      <c r="L588" s="43"/>
      <c r="M588" s="230"/>
      <c r="N588" s="79"/>
      <c r="O588" s="79"/>
      <c r="P588" s="79"/>
      <c r="Q588" s="79"/>
      <c r="R588" s="79"/>
      <c r="S588" s="79"/>
      <c r="T588" s="80"/>
      <c r="AT588" s="17" t="s">
        <v>219</v>
      </c>
      <c r="AU588" s="17" t="s">
        <v>76</v>
      </c>
    </row>
    <row r="589" spans="2:47" s="1" customFormat="1" ht="12">
      <c r="B589" s="38"/>
      <c r="C589" s="39"/>
      <c r="D589" s="228" t="s">
        <v>250</v>
      </c>
      <c r="E589" s="39"/>
      <c r="F589" s="231" t="s">
        <v>1129</v>
      </c>
      <c r="G589" s="39"/>
      <c r="H589" s="39"/>
      <c r="I589" s="143"/>
      <c r="J589" s="39"/>
      <c r="K589" s="39"/>
      <c r="L589" s="43"/>
      <c r="M589" s="230"/>
      <c r="N589" s="79"/>
      <c r="O589" s="79"/>
      <c r="P589" s="79"/>
      <c r="Q589" s="79"/>
      <c r="R589" s="79"/>
      <c r="S589" s="79"/>
      <c r="T589" s="80"/>
      <c r="AT589" s="17" t="s">
        <v>250</v>
      </c>
      <c r="AU589" s="17" t="s">
        <v>76</v>
      </c>
    </row>
    <row r="590" spans="2:51" s="13" customFormat="1" ht="12">
      <c r="B590" s="242"/>
      <c r="C590" s="243"/>
      <c r="D590" s="228" t="s">
        <v>223</v>
      </c>
      <c r="E590" s="244" t="s">
        <v>1</v>
      </c>
      <c r="F590" s="245" t="s">
        <v>1338</v>
      </c>
      <c r="G590" s="243"/>
      <c r="H590" s="246">
        <v>0.01</v>
      </c>
      <c r="I590" s="247"/>
      <c r="J590" s="243"/>
      <c r="K590" s="243"/>
      <c r="L590" s="248"/>
      <c r="M590" s="249"/>
      <c r="N590" s="250"/>
      <c r="O590" s="250"/>
      <c r="P590" s="250"/>
      <c r="Q590" s="250"/>
      <c r="R590" s="250"/>
      <c r="S590" s="250"/>
      <c r="T590" s="251"/>
      <c r="AT590" s="252" t="s">
        <v>223</v>
      </c>
      <c r="AU590" s="252" t="s">
        <v>76</v>
      </c>
      <c r="AV590" s="13" t="s">
        <v>76</v>
      </c>
      <c r="AW590" s="13" t="s">
        <v>30</v>
      </c>
      <c r="AX590" s="13" t="s">
        <v>74</v>
      </c>
      <c r="AY590" s="252" t="s">
        <v>211</v>
      </c>
    </row>
    <row r="591" spans="2:65" s="1" customFormat="1" ht="16.5" customHeight="1">
      <c r="B591" s="38"/>
      <c r="C591" s="216" t="s">
        <v>725</v>
      </c>
      <c r="D591" s="216" t="s">
        <v>213</v>
      </c>
      <c r="E591" s="217" t="s">
        <v>1131</v>
      </c>
      <c r="F591" s="218" t="s">
        <v>1132</v>
      </c>
      <c r="G591" s="219" t="s">
        <v>323</v>
      </c>
      <c r="H591" s="220">
        <v>0.014</v>
      </c>
      <c r="I591" s="221"/>
      <c r="J591" s="222">
        <f>ROUND(I591*H591,2)</f>
        <v>0</v>
      </c>
      <c r="K591" s="218" t="s">
        <v>217</v>
      </c>
      <c r="L591" s="43"/>
      <c r="M591" s="223" t="s">
        <v>1</v>
      </c>
      <c r="N591" s="224" t="s">
        <v>38</v>
      </c>
      <c r="O591" s="79"/>
      <c r="P591" s="225">
        <f>O591*H591</f>
        <v>0</v>
      </c>
      <c r="Q591" s="225">
        <v>0</v>
      </c>
      <c r="R591" s="225">
        <f>Q591*H591</f>
        <v>0</v>
      </c>
      <c r="S591" s="225">
        <v>0</v>
      </c>
      <c r="T591" s="226">
        <f>S591*H591</f>
        <v>0</v>
      </c>
      <c r="AR591" s="17" t="s">
        <v>273</v>
      </c>
      <c r="AT591" s="17" t="s">
        <v>213</v>
      </c>
      <c r="AU591" s="17" t="s">
        <v>76</v>
      </c>
      <c r="AY591" s="17" t="s">
        <v>211</v>
      </c>
      <c r="BE591" s="227">
        <f>IF(N591="základní",J591,0)</f>
        <v>0</v>
      </c>
      <c r="BF591" s="227">
        <f>IF(N591="snížená",J591,0)</f>
        <v>0</v>
      </c>
      <c r="BG591" s="227">
        <f>IF(N591="zákl. přenesená",J591,0)</f>
        <v>0</v>
      </c>
      <c r="BH591" s="227">
        <f>IF(N591="sníž. přenesená",J591,0)</f>
        <v>0</v>
      </c>
      <c r="BI591" s="227">
        <f>IF(N591="nulová",J591,0)</f>
        <v>0</v>
      </c>
      <c r="BJ591" s="17" t="s">
        <v>74</v>
      </c>
      <c r="BK591" s="227">
        <f>ROUND(I591*H591,2)</f>
        <v>0</v>
      </c>
      <c r="BL591" s="17" t="s">
        <v>273</v>
      </c>
      <c r="BM591" s="17" t="s">
        <v>1339</v>
      </c>
    </row>
    <row r="592" spans="2:47" s="1" customFormat="1" ht="12">
      <c r="B592" s="38"/>
      <c r="C592" s="39"/>
      <c r="D592" s="228" t="s">
        <v>219</v>
      </c>
      <c r="E592" s="39"/>
      <c r="F592" s="229" t="s">
        <v>1134</v>
      </c>
      <c r="G592" s="39"/>
      <c r="H592" s="39"/>
      <c r="I592" s="143"/>
      <c r="J592" s="39"/>
      <c r="K592" s="39"/>
      <c r="L592" s="43"/>
      <c r="M592" s="230"/>
      <c r="N592" s="79"/>
      <c r="O592" s="79"/>
      <c r="P592" s="79"/>
      <c r="Q592" s="79"/>
      <c r="R592" s="79"/>
      <c r="S592" s="79"/>
      <c r="T592" s="80"/>
      <c r="AT592" s="17" t="s">
        <v>219</v>
      </c>
      <c r="AU592" s="17" t="s">
        <v>76</v>
      </c>
    </row>
    <row r="593" spans="2:47" s="1" customFormat="1" ht="12">
      <c r="B593" s="38"/>
      <c r="C593" s="39"/>
      <c r="D593" s="228" t="s">
        <v>221</v>
      </c>
      <c r="E593" s="39"/>
      <c r="F593" s="231" t="s">
        <v>794</v>
      </c>
      <c r="G593" s="39"/>
      <c r="H593" s="39"/>
      <c r="I593" s="143"/>
      <c r="J593" s="39"/>
      <c r="K593" s="39"/>
      <c r="L593" s="43"/>
      <c r="M593" s="230"/>
      <c r="N593" s="79"/>
      <c r="O593" s="79"/>
      <c r="P593" s="79"/>
      <c r="Q593" s="79"/>
      <c r="R593" s="79"/>
      <c r="S593" s="79"/>
      <c r="T593" s="80"/>
      <c r="AT593" s="17" t="s">
        <v>221</v>
      </c>
      <c r="AU593" s="17" t="s">
        <v>76</v>
      </c>
    </row>
    <row r="594" spans="2:47" s="1" customFormat="1" ht="12">
      <c r="B594" s="38"/>
      <c r="C594" s="39"/>
      <c r="D594" s="228" t="s">
        <v>250</v>
      </c>
      <c r="E594" s="39"/>
      <c r="F594" s="231" t="s">
        <v>1340</v>
      </c>
      <c r="G594" s="39"/>
      <c r="H594" s="39"/>
      <c r="I594" s="143"/>
      <c r="J594" s="39"/>
      <c r="K594" s="39"/>
      <c r="L594" s="43"/>
      <c r="M594" s="230"/>
      <c r="N594" s="79"/>
      <c r="O594" s="79"/>
      <c r="P594" s="79"/>
      <c r="Q594" s="79"/>
      <c r="R594" s="79"/>
      <c r="S594" s="79"/>
      <c r="T594" s="80"/>
      <c r="AT594" s="17" t="s">
        <v>250</v>
      </c>
      <c r="AU594" s="17" t="s">
        <v>76</v>
      </c>
    </row>
    <row r="595" spans="2:63" s="11" customFormat="1" ht="22.8" customHeight="1">
      <c r="B595" s="200"/>
      <c r="C595" s="201"/>
      <c r="D595" s="202" t="s">
        <v>66</v>
      </c>
      <c r="E595" s="214" t="s">
        <v>795</v>
      </c>
      <c r="F595" s="214" t="s">
        <v>796</v>
      </c>
      <c r="G595" s="201"/>
      <c r="H595" s="201"/>
      <c r="I595" s="204"/>
      <c r="J595" s="215">
        <f>BK595</f>
        <v>0</v>
      </c>
      <c r="K595" s="201"/>
      <c r="L595" s="206"/>
      <c r="M595" s="207"/>
      <c r="N595" s="208"/>
      <c r="O595" s="208"/>
      <c r="P595" s="209">
        <f>SUM(P596:P613)</f>
        <v>0</v>
      </c>
      <c r="Q595" s="208"/>
      <c r="R595" s="209">
        <f>SUM(R596:R613)</f>
        <v>0.15511776</v>
      </c>
      <c r="S595" s="208"/>
      <c r="T595" s="210">
        <f>SUM(T596:T613)</f>
        <v>0</v>
      </c>
      <c r="AR595" s="211" t="s">
        <v>76</v>
      </c>
      <c r="AT595" s="212" t="s">
        <v>66</v>
      </c>
      <c r="AU595" s="212" t="s">
        <v>74</v>
      </c>
      <c r="AY595" s="211" t="s">
        <v>211</v>
      </c>
      <c r="BK595" s="213">
        <f>SUM(BK596:BK613)</f>
        <v>0</v>
      </c>
    </row>
    <row r="596" spans="2:65" s="1" customFormat="1" ht="16.5" customHeight="1">
      <c r="B596" s="38"/>
      <c r="C596" s="216" t="s">
        <v>465</v>
      </c>
      <c r="D596" s="216" t="s">
        <v>213</v>
      </c>
      <c r="E596" s="217" t="s">
        <v>798</v>
      </c>
      <c r="F596" s="218" t="s">
        <v>799</v>
      </c>
      <c r="G596" s="219" t="s">
        <v>216</v>
      </c>
      <c r="H596" s="220">
        <v>738.656</v>
      </c>
      <c r="I596" s="221"/>
      <c r="J596" s="222">
        <f>ROUND(I596*H596,2)</f>
        <v>0</v>
      </c>
      <c r="K596" s="218" t="s">
        <v>217</v>
      </c>
      <c r="L596" s="43"/>
      <c r="M596" s="223" t="s">
        <v>1</v>
      </c>
      <c r="N596" s="224" t="s">
        <v>38</v>
      </c>
      <c r="O596" s="79"/>
      <c r="P596" s="225">
        <f>O596*H596</f>
        <v>0</v>
      </c>
      <c r="Q596" s="225">
        <v>0.00021</v>
      </c>
      <c r="R596" s="225">
        <f>Q596*H596</f>
        <v>0.15511776</v>
      </c>
      <c r="S596" s="225">
        <v>0</v>
      </c>
      <c r="T596" s="226">
        <f>S596*H596</f>
        <v>0</v>
      </c>
      <c r="AR596" s="17" t="s">
        <v>273</v>
      </c>
      <c r="AT596" s="17" t="s">
        <v>213</v>
      </c>
      <c r="AU596" s="17" t="s">
        <v>76</v>
      </c>
      <c r="AY596" s="17" t="s">
        <v>211</v>
      </c>
      <c r="BE596" s="227">
        <f>IF(N596="základní",J596,0)</f>
        <v>0</v>
      </c>
      <c r="BF596" s="227">
        <f>IF(N596="snížená",J596,0)</f>
        <v>0</v>
      </c>
      <c r="BG596" s="227">
        <f>IF(N596="zákl. přenesená",J596,0)</f>
        <v>0</v>
      </c>
      <c r="BH596" s="227">
        <f>IF(N596="sníž. přenesená",J596,0)</f>
        <v>0</v>
      </c>
      <c r="BI596" s="227">
        <f>IF(N596="nulová",J596,0)</f>
        <v>0</v>
      </c>
      <c r="BJ596" s="17" t="s">
        <v>74</v>
      </c>
      <c r="BK596" s="227">
        <f>ROUND(I596*H596,2)</f>
        <v>0</v>
      </c>
      <c r="BL596" s="17" t="s">
        <v>273</v>
      </c>
      <c r="BM596" s="17" t="s">
        <v>1341</v>
      </c>
    </row>
    <row r="597" spans="2:47" s="1" customFormat="1" ht="12">
      <c r="B597" s="38"/>
      <c r="C597" s="39"/>
      <c r="D597" s="228" t="s">
        <v>219</v>
      </c>
      <c r="E597" s="39"/>
      <c r="F597" s="229" t="s">
        <v>801</v>
      </c>
      <c r="G597" s="39"/>
      <c r="H597" s="39"/>
      <c r="I597" s="143"/>
      <c r="J597" s="39"/>
      <c r="K597" s="39"/>
      <c r="L597" s="43"/>
      <c r="M597" s="230"/>
      <c r="N597" s="79"/>
      <c r="O597" s="79"/>
      <c r="P597" s="79"/>
      <c r="Q597" s="79"/>
      <c r="R597" s="79"/>
      <c r="S597" s="79"/>
      <c r="T597" s="80"/>
      <c r="AT597" s="17" t="s">
        <v>219</v>
      </c>
      <c r="AU597" s="17" t="s">
        <v>76</v>
      </c>
    </row>
    <row r="598" spans="2:47" s="1" customFormat="1" ht="12">
      <c r="B598" s="38"/>
      <c r="C598" s="39"/>
      <c r="D598" s="228" t="s">
        <v>250</v>
      </c>
      <c r="E598" s="39"/>
      <c r="F598" s="231" t="s">
        <v>1137</v>
      </c>
      <c r="G598" s="39"/>
      <c r="H598" s="39"/>
      <c r="I598" s="143"/>
      <c r="J598" s="39"/>
      <c r="K598" s="39"/>
      <c r="L598" s="43"/>
      <c r="M598" s="230"/>
      <c r="N598" s="79"/>
      <c r="O598" s="79"/>
      <c r="P598" s="79"/>
      <c r="Q598" s="79"/>
      <c r="R598" s="79"/>
      <c r="S598" s="79"/>
      <c r="T598" s="80"/>
      <c r="AT598" s="17" t="s">
        <v>250</v>
      </c>
      <c r="AU598" s="17" t="s">
        <v>76</v>
      </c>
    </row>
    <row r="599" spans="2:51" s="12" customFormat="1" ht="12">
      <c r="B599" s="232"/>
      <c r="C599" s="233"/>
      <c r="D599" s="228" t="s">
        <v>223</v>
      </c>
      <c r="E599" s="234" t="s">
        <v>1</v>
      </c>
      <c r="F599" s="235" t="s">
        <v>1058</v>
      </c>
      <c r="G599" s="233"/>
      <c r="H599" s="234" t="s">
        <v>1</v>
      </c>
      <c r="I599" s="236"/>
      <c r="J599" s="233"/>
      <c r="K599" s="233"/>
      <c r="L599" s="237"/>
      <c r="M599" s="238"/>
      <c r="N599" s="239"/>
      <c r="O599" s="239"/>
      <c r="P599" s="239"/>
      <c r="Q599" s="239"/>
      <c r="R599" s="239"/>
      <c r="S599" s="239"/>
      <c r="T599" s="240"/>
      <c r="AT599" s="241" t="s">
        <v>223</v>
      </c>
      <c r="AU599" s="241" t="s">
        <v>76</v>
      </c>
      <c r="AV599" s="12" t="s">
        <v>74</v>
      </c>
      <c r="AW599" s="12" t="s">
        <v>30</v>
      </c>
      <c r="AX599" s="12" t="s">
        <v>67</v>
      </c>
      <c r="AY599" s="241" t="s">
        <v>211</v>
      </c>
    </row>
    <row r="600" spans="2:51" s="13" customFormat="1" ht="12">
      <c r="B600" s="242"/>
      <c r="C600" s="243"/>
      <c r="D600" s="228" t="s">
        <v>223</v>
      </c>
      <c r="E600" s="244" t="s">
        <v>1</v>
      </c>
      <c r="F600" s="245" t="s">
        <v>1288</v>
      </c>
      <c r="G600" s="243"/>
      <c r="H600" s="246">
        <v>51.66</v>
      </c>
      <c r="I600" s="247"/>
      <c r="J600" s="243"/>
      <c r="K600" s="243"/>
      <c r="L600" s="248"/>
      <c r="M600" s="249"/>
      <c r="N600" s="250"/>
      <c r="O600" s="250"/>
      <c r="P600" s="250"/>
      <c r="Q600" s="250"/>
      <c r="R600" s="250"/>
      <c r="S600" s="250"/>
      <c r="T600" s="251"/>
      <c r="AT600" s="252" t="s">
        <v>223</v>
      </c>
      <c r="AU600" s="252" t="s">
        <v>76</v>
      </c>
      <c r="AV600" s="13" t="s">
        <v>76</v>
      </c>
      <c r="AW600" s="13" t="s">
        <v>30</v>
      </c>
      <c r="AX600" s="13" t="s">
        <v>67</v>
      </c>
      <c r="AY600" s="252" t="s">
        <v>211</v>
      </c>
    </row>
    <row r="601" spans="2:51" s="12" customFormat="1" ht="12">
      <c r="B601" s="232"/>
      <c r="C601" s="233"/>
      <c r="D601" s="228" t="s">
        <v>223</v>
      </c>
      <c r="E601" s="234" t="s">
        <v>1</v>
      </c>
      <c r="F601" s="235" t="s">
        <v>1060</v>
      </c>
      <c r="G601" s="233"/>
      <c r="H601" s="234" t="s">
        <v>1</v>
      </c>
      <c r="I601" s="236"/>
      <c r="J601" s="233"/>
      <c r="K601" s="233"/>
      <c r="L601" s="237"/>
      <c r="M601" s="238"/>
      <c r="N601" s="239"/>
      <c r="O601" s="239"/>
      <c r="P601" s="239"/>
      <c r="Q601" s="239"/>
      <c r="R601" s="239"/>
      <c r="S601" s="239"/>
      <c r="T601" s="240"/>
      <c r="AT601" s="241" t="s">
        <v>223</v>
      </c>
      <c r="AU601" s="241" t="s">
        <v>76</v>
      </c>
      <c r="AV601" s="12" t="s">
        <v>74</v>
      </c>
      <c r="AW601" s="12" t="s">
        <v>30</v>
      </c>
      <c r="AX601" s="12" t="s">
        <v>67</v>
      </c>
      <c r="AY601" s="241" t="s">
        <v>211</v>
      </c>
    </row>
    <row r="602" spans="2:51" s="13" customFormat="1" ht="12">
      <c r="B602" s="242"/>
      <c r="C602" s="243"/>
      <c r="D602" s="228" t="s">
        <v>223</v>
      </c>
      <c r="E602" s="244" t="s">
        <v>1</v>
      </c>
      <c r="F602" s="245" t="s">
        <v>1289</v>
      </c>
      <c r="G602" s="243"/>
      <c r="H602" s="246">
        <v>35.9</v>
      </c>
      <c r="I602" s="247"/>
      <c r="J602" s="243"/>
      <c r="K602" s="243"/>
      <c r="L602" s="248"/>
      <c r="M602" s="249"/>
      <c r="N602" s="250"/>
      <c r="O602" s="250"/>
      <c r="P602" s="250"/>
      <c r="Q602" s="250"/>
      <c r="R602" s="250"/>
      <c r="S602" s="250"/>
      <c r="T602" s="251"/>
      <c r="AT602" s="252" t="s">
        <v>223</v>
      </c>
      <c r="AU602" s="252" t="s">
        <v>76</v>
      </c>
      <c r="AV602" s="13" t="s">
        <v>76</v>
      </c>
      <c r="AW602" s="13" t="s">
        <v>30</v>
      </c>
      <c r="AX602" s="13" t="s">
        <v>67</v>
      </c>
      <c r="AY602" s="252" t="s">
        <v>211</v>
      </c>
    </row>
    <row r="603" spans="2:51" s="12" customFormat="1" ht="12">
      <c r="B603" s="232"/>
      <c r="C603" s="233"/>
      <c r="D603" s="228" t="s">
        <v>223</v>
      </c>
      <c r="E603" s="234" t="s">
        <v>1</v>
      </c>
      <c r="F603" s="235" t="s">
        <v>628</v>
      </c>
      <c r="G603" s="233"/>
      <c r="H603" s="234" t="s">
        <v>1</v>
      </c>
      <c r="I603" s="236"/>
      <c r="J603" s="233"/>
      <c r="K603" s="233"/>
      <c r="L603" s="237"/>
      <c r="M603" s="238"/>
      <c r="N603" s="239"/>
      <c r="O603" s="239"/>
      <c r="P603" s="239"/>
      <c r="Q603" s="239"/>
      <c r="R603" s="239"/>
      <c r="S603" s="239"/>
      <c r="T603" s="240"/>
      <c r="AT603" s="241" t="s">
        <v>223</v>
      </c>
      <c r="AU603" s="241" t="s">
        <v>76</v>
      </c>
      <c r="AV603" s="12" t="s">
        <v>74</v>
      </c>
      <c r="AW603" s="12" t="s">
        <v>30</v>
      </c>
      <c r="AX603" s="12" t="s">
        <v>67</v>
      </c>
      <c r="AY603" s="241" t="s">
        <v>211</v>
      </c>
    </row>
    <row r="604" spans="2:51" s="13" customFormat="1" ht="12">
      <c r="B604" s="242"/>
      <c r="C604" s="243"/>
      <c r="D604" s="228" t="s">
        <v>223</v>
      </c>
      <c r="E604" s="244" t="s">
        <v>1</v>
      </c>
      <c r="F604" s="245" t="s">
        <v>1291</v>
      </c>
      <c r="G604" s="243"/>
      <c r="H604" s="246">
        <v>10.184</v>
      </c>
      <c r="I604" s="247"/>
      <c r="J604" s="243"/>
      <c r="K604" s="243"/>
      <c r="L604" s="248"/>
      <c r="M604" s="249"/>
      <c r="N604" s="250"/>
      <c r="O604" s="250"/>
      <c r="P604" s="250"/>
      <c r="Q604" s="250"/>
      <c r="R604" s="250"/>
      <c r="S604" s="250"/>
      <c r="T604" s="251"/>
      <c r="AT604" s="252" t="s">
        <v>223</v>
      </c>
      <c r="AU604" s="252" t="s">
        <v>76</v>
      </c>
      <c r="AV604" s="13" t="s">
        <v>76</v>
      </c>
      <c r="AW604" s="13" t="s">
        <v>30</v>
      </c>
      <c r="AX604" s="13" t="s">
        <v>67</v>
      </c>
      <c r="AY604" s="252" t="s">
        <v>211</v>
      </c>
    </row>
    <row r="605" spans="2:51" s="13" customFormat="1" ht="12">
      <c r="B605" s="242"/>
      <c r="C605" s="243"/>
      <c r="D605" s="228" t="s">
        <v>223</v>
      </c>
      <c r="E605" s="244" t="s">
        <v>1</v>
      </c>
      <c r="F605" s="245" t="s">
        <v>243</v>
      </c>
      <c r="G605" s="243"/>
      <c r="H605" s="246">
        <v>6</v>
      </c>
      <c r="I605" s="247"/>
      <c r="J605" s="243"/>
      <c r="K605" s="243"/>
      <c r="L605" s="248"/>
      <c r="M605" s="249"/>
      <c r="N605" s="250"/>
      <c r="O605" s="250"/>
      <c r="P605" s="250"/>
      <c r="Q605" s="250"/>
      <c r="R605" s="250"/>
      <c r="S605" s="250"/>
      <c r="T605" s="251"/>
      <c r="AT605" s="252" t="s">
        <v>223</v>
      </c>
      <c r="AU605" s="252" t="s">
        <v>76</v>
      </c>
      <c r="AV605" s="13" t="s">
        <v>76</v>
      </c>
      <c r="AW605" s="13" t="s">
        <v>30</v>
      </c>
      <c r="AX605" s="13" t="s">
        <v>67</v>
      </c>
      <c r="AY605" s="252" t="s">
        <v>211</v>
      </c>
    </row>
    <row r="606" spans="2:51" s="12" customFormat="1" ht="12">
      <c r="B606" s="232"/>
      <c r="C606" s="233"/>
      <c r="D606" s="228" t="s">
        <v>223</v>
      </c>
      <c r="E606" s="234" t="s">
        <v>1</v>
      </c>
      <c r="F606" s="235" t="s">
        <v>626</v>
      </c>
      <c r="G606" s="233"/>
      <c r="H606" s="234" t="s">
        <v>1</v>
      </c>
      <c r="I606" s="236"/>
      <c r="J606" s="233"/>
      <c r="K606" s="233"/>
      <c r="L606" s="237"/>
      <c r="M606" s="238"/>
      <c r="N606" s="239"/>
      <c r="O606" s="239"/>
      <c r="P606" s="239"/>
      <c r="Q606" s="239"/>
      <c r="R606" s="239"/>
      <c r="S606" s="239"/>
      <c r="T606" s="240"/>
      <c r="AT606" s="241" t="s">
        <v>223</v>
      </c>
      <c r="AU606" s="241" t="s">
        <v>76</v>
      </c>
      <c r="AV606" s="12" t="s">
        <v>74</v>
      </c>
      <c r="AW606" s="12" t="s">
        <v>30</v>
      </c>
      <c r="AX606" s="12" t="s">
        <v>67</v>
      </c>
      <c r="AY606" s="241" t="s">
        <v>211</v>
      </c>
    </row>
    <row r="607" spans="2:51" s="13" customFormat="1" ht="12">
      <c r="B607" s="242"/>
      <c r="C607" s="243"/>
      <c r="D607" s="228" t="s">
        <v>223</v>
      </c>
      <c r="E607" s="244" t="s">
        <v>1</v>
      </c>
      <c r="F607" s="245" t="s">
        <v>1293</v>
      </c>
      <c r="G607" s="243"/>
      <c r="H607" s="246">
        <v>113.545</v>
      </c>
      <c r="I607" s="247"/>
      <c r="J607" s="243"/>
      <c r="K607" s="243"/>
      <c r="L607" s="248"/>
      <c r="M607" s="249"/>
      <c r="N607" s="250"/>
      <c r="O607" s="250"/>
      <c r="P607" s="250"/>
      <c r="Q607" s="250"/>
      <c r="R607" s="250"/>
      <c r="S607" s="250"/>
      <c r="T607" s="251"/>
      <c r="AT607" s="252" t="s">
        <v>223</v>
      </c>
      <c r="AU607" s="252" t="s">
        <v>76</v>
      </c>
      <c r="AV607" s="13" t="s">
        <v>76</v>
      </c>
      <c r="AW607" s="13" t="s">
        <v>30</v>
      </c>
      <c r="AX607" s="13" t="s">
        <v>67</v>
      </c>
      <c r="AY607" s="252" t="s">
        <v>211</v>
      </c>
    </row>
    <row r="608" spans="2:51" s="12" customFormat="1" ht="12">
      <c r="B608" s="232"/>
      <c r="C608" s="233"/>
      <c r="D608" s="228" t="s">
        <v>223</v>
      </c>
      <c r="E608" s="234" t="s">
        <v>1</v>
      </c>
      <c r="F608" s="235" t="s">
        <v>1066</v>
      </c>
      <c r="G608" s="233"/>
      <c r="H608" s="234" t="s">
        <v>1</v>
      </c>
      <c r="I608" s="236"/>
      <c r="J608" s="233"/>
      <c r="K608" s="233"/>
      <c r="L608" s="237"/>
      <c r="M608" s="238"/>
      <c r="N608" s="239"/>
      <c r="O608" s="239"/>
      <c r="P608" s="239"/>
      <c r="Q608" s="239"/>
      <c r="R608" s="239"/>
      <c r="S608" s="239"/>
      <c r="T608" s="240"/>
      <c r="AT608" s="241" t="s">
        <v>223</v>
      </c>
      <c r="AU608" s="241" t="s">
        <v>76</v>
      </c>
      <c r="AV608" s="12" t="s">
        <v>74</v>
      </c>
      <c r="AW608" s="12" t="s">
        <v>30</v>
      </c>
      <c r="AX608" s="12" t="s">
        <v>67</v>
      </c>
      <c r="AY608" s="241" t="s">
        <v>211</v>
      </c>
    </row>
    <row r="609" spans="2:51" s="13" customFormat="1" ht="12">
      <c r="B609" s="242"/>
      <c r="C609" s="243"/>
      <c r="D609" s="228" t="s">
        <v>223</v>
      </c>
      <c r="E609" s="244" t="s">
        <v>1</v>
      </c>
      <c r="F609" s="245" t="s">
        <v>1295</v>
      </c>
      <c r="G609" s="243"/>
      <c r="H609" s="246">
        <v>152.039</v>
      </c>
      <c r="I609" s="247"/>
      <c r="J609" s="243"/>
      <c r="K609" s="243"/>
      <c r="L609" s="248"/>
      <c r="M609" s="249"/>
      <c r="N609" s="250"/>
      <c r="O609" s="250"/>
      <c r="P609" s="250"/>
      <c r="Q609" s="250"/>
      <c r="R609" s="250"/>
      <c r="S609" s="250"/>
      <c r="T609" s="251"/>
      <c r="AT609" s="252" t="s">
        <v>223</v>
      </c>
      <c r="AU609" s="252" t="s">
        <v>76</v>
      </c>
      <c r="AV609" s="13" t="s">
        <v>76</v>
      </c>
      <c r="AW609" s="13" t="s">
        <v>30</v>
      </c>
      <c r="AX609" s="13" t="s">
        <v>67</v>
      </c>
      <c r="AY609" s="252" t="s">
        <v>211</v>
      </c>
    </row>
    <row r="610" spans="2:51" s="15" customFormat="1" ht="12">
      <c r="B610" s="274"/>
      <c r="C610" s="275"/>
      <c r="D610" s="228" t="s">
        <v>223</v>
      </c>
      <c r="E610" s="276" t="s">
        <v>1</v>
      </c>
      <c r="F610" s="277" t="s">
        <v>630</v>
      </c>
      <c r="G610" s="275"/>
      <c r="H610" s="278">
        <v>369.328</v>
      </c>
      <c r="I610" s="279"/>
      <c r="J610" s="275"/>
      <c r="K610" s="275"/>
      <c r="L610" s="280"/>
      <c r="M610" s="281"/>
      <c r="N610" s="282"/>
      <c r="O610" s="282"/>
      <c r="P610" s="282"/>
      <c r="Q610" s="282"/>
      <c r="R610" s="282"/>
      <c r="S610" s="282"/>
      <c r="T610" s="283"/>
      <c r="AT610" s="284" t="s">
        <v>223</v>
      </c>
      <c r="AU610" s="284" t="s">
        <v>76</v>
      </c>
      <c r="AV610" s="15" t="s">
        <v>236</v>
      </c>
      <c r="AW610" s="15" t="s">
        <v>30</v>
      </c>
      <c r="AX610" s="15" t="s">
        <v>67</v>
      </c>
      <c r="AY610" s="284" t="s">
        <v>211</v>
      </c>
    </row>
    <row r="611" spans="2:51" s="12" customFormat="1" ht="12">
      <c r="B611" s="232"/>
      <c r="C611" s="233"/>
      <c r="D611" s="228" t="s">
        <v>223</v>
      </c>
      <c r="E611" s="234" t="s">
        <v>1</v>
      </c>
      <c r="F611" s="235" t="s">
        <v>803</v>
      </c>
      <c r="G611" s="233"/>
      <c r="H611" s="234" t="s">
        <v>1</v>
      </c>
      <c r="I611" s="236"/>
      <c r="J611" s="233"/>
      <c r="K611" s="233"/>
      <c r="L611" s="237"/>
      <c r="M611" s="238"/>
      <c r="N611" s="239"/>
      <c r="O611" s="239"/>
      <c r="P611" s="239"/>
      <c r="Q611" s="239"/>
      <c r="R611" s="239"/>
      <c r="S611" s="239"/>
      <c r="T611" s="240"/>
      <c r="AT611" s="241" t="s">
        <v>223</v>
      </c>
      <c r="AU611" s="241" t="s">
        <v>76</v>
      </c>
      <c r="AV611" s="12" t="s">
        <v>74</v>
      </c>
      <c r="AW611" s="12" t="s">
        <v>30</v>
      </c>
      <c r="AX611" s="12" t="s">
        <v>67</v>
      </c>
      <c r="AY611" s="241" t="s">
        <v>211</v>
      </c>
    </row>
    <row r="612" spans="2:51" s="13" customFormat="1" ht="12">
      <c r="B612" s="242"/>
      <c r="C612" s="243"/>
      <c r="D612" s="228" t="s">
        <v>223</v>
      </c>
      <c r="E612" s="244" t="s">
        <v>1</v>
      </c>
      <c r="F612" s="245" t="s">
        <v>1342</v>
      </c>
      <c r="G612" s="243"/>
      <c r="H612" s="246">
        <v>369.328</v>
      </c>
      <c r="I612" s="247"/>
      <c r="J612" s="243"/>
      <c r="K612" s="243"/>
      <c r="L612" s="248"/>
      <c r="M612" s="249"/>
      <c r="N612" s="250"/>
      <c r="O612" s="250"/>
      <c r="P612" s="250"/>
      <c r="Q612" s="250"/>
      <c r="R612" s="250"/>
      <c r="S612" s="250"/>
      <c r="T612" s="251"/>
      <c r="AT612" s="252" t="s">
        <v>223</v>
      </c>
      <c r="AU612" s="252" t="s">
        <v>76</v>
      </c>
      <c r="AV612" s="13" t="s">
        <v>76</v>
      </c>
      <c r="AW612" s="13" t="s">
        <v>30</v>
      </c>
      <c r="AX612" s="13" t="s">
        <v>67</v>
      </c>
      <c r="AY612" s="252" t="s">
        <v>211</v>
      </c>
    </row>
    <row r="613" spans="2:51" s="14" customFormat="1" ht="12">
      <c r="B613" s="253"/>
      <c r="C613" s="254"/>
      <c r="D613" s="228" t="s">
        <v>223</v>
      </c>
      <c r="E613" s="255" t="s">
        <v>1</v>
      </c>
      <c r="F613" s="256" t="s">
        <v>227</v>
      </c>
      <c r="G613" s="254"/>
      <c r="H613" s="257">
        <v>738.656</v>
      </c>
      <c r="I613" s="258"/>
      <c r="J613" s="254"/>
      <c r="K613" s="254"/>
      <c r="L613" s="259"/>
      <c r="M613" s="286"/>
      <c r="N613" s="287"/>
      <c r="O613" s="287"/>
      <c r="P613" s="287"/>
      <c r="Q613" s="287"/>
      <c r="R613" s="287"/>
      <c r="S613" s="287"/>
      <c r="T613" s="288"/>
      <c r="AT613" s="263" t="s">
        <v>223</v>
      </c>
      <c r="AU613" s="263" t="s">
        <v>76</v>
      </c>
      <c r="AV613" s="14" t="s">
        <v>218</v>
      </c>
      <c r="AW613" s="14" t="s">
        <v>30</v>
      </c>
      <c r="AX613" s="14" t="s">
        <v>74</v>
      </c>
      <c r="AY613" s="263" t="s">
        <v>211</v>
      </c>
    </row>
    <row r="614" spans="2:12" s="1" customFormat="1" ht="6.95" customHeight="1">
      <c r="B614" s="57"/>
      <c r="C614" s="58"/>
      <c r="D614" s="58"/>
      <c r="E614" s="58"/>
      <c r="F614" s="58"/>
      <c r="G614" s="58"/>
      <c r="H614" s="58"/>
      <c r="I614" s="167"/>
      <c r="J614" s="58"/>
      <c r="K614" s="58"/>
      <c r="L614" s="43"/>
    </row>
  </sheetData>
  <sheetProtection password="CC35" sheet="1" objects="1" scenarios="1" formatColumns="0" formatRows="0" autoFilter="0"/>
  <autoFilter ref="C96:K613"/>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1147</v>
      </c>
      <c r="F9" s="1"/>
      <c r="G9" s="1"/>
      <c r="H9" s="1"/>
      <c r="I9" s="143"/>
      <c r="L9" s="43"/>
    </row>
    <row r="10" spans="2:12" s="1" customFormat="1" ht="12" customHeight="1">
      <c r="B10" s="43"/>
      <c r="D10" s="141" t="s">
        <v>177</v>
      </c>
      <c r="I10" s="143"/>
      <c r="L10" s="43"/>
    </row>
    <row r="11" spans="2:12" s="1" customFormat="1" ht="36.95" customHeight="1">
      <c r="B11" s="43"/>
      <c r="E11" s="144" t="s">
        <v>1343</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ROUND(J90,2)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ROUND((SUM(BE90:BE107)),2)</f>
        <v>0</v>
      </c>
      <c r="I35" s="156">
        <v>0.21</v>
      </c>
      <c r="J35" s="155">
        <f>ROUND(((SUM(BE90:BE107))*I35),2)</f>
        <v>0</v>
      </c>
      <c r="L35" s="43"/>
    </row>
    <row r="36" spans="2:12" s="1" customFormat="1" ht="14.4" customHeight="1">
      <c r="B36" s="43"/>
      <c r="E36" s="141" t="s">
        <v>39</v>
      </c>
      <c r="F36" s="155">
        <f>ROUND((SUM(BF90:BF107)),2)</f>
        <v>0</v>
      </c>
      <c r="I36" s="156">
        <v>0.15</v>
      </c>
      <c r="J36" s="155">
        <f>ROUND(((SUM(BF90:BF107))*I36),2)</f>
        <v>0</v>
      </c>
      <c r="L36" s="43"/>
    </row>
    <row r="37" spans="2:12" s="1" customFormat="1" ht="14.4" customHeight="1" hidden="1">
      <c r="B37" s="43"/>
      <c r="E37" s="141" t="s">
        <v>40</v>
      </c>
      <c r="F37" s="155">
        <f>ROUND((SUM(BG90:BG107)),2)</f>
        <v>0</v>
      </c>
      <c r="I37" s="156">
        <v>0.21</v>
      </c>
      <c r="J37" s="155">
        <f>0</f>
        <v>0</v>
      </c>
      <c r="L37" s="43"/>
    </row>
    <row r="38" spans="2:12" s="1" customFormat="1" ht="14.4" customHeight="1" hidden="1">
      <c r="B38" s="43"/>
      <c r="E38" s="141" t="s">
        <v>41</v>
      </c>
      <c r="F38" s="155">
        <f>ROUND((SUM(BH90:BH107)),2)</f>
        <v>0</v>
      </c>
      <c r="I38" s="156">
        <v>0.15</v>
      </c>
      <c r="J38" s="155">
        <f>0</f>
        <v>0</v>
      </c>
      <c r="L38" s="43"/>
    </row>
    <row r="39" spans="2:12" s="1" customFormat="1" ht="14.4" customHeight="1" hidden="1">
      <c r="B39" s="43"/>
      <c r="E39" s="141" t="s">
        <v>42</v>
      </c>
      <c r="F39" s="155">
        <f>ROUND((SUM(BI90:BI107)),2)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1147</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002 - VRN  - most km 33,487</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J90</f>
        <v>0</v>
      </c>
      <c r="K63" s="39"/>
      <c r="L63" s="43"/>
      <c r="AU63" s="17" t="s">
        <v>183</v>
      </c>
    </row>
    <row r="64" spans="2:12" s="8" customFormat="1" ht="24.95" customHeight="1">
      <c r="B64" s="177"/>
      <c r="C64" s="178"/>
      <c r="D64" s="179" t="s">
        <v>806</v>
      </c>
      <c r="E64" s="180"/>
      <c r="F64" s="180"/>
      <c r="G64" s="180"/>
      <c r="H64" s="180"/>
      <c r="I64" s="181"/>
      <c r="J64" s="182">
        <f>J91</f>
        <v>0</v>
      </c>
      <c r="K64" s="178"/>
      <c r="L64" s="183"/>
    </row>
    <row r="65" spans="2:12" s="9" customFormat="1" ht="19.9" customHeight="1">
      <c r="B65" s="184"/>
      <c r="C65" s="122"/>
      <c r="D65" s="185" t="s">
        <v>807</v>
      </c>
      <c r="E65" s="186"/>
      <c r="F65" s="186"/>
      <c r="G65" s="186"/>
      <c r="H65" s="186"/>
      <c r="I65" s="187"/>
      <c r="J65" s="188">
        <f>J92</f>
        <v>0</v>
      </c>
      <c r="K65" s="122"/>
      <c r="L65" s="189"/>
    </row>
    <row r="66" spans="2:12" s="9" customFormat="1" ht="19.9" customHeight="1">
      <c r="B66" s="184"/>
      <c r="C66" s="122"/>
      <c r="D66" s="185" t="s">
        <v>808</v>
      </c>
      <c r="E66" s="186"/>
      <c r="F66" s="186"/>
      <c r="G66" s="186"/>
      <c r="H66" s="186"/>
      <c r="I66" s="187"/>
      <c r="J66" s="188">
        <f>J96</f>
        <v>0</v>
      </c>
      <c r="K66" s="122"/>
      <c r="L66" s="189"/>
    </row>
    <row r="67" spans="2:12" s="9" customFormat="1" ht="19.9" customHeight="1">
      <c r="B67" s="184"/>
      <c r="C67" s="122"/>
      <c r="D67" s="185" t="s">
        <v>809</v>
      </c>
      <c r="E67" s="186"/>
      <c r="F67" s="186"/>
      <c r="G67" s="186"/>
      <c r="H67" s="186"/>
      <c r="I67" s="187"/>
      <c r="J67" s="188">
        <f>J100</f>
        <v>0</v>
      </c>
      <c r="K67" s="122"/>
      <c r="L67" s="189"/>
    </row>
    <row r="68" spans="2:12" s="9" customFormat="1" ht="19.9" customHeight="1">
      <c r="B68" s="184"/>
      <c r="C68" s="122"/>
      <c r="D68" s="185" t="s">
        <v>810</v>
      </c>
      <c r="E68" s="186"/>
      <c r="F68" s="186"/>
      <c r="G68" s="186"/>
      <c r="H68" s="186"/>
      <c r="I68" s="187"/>
      <c r="J68" s="188">
        <f>J104</f>
        <v>0</v>
      </c>
      <c r="K68" s="122"/>
      <c r="L68" s="189"/>
    </row>
    <row r="69" spans="2:12" s="1" customFormat="1" ht="21.8" customHeight="1">
      <c r="B69" s="38"/>
      <c r="C69" s="39"/>
      <c r="D69" s="39"/>
      <c r="E69" s="39"/>
      <c r="F69" s="39"/>
      <c r="G69" s="39"/>
      <c r="H69" s="39"/>
      <c r="I69" s="143"/>
      <c r="J69" s="39"/>
      <c r="K69" s="39"/>
      <c r="L69" s="43"/>
    </row>
    <row r="70" spans="2:12" s="1" customFormat="1" ht="6.95" customHeight="1">
      <c r="B70" s="57"/>
      <c r="C70" s="58"/>
      <c r="D70" s="58"/>
      <c r="E70" s="58"/>
      <c r="F70" s="58"/>
      <c r="G70" s="58"/>
      <c r="H70" s="58"/>
      <c r="I70" s="167"/>
      <c r="J70" s="58"/>
      <c r="K70" s="58"/>
      <c r="L70" s="43"/>
    </row>
    <row r="74" spans="2:12" s="1" customFormat="1" ht="6.95" customHeight="1">
      <c r="B74" s="59"/>
      <c r="C74" s="60"/>
      <c r="D74" s="60"/>
      <c r="E74" s="60"/>
      <c r="F74" s="60"/>
      <c r="G74" s="60"/>
      <c r="H74" s="60"/>
      <c r="I74" s="170"/>
      <c r="J74" s="60"/>
      <c r="K74" s="60"/>
      <c r="L74" s="43"/>
    </row>
    <row r="75" spans="2:12" s="1" customFormat="1" ht="24.95" customHeight="1">
      <c r="B75" s="38"/>
      <c r="C75" s="23" t="s">
        <v>196</v>
      </c>
      <c r="D75" s="39"/>
      <c r="E75" s="39"/>
      <c r="F75" s="39"/>
      <c r="G75" s="39"/>
      <c r="H75" s="39"/>
      <c r="I75" s="143"/>
      <c r="J75" s="39"/>
      <c r="K75" s="39"/>
      <c r="L75" s="43"/>
    </row>
    <row r="76" spans="2:12" s="1" customFormat="1" ht="6.95" customHeight="1">
      <c r="B76" s="38"/>
      <c r="C76" s="39"/>
      <c r="D76" s="39"/>
      <c r="E76" s="39"/>
      <c r="F76" s="39"/>
      <c r="G76" s="39"/>
      <c r="H76" s="39"/>
      <c r="I76" s="143"/>
      <c r="J76" s="39"/>
      <c r="K76" s="39"/>
      <c r="L76" s="43"/>
    </row>
    <row r="77" spans="2:12" s="1" customFormat="1" ht="12" customHeight="1">
      <c r="B77" s="38"/>
      <c r="C77" s="32" t="s">
        <v>16</v>
      </c>
      <c r="D77" s="39"/>
      <c r="E77" s="39"/>
      <c r="F77" s="39"/>
      <c r="G77" s="39"/>
      <c r="H77" s="39"/>
      <c r="I77" s="143"/>
      <c r="J77" s="39"/>
      <c r="K77" s="39"/>
      <c r="L77" s="43"/>
    </row>
    <row r="78" spans="2:12" s="1" customFormat="1" ht="16.5" customHeight="1">
      <c r="B78" s="38"/>
      <c r="C78" s="39"/>
      <c r="D78" s="39"/>
      <c r="E78" s="171" t="str">
        <f>E7</f>
        <v>Oprava mostních objektů v úseku Domoušice - Hřivice</v>
      </c>
      <c r="F78" s="32"/>
      <c r="G78" s="32"/>
      <c r="H78" s="32"/>
      <c r="I78" s="143"/>
      <c r="J78" s="39"/>
      <c r="K78" s="39"/>
      <c r="L78" s="43"/>
    </row>
    <row r="79" spans="2:12" ht="12" customHeight="1">
      <c r="B79" s="21"/>
      <c r="C79" s="32" t="s">
        <v>175</v>
      </c>
      <c r="D79" s="22"/>
      <c r="E79" s="22"/>
      <c r="F79" s="22"/>
      <c r="G79" s="22"/>
      <c r="H79" s="22"/>
      <c r="I79" s="136"/>
      <c r="J79" s="22"/>
      <c r="K79" s="22"/>
      <c r="L79" s="20"/>
    </row>
    <row r="80" spans="2:12" s="1" customFormat="1" ht="16.5" customHeight="1">
      <c r="B80" s="38"/>
      <c r="C80" s="39"/>
      <c r="D80" s="39"/>
      <c r="E80" s="171" t="s">
        <v>1147</v>
      </c>
      <c r="F80" s="39"/>
      <c r="G80" s="39"/>
      <c r="H80" s="39"/>
      <c r="I80" s="143"/>
      <c r="J80" s="39"/>
      <c r="K80" s="39"/>
      <c r="L80" s="43"/>
    </row>
    <row r="81" spans="2:12" s="1" customFormat="1" ht="12" customHeight="1">
      <c r="B81" s="38"/>
      <c r="C81" s="32" t="s">
        <v>177</v>
      </c>
      <c r="D81" s="39"/>
      <c r="E81" s="39"/>
      <c r="F81" s="39"/>
      <c r="G81" s="39"/>
      <c r="H81" s="39"/>
      <c r="I81" s="143"/>
      <c r="J81" s="39"/>
      <c r="K81" s="39"/>
      <c r="L81" s="43"/>
    </row>
    <row r="82" spans="2:12" s="1" customFormat="1" ht="16.5" customHeight="1">
      <c r="B82" s="38"/>
      <c r="C82" s="39"/>
      <c r="D82" s="39"/>
      <c r="E82" s="64" t="str">
        <f>E11</f>
        <v xml:space="preserve">002 - VRN  - most km 33,487</v>
      </c>
      <c r="F82" s="39"/>
      <c r="G82" s="39"/>
      <c r="H82" s="39"/>
      <c r="I82" s="143"/>
      <c r="J82" s="39"/>
      <c r="K82" s="39"/>
      <c r="L82" s="43"/>
    </row>
    <row r="83" spans="2:12" s="1" customFormat="1" ht="6.95" customHeight="1">
      <c r="B83" s="38"/>
      <c r="C83" s="39"/>
      <c r="D83" s="39"/>
      <c r="E83" s="39"/>
      <c r="F83" s="39"/>
      <c r="G83" s="39"/>
      <c r="H83" s="39"/>
      <c r="I83" s="143"/>
      <c r="J83" s="39"/>
      <c r="K83" s="39"/>
      <c r="L83" s="43"/>
    </row>
    <row r="84" spans="2:12" s="1" customFormat="1" ht="12" customHeight="1">
      <c r="B84" s="38"/>
      <c r="C84" s="32" t="s">
        <v>20</v>
      </c>
      <c r="D84" s="39"/>
      <c r="E84" s="39"/>
      <c r="F84" s="27" t="str">
        <f>F14</f>
        <v xml:space="preserve"> </v>
      </c>
      <c r="G84" s="39"/>
      <c r="H84" s="39"/>
      <c r="I84" s="145" t="s">
        <v>22</v>
      </c>
      <c r="J84" s="67" t="str">
        <f>IF(J14="","",J14)</f>
        <v>3. 6. 2019</v>
      </c>
      <c r="K84" s="39"/>
      <c r="L84" s="43"/>
    </row>
    <row r="85" spans="2:12" s="1" customFormat="1" ht="6.95" customHeight="1">
      <c r="B85" s="38"/>
      <c r="C85" s="39"/>
      <c r="D85" s="39"/>
      <c r="E85" s="39"/>
      <c r="F85" s="39"/>
      <c r="G85" s="39"/>
      <c r="H85" s="39"/>
      <c r="I85" s="143"/>
      <c r="J85" s="39"/>
      <c r="K85" s="39"/>
      <c r="L85" s="43"/>
    </row>
    <row r="86" spans="2:12" s="1" customFormat="1" ht="13.65" customHeight="1">
      <c r="B86" s="38"/>
      <c r="C86" s="32" t="s">
        <v>24</v>
      </c>
      <c r="D86" s="39"/>
      <c r="E86" s="39"/>
      <c r="F86" s="27" t="str">
        <f>E17</f>
        <v xml:space="preserve"> </v>
      </c>
      <c r="G86" s="39"/>
      <c r="H86" s="39"/>
      <c r="I86" s="145" t="s">
        <v>29</v>
      </c>
      <c r="J86" s="36" t="str">
        <f>E23</f>
        <v xml:space="preserve"> </v>
      </c>
      <c r="K86" s="39"/>
      <c r="L86" s="43"/>
    </row>
    <row r="87" spans="2:12" s="1" customFormat="1" ht="13.65" customHeight="1">
      <c r="B87" s="38"/>
      <c r="C87" s="32" t="s">
        <v>27</v>
      </c>
      <c r="D87" s="39"/>
      <c r="E87" s="39"/>
      <c r="F87" s="27" t="str">
        <f>IF(E20="","",E20)</f>
        <v>Vyplň údaj</v>
      </c>
      <c r="G87" s="39"/>
      <c r="H87" s="39"/>
      <c r="I87" s="145" t="s">
        <v>31</v>
      </c>
      <c r="J87" s="36" t="str">
        <f>E26</f>
        <v xml:space="preserve"> </v>
      </c>
      <c r="K87" s="39"/>
      <c r="L87" s="43"/>
    </row>
    <row r="88" spans="2:12" s="1" customFormat="1" ht="10.3" customHeight="1">
      <c r="B88" s="38"/>
      <c r="C88" s="39"/>
      <c r="D88" s="39"/>
      <c r="E88" s="39"/>
      <c r="F88" s="39"/>
      <c r="G88" s="39"/>
      <c r="H88" s="39"/>
      <c r="I88" s="143"/>
      <c r="J88" s="39"/>
      <c r="K88" s="39"/>
      <c r="L88" s="43"/>
    </row>
    <row r="89" spans="2:20" s="10" customFormat="1" ht="29.25" customHeight="1">
      <c r="B89" s="190"/>
      <c r="C89" s="191" t="s">
        <v>197</v>
      </c>
      <c r="D89" s="192" t="s">
        <v>52</v>
      </c>
      <c r="E89" s="192" t="s">
        <v>48</v>
      </c>
      <c r="F89" s="192" t="s">
        <v>49</v>
      </c>
      <c r="G89" s="192" t="s">
        <v>198</v>
      </c>
      <c r="H89" s="192" t="s">
        <v>199</v>
      </c>
      <c r="I89" s="193" t="s">
        <v>200</v>
      </c>
      <c r="J89" s="192" t="s">
        <v>181</v>
      </c>
      <c r="K89" s="194" t="s">
        <v>201</v>
      </c>
      <c r="L89" s="195"/>
      <c r="M89" s="88" t="s">
        <v>1</v>
      </c>
      <c r="N89" s="89" t="s">
        <v>37</v>
      </c>
      <c r="O89" s="89" t="s">
        <v>202</v>
      </c>
      <c r="P89" s="89" t="s">
        <v>203</v>
      </c>
      <c r="Q89" s="89" t="s">
        <v>204</v>
      </c>
      <c r="R89" s="89" t="s">
        <v>205</v>
      </c>
      <c r="S89" s="89" t="s">
        <v>206</v>
      </c>
      <c r="T89" s="90" t="s">
        <v>207</v>
      </c>
    </row>
    <row r="90" spans="2:63" s="1" customFormat="1" ht="22.8" customHeight="1">
      <c r="B90" s="38"/>
      <c r="C90" s="95" t="s">
        <v>208</v>
      </c>
      <c r="D90" s="39"/>
      <c r="E90" s="39"/>
      <c r="F90" s="39"/>
      <c r="G90" s="39"/>
      <c r="H90" s="39"/>
      <c r="I90" s="143"/>
      <c r="J90" s="196">
        <f>BK90</f>
        <v>0</v>
      </c>
      <c r="K90" s="39"/>
      <c r="L90" s="43"/>
      <c r="M90" s="91"/>
      <c r="N90" s="92"/>
      <c r="O90" s="92"/>
      <c r="P90" s="197">
        <f>P91</f>
        <v>0</v>
      </c>
      <c r="Q90" s="92"/>
      <c r="R90" s="197">
        <f>R91</f>
        <v>0</v>
      </c>
      <c r="S90" s="92"/>
      <c r="T90" s="198">
        <f>T91</f>
        <v>0</v>
      </c>
      <c r="AT90" s="17" t="s">
        <v>66</v>
      </c>
      <c r="AU90" s="17" t="s">
        <v>183</v>
      </c>
      <c r="BK90" s="199">
        <f>BK91</f>
        <v>0</v>
      </c>
    </row>
    <row r="91" spans="2:63" s="11" customFormat="1" ht="25.9" customHeight="1">
      <c r="B91" s="200"/>
      <c r="C91" s="201"/>
      <c r="D91" s="202" t="s">
        <v>66</v>
      </c>
      <c r="E91" s="203" t="s">
        <v>811</v>
      </c>
      <c r="F91" s="203" t="s">
        <v>812</v>
      </c>
      <c r="G91" s="201"/>
      <c r="H91" s="201"/>
      <c r="I91" s="204"/>
      <c r="J91" s="205">
        <f>BK91</f>
        <v>0</v>
      </c>
      <c r="K91" s="201"/>
      <c r="L91" s="206"/>
      <c r="M91" s="207"/>
      <c r="N91" s="208"/>
      <c r="O91" s="208"/>
      <c r="P91" s="209">
        <f>P92+P96+P100+P104</f>
        <v>0</v>
      </c>
      <c r="Q91" s="208"/>
      <c r="R91" s="209">
        <f>R92+R96+R100+R104</f>
        <v>0</v>
      </c>
      <c r="S91" s="208"/>
      <c r="T91" s="210">
        <f>T92+T96+T100+T104</f>
        <v>0</v>
      </c>
      <c r="AR91" s="211" t="s">
        <v>254</v>
      </c>
      <c r="AT91" s="212" t="s">
        <v>66</v>
      </c>
      <c r="AU91" s="212" t="s">
        <v>67</v>
      </c>
      <c r="AY91" s="211" t="s">
        <v>211</v>
      </c>
      <c r="BK91" s="213">
        <f>BK92+BK96+BK100+BK104</f>
        <v>0</v>
      </c>
    </row>
    <row r="92" spans="2:63" s="11" customFormat="1" ht="22.8" customHeight="1">
      <c r="B92" s="200"/>
      <c r="C92" s="201"/>
      <c r="D92" s="202" t="s">
        <v>66</v>
      </c>
      <c r="E92" s="214" t="s">
        <v>813</v>
      </c>
      <c r="F92" s="214" t="s">
        <v>814</v>
      </c>
      <c r="G92" s="201"/>
      <c r="H92" s="201"/>
      <c r="I92" s="204"/>
      <c r="J92" s="215">
        <f>BK92</f>
        <v>0</v>
      </c>
      <c r="K92" s="201"/>
      <c r="L92" s="206"/>
      <c r="M92" s="207"/>
      <c r="N92" s="208"/>
      <c r="O92" s="208"/>
      <c r="P92" s="209">
        <f>SUM(P93:P95)</f>
        <v>0</v>
      </c>
      <c r="Q92" s="208"/>
      <c r="R92" s="209">
        <f>SUM(R93:R95)</f>
        <v>0</v>
      </c>
      <c r="S92" s="208"/>
      <c r="T92" s="210">
        <f>SUM(T93:T95)</f>
        <v>0</v>
      </c>
      <c r="AR92" s="211" t="s">
        <v>254</v>
      </c>
      <c r="AT92" s="212" t="s">
        <v>66</v>
      </c>
      <c r="AU92" s="212" t="s">
        <v>74</v>
      </c>
      <c r="AY92" s="211" t="s">
        <v>211</v>
      </c>
      <c r="BK92" s="213">
        <f>SUM(BK93:BK95)</f>
        <v>0</v>
      </c>
    </row>
    <row r="93" spans="2:65" s="1" customFormat="1" ht="16.5" customHeight="1">
      <c r="B93" s="38"/>
      <c r="C93" s="216" t="s">
        <v>74</v>
      </c>
      <c r="D93" s="216" t="s">
        <v>213</v>
      </c>
      <c r="E93" s="217" t="s">
        <v>821</v>
      </c>
      <c r="F93" s="218" t="s">
        <v>822</v>
      </c>
      <c r="G93" s="219" t="s">
        <v>817</v>
      </c>
      <c r="H93" s="220">
        <v>1</v>
      </c>
      <c r="I93" s="221"/>
      <c r="J93" s="222">
        <f>ROUND(I93*H93,2)</f>
        <v>0</v>
      </c>
      <c r="K93" s="218" t="s">
        <v>217</v>
      </c>
      <c r="L93" s="43"/>
      <c r="M93" s="223" t="s">
        <v>1</v>
      </c>
      <c r="N93" s="224" t="s">
        <v>38</v>
      </c>
      <c r="O93" s="79"/>
      <c r="P93" s="225">
        <f>O93*H93</f>
        <v>0</v>
      </c>
      <c r="Q93" s="225">
        <v>0</v>
      </c>
      <c r="R93" s="225">
        <f>Q93*H93</f>
        <v>0</v>
      </c>
      <c r="S93" s="225">
        <v>0</v>
      </c>
      <c r="T93" s="226">
        <f>S93*H93</f>
        <v>0</v>
      </c>
      <c r="AR93" s="17" t="s">
        <v>818</v>
      </c>
      <c r="AT93" s="17" t="s">
        <v>213</v>
      </c>
      <c r="AU93" s="17" t="s">
        <v>76</v>
      </c>
      <c r="AY93" s="17" t="s">
        <v>211</v>
      </c>
      <c r="BE93" s="227">
        <f>IF(N93="základní",J93,0)</f>
        <v>0</v>
      </c>
      <c r="BF93" s="227">
        <f>IF(N93="snížená",J93,0)</f>
        <v>0</v>
      </c>
      <c r="BG93" s="227">
        <f>IF(N93="zákl. přenesená",J93,0)</f>
        <v>0</v>
      </c>
      <c r="BH93" s="227">
        <f>IF(N93="sníž. přenesená",J93,0)</f>
        <v>0</v>
      </c>
      <c r="BI93" s="227">
        <f>IF(N93="nulová",J93,0)</f>
        <v>0</v>
      </c>
      <c r="BJ93" s="17" t="s">
        <v>74</v>
      </c>
      <c r="BK93" s="227">
        <f>ROUND(I93*H93,2)</f>
        <v>0</v>
      </c>
      <c r="BL93" s="17" t="s">
        <v>818</v>
      </c>
      <c r="BM93" s="17" t="s">
        <v>1344</v>
      </c>
    </row>
    <row r="94" spans="2:47" s="1" customFormat="1" ht="12">
      <c r="B94" s="38"/>
      <c r="C94" s="39"/>
      <c r="D94" s="228" t="s">
        <v>219</v>
      </c>
      <c r="E94" s="39"/>
      <c r="F94" s="229" t="s">
        <v>822</v>
      </c>
      <c r="G94" s="39"/>
      <c r="H94" s="39"/>
      <c r="I94" s="143"/>
      <c r="J94" s="39"/>
      <c r="K94" s="39"/>
      <c r="L94" s="43"/>
      <c r="M94" s="230"/>
      <c r="N94" s="79"/>
      <c r="O94" s="79"/>
      <c r="P94" s="79"/>
      <c r="Q94" s="79"/>
      <c r="R94" s="79"/>
      <c r="S94" s="79"/>
      <c r="T94" s="80"/>
      <c r="AT94" s="17" t="s">
        <v>219</v>
      </c>
      <c r="AU94" s="17" t="s">
        <v>76</v>
      </c>
    </row>
    <row r="95" spans="2:47" s="1" customFormat="1" ht="12">
      <c r="B95" s="38"/>
      <c r="C95" s="39"/>
      <c r="D95" s="228" t="s">
        <v>250</v>
      </c>
      <c r="E95" s="39"/>
      <c r="F95" s="231" t="s">
        <v>1141</v>
      </c>
      <c r="G95" s="39"/>
      <c r="H95" s="39"/>
      <c r="I95" s="143"/>
      <c r="J95" s="39"/>
      <c r="K95" s="39"/>
      <c r="L95" s="43"/>
      <c r="M95" s="230"/>
      <c r="N95" s="79"/>
      <c r="O95" s="79"/>
      <c r="P95" s="79"/>
      <c r="Q95" s="79"/>
      <c r="R95" s="79"/>
      <c r="S95" s="79"/>
      <c r="T95" s="80"/>
      <c r="AT95" s="17" t="s">
        <v>250</v>
      </c>
      <c r="AU95" s="17" t="s">
        <v>76</v>
      </c>
    </row>
    <row r="96" spans="2:63" s="11" customFormat="1" ht="22.8" customHeight="1">
      <c r="B96" s="200"/>
      <c r="C96" s="201"/>
      <c r="D96" s="202" t="s">
        <v>66</v>
      </c>
      <c r="E96" s="214" t="s">
        <v>825</v>
      </c>
      <c r="F96" s="214" t="s">
        <v>826</v>
      </c>
      <c r="G96" s="201"/>
      <c r="H96" s="201"/>
      <c r="I96" s="204"/>
      <c r="J96" s="215">
        <f>BK96</f>
        <v>0</v>
      </c>
      <c r="K96" s="201"/>
      <c r="L96" s="206"/>
      <c r="M96" s="207"/>
      <c r="N96" s="208"/>
      <c r="O96" s="208"/>
      <c r="P96" s="209">
        <f>SUM(P97:P99)</f>
        <v>0</v>
      </c>
      <c r="Q96" s="208"/>
      <c r="R96" s="209">
        <f>SUM(R97:R99)</f>
        <v>0</v>
      </c>
      <c r="S96" s="208"/>
      <c r="T96" s="210">
        <f>SUM(T97:T99)</f>
        <v>0</v>
      </c>
      <c r="AR96" s="211" t="s">
        <v>254</v>
      </c>
      <c r="AT96" s="212" t="s">
        <v>66</v>
      </c>
      <c r="AU96" s="212" t="s">
        <v>74</v>
      </c>
      <c r="AY96" s="211" t="s">
        <v>211</v>
      </c>
      <c r="BK96" s="213">
        <f>SUM(BK97:BK99)</f>
        <v>0</v>
      </c>
    </row>
    <row r="97" spans="2:65" s="1" customFormat="1" ht="16.5" customHeight="1">
      <c r="B97" s="38"/>
      <c r="C97" s="216" t="s">
        <v>76</v>
      </c>
      <c r="D97" s="216" t="s">
        <v>213</v>
      </c>
      <c r="E97" s="217" t="s">
        <v>827</v>
      </c>
      <c r="F97" s="218" t="s">
        <v>826</v>
      </c>
      <c r="G97" s="219" t="s">
        <v>817</v>
      </c>
      <c r="H97" s="220">
        <v>1</v>
      </c>
      <c r="I97" s="221"/>
      <c r="J97" s="222">
        <f>ROUND(I97*H97,2)</f>
        <v>0</v>
      </c>
      <c r="K97" s="218" t="s">
        <v>217</v>
      </c>
      <c r="L97" s="43"/>
      <c r="M97" s="223" t="s">
        <v>1</v>
      </c>
      <c r="N97" s="224" t="s">
        <v>38</v>
      </c>
      <c r="O97" s="79"/>
      <c r="P97" s="225">
        <f>O97*H97</f>
        <v>0</v>
      </c>
      <c r="Q97" s="225">
        <v>0</v>
      </c>
      <c r="R97" s="225">
        <f>Q97*H97</f>
        <v>0</v>
      </c>
      <c r="S97" s="225">
        <v>0</v>
      </c>
      <c r="T97" s="226">
        <f>S97*H97</f>
        <v>0</v>
      </c>
      <c r="AR97" s="17" t="s">
        <v>818</v>
      </c>
      <c r="AT97" s="17" t="s">
        <v>213</v>
      </c>
      <c r="AU97" s="17" t="s">
        <v>76</v>
      </c>
      <c r="AY97" s="17" t="s">
        <v>211</v>
      </c>
      <c r="BE97" s="227">
        <f>IF(N97="základní",J97,0)</f>
        <v>0</v>
      </c>
      <c r="BF97" s="227">
        <f>IF(N97="snížená",J97,0)</f>
        <v>0</v>
      </c>
      <c r="BG97" s="227">
        <f>IF(N97="zákl. přenesená",J97,0)</f>
        <v>0</v>
      </c>
      <c r="BH97" s="227">
        <f>IF(N97="sníž. přenesená",J97,0)</f>
        <v>0</v>
      </c>
      <c r="BI97" s="227">
        <f>IF(N97="nulová",J97,0)</f>
        <v>0</v>
      </c>
      <c r="BJ97" s="17" t="s">
        <v>74</v>
      </c>
      <c r="BK97" s="227">
        <f>ROUND(I97*H97,2)</f>
        <v>0</v>
      </c>
      <c r="BL97" s="17" t="s">
        <v>818</v>
      </c>
      <c r="BM97" s="17" t="s">
        <v>1345</v>
      </c>
    </row>
    <row r="98" spans="2:47" s="1" customFormat="1" ht="12">
      <c r="B98" s="38"/>
      <c r="C98" s="39"/>
      <c r="D98" s="228" t="s">
        <v>219</v>
      </c>
      <c r="E98" s="39"/>
      <c r="F98" s="229" t="s">
        <v>826</v>
      </c>
      <c r="G98" s="39"/>
      <c r="H98" s="39"/>
      <c r="I98" s="143"/>
      <c r="J98" s="39"/>
      <c r="K98" s="39"/>
      <c r="L98" s="43"/>
      <c r="M98" s="230"/>
      <c r="N98" s="79"/>
      <c r="O98" s="79"/>
      <c r="P98" s="79"/>
      <c r="Q98" s="79"/>
      <c r="R98" s="79"/>
      <c r="S98" s="79"/>
      <c r="T98" s="80"/>
      <c r="AT98" s="17" t="s">
        <v>219</v>
      </c>
      <c r="AU98" s="17" t="s">
        <v>76</v>
      </c>
    </row>
    <row r="99" spans="2:47" s="1" customFormat="1" ht="12">
      <c r="B99" s="38"/>
      <c r="C99" s="39"/>
      <c r="D99" s="228" t="s">
        <v>250</v>
      </c>
      <c r="E99" s="39"/>
      <c r="F99" s="231" t="s">
        <v>829</v>
      </c>
      <c r="G99" s="39"/>
      <c r="H99" s="39"/>
      <c r="I99" s="143"/>
      <c r="J99" s="39"/>
      <c r="K99" s="39"/>
      <c r="L99" s="43"/>
      <c r="M99" s="230"/>
      <c r="N99" s="79"/>
      <c r="O99" s="79"/>
      <c r="P99" s="79"/>
      <c r="Q99" s="79"/>
      <c r="R99" s="79"/>
      <c r="S99" s="79"/>
      <c r="T99" s="80"/>
      <c r="AT99" s="17" t="s">
        <v>250</v>
      </c>
      <c r="AU99" s="17" t="s">
        <v>76</v>
      </c>
    </row>
    <row r="100" spans="2:63" s="11" customFormat="1" ht="22.8" customHeight="1">
      <c r="B100" s="200"/>
      <c r="C100" s="201"/>
      <c r="D100" s="202" t="s">
        <v>66</v>
      </c>
      <c r="E100" s="214" t="s">
        <v>830</v>
      </c>
      <c r="F100" s="214" t="s">
        <v>831</v>
      </c>
      <c r="G100" s="201"/>
      <c r="H100" s="201"/>
      <c r="I100" s="204"/>
      <c r="J100" s="215">
        <f>BK100</f>
        <v>0</v>
      </c>
      <c r="K100" s="201"/>
      <c r="L100" s="206"/>
      <c r="M100" s="207"/>
      <c r="N100" s="208"/>
      <c r="O100" s="208"/>
      <c r="P100" s="209">
        <f>SUM(P101:P103)</f>
        <v>0</v>
      </c>
      <c r="Q100" s="208"/>
      <c r="R100" s="209">
        <f>SUM(R101:R103)</f>
        <v>0</v>
      </c>
      <c r="S100" s="208"/>
      <c r="T100" s="210">
        <f>SUM(T101:T103)</f>
        <v>0</v>
      </c>
      <c r="AR100" s="211" t="s">
        <v>254</v>
      </c>
      <c r="AT100" s="212" t="s">
        <v>66</v>
      </c>
      <c r="AU100" s="212" t="s">
        <v>74</v>
      </c>
      <c r="AY100" s="211" t="s">
        <v>211</v>
      </c>
      <c r="BK100" s="213">
        <f>SUM(BK101:BK103)</f>
        <v>0</v>
      </c>
    </row>
    <row r="101" spans="2:65" s="1" customFormat="1" ht="16.5" customHeight="1">
      <c r="B101" s="38"/>
      <c r="C101" s="216" t="s">
        <v>236</v>
      </c>
      <c r="D101" s="216" t="s">
        <v>213</v>
      </c>
      <c r="E101" s="217" t="s">
        <v>1143</v>
      </c>
      <c r="F101" s="218" t="s">
        <v>1144</v>
      </c>
      <c r="G101" s="219" t="s">
        <v>817</v>
      </c>
      <c r="H101" s="220">
        <v>1</v>
      </c>
      <c r="I101" s="221"/>
      <c r="J101" s="222">
        <f>ROUND(I101*H101,2)</f>
        <v>0</v>
      </c>
      <c r="K101" s="218" t="s">
        <v>217</v>
      </c>
      <c r="L101" s="43"/>
      <c r="M101" s="223" t="s">
        <v>1</v>
      </c>
      <c r="N101" s="224" t="s">
        <v>38</v>
      </c>
      <c r="O101" s="79"/>
      <c r="P101" s="225">
        <f>O101*H101</f>
        <v>0</v>
      </c>
      <c r="Q101" s="225">
        <v>0</v>
      </c>
      <c r="R101" s="225">
        <f>Q101*H101</f>
        <v>0</v>
      </c>
      <c r="S101" s="225">
        <v>0</v>
      </c>
      <c r="T101" s="226">
        <f>S101*H101</f>
        <v>0</v>
      </c>
      <c r="AR101" s="17" t="s">
        <v>218</v>
      </c>
      <c r="AT101" s="17" t="s">
        <v>213</v>
      </c>
      <c r="AU101" s="17" t="s">
        <v>76</v>
      </c>
      <c r="AY101" s="17" t="s">
        <v>211</v>
      </c>
      <c r="BE101" s="227">
        <f>IF(N101="základní",J101,0)</f>
        <v>0</v>
      </c>
      <c r="BF101" s="227">
        <f>IF(N101="snížená",J101,0)</f>
        <v>0</v>
      </c>
      <c r="BG101" s="227">
        <f>IF(N101="zákl. přenesená",J101,0)</f>
        <v>0</v>
      </c>
      <c r="BH101" s="227">
        <f>IF(N101="sníž. přenesená",J101,0)</f>
        <v>0</v>
      </c>
      <c r="BI101" s="227">
        <f>IF(N101="nulová",J101,0)</f>
        <v>0</v>
      </c>
      <c r="BJ101" s="17" t="s">
        <v>74</v>
      </c>
      <c r="BK101" s="227">
        <f>ROUND(I101*H101,2)</f>
        <v>0</v>
      </c>
      <c r="BL101" s="17" t="s">
        <v>218</v>
      </c>
      <c r="BM101" s="17" t="s">
        <v>1346</v>
      </c>
    </row>
    <row r="102" spans="2:47" s="1" customFormat="1" ht="12">
      <c r="B102" s="38"/>
      <c r="C102" s="39"/>
      <c r="D102" s="228" t="s">
        <v>219</v>
      </c>
      <c r="E102" s="39"/>
      <c r="F102" s="229" t="s">
        <v>1144</v>
      </c>
      <c r="G102" s="39"/>
      <c r="H102" s="39"/>
      <c r="I102" s="143"/>
      <c r="J102" s="39"/>
      <c r="K102" s="39"/>
      <c r="L102" s="43"/>
      <c r="M102" s="230"/>
      <c r="N102" s="79"/>
      <c r="O102" s="79"/>
      <c r="P102" s="79"/>
      <c r="Q102" s="79"/>
      <c r="R102" s="79"/>
      <c r="S102" s="79"/>
      <c r="T102" s="80"/>
      <c r="AT102" s="17" t="s">
        <v>219</v>
      </c>
      <c r="AU102" s="17" t="s">
        <v>76</v>
      </c>
    </row>
    <row r="103" spans="2:47" s="1" customFormat="1" ht="12">
      <c r="B103" s="38"/>
      <c r="C103" s="39"/>
      <c r="D103" s="228" t="s">
        <v>250</v>
      </c>
      <c r="E103" s="39"/>
      <c r="F103" s="231" t="s">
        <v>1145</v>
      </c>
      <c r="G103" s="39"/>
      <c r="H103" s="39"/>
      <c r="I103" s="143"/>
      <c r="J103" s="39"/>
      <c r="K103" s="39"/>
      <c r="L103" s="43"/>
      <c r="M103" s="230"/>
      <c r="N103" s="79"/>
      <c r="O103" s="79"/>
      <c r="P103" s="79"/>
      <c r="Q103" s="79"/>
      <c r="R103" s="79"/>
      <c r="S103" s="79"/>
      <c r="T103" s="80"/>
      <c r="AT103" s="17" t="s">
        <v>250</v>
      </c>
      <c r="AU103" s="17" t="s">
        <v>76</v>
      </c>
    </row>
    <row r="104" spans="2:63" s="11" customFormat="1" ht="22.8" customHeight="1">
      <c r="B104" s="200"/>
      <c r="C104" s="201"/>
      <c r="D104" s="202" t="s">
        <v>66</v>
      </c>
      <c r="E104" s="214" t="s">
        <v>835</v>
      </c>
      <c r="F104" s="214" t="s">
        <v>836</v>
      </c>
      <c r="G104" s="201"/>
      <c r="H104" s="201"/>
      <c r="I104" s="204"/>
      <c r="J104" s="215">
        <f>BK104</f>
        <v>0</v>
      </c>
      <c r="K104" s="201"/>
      <c r="L104" s="206"/>
      <c r="M104" s="207"/>
      <c r="N104" s="208"/>
      <c r="O104" s="208"/>
      <c r="P104" s="209">
        <f>SUM(P105:P107)</f>
        <v>0</v>
      </c>
      <c r="Q104" s="208"/>
      <c r="R104" s="209">
        <f>SUM(R105:R107)</f>
        <v>0</v>
      </c>
      <c r="S104" s="208"/>
      <c r="T104" s="210">
        <f>SUM(T105:T107)</f>
        <v>0</v>
      </c>
      <c r="AR104" s="211" t="s">
        <v>254</v>
      </c>
      <c r="AT104" s="212" t="s">
        <v>66</v>
      </c>
      <c r="AU104" s="212" t="s">
        <v>74</v>
      </c>
      <c r="AY104" s="211" t="s">
        <v>211</v>
      </c>
      <c r="BK104" s="213">
        <f>SUM(BK105:BK107)</f>
        <v>0</v>
      </c>
    </row>
    <row r="105" spans="2:65" s="1" customFormat="1" ht="16.5" customHeight="1">
      <c r="B105" s="38"/>
      <c r="C105" s="216" t="s">
        <v>218</v>
      </c>
      <c r="D105" s="216" t="s">
        <v>213</v>
      </c>
      <c r="E105" s="217" t="s">
        <v>837</v>
      </c>
      <c r="F105" s="218" t="s">
        <v>836</v>
      </c>
      <c r="G105" s="219" t="s">
        <v>817</v>
      </c>
      <c r="H105" s="220">
        <v>1</v>
      </c>
      <c r="I105" s="221"/>
      <c r="J105" s="222">
        <f>ROUND(I105*H105,2)</f>
        <v>0</v>
      </c>
      <c r="K105" s="218" t="s">
        <v>217</v>
      </c>
      <c r="L105" s="43"/>
      <c r="M105" s="223" t="s">
        <v>1</v>
      </c>
      <c r="N105" s="224" t="s">
        <v>38</v>
      </c>
      <c r="O105" s="79"/>
      <c r="P105" s="225">
        <f>O105*H105</f>
        <v>0</v>
      </c>
      <c r="Q105" s="225">
        <v>0</v>
      </c>
      <c r="R105" s="225">
        <f>Q105*H105</f>
        <v>0</v>
      </c>
      <c r="S105" s="225">
        <v>0</v>
      </c>
      <c r="T105" s="226">
        <f>S105*H105</f>
        <v>0</v>
      </c>
      <c r="AR105" s="17" t="s">
        <v>818</v>
      </c>
      <c r="AT105" s="17" t="s">
        <v>213</v>
      </c>
      <c r="AU105" s="17" t="s">
        <v>76</v>
      </c>
      <c r="AY105" s="17" t="s">
        <v>211</v>
      </c>
      <c r="BE105" s="227">
        <f>IF(N105="základní",J105,0)</f>
        <v>0</v>
      </c>
      <c r="BF105" s="227">
        <f>IF(N105="snížená",J105,0)</f>
        <v>0</v>
      </c>
      <c r="BG105" s="227">
        <f>IF(N105="zákl. přenesená",J105,0)</f>
        <v>0</v>
      </c>
      <c r="BH105" s="227">
        <f>IF(N105="sníž. přenesená",J105,0)</f>
        <v>0</v>
      </c>
      <c r="BI105" s="227">
        <f>IF(N105="nulová",J105,0)</f>
        <v>0</v>
      </c>
      <c r="BJ105" s="17" t="s">
        <v>74</v>
      </c>
      <c r="BK105" s="227">
        <f>ROUND(I105*H105,2)</f>
        <v>0</v>
      </c>
      <c r="BL105" s="17" t="s">
        <v>818</v>
      </c>
      <c r="BM105" s="17" t="s">
        <v>1347</v>
      </c>
    </row>
    <row r="106" spans="2:47" s="1" customFormat="1" ht="12">
      <c r="B106" s="38"/>
      <c r="C106" s="39"/>
      <c r="D106" s="228" t="s">
        <v>219</v>
      </c>
      <c r="E106" s="39"/>
      <c r="F106" s="229" t="s">
        <v>836</v>
      </c>
      <c r="G106" s="39"/>
      <c r="H106" s="39"/>
      <c r="I106" s="143"/>
      <c r="J106" s="39"/>
      <c r="K106" s="39"/>
      <c r="L106" s="43"/>
      <c r="M106" s="230"/>
      <c r="N106" s="79"/>
      <c r="O106" s="79"/>
      <c r="P106" s="79"/>
      <c r="Q106" s="79"/>
      <c r="R106" s="79"/>
      <c r="S106" s="79"/>
      <c r="T106" s="80"/>
      <c r="AT106" s="17" t="s">
        <v>219</v>
      </c>
      <c r="AU106" s="17" t="s">
        <v>76</v>
      </c>
    </row>
    <row r="107" spans="2:47" s="1" customFormat="1" ht="12">
      <c r="B107" s="38"/>
      <c r="C107" s="39"/>
      <c r="D107" s="228" t="s">
        <v>250</v>
      </c>
      <c r="E107" s="39"/>
      <c r="F107" s="231" t="s">
        <v>1328</v>
      </c>
      <c r="G107" s="39"/>
      <c r="H107" s="39"/>
      <c r="I107" s="143"/>
      <c r="J107" s="39"/>
      <c r="K107" s="39"/>
      <c r="L107" s="43"/>
      <c r="M107" s="289"/>
      <c r="N107" s="290"/>
      <c r="O107" s="290"/>
      <c r="P107" s="290"/>
      <c r="Q107" s="290"/>
      <c r="R107" s="290"/>
      <c r="S107" s="290"/>
      <c r="T107" s="291"/>
      <c r="AT107" s="17" t="s">
        <v>250</v>
      </c>
      <c r="AU107" s="17" t="s">
        <v>76</v>
      </c>
    </row>
    <row r="108" spans="2:12" s="1" customFormat="1" ht="6.95" customHeight="1">
      <c r="B108" s="57"/>
      <c r="C108" s="58"/>
      <c r="D108" s="58"/>
      <c r="E108" s="58"/>
      <c r="F108" s="58"/>
      <c r="G108" s="58"/>
      <c r="H108" s="58"/>
      <c r="I108" s="167"/>
      <c r="J108" s="58"/>
      <c r="K108" s="58"/>
      <c r="L108" s="43"/>
    </row>
  </sheetData>
  <sheetProtection password="CC35"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35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1348</v>
      </c>
      <c r="F9" s="1"/>
      <c r="G9" s="1"/>
      <c r="H9" s="1"/>
      <c r="I9" s="143"/>
      <c r="L9" s="43"/>
    </row>
    <row r="10" spans="2:12" s="1" customFormat="1" ht="12" customHeight="1">
      <c r="B10" s="43"/>
      <c r="D10" s="141" t="s">
        <v>177</v>
      </c>
      <c r="I10" s="143"/>
      <c r="L10" s="43"/>
    </row>
    <row r="11" spans="2:12" s="1" customFormat="1" ht="36.95" customHeight="1">
      <c r="B11" s="43"/>
      <c r="E11" s="144" t="s">
        <v>1349</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ROUND(J94,2)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ROUND((SUM(BE94:BE355)),2)</f>
        <v>0</v>
      </c>
      <c r="I35" s="156">
        <v>0.21</v>
      </c>
      <c r="J35" s="155">
        <f>ROUND(((SUM(BE94:BE355))*I35),2)</f>
        <v>0</v>
      </c>
      <c r="L35" s="43"/>
    </row>
    <row r="36" spans="2:12" s="1" customFormat="1" ht="14.4" customHeight="1">
      <c r="B36" s="43"/>
      <c r="E36" s="141" t="s">
        <v>39</v>
      </c>
      <c r="F36" s="155">
        <f>ROUND((SUM(BF94:BF355)),2)</f>
        <v>0</v>
      </c>
      <c r="I36" s="156">
        <v>0.15</v>
      </c>
      <c r="J36" s="155">
        <f>ROUND(((SUM(BF94:BF355))*I36),2)</f>
        <v>0</v>
      </c>
      <c r="L36" s="43"/>
    </row>
    <row r="37" spans="2:12" s="1" customFormat="1" ht="14.4" customHeight="1" hidden="1">
      <c r="B37" s="43"/>
      <c r="E37" s="141" t="s">
        <v>40</v>
      </c>
      <c r="F37" s="155">
        <f>ROUND((SUM(BG94:BG355)),2)</f>
        <v>0</v>
      </c>
      <c r="I37" s="156">
        <v>0.21</v>
      </c>
      <c r="J37" s="155">
        <f>0</f>
        <v>0</v>
      </c>
      <c r="L37" s="43"/>
    </row>
    <row r="38" spans="2:12" s="1" customFormat="1" ht="14.4" customHeight="1" hidden="1">
      <c r="B38" s="43"/>
      <c r="E38" s="141" t="s">
        <v>41</v>
      </c>
      <c r="F38" s="155">
        <f>ROUND((SUM(BH94:BH355)),2)</f>
        <v>0</v>
      </c>
      <c r="I38" s="156">
        <v>0.15</v>
      </c>
      <c r="J38" s="155">
        <f>0</f>
        <v>0</v>
      </c>
      <c r="L38" s="43"/>
    </row>
    <row r="39" spans="2:12" s="1" customFormat="1" ht="14.4" customHeight="1" hidden="1">
      <c r="B39" s="43"/>
      <c r="E39" s="141" t="s">
        <v>42</v>
      </c>
      <c r="F39" s="155">
        <f>ROUND((SUM(BI94:BI355)),2)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1348</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001 - ZRN - most km 34,190</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J94</f>
        <v>0</v>
      </c>
      <c r="K63" s="39"/>
      <c r="L63" s="43"/>
      <c r="AU63" s="17" t="s">
        <v>183</v>
      </c>
    </row>
    <row r="64" spans="2:12" s="8" customFormat="1" ht="24.95" customHeight="1">
      <c r="B64" s="177"/>
      <c r="C64" s="178"/>
      <c r="D64" s="179" t="s">
        <v>184</v>
      </c>
      <c r="E64" s="180"/>
      <c r="F64" s="180"/>
      <c r="G64" s="180"/>
      <c r="H64" s="180"/>
      <c r="I64" s="181"/>
      <c r="J64" s="182">
        <f>J95</f>
        <v>0</v>
      </c>
      <c r="K64" s="178"/>
      <c r="L64" s="183"/>
    </row>
    <row r="65" spans="2:12" s="9" customFormat="1" ht="19.9" customHeight="1">
      <c r="B65" s="184"/>
      <c r="C65" s="122"/>
      <c r="D65" s="185" t="s">
        <v>185</v>
      </c>
      <c r="E65" s="186"/>
      <c r="F65" s="186"/>
      <c r="G65" s="186"/>
      <c r="H65" s="186"/>
      <c r="I65" s="187"/>
      <c r="J65" s="188">
        <f>J96</f>
        <v>0</v>
      </c>
      <c r="K65" s="122"/>
      <c r="L65" s="189"/>
    </row>
    <row r="66" spans="2:12" s="9" customFormat="1" ht="19.9" customHeight="1">
      <c r="B66" s="184"/>
      <c r="C66" s="122"/>
      <c r="D66" s="185" t="s">
        <v>841</v>
      </c>
      <c r="E66" s="186"/>
      <c r="F66" s="186"/>
      <c r="G66" s="186"/>
      <c r="H66" s="186"/>
      <c r="I66" s="187"/>
      <c r="J66" s="188">
        <f>J138</f>
        <v>0</v>
      </c>
      <c r="K66" s="122"/>
      <c r="L66" s="189"/>
    </row>
    <row r="67" spans="2:12" s="9" customFormat="1" ht="19.9" customHeight="1">
      <c r="B67" s="184"/>
      <c r="C67" s="122"/>
      <c r="D67" s="185" t="s">
        <v>187</v>
      </c>
      <c r="E67" s="186"/>
      <c r="F67" s="186"/>
      <c r="G67" s="186"/>
      <c r="H67" s="186"/>
      <c r="I67" s="187"/>
      <c r="J67" s="188">
        <f>J162</f>
        <v>0</v>
      </c>
      <c r="K67" s="122"/>
      <c r="L67" s="189"/>
    </row>
    <row r="68" spans="2:12" s="9" customFormat="1" ht="19.9" customHeight="1">
      <c r="B68" s="184"/>
      <c r="C68" s="122"/>
      <c r="D68" s="185" t="s">
        <v>190</v>
      </c>
      <c r="E68" s="186"/>
      <c r="F68" s="186"/>
      <c r="G68" s="186"/>
      <c r="H68" s="186"/>
      <c r="I68" s="187"/>
      <c r="J68" s="188">
        <f>J189</f>
        <v>0</v>
      </c>
      <c r="K68" s="122"/>
      <c r="L68" s="189"/>
    </row>
    <row r="69" spans="2:12" s="9" customFormat="1" ht="19.9" customHeight="1">
      <c r="B69" s="184"/>
      <c r="C69" s="122"/>
      <c r="D69" s="185" t="s">
        <v>191</v>
      </c>
      <c r="E69" s="186"/>
      <c r="F69" s="186"/>
      <c r="G69" s="186"/>
      <c r="H69" s="186"/>
      <c r="I69" s="187"/>
      <c r="J69" s="188">
        <f>J317</f>
        <v>0</v>
      </c>
      <c r="K69" s="122"/>
      <c r="L69" s="189"/>
    </row>
    <row r="70" spans="2:12" s="9" customFormat="1" ht="19.9" customHeight="1">
      <c r="B70" s="184"/>
      <c r="C70" s="122"/>
      <c r="D70" s="185" t="s">
        <v>192</v>
      </c>
      <c r="E70" s="186"/>
      <c r="F70" s="186"/>
      <c r="G70" s="186"/>
      <c r="H70" s="186"/>
      <c r="I70" s="187"/>
      <c r="J70" s="188">
        <f>J334</f>
        <v>0</v>
      </c>
      <c r="K70" s="122"/>
      <c r="L70" s="189"/>
    </row>
    <row r="71" spans="2:12" s="8" customFormat="1" ht="24.95" customHeight="1">
      <c r="B71" s="177"/>
      <c r="C71" s="178"/>
      <c r="D71" s="179" t="s">
        <v>193</v>
      </c>
      <c r="E71" s="180"/>
      <c r="F71" s="180"/>
      <c r="G71" s="180"/>
      <c r="H71" s="180"/>
      <c r="I71" s="181"/>
      <c r="J71" s="182">
        <f>J339</f>
        <v>0</v>
      </c>
      <c r="K71" s="178"/>
      <c r="L71" s="183"/>
    </row>
    <row r="72" spans="2:12" s="9" customFormat="1" ht="19.9" customHeight="1">
      <c r="B72" s="184"/>
      <c r="C72" s="122"/>
      <c r="D72" s="185" t="s">
        <v>195</v>
      </c>
      <c r="E72" s="186"/>
      <c r="F72" s="186"/>
      <c r="G72" s="186"/>
      <c r="H72" s="186"/>
      <c r="I72" s="187"/>
      <c r="J72" s="188">
        <f>J340</f>
        <v>0</v>
      </c>
      <c r="K72" s="122"/>
      <c r="L72" s="189"/>
    </row>
    <row r="73" spans="2:12" s="1" customFormat="1" ht="21.8" customHeight="1">
      <c r="B73" s="38"/>
      <c r="C73" s="39"/>
      <c r="D73" s="39"/>
      <c r="E73" s="39"/>
      <c r="F73" s="39"/>
      <c r="G73" s="39"/>
      <c r="H73" s="39"/>
      <c r="I73" s="143"/>
      <c r="J73" s="39"/>
      <c r="K73" s="39"/>
      <c r="L73" s="43"/>
    </row>
    <row r="74" spans="2:12" s="1" customFormat="1" ht="6.95" customHeight="1">
      <c r="B74" s="57"/>
      <c r="C74" s="58"/>
      <c r="D74" s="58"/>
      <c r="E74" s="58"/>
      <c r="F74" s="58"/>
      <c r="G74" s="58"/>
      <c r="H74" s="58"/>
      <c r="I74" s="167"/>
      <c r="J74" s="58"/>
      <c r="K74" s="58"/>
      <c r="L74" s="43"/>
    </row>
    <row r="78" spans="2:12" s="1" customFormat="1" ht="6.95" customHeight="1">
      <c r="B78" s="59"/>
      <c r="C78" s="60"/>
      <c r="D78" s="60"/>
      <c r="E78" s="60"/>
      <c r="F78" s="60"/>
      <c r="G78" s="60"/>
      <c r="H78" s="60"/>
      <c r="I78" s="170"/>
      <c r="J78" s="60"/>
      <c r="K78" s="60"/>
      <c r="L78" s="43"/>
    </row>
    <row r="79" spans="2:12" s="1" customFormat="1" ht="24.95" customHeight="1">
      <c r="B79" s="38"/>
      <c r="C79" s="23" t="s">
        <v>196</v>
      </c>
      <c r="D79" s="39"/>
      <c r="E79" s="39"/>
      <c r="F79" s="39"/>
      <c r="G79" s="39"/>
      <c r="H79" s="39"/>
      <c r="I79" s="143"/>
      <c r="J79" s="39"/>
      <c r="K79" s="39"/>
      <c r="L79" s="43"/>
    </row>
    <row r="80" spans="2:12" s="1" customFormat="1" ht="6.95" customHeight="1">
      <c r="B80" s="38"/>
      <c r="C80" s="39"/>
      <c r="D80" s="39"/>
      <c r="E80" s="39"/>
      <c r="F80" s="39"/>
      <c r="G80" s="39"/>
      <c r="H80" s="39"/>
      <c r="I80" s="143"/>
      <c r="J80" s="39"/>
      <c r="K80" s="39"/>
      <c r="L80" s="43"/>
    </row>
    <row r="81" spans="2:12" s="1" customFormat="1" ht="12" customHeight="1">
      <c r="B81" s="38"/>
      <c r="C81" s="32" t="s">
        <v>16</v>
      </c>
      <c r="D81" s="39"/>
      <c r="E81" s="39"/>
      <c r="F81" s="39"/>
      <c r="G81" s="39"/>
      <c r="H81" s="39"/>
      <c r="I81" s="143"/>
      <c r="J81" s="39"/>
      <c r="K81" s="39"/>
      <c r="L81" s="43"/>
    </row>
    <row r="82" spans="2:12" s="1" customFormat="1" ht="16.5" customHeight="1">
      <c r="B82" s="38"/>
      <c r="C82" s="39"/>
      <c r="D82" s="39"/>
      <c r="E82" s="171" t="str">
        <f>E7</f>
        <v>Oprava mostních objektů v úseku Domoušice - Hřivice</v>
      </c>
      <c r="F82" s="32"/>
      <c r="G82" s="32"/>
      <c r="H82" s="32"/>
      <c r="I82" s="143"/>
      <c r="J82" s="39"/>
      <c r="K82" s="39"/>
      <c r="L82" s="43"/>
    </row>
    <row r="83" spans="2:12" ht="12" customHeight="1">
      <c r="B83" s="21"/>
      <c r="C83" s="32" t="s">
        <v>175</v>
      </c>
      <c r="D83" s="22"/>
      <c r="E83" s="22"/>
      <c r="F83" s="22"/>
      <c r="G83" s="22"/>
      <c r="H83" s="22"/>
      <c r="I83" s="136"/>
      <c r="J83" s="22"/>
      <c r="K83" s="22"/>
      <c r="L83" s="20"/>
    </row>
    <row r="84" spans="2:12" s="1" customFormat="1" ht="16.5" customHeight="1">
      <c r="B84" s="38"/>
      <c r="C84" s="39"/>
      <c r="D84" s="39"/>
      <c r="E84" s="171" t="s">
        <v>1348</v>
      </c>
      <c r="F84" s="39"/>
      <c r="G84" s="39"/>
      <c r="H84" s="39"/>
      <c r="I84" s="143"/>
      <c r="J84" s="39"/>
      <c r="K84" s="39"/>
      <c r="L84" s="43"/>
    </row>
    <row r="85" spans="2:12" s="1" customFormat="1" ht="12" customHeight="1">
      <c r="B85" s="38"/>
      <c r="C85" s="32" t="s">
        <v>177</v>
      </c>
      <c r="D85" s="39"/>
      <c r="E85" s="39"/>
      <c r="F85" s="39"/>
      <c r="G85" s="39"/>
      <c r="H85" s="39"/>
      <c r="I85" s="143"/>
      <c r="J85" s="39"/>
      <c r="K85" s="39"/>
      <c r="L85" s="43"/>
    </row>
    <row r="86" spans="2:12" s="1" customFormat="1" ht="16.5" customHeight="1">
      <c r="B86" s="38"/>
      <c r="C86" s="39"/>
      <c r="D86" s="39"/>
      <c r="E86" s="64" t="str">
        <f>E11</f>
        <v>001 - ZRN - most km 34,190</v>
      </c>
      <c r="F86" s="39"/>
      <c r="G86" s="39"/>
      <c r="H86" s="39"/>
      <c r="I86" s="143"/>
      <c r="J86" s="39"/>
      <c r="K86" s="39"/>
      <c r="L86" s="43"/>
    </row>
    <row r="87" spans="2:12" s="1" customFormat="1" ht="6.95" customHeight="1">
      <c r="B87" s="38"/>
      <c r="C87" s="39"/>
      <c r="D87" s="39"/>
      <c r="E87" s="39"/>
      <c r="F87" s="39"/>
      <c r="G87" s="39"/>
      <c r="H87" s="39"/>
      <c r="I87" s="143"/>
      <c r="J87" s="39"/>
      <c r="K87" s="39"/>
      <c r="L87" s="43"/>
    </row>
    <row r="88" spans="2:12" s="1" customFormat="1" ht="12" customHeight="1">
      <c r="B88" s="38"/>
      <c r="C88" s="32" t="s">
        <v>20</v>
      </c>
      <c r="D88" s="39"/>
      <c r="E88" s="39"/>
      <c r="F88" s="27" t="str">
        <f>F14</f>
        <v xml:space="preserve"> </v>
      </c>
      <c r="G88" s="39"/>
      <c r="H88" s="39"/>
      <c r="I88" s="145" t="s">
        <v>22</v>
      </c>
      <c r="J88" s="67" t="str">
        <f>IF(J14="","",J14)</f>
        <v>3. 6. 2019</v>
      </c>
      <c r="K88" s="39"/>
      <c r="L88" s="43"/>
    </row>
    <row r="89" spans="2:12" s="1" customFormat="1" ht="6.95" customHeight="1">
      <c r="B89" s="38"/>
      <c r="C89" s="39"/>
      <c r="D89" s="39"/>
      <c r="E89" s="39"/>
      <c r="F89" s="39"/>
      <c r="G89" s="39"/>
      <c r="H89" s="39"/>
      <c r="I89" s="143"/>
      <c r="J89" s="39"/>
      <c r="K89" s="39"/>
      <c r="L89" s="43"/>
    </row>
    <row r="90" spans="2:12" s="1" customFormat="1" ht="13.65" customHeight="1">
      <c r="B90" s="38"/>
      <c r="C90" s="32" t="s">
        <v>24</v>
      </c>
      <c r="D90" s="39"/>
      <c r="E90" s="39"/>
      <c r="F90" s="27" t="str">
        <f>E17</f>
        <v xml:space="preserve"> </v>
      </c>
      <c r="G90" s="39"/>
      <c r="H90" s="39"/>
      <c r="I90" s="145" t="s">
        <v>29</v>
      </c>
      <c r="J90" s="36" t="str">
        <f>E23</f>
        <v xml:space="preserve"> </v>
      </c>
      <c r="K90" s="39"/>
      <c r="L90" s="43"/>
    </row>
    <row r="91" spans="2:12" s="1" customFormat="1" ht="13.65" customHeight="1">
      <c r="B91" s="38"/>
      <c r="C91" s="32" t="s">
        <v>27</v>
      </c>
      <c r="D91" s="39"/>
      <c r="E91" s="39"/>
      <c r="F91" s="27" t="str">
        <f>IF(E20="","",E20)</f>
        <v>Vyplň údaj</v>
      </c>
      <c r="G91" s="39"/>
      <c r="H91" s="39"/>
      <c r="I91" s="145" t="s">
        <v>31</v>
      </c>
      <c r="J91" s="36" t="str">
        <f>E26</f>
        <v xml:space="preserve"> </v>
      </c>
      <c r="K91" s="39"/>
      <c r="L91" s="43"/>
    </row>
    <row r="92" spans="2:12" s="1" customFormat="1" ht="10.3" customHeight="1">
      <c r="B92" s="38"/>
      <c r="C92" s="39"/>
      <c r="D92" s="39"/>
      <c r="E92" s="39"/>
      <c r="F92" s="39"/>
      <c r="G92" s="39"/>
      <c r="H92" s="39"/>
      <c r="I92" s="143"/>
      <c r="J92" s="39"/>
      <c r="K92" s="39"/>
      <c r="L92" s="43"/>
    </row>
    <row r="93" spans="2:20" s="10" customFormat="1" ht="29.25" customHeight="1">
      <c r="B93" s="190"/>
      <c r="C93" s="191" t="s">
        <v>197</v>
      </c>
      <c r="D93" s="192" t="s">
        <v>52</v>
      </c>
      <c r="E93" s="192" t="s">
        <v>48</v>
      </c>
      <c r="F93" s="192" t="s">
        <v>49</v>
      </c>
      <c r="G93" s="192" t="s">
        <v>198</v>
      </c>
      <c r="H93" s="192" t="s">
        <v>199</v>
      </c>
      <c r="I93" s="193" t="s">
        <v>200</v>
      </c>
      <c r="J93" s="192" t="s">
        <v>181</v>
      </c>
      <c r="K93" s="194" t="s">
        <v>201</v>
      </c>
      <c r="L93" s="195"/>
      <c r="M93" s="88" t="s">
        <v>1</v>
      </c>
      <c r="N93" s="89" t="s">
        <v>37</v>
      </c>
      <c r="O93" s="89" t="s">
        <v>202</v>
      </c>
      <c r="P93" s="89" t="s">
        <v>203</v>
      </c>
      <c r="Q93" s="89" t="s">
        <v>204</v>
      </c>
      <c r="R93" s="89" t="s">
        <v>205</v>
      </c>
      <c r="S93" s="89" t="s">
        <v>206</v>
      </c>
      <c r="T93" s="90" t="s">
        <v>207</v>
      </c>
    </row>
    <row r="94" spans="2:63" s="1" customFormat="1" ht="22.8" customHeight="1">
      <c r="B94" s="38"/>
      <c r="C94" s="95" t="s">
        <v>208</v>
      </c>
      <c r="D94" s="39"/>
      <c r="E94" s="39"/>
      <c r="F94" s="39"/>
      <c r="G94" s="39"/>
      <c r="H94" s="39"/>
      <c r="I94" s="143"/>
      <c r="J94" s="196">
        <f>BK94</f>
        <v>0</v>
      </c>
      <c r="K94" s="39"/>
      <c r="L94" s="43"/>
      <c r="M94" s="91"/>
      <c r="N94" s="92"/>
      <c r="O94" s="92"/>
      <c r="P94" s="197">
        <f>P95+P339</f>
        <v>0</v>
      </c>
      <c r="Q94" s="92"/>
      <c r="R94" s="197">
        <f>R95+R339</f>
        <v>46.981827318871595</v>
      </c>
      <c r="S94" s="92"/>
      <c r="T94" s="198">
        <f>T95+T339</f>
        <v>51.298960599999994</v>
      </c>
      <c r="AT94" s="17" t="s">
        <v>66</v>
      </c>
      <c r="AU94" s="17" t="s">
        <v>183</v>
      </c>
      <c r="BK94" s="199">
        <f>BK95+BK339</f>
        <v>0</v>
      </c>
    </row>
    <row r="95" spans="2:63" s="11" customFormat="1" ht="25.9" customHeight="1">
      <c r="B95" s="200"/>
      <c r="C95" s="201"/>
      <c r="D95" s="202" t="s">
        <v>66</v>
      </c>
      <c r="E95" s="203" t="s">
        <v>209</v>
      </c>
      <c r="F95" s="203" t="s">
        <v>210</v>
      </c>
      <c r="G95" s="201"/>
      <c r="H95" s="201"/>
      <c r="I95" s="204"/>
      <c r="J95" s="205">
        <f>BK95</f>
        <v>0</v>
      </c>
      <c r="K95" s="201"/>
      <c r="L95" s="206"/>
      <c r="M95" s="207"/>
      <c r="N95" s="208"/>
      <c r="O95" s="208"/>
      <c r="P95" s="209">
        <f>P96+P138+P162+P189+P317+P334</f>
        <v>0</v>
      </c>
      <c r="Q95" s="208"/>
      <c r="R95" s="209">
        <f>R96+R138+R162+R189+R317+R334</f>
        <v>46.934790258871594</v>
      </c>
      <c r="S95" s="208"/>
      <c r="T95" s="210">
        <f>T96+T138+T162+T189+T317+T334</f>
        <v>51.298960599999994</v>
      </c>
      <c r="AR95" s="211" t="s">
        <v>74</v>
      </c>
      <c r="AT95" s="212" t="s">
        <v>66</v>
      </c>
      <c r="AU95" s="212" t="s">
        <v>67</v>
      </c>
      <c r="AY95" s="211" t="s">
        <v>211</v>
      </c>
      <c r="BK95" s="213">
        <f>BK96+BK138+BK162+BK189+BK317+BK334</f>
        <v>0</v>
      </c>
    </row>
    <row r="96" spans="2:63" s="11" customFormat="1" ht="22.8" customHeight="1">
      <c r="B96" s="200"/>
      <c r="C96" s="201"/>
      <c r="D96" s="202" t="s">
        <v>66</v>
      </c>
      <c r="E96" s="214" t="s">
        <v>74</v>
      </c>
      <c r="F96" s="214" t="s">
        <v>212</v>
      </c>
      <c r="G96" s="201"/>
      <c r="H96" s="201"/>
      <c r="I96" s="204"/>
      <c r="J96" s="215">
        <f>BK96</f>
        <v>0</v>
      </c>
      <c r="K96" s="201"/>
      <c r="L96" s="206"/>
      <c r="M96" s="207"/>
      <c r="N96" s="208"/>
      <c r="O96" s="208"/>
      <c r="P96" s="209">
        <f>SUM(P97:P137)</f>
        <v>0</v>
      </c>
      <c r="Q96" s="208"/>
      <c r="R96" s="209">
        <f>SUM(R97:R137)</f>
        <v>0.718869924</v>
      </c>
      <c r="S96" s="208"/>
      <c r="T96" s="210">
        <f>SUM(T97:T137)</f>
        <v>0</v>
      </c>
      <c r="AR96" s="211" t="s">
        <v>74</v>
      </c>
      <c r="AT96" s="212" t="s">
        <v>66</v>
      </c>
      <c r="AU96" s="212" t="s">
        <v>74</v>
      </c>
      <c r="AY96" s="211" t="s">
        <v>211</v>
      </c>
      <c r="BK96" s="213">
        <f>SUM(BK97:BK137)</f>
        <v>0</v>
      </c>
    </row>
    <row r="97" spans="2:65" s="1" customFormat="1" ht="16.5" customHeight="1">
      <c r="B97" s="38"/>
      <c r="C97" s="216" t="s">
        <v>74</v>
      </c>
      <c r="D97" s="216" t="s">
        <v>213</v>
      </c>
      <c r="E97" s="217" t="s">
        <v>214</v>
      </c>
      <c r="F97" s="218" t="s">
        <v>215</v>
      </c>
      <c r="G97" s="219" t="s">
        <v>216</v>
      </c>
      <c r="H97" s="220">
        <v>382.5</v>
      </c>
      <c r="I97" s="221"/>
      <c r="J97" s="222">
        <f>ROUND(I97*H97,2)</f>
        <v>0</v>
      </c>
      <c r="K97" s="218" t="s">
        <v>217</v>
      </c>
      <c r="L97" s="43"/>
      <c r="M97" s="223" t="s">
        <v>1</v>
      </c>
      <c r="N97" s="224" t="s">
        <v>38</v>
      </c>
      <c r="O97" s="79"/>
      <c r="P97" s="225">
        <f>O97*H97</f>
        <v>0</v>
      </c>
      <c r="Q97" s="225">
        <v>0</v>
      </c>
      <c r="R97" s="225">
        <f>Q97*H97</f>
        <v>0</v>
      </c>
      <c r="S97" s="225">
        <v>0</v>
      </c>
      <c r="T97" s="226">
        <f>S97*H97</f>
        <v>0</v>
      </c>
      <c r="AR97" s="17" t="s">
        <v>218</v>
      </c>
      <c r="AT97" s="17" t="s">
        <v>213</v>
      </c>
      <c r="AU97" s="17" t="s">
        <v>76</v>
      </c>
      <c r="AY97" s="17" t="s">
        <v>211</v>
      </c>
      <c r="BE97" s="227">
        <f>IF(N97="základní",J97,0)</f>
        <v>0</v>
      </c>
      <c r="BF97" s="227">
        <f>IF(N97="snížená",J97,0)</f>
        <v>0</v>
      </c>
      <c r="BG97" s="227">
        <f>IF(N97="zákl. přenesená",J97,0)</f>
        <v>0</v>
      </c>
      <c r="BH97" s="227">
        <f>IF(N97="sníž. přenesená",J97,0)</f>
        <v>0</v>
      </c>
      <c r="BI97" s="227">
        <f>IF(N97="nulová",J97,0)</f>
        <v>0</v>
      </c>
      <c r="BJ97" s="17" t="s">
        <v>74</v>
      </c>
      <c r="BK97" s="227">
        <f>ROUND(I97*H97,2)</f>
        <v>0</v>
      </c>
      <c r="BL97" s="17" t="s">
        <v>218</v>
      </c>
      <c r="BM97" s="17" t="s">
        <v>1350</v>
      </c>
    </row>
    <row r="98" spans="2:47" s="1" customFormat="1" ht="12">
      <c r="B98" s="38"/>
      <c r="C98" s="39"/>
      <c r="D98" s="228" t="s">
        <v>219</v>
      </c>
      <c r="E98" s="39"/>
      <c r="F98" s="229" t="s">
        <v>220</v>
      </c>
      <c r="G98" s="39"/>
      <c r="H98" s="39"/>
      <c r="I98" s="143"/>
      <c r="J98" s="39"/>
      <c r="K98" s="39"/>
      <c r="L98" s="43"/>
      <c r="M98" s="230"/>
      <c r="N98" s="79"/>
      <c r="O98" s="79"/>
      <c r="P98" s="79"/>
      <c r="Q98" s="79"/>
      <c r="R98" s="79"/>
      <c r="S98" s="79"/>
      <c r="T98" s="80"/>
      <c r="AT98" s="17" t="s">
        <v>219</v>
      </c>
      <c r="AU98" s="17" t="s">
        <v>76</v>
      </c>
    </row>
    <row r="99" spans="2:47" s="1" customFormat="1" ht="12">
      <c r="B99" s="38"/>
      <c r="C99" s="39"/>
      <c r="D99" s="228" t="s">
        <v>221</v>
      </c>
      <c r="E99" s="39"/>
      <c r="F99" s="231" t="s">
        <v>222</v>
      </c>
      <c r="G99" s="39"/>
      <c r="H99" s="39"/>
      <c r="I99" s="143"/>
      <c r="J99" s="39"/>
      <c r="K99" s="39"/>
      <c r="L99" s="43"/>
      <c r="M99" s="230"/>
      <c r="N99" s="79"/>
      <c r="O99" s="79"/>
      <c r="P99" s="79"/>
      <c r="Q99" s="79"/>
      <c r="R99" s="79"/>
      <c r="S99" s="79"/>
      <c r="T99" s="80"/>
      <c r="AT99" s="17" t="s">
        <v>221</v>
      </c>
      <c r="AU99" s="17" t="s">
        <v>76</v>
      </c>
    </row>
    <row r="100" spans="2:51" s="12" customFormat="1" ht="12">
      <c r="B100" s="232"/>
      <c r="C100" s="233"/>
      <c r="D100" s="228" t="s">
        <v>223</v>
      </c>
      <c r="E100" s="234" t="s">
        <v>1</v>
      </c>
      <c r="F100" s="235" t="s">
        <v>224</v>
      </c>
      <c r="G100" s="233"/>
      <c r="H100" s="234" t="s">
        <v>1</v>
      </c>
      <c r="I100" s="236"/>
      <c r="J100" s="233"/>
      <c r="K100" s="233"/>
      <c r="L100" s="237"/>
      <c r="M100" s="238"/>
      <c r="N100" s="239"/>
      <c r="O100" s="239"/>
      <c r="P100" s="239"/>
      <c r="Q100" s="239"/>
      <c r="R100" s="239"/>
      <c r="S100" s="239"/>
      <c r="T100" s="240"/>
      <c r="AT100" s="241" t="s">
        <v>223</v>
      </c>
      <c r="AU100" s="241" t="s">
        <v>76</v>
      </c>
      <c r="AV100" s="12" t="s">
        <v>74</v>
      </c>
      <c r="AW100" s="12" t="s">
        <v>30</v>
      </c>
      <c r="AX100" s="12" t="s">
        <v>67</v>
      </c>
      <c r="AY100" s="241" t="s">
        <v>211</v>
      </c>
    </row>
    <row r="101" spans="2:51" s="12" customFormat="1" ht="12">
      <c r="B101" s="232"/>
      <c r="C101" s="233"/>
      <c r="D101" s="228" t="s">
        <v>223</v>
      </c>
      <c r="E101" s="234" t="s">
        <v>1</v>
      </c>
      <c r="F101" s="235" t="s">
        <v>883</v>
      </c>
      <c r="G101" s="233"/>
      <c r="H101" s="234" t="s">
        <v>1</v>
      </c>
      <c r="I101" s="236"/>
      <c r="J101" s="233"/>
      <c r="K101" s="233"/>
      <c r="L101" s="237"/>
      <c r="M101" s="238"/>
      <c r="N101" s="239"/>
      <c r="O101" s="239"/>
      <c r="P101" s="239"/>
      <c r="Q101" s="239"/>
      <c r="R101" s="239"/>
      <c r="S101" s="239"/>
      <c r="T101" s="240"/>
      <c r="AT101" s="241" t="s">
        <v>223</v>
      </c>
      <c r="AU101" s="241" t="s">
        <v>76</v>
      </c>
      <c r="AV101" s="12" t="s">
        <v>74</v>
      </c>
      <c r="AW101" s="12" t="s">
        <v>30</v>
      </c>
      <c r="AX101" s="12" t="s">
        <v>67</v>
      </c>
      <c r="AY101" s="241" t="s">
        <v>211</v>
      </c>
    </row>
    <row r="102" spans="2:51" s="13" customFormat="1" ht="12">
      <c r="B102" s="242"/>
      <c r="C102" s="243"/>
      <c r="D102" s="228" t="s">
        <v>223</v>
      </c>
      <c r="E102" s="244" t="s">
        <v>1</v>
      </c>
      <c r="F102" s="245" t="s">
        <v>1351</v>
      </c>
      <c r="G102" s="243"/>
      <c r="H102" s="246">
        <v>195</v>
      </c>
      <c r="I102" s="247"/>
      <c r="J102" s="243"/>
      <c r="K102" s="243"/>
      <c r="L102" s="248"/>
      <c r="M102" s="249"/>
      <c r="N102" s="250"/>
      <c r="O102" s="250"/>
      <c r="P102" s="250"/>
      <c r="Q102" s="250"/>
      <c r="R102" s="250"/>
      <c r="S102" s="250"/>
      <c r="T102" s="251"/>
      <c r="AT102" s="252" t="s">
        <v>223</v>
      </c>
      <c r="AU102" s="252" t="s">
        <v>76</v>
      </c>
      <c r="AV102" s="13" t="s">
        <v>76</v>
      </c>
      <c r="AW102" s="13" t="s">
        <v>30</v>
      </c>
      <c r="AX102" s="13" t="s">
        <v>67</v>
      </c>
      <c r="AY102" s="252" t="s">
        <v>211</v>
      </c>
    </row>
    <row r="103" spans="2:51" s="12" customFormat="1" ht="12">
      <c r="B103" s="232"/>
      <c r="C103" s="233"/>
      <c r="D103" s="228" t="s">
        <v>223</v>
      </c>
      <c r="E103" s="234" t="s">
        <v>1</v>
      </c>
      <c r="F103" s="235" t="s">
        <v>881</v>
      </c>
      <c r="G103" s="233"/>
      <c r="H103" s="234" t="s">
        <v>1</v>
      </c>
      <c r="I103" s="236"/>
      <c r="J103" s="233"/>
      <c r="K103" s="233"/>
      <c r="L103" s="237"/>
      <c r="M103" s="238"/>
      <c r="N103" s="239"/>
      <c r="O103" s="239"/>
      <c r="P103" s="239"/>
      <c r="Q103" s="239"/>
      <c r="R103" s="239"/>
      <c r="S103" s="239"/>
      <c r="T103" s="240"/>
      <c r="AT103" s="241" t="s">
        <v>223</v>
      </c>
      <c r="AU103" s="241" t="s">
        <v>76</v>
      </c>
      <c r="AV103" s="12" t="s">
        <v>74</v>
      </c>
      <c r="AW103" s="12" t="s">
        <v>30</v>
      </c>
      <c r="AX103" s="12" t="s">
        <v>67</v>
      </c>
      <c r="AY103" s="241" t="s">
        <v>211</v>
      </c>
    </row>
    <row r="104" spans="2:51" s="13" customFormat="1" ht="12">
      <c r="B104" s="242"/>
      <c r="C104" s="243"/>
      <c r="D104" s="228" t="s">
        <v>223</v>
      </c>
      <c r="E104" s="244" t="s">
        <v>1</v>
      </c>
      <c r="F104" s="245" t="s">
        <v>1352</v>
      </c>
      <c r="G104" s="243"/>
      <c r="H104" s="246">
        <v>187.5</v>
      </c>
      <c r="I104" s="247"/>
      <c r="J104" s="243"/>
      <c r="K104" s="243"/>
      <c r="L104" s="248"/>
      <c r="M104" s="249"/>
      <c r="N104" s="250"/>
      <c r="O104" s="250"/>
      <c r="P104" s="250"/>
      <c r="Q104" s="250"/>
      <c r="R104" s="250"/>
      <c r="S104" s="250"/>
      <c r="T104" s="251"/>
      <c r="AT104" s="252" t="s">
        <v>223</v>
      </c>
      <c r="AU104" s="252" t="s">
        <v>76</v>
      </c>
      <c r="AV104" s="13" t="s">
        <v>76</v>
      </c>
      <c r="AW104" s="13" t="s">
        <v>30</v>
      </c>
      <c r="AX104" s="13" t="s">
        <v>67</v>
      </c>
      <c r="AY104" s="252" t="s">
        <v>211</v>
      </c>
    </row>
    <row r="105" spans="2:51" s="14" customFormat="1" ht="12">
      <c r="B105" s="253"/>
      <c r="C105" s="254"/>
      <c r="D105" s="228" t="s">
        <v>223</v>
      </c>
      <c r="E105" s="255" t="s">
        <v>1</v>
      </c>
      <c r="F105" s="256" t="s">
        <v>227</v>
      </c>
      <c r="G105" s="254"/>
      <c r="H105" s="257">
        <v>382.5</v>
      </c>
      <c r="I105" s="258"/>
      <c r="J105" s="254"/>
      <c r="K105" s="254"/>
      <c r="L105" s="259"/>
      <c r="M105" s="260"/>
      <c r="N105" s="261"/>
      <c r="O105" s="261"/>
      <c r="P105" s="261"/>
      <c r="Q105" s="261"/>
      <c r="R105" s="261"/>
      <c r="S105" s="261"/>
      <c r="T105" s="262"/>
      <c r="AT105" s="263" t="s">
        <v>223</v>
      </c>
      <c r="AU105" s="263" t="s">
        <v>76</v>
      </c>
      <c r="AV105" s="14" t="s">
        <v>218</v>
      </c>
      <c r="AW105" s="14" t="s">
        <v>30</v>
      </c>
      <c r="AX105" s="14" t="s">
        <v>74</v>
      </c>
      <c r="AY105" s="263" t="s">
        <v>211</v>
      </c>
    </row>
    <row r="106" spans="2:65" s="1" customFormat="1" ht="16.5" customHeight="1">
      <c r="B106" s="38"/>
      <c r="C106" s="216" t="s">
        <v>76</v>
      </c>
      <c r="D106" s="216" t="s">
        <v>213</v>
      </c>
      <c r="E106" s="217" t="s">
        <v>228</v>
      </c>
      <c r="F106" s="218" t="s">
        <v>229</v>
      </c>
      <c r="G106" s="219" t="s">
        <v>230</v>
      </c>
      <c r="H106" s="220">
        <v>7.65</v>
      </c>
      <c r="I106" s="221"/>
      <c r="J106" s="222">
        <f>ROUND(I106*H106,2)</f>
        <v>0</v>
      </c>
      <c r="K106" s="218" t="s">
        <v>217</v>
      </c>
      <c r="L106" s="43"/>
      <c r="M106" s="223" t="s">
        <v>1</v>
      </c>
      <c r="N106" s="224" t="s">
        <v>38</v>
      </c>
      <c r="O106" s="79"/>
      <c r="P106" s="225">
        <f>O106*H106</f>
        <v>0</v>
      </c>
      <c r="Q106" s="225">
        <v>0</v>
      </c>
      <c r="R106" s="225">
        <f>Q106*H106</f>
        <v>0</v>
      </c>
      <c r="S106" s="225">
        <v>0</v>
      </c>
      <c r="T106" s="226">
        <f>S106*H106</f>
        <v>0</v>
      </c>
      <c r="AR106" s="17" t="s">
        <v>218</v>
      </c>
      <c r="AT106" s="17" t="s">
        <v>213</v>
      </c>
      <c r="AU106" s="17" t="s">
        <v>76</v>
      </c>
      <c r="AY106" s="17" t="s">
        <v>211</v>
      </c>
      <c r="BE106" s="227">
        <f>IF(N106="základní",J106,0)</f>
        <v>0</v>
      </c>
      <c r="BF106" s="227">
        <f>IF(N106="snížená",J106,0)</f>
        <v>0</v>
      </c>
      <c r="BG106" s="227">
        <f>IF(N106="zákl. přenesená",J106,0)</f>
        <v>0</v>
      </c>
      <c r="BH106" s="227">
        <f>IF(N106="sníž. přenesená",J106,0)</f>
        <v>0</v>
      </c>
      <c r="BI106" s="227">
        <f>IF(N106="nulová",J106,0)</f>
        <v>0</v>
      </c>
      <c r="BJ106" s="17" t="s">
        <v>74</v>
      </c>
      <c r="BK106" s="227">
        <f>ROUND(I106*H106,2)</f>
        <v>0</v>
      </c>
      <c r="BL106" s="17" t="s">
        <v>218</v>
      </c>
      <c r="BM106" s="17" t="s">
        <v>1353</v>
      </c>
    </row>
    <row r="107" spans="2:47" s="1" customFormat="1" ht="12">
      <c r="B107" s="38"/>
      <c r="C107" s="39"/>
      <c r="D107" s="228" t="s">
        <v>219</v>
      </c>
      <c r="E107" s="39"/>
      <c r="F107" s="229" t="s">
        <v>231</v>
      </c>
      <c r="G107" s="39"/>
      <c r="H107" s="39"/>
      <c r="I107" s="143"/>
      <c r="J107" s="39"/>
      <c r="K107" s="39"/>
      <c r="L107" s="43"/>
      <c r="M107" s="230"/>
      <c r="N107" s="79"/>
      <c r="O107" s="79"/>
      <c r="P107" s="79"/>
      <c r="Q107" s="79"/>
      <c r="R107" s="79"/>
      <c r="S107" s="79"/>
      <c r="T107" s="80"/>
      <c r="AT107" s="17" t="s">
        <v>219</v>
      </c>
      <c r="AU107" s="17" t="s">
        <v>76</v>
      </c>
    </row>
    <row r="108" spans="2:47" s="1" customFormat="1" ht="12">
      <c r="B108" s="38"/>
      <c r="C108" s="39"/>
      <c r="D108" s="228" t="s">
        <v>221</v>
      </c>
      <c r="E108" s="39"/>
      <c r="F108" s="231" t="s">
        <v>232</v>
      </c>
      <c r="G108" s="39"/>
      <c r="H108" s="39"/>
      <c r="I108" s="143"/>
      <c r="J108" s="39"/>
      <c r="K108" s="39"/>
      <c r="L108" s="43"/>
      <c r="M108" s="230"/>
      <c r="N108" s="79"/>
      <c r="O108" s="79"/>
      <c r="P108" s="79"/>
      <c r="Q108" s="79"/>
      <c r="R108" s="79"/>
      <c r="S108" s="79"/>
      <c r="T108" s="80"/>
      <c r="AT108" s="17" t="s">
        <v>221</v>
      </c>
      <c r="AU108" s="17" t="s">
        <v>76</v>
      </c>
    </row>
    <row r="109" spans="2:51" s="13" customFormat="1" ht="12">
      <c r="B109" s="242"/>
      <c r="C109" s="243"/>
      <c r="D109" s="228" t="s">
        <v>223</v>
      </c>
      <c r="E109" s="244" t="s">
        <v>1</v>
      </c>
      <c r="F109" s="245" t="s">
        <v>1354</v>
      </c>
      <c r="G109" s="243"/>
      <c r="H109" s="246">
        <v>7.65</v>
      </c>
      <c r="I109" s="247"/>
      <c r="J109" s="243"/>
      <c r="K109" s="243"/>
      <c r="L109" s="248"/>
      <c r="M109" s="249"/>
      <c r="N109" s="250"/>
      <c r="O109" s="250"/>
      <c r="P109" s="250"/>
      <c r="Q109" s="250"/>
      <c r="R109" s="250"/>
      <c r="S109" s="250"/>
      <c r="T109" s="251"/>
      <c r="AT109" s="252" t="s">
        <v>223</v>
      </c>
      <c r="AU109" s="252" t="s">
        <v>76</v>
      </c>
      <c r="AV109" s="13" t="s">
        <v>76</v>
      </c>
      <c r="AW109" s="13" t="s">
        <v>30</v>
      </c>
      <c r="AX109" s="13" t="s">
        <v>74</v>
      </c>
      <c r="AY109" s="252" t="s">
        <v>211</v>
      </c>
    </row>
    <row r="110" spans="2:65" s="1" customFormat="1" ht="16.5" customHeight="1">
      <c r="B110" s="38"/>
      <c r="C110" s="216" t="s">
        <v>236</v>
      </c>
      <c r="D110" s="216" t="s">
        <v>213</v>
      </c>
      <c r="E110" s="217" t="s">
        <v>1355</v>
      </c>
      <c r="F110" s="218" t="s">
        <v>1356</v>
      </c>
      <c r="G110" s="219" t="s">
        <v>246</v>
      </c>
      <c r="H110" s="220">
        <v>40</v>
      </c>
      <c r="I110" s="221"/>
      <c r="J110" s="222">
        <f>ROUND(I110*H110,2)</f>
        <v>0</v>
      </c>
      <c r="K110" s="218" t="s">
        <v>217</v>
      </c>
      <c r="L110" s="43"/>
      <c r="M110" s="223" t="s">
        <v>1</v>
      </c>
      <c r="N110" s="224" t="s">
        <v>38</v>
      </c>
      <c r="O110" s="79"/>
      <c r="P110" s="225">
        <f>O110*H110</f>
        <v>0</v>
      </c>
      <c r="Q110" s="225">
        <v>0.0179717481</v>
      </c>
      <c r="R110" s="225">
        <f>Q110*H110</f>
        <v>0.718869924</v>
      </c>
      <c r="S110" s="225">
        <v>0</v>
      </c>
      <c r="T110" s="226">
        <f>S110*H110</f>
        <v>0</v>
      </c>
      <c r="AR110" s="17" t="s">
        <v>218</v>
      </c>
      <c r="AT110" s="17" t="s">
        <v>213</v>
      </c>
      <c r="AU110" s="17" t="s">
        <v>76</v>
      </c>
      <c r="AY110" s="17" t="s">
        <v>211</v>
      </c>
      <c r="BE110" s="227">
        <f>IF(N110="základní",J110,0)</f>
        <v>0</v>
      </c>
      <c r="BF110" s="227">
        <f>IF(N110="snížená",J110,0)</f>
        <v>0</v>
      </c>
      <c r="BG110" s="227">
        <f>IF(N110="zákl. přenesená",J110,0)</f>
        <v>0</v>
      </c>
      <c r="BH110" s="227">
        <f>IF(N110="sníž. přenesená",J110,0)</f>
        <v>0</v>
      </c>
      <c r="BI110" s="227">
        <f>IF(N110="nulová",J110,0)</f>
        <v>0</v>
      </c>
      <c r="BJ110" s="17" t="s">
        <v>74</v>
      </c>
      <c r="BK110" s="227">
        <f>ROUND(I110*H110,2)</f>
        <v>0</v>
      </c>
      <c r="BL110" s="17" t="s">
        <v>218</v>
      </c>
      <c r="BM110" s="17" t="s">
        <v>1357</v>
      </c>
    </row>
    <row r="111" spans="2:47" s="1" customFormat="1" ht="12">
      <c r="B111" s="38"/>
      <c r="C111" s="39"/>
      <c r="D111" s="228" t="s">
        <v>219</v>
      </c>
      <c r="E111" s="39"/>
      <c r="F111" s="229" t="s">
        <v>1358</v>
      </c>
      <c r="G111" s="39"/>
      <c r="H111" s="39"/>
      <c r="I111" s="143"/>
      <c r="J111" s="39"/>
      <c r="K111" s="39"/>
      <c r="L111" s="43"/>
      <c r="M111" s="230"/>
      <c r="N111" s="79"/>
      <c r="O111" s="79"/>
      <c r="P111" s="79"/>
      <c r="Q111" s="79"/>
      <c r="R111" s="79"/>
      <c r="S111" s="79"/>
      <c r="T111" s="80"/>
      <c r="AT111" s="17" t="s">
        <v>219</v>
      </c>
      <c r="AU111" s="17" t="s">
        <v>76</v>
      </c>
    </row>
    <row r="112" spans="2:47" s="1" customFormat="1" ht="12">
      <c r="B112" s="38"/>
      <c r="C112" s="39"/>
      <c r="D112" s="228" t="s">
        <v>221</v>
      </c>
      <c r="E112" s="39"/>
      <c r="F112" s="231" t="s">
        <v>1359</v>
      </c>
      <c r="G112" s="39"/>
      <c r="H112" s="39"/>
      <c r="I112" s="143"/>
      <c r="J112" s="39"/>
      <c r="K112" s="39"/>
      <c r="L112" s="43"/>
      <c r="M112" s="230"/>
      <c r="N112" s="79"/>
      <c r="O112" s="79"/>
      <c r="P112" s="79"/>
      <c r="Q112" s="79"/>
      <c r="R112" s="79"/>
      <c r="S112" s="79"/>
      <c r="T112" s="80"/>
      <c r="AT112" s="17" t="s">
        <v>221</v>
      </c>
      <c r="AU112" s="17" t="s">
        <v>76</v>
      </c>
    </row>
    <row r="113" spans="2:65" s="1" customFormat="1" ht="16.5" customHeight="1">
      <c r="B113" s="38"/>
      <c r="C113" s="216" t="s">
        <v>218</v>
      </c>
      <c r="D113" s="216" t="s">
        <v>213</v>
      </c>
      <c r="E113" s="217" t="s">
        <v>290</v>
      </c>
      <c r="F113" s="218" t="s">
        <v>291</v>
      </c>
      <c r="G113" s="219" t="s">
        <v>230</v>
      </c>
      <c r="H113" s="220">
        <v>23.391</v>
      </c>
      <c r="I113" s="221"/>
      <c r="J113" s="222">
        <f>ROUND(I113*H113,2)</f>
        <v>0</v>
      </c>
      <c r="K113" s="218" t="s">
        <v>217</v>
      </c>
      <c r="L113" s="43"/>
      <c r="M113" s="223" t="s">
        <v>1</v>
      </c>
      <c r="N113" s="224" t="s">
        <v>38</v>
      </c>
      <c r="O113" s="79"/>
      <c r="P113" s="225">
        <f>O113*H113</f>
        <v>0</v>
      </c>
      <c r="Q113" s="225">
        <v>0</v>
      </c>
      <c r="R113" s="225">
        <f>Q113*H113</f>
        <v>0</v>
      </c>
      <c r="S113" s="225">
        <v>0</v>
      </c>
      <c r="T113" s="226">
        <f>S113*H113</f>
        <v>0</v>
      </c>
      <c r="AR113" s="17" t="s">
        <v>218</v>
      </c>
      <c r="AT113" s="17" t="s">
        <v>213</v>
      </c>
      <c r="AU113" s="17" t="s">
        <v>76</v>
      </c>
      <c r="AY113" s="17" t="s">
        <v>211</v>
      </c>
      <c r="BE113" s="227">
        <f>IF(N113="základní",J113,0)</f>
        <v>0</v>
      </c>
      <c r="BF113" s="227">
        <f>IF(N113="snížená",J113,0)</f>
        <v>0</v>
      </c>
      <c r="BG113" s="227">
        <f>IF(N113="zákl. přenesená",J113,0)</f>
        <v>0</v>
      </c>
      <c r="BH113" s="227">
        <f>IF(N113="sníž. přenesená",J113,0)</f>
        <v>0</v>
      </c>
      <c r="BI113" s="227">
        <f>IF(N113="nulová",J113,0)</f>
        <v>0</v>
      </c>
      <c r="BJ113" s="17" t="s">
        <v>74</v>
      </c>
      <c r="BK113" s="227">
        <f>ROUND(I113*H113,2)</f>
        <v>0</v>
      </c>
      <c r="BL113" s="17" t="s">
        <v>218</v>
      </c>
      <c r="BM113" s="17" t="s">
        <v>1360</v>
      </c>
    </row>
    <row r="114" spans="2:47" s="1" customFormat="1" ht="12">
      <c r="B114" s="38"/>
      <c r="C114" s="39"/>
      <c r="D114" s="228" t="s">
        <v>219</v>
      </c>
      <c r="E114" s="39"/>
      <c r="F114" s="229" t="s">
        <v>293</v>
      </c>
      <c r="G114" s="39"/>
      <c r="H114" s="39"/>
      <c r="I114" s="143"/>
      <c r="J114" s="39"/>
      <c r="K114" s="39"/>
      <c r="L114" s="43"/>
      <c r="M114" s="230"/>
      <c r="N114" s="79"/>
      <c r="O114" s="79"/>
      <c r="P114" s="79"/>
      <c r="Q114" s="79"/>
      <c r="R114" s="79"/>
      <c r="S114" s="79"/>
      <c r="T114" s="80"/>
      <c r="AT114" s="17" t="s">
        <v>219</v>
      </c>
      <c r="AU114" s="17" t="s">
        <v>76</v>
      </c>
    </row>
    <row r="115" spans="2:47" s="1" customFormat="1" ht="12">
      <c r="B115" s="38"/>
      <c r="C115" s="39"/>
      <c r="D115" s="228" t="s">
        <v>221</v>
      </c>
      <c r="E115" s="39"/>
      <c r="F115" s="231" t="s">
        <v>287</v>
      </c>
      <c r="G115" s="39"/>
      <c r="H115" s="39"/>
      <c r="I115" s="143"/>
      <c r="J115" s="39"/>
      <c r="K115" s="39"/>
      <c r="L115" s="43"/>
      <c r="M115" s="230"/>
      <c r="N115" s="79"/>
      <c r="O115" s="79"/>
      <c r="P115" s="79"/>
      <c r="Q115" s="79"/>
      <c r="R115" s="79"/>
      <c r="S115" s="79"/>
      <c r="T115" s="80"/>
      <c r="AT115" s="17" t="s">
        <v>221</v>
      </c>
      <c r="AU115" s="17" t="s">
        <v>76</v>
      </c>
    </row>
    <row r="116" spans="2:51" s="12" customFormat="1" ht="12">
      <c r="B116" s="232"/>
      <c r="C116" s="233"/>
      <c r="D116" s="228" t="s">
        <v>223</v>
      </c>
      <c r="E116" s="234" t="s">
        <v>1</v>
      </c>
      <c r="F116" s="235" t="s">
        <v>1361</v>
      </c>
      <c r="G116" s="233"/>
      <c r="H116" s="234" t="s">
        <v>1</v>
      </c>
      <c r="I116" s="236"/>
      <c r="J116" s="233"/>
      <c r="K116" s="233"/>
      <c r="L116" s="237"/>
      <c r="M116" s="238"/>
      <c r="N116" s="239"/>
      <c r="O116" s="239"/>
      <c r="P116" s="239"/>
      <c r="Q116" s="239"/>
      <c r="R116" s="239"/>
      <c r="S116" s="239"/>
      <c r="T116" s="240"/>
      <c r="AT116" s="241" t="s">
        <v>223</v>
      </c>
      <c r="AU116" s="241" t="s">
        <v>76</v>
      </c>
      <c r="AV116" s="12" t="s">
        <v>74</v>
      </c>
      <c r="AW116" s="12" t="s">
        <v>30</v>
      </c>
      <c r="AX116" s="12" t="s">
        <v>67</v>
      </c>
      <c r="AY116" s="241" t="s">
        <v>211</v>
      </c>
    </row>
    <row r="117" spans="2:51" s="13" customFormat="1" ht="12">
      <c r="B117" s="242"/>
      <c r="C117" s="243"/>
      <c r="D117" s="228" t="s">
        <v>223</v>
      </c>
      <c r="E117" s="244" t="s">
        <v>1</v>
      </c>
      <c r="F117" s="245" t="s">
        <v>1362</v>
      </c>
      <c r="G117" s="243"/>
      <c r="H117" s="246">
        <v>23.391</v>
      </c>
      <c r="I117" s="247"/>
      <c r="J117" s="243"/>
      <c r="K117" s="243"/>
      <c r="L117" s="248"/>
      <c r="M117" s="249"/>
      <c r="N117" s="250"/>
      <c r="O117" s="250"/>
      <c r="P117" s="250"/>
      <c r="Q117" s="250"/>
      <c r="R117" s="250"/>
      <c r="S117" s="250"/>
      <c r="T117" s="251"/>
      <c r="AT117" s="252" t="s">
        <v>223</v>
      </c>
      <c r="AU117" s="252" t="s">
        <v>76</v>
      </c>
      <c r="AV117" s="13" t="s">
        <v>76</v>
      </c>
      <c r="AW117" s="13" t="s">
        <v>30</v>
      </c>
      <c r="AX117" s="13" t="s">
        <v>67</v>
      </c>
      <c r="AY117" s="252" t="s">
        <v>211</v>
      </c>
    </row>
    <row r="118" spans="2:51" s="14" customFormat="1" ht="12">
      <c r="B118" s="253"/>
      <c r="C118" s="254"/>
      <c r="D118" s="228" t="s">
        <v>223</v>
      </c>
      <c r="E118" s="255" t="s">
        <v>1</v>
      </c>
      <c r="F118" s="256" t="s">
        <v>227</v>
      </c>
      <c r="G118" s="254"/>
      <c r="H118" s="257">
        <v>23.391</v>
      </c>
      <c r="I118" s="258"/>
      <c r="J118" s="254"/>
      <c r="K118" s="254"/>
      <c r="L118" s="259"/>
      <c r="M118" s="260"/>
      <c r="N118" s="261"/>
      <c r="O118" s="261"/>
      <c r="P118" s="261"/>
      <c r="Q118" s="261"/>
      <c r="R118" s="261"/>
      <c r="S118" s="261"/>
      <c r="T118" s="262"/>
      <c r="AT118" s="263" t="s">
        <v>223</v>
      </c>
      <c r="AU118" s="263" t="s">
        <v>76</v>
      </c>
      <c r="AV118" s="14" t="s">
        <v>218</v>
      </c>
      <c r="AW118" s="14" t="s">
        <v>30</v>
      </c>
      <c r="AX118" s="14" t="s">
        <v>74</v>
      </c>
      <c r="AY118" s="263" t="s">
        <v>211</v>
      </c>
    </row>
    <row r="119" spans="2:65" s="1" customFormat="1" ht="16.5" customHeight="1">
      <c r="B119" s="38"/>
      <c r="C119" s="216" t="s">
        <v>254</v>
      </c>
      <c r="D119" s="216" t="s">
        <v>213</v>
      </c>
      <c r="E119" s="217" t="s">
        <v>296</v>
      </c>
      <c r="F119" s="218" t="s">
        <v>297</v>
      </c>
      <c r="G119" s="219" t="s">
        <v>230</v>
      </c>
      <c r="H119" s="220">
        <v>187.128</v>
      </c>
      <c r="I119" s="221"/>
      <c r="J119" s="222">
        <f>ROUND(I119*H119,2)</f>
        <v>0</v>
      </c>
      <c r="K119" s="218" t="s">
        <v>217</v>
      </c>
      <c r="L119" s="43"/>
      <c r="M119" s="223" t="s">
        <v>1</v>
      </c>
      <c r="N119" s="224" t="s">
        <v>38</v>
      </c>
      <c r="O119" s="79"/>
      <c r="P119" s="225">
        <f>O119*H119</f>
        <v>0</v>
      </c>
      <c r="Q119" s="225">
        <v>0</v>
      </c>
      <c r="R119" s="225">
        <f>Q119*H119</f>
        <v>0</v>
      </c>
      <c r="S119" s="225">
        <v>0</v>
      </c>
      <c r="T119" s="226">
        <f>S119*H119</f>
        <v>0</v>
      </c>
      <c r="AR119" s="17" t="s">
        <v>218</v>
      </c>
      <c r="AT119" s="17" t="s">
        <v>213</v>
      </c>
      <c r="AU119" s="17" t="s">
        <v>76</v>
      </c>
      <c r="AY119" s="17" t="s">
        <v>211</v>
      </c>
      <c r="BE119" s="227">
        <f>IF(N119="základní",J119,0)</f>
        <v>0</v>
      </c>
      <c r="BF119" s="227">
        <f>IF(N119="snížená",J119,0)</f>
        <v>0</v>
      </c>
      <c r="BG119" s="227">
        <f>IF(N119="zákl. přenesená",J119,0)</f>
        <v>0</v>
      </c>
      <c r="BH119" s="227">
        <f>IF(N119="sníž. přenesená",J119,0)</f>
        <v>0</v>
      </c>
      <c r="BI119" s="227">
        <f>IF(N119="nulová",J119,0)</f>
        <v>0</v>
      </c>
      <c r="BJ119" s="17" t="s">
        <v>74</v>
      </c>
      <c r="BK119" s="227">
        <f>ROUND(I119*H119,2)</f>
        <v>0</v>
      </c>
      <c r="BL119" s="17" t="s">
        <v>218</v>
      </c>
      <c r="BM119" s="17" t="s">
        <v>1363</v>
      </c>
    </row>
    <row r="120" spans="2:47" s="1" customFormat="1" ht="12">
      <c r="B120" s="38"/>
      <c r="C120" s="39"/>
      <c r="D120" s="228" t="s">
        <v>219</v>
      </c>
      <c r="E120" s="39"/>
      <c r="F120" s="229" t="s">
        <v>299</v>
      </c>
      <c r="G120" s="39"/>
      <c r="H120" s="39"/>
      <c r="I120" s="143"/>
      <c r="J120" s="39"/>
      <c r="K120" s="39"/>
      <c r="L120" s="43"/>
      <c r="M120" s="230"/>
      <c r="N120" s="79"/>
      <c r="O120" s="79"/>
      <c r="P120" s="79"/>
      <c r="Q120" s="79"/>
      <c r="R120" s="79"/>
      <c r="S120" s="79"/>
      <c r="T120" s="80"/>
      <c r="AT120" s="17" t="s">
        <v>219</v>
      </c>
      <c r="AU120" s="17" t="s">
        <v>76</v>
      </c>
    </row>
    <row r="121" spans="2:47" s="1" customFormat="1" ht="12">
      <c r="B121" s="38"/>
      <c r="C121" s="39"/>
      <c r="D121" s="228" t="s">
        <v>221</v>
      </c>
      <c r="E121" s="39"/>
      <c r="F121" s="231" t="s">
        <v>287</v>
      </c>
      <c r="G121" s="39"/>
      <c r="H121" s="39"/>
      <c r="I121" s="143"/>
      <c r="J121" s="39"/>
      <c r="K121" s="39"/>
      <c r="L121" s="43"/>
      <c r="M121" s="230"/>
      <c r="N121" s="79"/>
      <c r="O121" s="79"/>
      <c r="P121" s="79"/>
      <c r="Q121" s="79"/>
      <c r="R121" s="79"/>
      <c r="S121" s="79"/>
      <c r="T121" s="80"/>
      <c r="AT121" s="17" t="s">
        <v>221</v>
      </c>
      <c r="AU121" s="17" t="s">
        <v>76</v>
      </c>
    </row>
    <row r="122" spans="2:47" s="1" customFormat="1" ht="12">
      <c r="B122" s="38"/>
      <c r="C122" s="39"/>
      <c r="D122" s="228" t="s">
        <v>250</v>
      </c>
      <c r="E122" s="39"/>
      <c r="F122" s="231" t="s">
        <v>1364</v>
      </c>
      <c r="G122" s="39"/>
      <c r="H122" s="39"/>
      <c r="I122" s="143"/>
      <c r="J122" s="39"/>
      <c r="K122" s="39"/>
      <c r="L122" s="43"/>
      <c r="M122" s="230"/>
      <c r="N122" s="79"/>
      <c r="O122" s="79"/>
      <c r="P122" s="79"/>
      <c r="Q122" s="79"/>
      <c r="R122" s="79"/>
      <c r="S122" s="79"/>
      <c r="T122" s="80"/>
      <c r="AT122" s="17" t="s">
        <v>250</v>
      </c>
      <c r="AU122" s="17" t="s">
        <v>76</v>
      </c>
    </row>
    <row r="123" spans="2:51" s="13" customFormat="1" ht="12">
      <c r="B123" s="242"/>
      <c r="C123" s="243"/>
      <c r="D123" s="228" t="s">
        <v>223</v>
      </c>
      <c r="E123" s="244" t="s">
        <v>1</v>
      </c>
      <c r="F123" s="245" t="s">
        <v>1365</v>
      </c>
      <c r="G123" s="243"/>
      <c r="H123" s="246">
        <v>187.128</v>
      </c>
      <c r="I123" s="247"/>
      <c r="J123" s="243"/>
      <c r="K123" s="243"/>
      <c r="L123" s="248"/>
      <c r="M123" s="249"/>
      <c r="N123" s="250"/>
      <c r="O123" s="250"/>
      <c r="P123" s="250"/>
      <c r="Q123" s="250"/>
      <c r="R123" s="250"/>
      <c r="S123" s="250"/>
      <c r="T123" s="251"/>
      <c r="AT123" s="252" t="s">
        <v>223</v>
      </c>
      <c r="AU123" s="252" t="s">
        <v>76</v>
      </c>
      <c r="AV123" s="13" t="s">
        <v>76</v>
      </c>
      <c r="AW123" s="13" t="s">
        <v>30</v>
      </c>
      <c r="AX123" s="13" t="s">
        <v>74</v>
      </c>
      <c r="AY123" s="252" t="s">
        <v>211</v>
      </c>
    </row>
    <row r="124" spans="2:65" s="1" customFormat="1" ht="16.5" customHeight="1">
      <c r="B124" s="38"/>
      <c r="C124" s="216" t="s">
        <v>239</v>
      </c>
      <c r="D124" s="216" t="s">
        <v>213</v>
      </c>
      <c r="E124" s="217" t="s">
        <v>302</v>
      </c>
      <c r="F124" s="218" t="s">
        <v>303</v>
      </c>
      <c r="G124" s="219" t="s">
        <v>230</v>
      </c>
      <c r="H124" s="220">
        <v>23.391</v>
      </c>
      <c r="I124" s="221"/>
      <c r="J124" s="222">
        <f>ROUND(I124*H124,2)</f>
        <v>0</v>
      </c>
      <c r="K124" s="218" t="s">
        <v>217</v>
      </c>
      <c r="L124" s="43"/>
      <c r="M124" s="223" t="s">
        <v>1</v>
      </c>
      <c r="N124" s="224" t="s">
        <v>38</v>
      </c>
      <c r="O124" s="79"/>
      <c r="P124" s="225">
        <f>O124*H124</f>
        <v>0</v>
      </c>
      <c r="Q124" s="225">
        <v>0</v>
      </c>
      <c r="R124" s="225">
        <f>Q124*H124</f>
        <v>0</v>
      </c>
      <c r="S124" s="225">
        <v>0</v>
      </c>
      <c r="T124" s="226">
        <f>S124*H124</f>
        <v>0</v>
      </c>
      <c r="AR124" s="17" t="s">
        <v>218</v>
      </c>
      <c r="AT124" s="17" t="s">
        <v>213</v>
      </c>
      <c r="AU124" s="17" t="s">
        <v>76</v>
      </c>
      <c r="AY124" s="17" t="s">
        <v>211</v>
      </c>
      <c r="BE124" s="227">
        <f>IF(N124="základní",J124,0)</f>
        <v>0</v>
      </c>
      <c r="BF124" s="227">
        <f>IF(N124="snížená",J124,0)</f>
        <v>0</v>
      </c>
      <c r="BG124" s="227">
        <f>IF(N124="zákl. přenesená",J124,0)</f>
        <v>0</v>
      </c>
      <c r="BH124" s="227">
        <f>IF(N124="sníž. přenesená",J124,0)</f>
        <v>0</v>
      </c>
      <c r="BI124" s="227">
        <f>IF(N124="nulová",J124,0)</f>
        <v>0</v>
      </c>
      <c r="BJ124" s="17" t="s">
        <v>74</v>
      </c>
      <c r="BK124" s="227">
        <f>ROUND(I124*H124,2)</f>
        <v>0</v>
      </c>
      <c r="BL124" s="17" t="s">
        <v>218</v>
      </c>
      <c r="BM124" s="17" t="s">
        <v>1366</v>
      </c>
    </row>
    <row r="125" spans="2:47" s="1" customFormat="1" ht="12">
      <c r="B125" s="38"/>
      <c r="C125" s="39"/>
      <c r="D125" s="228" t="s">
        <v>219</v>
      </c>
      <c r="E125" s="39"/>
      <c r="F125" s="229" t="s">
        <v>305</v>
      </c>
      <c r="G125" s="39"/>
      <c r="H125" s="39"/>
      <c r="I125" s="143"/>
      <c r="J125" s="39"/>
      <c r="K125" s="39"/>
      <c r="L125" s="43"/>
      <c r="M125" s="230"/>
      <c r="N125" s="79"/>
      <c r="O125" s="79"/>
      <c r="P125" s="79"/>
      <c r="Q125" s="79"/>
      <c r="R125" s="79"/>
      <c r="S125" s="79"/>
      <c r="T125" s="80"/>
      <c r="AT125" s="17" t="s">
        <v>219</v>
      </c>
      <c r="AU125" s="17" t="s">
        <v>76</v>
      </c>
    </row>
    <row r="126" spans="2:47" s="1" customFormat="1" ht="12">
      <c r="B126" s="38"/>
      <c r="C126" s="39"/>
      <c r="D126" s="228" t="s">
        <v>221</v>
      </c>
      <c r="E126" s="39"/>
      <c r="F126" s="231" t="s">
        <v>306</v>
      </c>
      <c r="G126" s="39"/>
      <c r="H126" s="39"/>
      <c r="I126" s="143"/>
      <c r="J126" s="39"/>
      <c r="K126" s="39"/>
      <c r="L126" s="43"/>
      <c r="M126" s="230"/>
      <c r="N126" s="79"/>
      <c r="O126" s="79"/>
      <c r="P126" s="79"/>
      <c r="Q126" s="79"/>
      <c r="R126" s="79"/>
      <c r="S126" s="79"/>
      <c r="T126" s="80"/>
      <c r="AT126" s="17" t="s">
        <v>221</v>
      </c>
      <c r="AU126" s="17" t="s">
        <v>76</v>
      </c>
    </row>
    <row r="127" spans="2:51" s="13" customFormat="1" ht="12">
      <c r="B127" s="242"/>
      <c r="C127" s="243"/>
      <c r="D127" s="228" t="s">
        <v>223</v>
      </c>
      <c r="E127" s="244" t="s">
        <v>1</v>
      </c>
      <c r="F127" s="245" t="s">
        <v>1362</v>
      </c>
      <c r="G127" s="243"/>
      <c r="H127" s="246">
        <v>23.391</v>
      </c>
      <c r="I127" s="247"/>
      <c r="J127" s="243"/>
      <c r="K127" s="243"/>
      <c r="L127" s="248"/>
      <c r="M127" s="249"/>
      <c r="N127" s="250"/>
      <c r="O127" s="250"/>
      <c r="P127" s="250"/>
      <c r="Q127" s="250"/>
      <c r="R127" s="250"/>
      <c r="S127" s="250"/>
      <c r="T127" s="251"/>
      <c r="AT127" s="252" t="s">
        <v>223</v>
      </c>
      <c r="AU127" s="252" t="s">
        <v>76</v>
      </c>
      <c r="AV127" s="13" t="s">
        <v>76</v>
      </c>
      <c r="AW127" s="13" t="s">
        <v>30</v>
      </c>
      <c r="AX127" s="13" t="s">
        <v>74</v>
      </c>
      <c r="AY127" s="252" t="s">
        <v>211</v>
      </c>
    </row>
    <row r="128" spans="2:65" s="1" customFormat="1" ht="16.5" customHeight="1">
      <c r="B128" s="38"/>
      <c r="C128" s="216" t="s">
        <v>270</v>
      </c>
      <c r="D128" s="216" t="s">
        <v>213</v>
      </c>
      <c r="E128" s="217" t="s">
        <v>1367</v>
      </c>
      <c r="F128" s="218" t="s">
        <v>1368</v>
      </c>
      <c r="G128" s="219" t="s">
        <v>230</v>
      </c>
      <c r="H128" s="220">
        <v>3</v>
      </c>
      <c r="I128" s="221"/>
      <c r="J128" s="222">
        <f>ROUND(I128*H128,2)</f>
        <v>0</v>
      </c>
      <c r="K128" s="218" t="s">
        <v>217</v>
      </c>
      <c r="L128" s="43"/>
      <c r="M128" s="223" t="s">
        <v>1</v>
      </c>
      <c r="N128" s="224" t="s">
        <v>38</v>
      </c>
      <c r="O128" s="79"/>
      <c r="P128" s="225">
        <f>O128*H128</f>
        <v>0</v>
      </c>
      <c r="Q128" s="225">
        <v>0</v>
      </c>
      <c r="R128" s="225">
        <f>Q128*H128</f>
        <v>0</v>
      </c>
      <c r="S128" s="225">
        <v>0</v>
      </c>
      <c r="T128" s="226">
        <f>S128*H128</f>
        <v>0</v>
      </c>
      <c r="AR128" s="17" t="s">
        <v>218</v>
      </c>
      <c r="AT128" s="17" t="s">
        <v>213</v>
      </c>
      <c r="AU128" s="17" t="s">
        <v>76</v>
      </c>
      <c r="AY128" s="17" t="s">
        <v>211</v>
      </c>
      <c r="BE128" s="227">
        <f>IF(N128="základní",J128,0)</f>
        <v>0</v>
      </c>
      <c r="BF128" s="227">
        <f>IF(N128="snížená",J128,0)</f>
        <v>0</v>
      </c>
      <c r="BG128" s="227">
        <f>IF(N128="zákl. přenesená",J128,0)</f>
        <v>0</v>
      </c>
      <c r="BH128" s="227">
        <f>IF(N128="sníž. přenesená",J128,0)</f>
        <v>0</v>
      </c>
      <c r="BI128" s="227">
        <f>IF(N128="nulová",J128,0)</f>
        <v>0</v>
      </c>
      <c r="BJ128" s="17" t="s">
        <v>74</v>
      </c>
      <c r="BK128" s="227">
        <f>ROUND(I128*H128,2)</f>
        <v>0</v>
      </c>
      <c r="BL128" s="17" t="s">
        <v>218</v>
      </c>
      <c r="BM128" s="17" t="s">
        <v>1369</v>
      </c>
    </row>
    <row r="129" spans="2:47" s="1" customFormat="1" ht="12">
      <c r="B129" s="38"/>
      <c r="C129" s="39"/>
      <c r="D129" s="228" t="s">
        <v>219</v>
      </c>
      <c r="E129" s="39"/>
      <c r="F129" s="229" t="s">
        <v>1370</v>
      </c>
      <c r="G129" s="39"/>
      <c r="H129" s="39"/>
      <c r="I129" s="143"/>
      <c r="J129" s="39"/>
      <c r="K129" s="39"/>
      <c r="L129" s="43"/>
      <c r="M129" s="230"/>
      <c r="N129" s="79"/>
      <c r="O129" s="79"/>
      <c r="P129" s="79"/>
      <c r="Q129" s="79"/>
      <c r="R129" s="79"/>
      <c r="S129" s="79"/>
      <c r="T129" s="80"/>
      <c r="AT129" s="17" t="s">
        <v>219</v>
      </c>
      <c r="AU129" s="17" t="s">
        <v>76</v>
      </c>
    </row>
    <row r="130" spans="2:47" s="1" customFormat="1" ht="12">
      <c r="B130" s="38"/>
      <c r="C130" s="39"/>
      <c r="D130" s="228" t="s">
        <v>221</v>
      </c>
      <c r="E130" s="39"/>
      <c r="F130" s="231" t="s">
        <v>1371</v>
      </c>
      <c r="G130" s="39"/>
      <c r="H130" s="39"/>
      <c r="I130" s="143"/>
      <c r="J130" s="39"/>
      <c r="K130" s="39"/>
      <c r="L130" s="43"/>
      <c r="M130" s="230"/>
      <c r="N130" s="79"/>
      <c r="O130" s="79"/>
      <c r="P130" s="79"/>
      <c r="Q130" s="79"/>
      <c r="R130" s="79"/>
      <c r="S130" s="79"/>
      <c r="T130" s="80"/>
      <c r="AT130" s="17" t="s">
        <v>221</v>
      </c>
      <c r="AU130" s="17" t="s">
        <v>76</v>
      </c>
    </row>
    <row r="131" spans="2:51" s="13" customFormat="1" ht="12">
      <c r="B131" s="242"/>
      <c r="C131" s="243"/>
      <c r="D131" s="228" t="s">
        <v>223</v>
      </c>
      <c r="E131" s="244" t="s">
        <v>1</v>
      </c>
      <c r="F131" s="245" t="s">
        <v>236</v>
      </c>
      <c r="G131" s="243"/>
      <c r="H131" s="246">
        <v>3</v>
      </c>
      <c r="I131" s="247"/>
      <c r="J131" s="243"/>
      <c r="K131" s="243"/>
      <c r="L131" s="248"/>
      <c r="M131" s="249"/>
      <c r="N131" s="250"/>
      <c r="O131" s="250"/>
      <c r="P131" s="250"/>
      <c r="Q131" s="250"/>
      <c r="R131" s="250"/>
      <c r="S131" s="250"/>
      <c r="T131" s="251"/>
      <c r="AT131" s="252" t="s">
        <v>223</v>
      </c>
      <c r="AU131" s="252" t="s">
        <v>76</v>
      </c>
      <c r="AV131" s="13" t="s">
        <v>76</v>
      </c>
      <c r="AW131" s="13" t="s">
        <v>30</v>
      </c>
      <c r="AX131" s="13" t="s">
        <v>67</v>
      </c>
      <c r="AY131" s="252" t="s">
        <v>211</v>
      </c>
    </row>
    <row r="132" spans="2:51" s="14" customFormat="1" ht="12">
      <c r="B132" s="253"/>
      <c r="C132" s="254"/>
      <c r="D132" s="228" t="s">
        <v>223</v>
      </c>
      <c r="E132" s="255" t="s">
        <v>1</v>
      </c>
      <c r="F132" s="256" t="s">
        <v>227</v>
      </c>
      <c r="G132" s="254"/>
      <c r="H132" s="257">
        <v>3</v>
      </c>
      <c r="I132" s="258"/>
      <c r="J132" s="254"/>
      <c r="K132" s="254"/>
      <c r="L132" s="259"/>
      <c r="M132" s="260"/>
      <c r="N132" s="261"/>
      <c r="O132" s="261"/>
      <c r="P132" s="261"/>
      <c r="Q132" s="261"/>
      <c r="R132" s="261"/>
      <c r="S132" s="261"/>
      <c r="T132" s="262"/>
      <c r="AT132" s="263" t="s">
        <v>223</v>
      </c>
      <c r="AU132" s="263" t="s">
        <v>76</v>
      </c>
      <c r="AV132" s="14" t="s">
        <v>218</v>
      </c>
      <c r="AW132" s="14" t="s">
        <v>30</v>
      </c>
      <c r="AX132" s="14" t="s">
        <v>74</v>
      </c>
      <c r="AY132" s="263" t="s">
        <v>211</v>
      </c>
    </row>
    <row r="133" spans="2:65" s="1" customFormat="1" ht="16.5" customHeight="1">
      <c r="B133" s="38"/>
      <c r="C133" s="216" t="s">
        <v>247</v>
      </c>
      <c r="D133" s="216" t="s">
        <v>213</v>
      </c>
      <c r="E133" s="217" t="s">
        <v>321</v>
      </c>
      <c r="F133" s="218" t="s">
        <v>322</v>
      </c>
      <c r="G133" s="219" t="s">
        <v>323</v>
      </c>
      <c r="H133" s="220">
        <v>46.782</v>
      </c>
      <c r="I133" s="221"/>
      <c r="J133" s="222">
        <f>ROUND(I133*H133,2)</f>
        <v>0</v>
      </c>
      <c r="K133" s="218" t="s">
        <v>217</v>
      </c>
      <c r="L133" s="43"/>
      <c r="M133" s="223" t="s">
        <v>1</v>
      </c>
      <c r="N133" s="224" t="s">
        <v>38</v>
      </c>
      <c r="O133" s="79"/>
      <c r="P133" s="225">
        <f>O133*H133</f>
        <v>0</v>
      </c>
      <c r="Q133" s="225">
        <v>0</v>
      </c>
      <c r="R133" s="225">
        <f>Q133*H133</f>
        <v>0</v>
      </c>
      <c r="S133" s="225">
        <v>0</v>
      </c>
      <c r="T133" s="226">
        <f>S133*H133</f>
        <v>0</v>
      </c>
      <c r="AR133" s="17" t="s">
        <v>218</v>
      </c>
      <c r="AT133" s="17" t="s">
        <v>213</v>
      </c>
      <c r="AU133" s="17" t="s">
        <v>76</v>
      </c>
      <c r="AY133" s="17" t="s">
        <v>211</v>
      </c>
      <c r="BE133" s="227">
        <f>IF(N133="základní",J133,0)</f>
        <v>0</v>
      </c>
      <c r="BF133" s="227">
        <f>IF(N133="snížená",J133,0)</f>
        <v>0</v>
      </c>
      <c r="BG133" s="227">
        <f>IF(N133="zákl. přenesená",J133,0)</f>
        <v>0</v>
      </c>
      <c r="BH133" s="227">
        <f>IF(N133="sníž. přenesená",J133,0)</f>
        <v>0</v>
      </c>
      <c r="BI133" s="227">
        <f>IF(N133="nulová",J133,0)</f>
        <v>0</v>
      </c>
      <c r="BJ133" s="17" t="s">
        <v>74</v>
      </c>
      <c r="BK133" s="227">
        <f>ROUND(I133*H133,2)</f>
        <v>0</v>
      </c>
      <c r="BL133" s="17" t="s">
        <v>218</v>
      </c>
      <c r="BM133" s="17" t="s">
        <v>1372</v>
      </c>
    </row>
    <row r="134" spans="2:47" s="1" customFormat="1" ht="12">
      <c r="B134" s="38"/>
      <c r="C134" s="39"/>
      <c r="D134" s="228" t="s">
        <v>219</v>
      </c>
      <c r="E134" s="39"/>
      <c r="F134" s="229" t="s">
        <v>325</v>
      </c>
      <c r="G134" s="39"/>
      <c r="H134" s="39"/>
      <c r="I134" s="143"/>
      <c r="J134" s="39"/>
      <c r="K134" s="39"/>
      <c r="L134" s="43"/>
      <c r="M134" s="230"/>
      <c r="N134" s="79"/>
      <c r="O134" s="79"/>
      <c r="P134" s="79"/>
      <c r="Q134" s="79"/>
      <c r="R134" s="79"/>
      <c r="S134" s="79"/>
      <c r="T134" s="80"/>
      <c r="AT134" s="17" t="s">
        <v>219</v>
      </c>
      <c r="AU134" s="17" t="s">
        <v>76</v>
      </c>
    </row>
    <row r="135" spans="2:47" s="1" customFormat="1" ht="12">
      <c r="B135" s="38"/>
      <c r="C135" s="39"/>
      <c r="D135" s="228" t="s">
        <v>221</v>
      </c>
      <c r="E135" s="39"/>
      <c r="F135" s="231" t="s">
        <v>326</v>
      </c>
      <c r="G135" s="39"/>
      <c r="H135" s="39"/>
      <c r="I135" s="143"/>
      <c r="J135" s="39"/>
      <c r="K135" s="39"/>
      <c r="L135" s="43"/>
      <c r="M135" s="230"/>
      <c r="N135" s="79"/>
      <c r="O135" s="79"/>
      <c r="P135" s="79"/>
      <c r="Q135" s="79"/>
      <c r="R135" s="79"/>
      <c r="S135" s="79"/>
      <c r="T135" s="80"/>
      <c r="AT135" s="17" t="s">
        <v>221</v>
      </c>
      <c r="AU135" s="17" t="s">
        <v>76</v>
      </c>
    </row>
    <row r="136" spans="2:47" s="1" customFormat="1" ht="12">
      <c r="B136" s="38"/>
      <c r="C136" s="39"/>
      <c r="D136" s="228" t="s">
        <v>250</v>
      </c>
      <c r="E136" s="39"/>
      <c r="F136" s="231" t="s">
        <v>327</v>
      </c>
      <c r="G136" s="39"/>
      <c r="H136" s="39"/>
      <c r="I136" s="143"/>
      <c r="J136" s="39"/>
      <c r="K136" s="39"/>
      <c r="L136" s="43"/>
      <c r="M136" s="230"/>
      <c r="N136" s="79"/>
      <c r="O136" s="79"/>
      <c r="P136" s="79"/>
      <c r="Q136" s="79"/>
      <c r="R136" s="79"/>
      <c r="S136" s="79"/>
      <c r="T136" s="80"/>
      <c r="AT136" s="17" t="s">
        <v>250</v>
      </c>
      <c r="AU136" s="17" t="s">
        <v>76</v>
      </c>
    </row>
    <row r="137" spans="2:51" s="13" customFormat="1" ht="12">
      <c r="B137" s="242"/>
      <c r="C137" s="243"/>
      <c r="D137" s="228" t="s">
        <v>223</v>
      </c>
      <c r="E137" s="244" t="s">
        <v>1</v>
      </c>
      <c r="F137" s="245" t="s">
        <v>1373</v>
      </c>
      <c r="G137" s="243"/>
      <c r="H137" s="246">
        <v>46.782</v>
      </c>
      <c r="I137" s="247"/>
      <c r="J137" s="243"/>
      <c r="K137" s="243"/>
      <c r="L137" s="248"/>
      <c r="M137" s="249"/>
      <c r="N137" s="250"/>
      <c r="O137" s="250"/>
      <c r="P137" s="250"/>
      <c r="Q137" s="250"/>
      <c r="R137" s="250"/>
      <c r="S137" s="250"/>
      <c r="T137" s="251"/>
      <c r="AT137" s="252" t="s">
        <v>223</v>
      </c>
      <c r="AU137" s="252" t="s">
        <v>76</v>
      </c>
      <c r="AV137" s="13" t="s">
        <v>76</v>
      </c>
      <c r="AW137" s="13" t="s">
        <v>30</v>
      </c>
      <c r="AX137" s="13" t="s">
        <v>74</v>
      </c>
      <c r="AY137" s="252" t="s">
        <v>211</v>
      </c>
    </row>
    <row r="138" spans="2:63" s="11" customFormat="1" ht="22.8" customHeight="1">
      <c r="B138" s="200"/>
      <c r="C138" s="201"/>
      <c r="D138" s="202" t="s">
        <v>66</v>
      </c>
      <c r="E138" s="214" t="s">
        <v>76</v>
      </c>
      <c r="F138" s="214" t="s">
        <v>900</v>
      </c>
      <c r="G138" s="201"/>
      <c r="H138" s="201"/>
      <c r="I138" s="204"/>
      <c r="J138" s="215">
        <f>BK138</f>
        <v>0</v>
      </c>
      <c r="K138" s="201"/>
      <c r="L138" s="206"/>
      <c r="M138" s="207"/>
      <c r="N138" s="208"/>
      <c r="O138" s="208"/>
      <c r="P138" s="209">
        <f>SUM(P139:P161)</f>
        <v>0</v>
      </c>
      <c r="Q138" s="208"/>
      <c r="R138" s="209">
        <f>SUM(R139:R161)</f>
        <v>0.1356106416716</v>
      </c>
      <c r="S138" s="208"/>
      <c r="T138" s="210">
        <f>SUM(T139:T161)</f>
        <v>0</v>
      </c>
      <c r="AR138" s="211" t="s">
        <v>74</v>
      </c>
      <c r="AT138" s="212" t="s">
        <v>66</v>
      </c>
      <c r="AU138" s="212" t="s">
        <v>74</v>
      </c>
      <c r="AY138" s="211" t="s">
        <v>211</v>
      </c>
      <c r="BK138" s="213">
        <f>SUM(BK139:BK161)</f>
        <v>0</v>
      </c>
    </row>
    <row r="139" spans="2:65" s="1" customFormat="1" ht="16.5" customHeight="1">
      <c r="B139" s="38"/>
      <c r="C139" s="216" t="s">
        <v>282</v>
      </c>
      <c r="D139" s="216" t="s">
        <v>213</v>
      </c>
      <c r="E139" s="217" t="s">
        <v>903</v>
      </c>
      <c r="F139" s="218" t="s">
        <v>904</v>
      </c>
      <c r="G139" s="219" t="s">
        <v>246</v>
      </c>
      <c r="H139" s="220">
        <v>813.5</v>
      </c>
      <c r="I139" s="221"/>
      <c r="J139" s="222">
        <f>ROUND(I139*H139,2)</f>
        <v>0</v>
      </c>
      <c r="K139" s="218" t="s">
        <v>217</v>
      </c>
      <c r="L139" s="43"/>
      <c r="M139" s="223" t="s">
        <v>1</v>
      </c>
      <c r="N139" s="224" t="s">
        <v>38</v>
      </c>
      <c r="O139" s="79"/>
      <c r="P139" s="225">
        <f>O139*H139</f>
        <v>0</v>
      </c>
      <c r="Q139" s="225">
        <v>0.000156</v>
      </c>
      <c r="R139" s="225">
        <f>Q139*H139</f>
        <v>0.126906</v>
      </c>
      <c r="S139" s="225">
        <v>0</v>
      </c>
      <c r="T139" s="226">
        <f>S139*H139</f>
        <v>0</v>
      </c>
      <c r="AR139" s="17" t="s">
        <v>218</v>
      </c>
      <c r="AT139" s="17" t="s">
        <v>213</v>
      </c>
      <c r="AU139" s="17" t="s">
        <v>76</v>
      </c>
      <c r="AY139" s="17" t="s">
        <v>211</v>
      </c>
      <c r="BE139" s="227">
        <f>IF(N139="základní",J139,0)</f>
        <v>0</v>
      </c>
      <c r="BF139" s="227">
        <f>IF(N139="snížená",J139,0)</f>
        <v>0</v>
      </c>
      <c r="BG139" s="227">
        <f>IF(N139="zákl. přenesená",J139,0)</f>
        <v>0</v>
      </c>
      <c r="BH139" s="227">
        <f>IF(N139="sníž. přenesená",J139,0)</f>
        <v>0</v>
      </c>
      <c r="BI139" s="227">
        <f>IF(N139="nulová",J139,0)</f>
        <v>0</v>
      </c>
      <c r="BJ139" s="17" t="s">
        <v>74</v>
      </c>
      <c r="BK139" s="227">
        <f>ROUND(I139*H139,2)</f>
        <v>0</v>
      </c>
      <c r="BL139" s="17" t="s">
        <v>218</v>
      </c>
      <c r="BM139" s="17" t="s">
        <v>1374</v>
      </c>
    </row>
    <row r="140" spans="2:47" s="1" customFormat="1" ht="12">
      <c r="B140" s="38"/>
      <c r="C140" s="39"/>
      <c r="D140" s="228" t="s">
        <v>219</v>
      </c>
      <c r="E140" s="39"/>
      <c r="F140" s="229" t="s">
        <v>906</v>
      </c>
      <c r="G140" s="39"/>
      <c r="H140" s="39"/>
      <c r="I140" s="143"/>
      <c r="J140" s="39"/>
      <c r="K140" s="39"/>
      <c r="L140" s="43"/>
      <c r="M140" s="230"/>
      <c r="N140" s="79"/>
      <c r="O140" s="79"/>
      <c r="P140" s="79"/>
      <c r="Q140" s="79"/>
      <c r="R140" s="79"/>
      <c r="S140" s="79"/>
      <c r="T140" s="80"/>
      <c r="AT140" s="17" t="s">
        <v>219</v>
      </c>
      <c r="AU140" s="17" t="s">
        <v>76</v>
      </c>
    </row>
    <row r="141" spans="2:51" s="12" customFormat="1" ht="12">
      <c r="B141" s="232"/>
      <c r="C141" s="233"/>
      <c r="D141" s="228" t="s">
        <v>223</v>
      </c>
      <c r="E141" s="234" t="s">
        <v>1</v>
      </c>
      <c r="F141" s="235" t="s">
        <v>379</v>
      </c>
      <c r="G141" s="233"/>
      <c r="H141" s="234" t="s">
        <v>1</v>
      </c>
      <c r="I141" s="236"/>
      <c r="J141" s="233"/>
      <c r="K141" s="233"/>
      <c r="L141" s="237"/>
      <c r="M141" s="238"/>
      <c r="N141" s="239"/>
      <c r="O141" s="239"/>
      <c r="P141" s="239"/>
      <c r="Q141" s="239"/>
      <c r="R141" s="239"/>
      <c r="S141" s="239"/>
      <c r="T141" s="240"/>
      <c r="AT141" s="241" t="s">
        <v>223</v>
      </c>
      <c r="AU141" s="241" t="s">
        <v>76</v>
      </c>
      <c r="AV141" s="12" t="s">
        <v>74</v>
      </c>
      <c r="AW141" s="12" t="s">
        <v>30</v>
      </c>
      <c r="AX141" s="12" t="s">
        <v>67</v>
      </c>
      <c r="AY141" s="241" t="s">
        <v>211</v>
      </c>
    </row>
    <row r="142" spans="2:51" s="12" customFormat="1" ht="12">
      <c r="B142" s="232"/>
      <c r="C142" s="233"/>
      <c r="D142" s="228" t="s">
        <v>223</v>
      </c>
      <c r="E142" s="234" t="s">
        <v>1</v>
      </c>
      <c r="F142" s="235" t="s">
        <v>594</v>
      </c>
      <c r="G142" s="233"/>
      <c r="H142" s="234" t="s">
        <v>1</v>
      </c>
      <c r="I142" s="236"/>
      <c r="J142" s="233"/>
      <c r="K142" s="233"/>
      <c r="L142" s="237"/>
      <c r="M142" s="238"/>
      <c r="N142" s="239"/>
      <c r="O142" s="239"/>
      <c r="P142" s="239"/>
      <c r="Q142" s="239"/>
      <c r="R142" s="239"/>
      <c r="S142" s="239"/>
      <c r="T142" s="240"/>
      <c r="AT142" s="241" t="s">
        <v>223</v>
      </c>
      <c r="AU142" s="241" t="s">
        <v>76</v>
      </c>
      <c r="AV142" s="12" t="s">
        <v>74</v>
      </c>
      <c r="AW142" s="12" t="s">
        <v>30</v>
      </c>
      <c r="AX142" s="12" t="s">
        <v>67</v>
      </c>
      <c r="AY142" s="241" t="s">
        <v>211</v>
      </c>
    </row>
    <row r="143" spans="2:51" s="13" customFormat="1" ht="12">
      <c r="B143" s="242"/>
      <c r="C143" s="243"/>
      <c r="D143" s="228" t="s">
        <v>223</v>
      </c>
      <c r="E143" s="244" t="s">
        <v>1</v>
      </c>
      <c r="F143" s="245" t="s">
        <v>1375</v>
      </c>
      <c r="G143" s="243"/>
      <c r="H143" s="246">
        <v>177.6</v>
      </c>
      <c r="I143" s="247"/>
      <c r="J143" s="243"/>
      <c r="K143" s="243"/>
      <c r="L143" s="248"/>
      <c r="M143" s="249"/>
      <c r="N143" s="250"/>
      <c r="O143" s="250"/>
      <c r="P143" s="250"/>
      <c r="Q143" s="250"/>
      <c r="R143" s="250"/>
      <c r="S143" s="250"/>
      <c r="T143" s="251"/>
      <c r="AT143" s="252" t="s">
        <v>223</v>
      </c>
      <c r="AU143" s="252" t="s">
        <v>76</v>
      </c>
      <c r="AV143" s="13" t="s">
        <v>76</v>
      </c>
      <c r="AW143" s="13" t="s">
        <v>30</v>
      </c>
      <c r="AX143" s="13" t="s">
        <v>67</v>
      </c>
      <c r="AY143" s="252" t="s">
        <v>211</v>
      </c>
    </row>
    <row r="144" spans="2:51" s="12" customFormat="1" ht="12">
      <c r="B144" s="232"/>
      <c r="C144" s="233"/>
      <c r="D144" s="228" t="s">
        <v>223</v>
      </c>
      <c r="E144" s="234" t="s">
        <v>1</v>
      </c>
      <c r="F144" s="235" t="s">
        <v>626</v>
      </c>
      <c r="G144" s="233"/>
      <c r="H144" s="234" t="s">
        <v>1</v>
      </c>
      <c r="I144" s="236"/>
      <c r="J144" s="233"/>
      <c r="K144" s="233"/>
      <c r="L144" s="237"/>
      <c r="M144" s="238"/>
      <c r="N144" s="239"/>
      <c r="O144" s="239"/>
      <c r="P144" s="239"/>
      <c r="Q144" s="239"/>
      <c r="R144" s="239"/>
      <c r="S144" s="239"/>
      <c r="T144" s="240"/>
      <c r="AT144" s="241" t="s">
        <v>223</v>
      </c>
      <c r="AU144" s="241" t="s">
        <v>76</v>
      </c>
      <c r="AV144" s="12" t="s">
        <v>74</v>
      </c>
      <c r="AW144" s="12" t="s">
        <v>30</v>
      </c>
      <c r="AX144" s="12" t="s">
        <v>67</v>
      </c>
      <c r="AY144" s="241" t="s">
        <v>211</v>
      </c>
    </row>
    <row r="145" spans="2:51" s="13" customFormat="1" ht="12">
      <c r="B145" s="242"/>
      <c r="C145" s="243"/>
      <c r="D145" s="228" t="s">
        <v>223</v>
      </c>
      <c r="E145" s="244" t="s">
        <v>1</v>
      </c>
      <c r="F145" s="245" t="s">
        <v>1376</v>
      </c>
      <c r="G145" s="243"/>
      <c r="H145" s="246">
        <v>395.9</v>
      </c>
      <c r="I145" s="247"/>
      <c r="J145" s="243"/>
      <c r="K145" s="243"/>
      <c r="L145" s="248"/>
      <c r="M145" s="249"/>
      <c r="N145" s="250"/>
      <c r="O145" s="250"/>
      <c r="P145" s="250"/>
      <c r="Q145" s="250"/>
      <c r="R145" s="250"/>
      <c r="S145" s="250"/>
      <c r="T145" s="251"/>
      <c r="AT145" s="252" t="s">
        <v>223</v>
      </c>
      <c r="AU145" s="252" t="s">
        <v>76</v>
      </c>
      <c r="AV145" s="13" t="s">
        <v>76</v>
      </c>
      <c r="AW145" s="13" t="s">
        <v>30</v>
      </c>
      <c r="AX145" s="13" t="s">
        <v>67</v>
      </c>
      <c r="AY145" s="252" t="s">
        <v>211</v>
      </c>
    </row>
    <row r="146" spans="2:51" s="12" customFormat="1" ht="12">
      <c r="B146" s="232"/>
      <c r="C146" s="233"/>
      <c r="D146" s="228" t="s">
        <v>223</v>
      </c>
      <c r="E146" s="234" t="s">
        <v>1</v>
      </c>
      <c r="F146" s="235" t="s">
        <v>907</v>
      </c>
      <c r="G146" s="233"/>
      <c r="H146" s="234" t="s">
        <v>1</v>
      </c>
      <c r="I146" s="236"/>
      <c r="J146" s="233"/>
      <c r="K146" s="233"/>
      <c r="L146" s="237"/>
      <c r="M146" s="238"/>
      <c r="N146" s="239"/>
      <c r="O146" s="239"/>
      <c r="P146" s="239"/>
      <c r="Q146" s="239"/>
      <c r="R146" s="239"/>
      <c r="S146" s="239"/>
      <c r="T146" s="240"/>
      <c r="AT146" s="241" t="s">
        <v>223</v>
      </c>
      <c r="AU146" s="241" t="s">
        <v>76</v>
      </c>
      <c r="AV146" s="12" t="s">
        <v>74</v>
      </c>
      <c r="AW146" s="12" t="s">
        <v>30</v>
      </c>
      <c r="AX146" s="12" t="s">
        <v>67</v>
      </c>
      <c r="AY146" s="241" t="s">
        <v>211</v>
      </c>
    </row>
    <row r="147" spans="2:51" s="13" customFormat="1" ht="12">
      <c r="B147" s="242"/>
      <c r="C147" s="243"/>
      <c r="D147" s="228" t="s">
        <v>223</v>
      </c>
      <c r="E147" s="244" t="s">
        <v>1</v>
      </c>
      <c r="F147" s="245" t="s">
        <v>1377</v>
      </c>
      <c r="G147" s="243"/>
      <c r="H147" s="246">
        <v>240</v>
      </c>
      <c r="I147" s="247"/>
      <c r="J147" s="243"/>
      <c r="K147" s="243"/>
      <c r="L147" s="248"/>
      <c r="M147" s="249"/>
      <c r="N147" s="250"/>
      <c r="O147" s="250"/>
      <c r="P147" s="250"/>
      <c r="Q147" s="250"/>
      <c r="R147" s="250"/>
      <c r="S147" s="250"/>
      <c r="T147" s="251"/>
      <c r="AT147" s="252" t="s">
        <v>223</v>
      </c>
      <c r="AU147" s="252" t="s">
        <v>76</v>
      </c>
      <c r="AV147" s="13" t="s">
        <v>76</v>
      </c>
      <c r="AW147" s="13" t="s">
        <v>30</v>
      </c>
      <c r="AX147" s="13" t="s">
        <v>67</v>
      </c>
      <c r="AY147" s="252" t="s">
        <v>211</v>
      </c>
    </row>
    <row r="148" spans="2:51" s="14" customFormat="1" ht="12">
      <c r="B148" s="253"/>
      <c r="C148" s="254"/>
      <c r="D148" s="228" t="s">
        <v>223</v>
      </c>
      <c r="E148" s="255" t="s">
        <v>1</v>
      </c>
      <c r="F148" s="256" t="s">
        <v>227</v>
      </c>
      <c r="G148" s="254"/>
      <c r="H148" s="257">
        <v>813.5</v>
      </c>
      <c r="I148" s="258"/>
      <c r="J148" s="254"/>
      <c r="K148" s="254"/>
      <c r="L148" s="259"/>
      <c r="M148" s="260"/>
      <c r="N148" s="261"/>
      <c r="O148" s="261"/>
      <c r="P148" s="261"/>
      <c r="Q148" s="261"/>
      <c r="R148" s="261"/>
      <c r="S148" s="261"/>
      <c r="T148" s="262"/>
      <c r="AT148" s="263" t="s">
        <v>223</v>
      </c>
      <c r="AU148" s="263" t="s">
        <v>76</v>
      </c>
      <c r="AV148" s="14" t="s">
        <v>218</v>
      </c>
      <c r="AW148" s="14" t="s">
        <v>30</v>
      </c>
      <c r="AX148" s="14" t="s">
        <v>74</v>
      </c>
      <c r="AY148" s="263" t="s">
        <v>211</v>
      </c>
    </row>
    <row r="149" spans="2:65" s="1" customFormat="1" ht="16.5" customHeight="1">
      <c r="B149" s="38"/>
      <c r="C149" s="216" t="s">
        <v>257</v>
      </c>
      <c r="D149" s="216" t="s">
        <v>213</v>
      </c>
      <c r="E149" s="217" t="s">
        <v>909</v>
      </c>
      <c r="F149" s="218" t="s">
        <v>910</v>
      </c>
      <c r="G149" s="219" t="s">
        <v>911</v>
      </c>
      <c r="H149" s="220">
        <v>243.383</v>
      </c>
      <c r="I149" s="221"/>
      <c r="J149" s="222">
        <f>ROUND(I149*H149,2)</f>
        <v>0</v>
      </c>
      <c r="K149" s="218" t="s">
        <v>217</v>
      </c>
      <c r="L149" s="43"/>
      <c r="M149" s="223" t="s">
        <v>1</v>
      </c>
      <c r="N149" s="224" t="s">
        <v>38</v>
      </c>
      <c r="O149" s="79"/>
      <c r="P149" s="225">
        <f>O149*H149</f>
        <v>0</v>
      </c>
      <c r="Q149" s="225">
        <v>3.57652E-05</v>
      </c>
      <c r="R149" s="225">
        <f>Q149*H149</f>
        <v>0.0087046416716</v>
      </c>
      <c r="S149" s="225">
        <v>0</v>
      </c>
      <c r="T149" s="226">
        <f>S149*H149</f>
        <v>0</v>
      </c>
      <c r="AR149" s="17" t="s">
        <v>218</v>
      </c>
      <c r="AT149" s="17" t="s">
        <v>213</v>
      </c>
      <c r="AU149" s="17" t="s">
        <v>76</v>
      </c>
      <c r="AY149" s="17" t="s">
        <v>211</v>
      </c>
      <c r="BE149" s="227">
        <f>IF(N149="základní",J149,0)</f>
        <v>0</v>
      </c>
      <c r="BF149" s="227">
        <f>IF(N149="snížená",J149,0)</f>
        <v>0</v>
      </c>
      <c r="BG149" s="227">
        <f>IF(N149="zákl. přenesená",J149,0)</f>
        <v>0</v>
      </c>
      <c r="BH149" s="227">
        <f>IF(N149="sníž. přenesená",J149,0)</f>
        <v>0</v>
      </c>
      <c r="BI149" s="227">
        <f>IF(N149="nulová",J149,0)</f>
        <v>0</v>
      </c>
      <c r="BJ149" s="17" t="s">
        <v>74</v>
      </c>
      <c r="BK149" s="227">
        <f>ROUND(I149*H149,2)</f>
        <v>0</v>
      </c>
      <c r="BL149" s="17" t="s">
        <v>218</v>
      </c>
      <c r="BM149" s="17" t="s">
        <v>1378</v>
      </c>
    </row>
    <row r="150" spans="2:47" s="1" customFormat="1" ht="12">
      <c r="B150" s="38"/>
      <c r="C150" s="39"/>
      <c r="D150" s="228" t="s">
        <v>219</v>
      </c>
      <c r="E150" s="39"/>
      <c r="F150" s="229" t="s">
        <v>913</v>
      </c>
      <c r="G150" s="39"/>
      <c r="H150" s="39"/>
      <c r="I150" s="143"/>
      <c r="J150" s="39"/>
      <c r="K150" s="39"/>
      <c r="L150" s="43"/>
      <c r="M150" s="230"/>
      <c r="N150" s="79"/>
      <c r="O150" s="79"/>
      <c r="P150" s="79"/>
      <c r="Q150" s="79"/>
      <c r="R150" s="79"/>
      <c r="S150" s="79"/>
      <c r="T150" s="80"/>
      <c r="AT150" s="17" t="s">
        <v>219</v>
      </c>
      <c r="AU150" s="17" t="s">
        <v>76</v>
      </c>
    </row>
    <row r="151" spans="2:47" s="1" customFormat="1" ht="12">
      <c r="B151" s="38"/>
      <c r="C151" s="39"/>
      <c r="D151" s="228" t="s">
        <v>221</v>
      </c>
      <c r="E151" s="39"/>
      <c r="F151" s="231" t="s">
        <v>914</v>
      </c>
      <c r="G151" s="39"/>
      <c r="H151" s="39"/>
      <c r="I151" s="143"/>
      <c r="J151" s="39"/>
      <c r="K151" s="39"/>
      <c r="L151" s="43"/>
      <c r="M151" s="230"/>
      <c r="N151" s="79"/>
      <c r="O151" s="79"/>
      <c r="P151" s="79"/>
      <c r="Q151" s="79"/>
      <c r="R151" s="79"/>
      <c r="S151" s="79"/>
      <c r="T151" s="80"/>
      <c r="AT151" s="17" t="s">
        <v>221</v>
      </c>
      <c r="AU151" s="17" t="s">
        <v>76</v>
      </c>
    </row>
    <row r="152" spans="2:51" s="13" customFormat="1" ht="12">
      <c r="B152" s="242"/>
      <c r="C152" s="243"/>
      <c r="D152" s="228" t="s">
        <v>223</v>
      </c>
      <c r="E152" s="244" t="s">
        <v>1</v>
      </c>
      <c r="F152" s="245" t="s">
        <v>1379</v>
      </c>
      <c r="G152" s="243"/>
      <c r="H152" s="246">
        <v>243.383</v>
      </c>
      <c r="I152" s="247"/>
      <c r="J152" s="243"/>
      <c r="K152" s="243"/>
      <c r="L152" s="248"/>
      <c r="M152" s="249"/>
      <c r="N152" s="250"/>
      <c r="O152" s="250"/>
      <c r="P152" s="250"/>
      <c r="Q152" s="250"/>
      <c r="R152" s="250"/>
      <c r="S152" s="250"/>
      <c r="T152" s="251"/>
      <c r="AT152" s="252" t="s">
        <v>223</v>
      </c>
      <c r="AU152" s="252" t="s">
        <v>76</v>
      </c>
      <c r="AV152" s="13" t="s">
        <v>76</v>
      </c>
      <c r="AW152" s="13" t="s">
        <v>30</v>
      </c>
      <c r="AX152" s="13" t="s">
        <v>74</v>
      </c>
      <c r="AY152" s="252" t="s">
        <v>211</v>
      </c>
    </row>
    <row r="153" spans="2:65" s="1" customFormat="1" ht="16.5" customHeight="1">
      <c r="B153" s="38"/>
      <c r="C153" s="264" t="s">
        <v>295</v>
      </c>
      <c r="D153" s="264" t="s">
        <v>337</v>
      </c>
      <c r="E153" s="265" t="s">
        <v>916</v>
      </c>
      <c r="F153" s="266" t="s">
        <v>917</v>
      </c>
      <c r="G153" s="267" t="s">
        <v>230</v>
      </c>
      <c r="H153" s="268">
        <v>69.538</v>
      </c>
      <c r="I153" s="269"/>
      <c r="J153" s="270">
        <f>ROUND(I153*H153,2)</f>
        <v>0</v>
      </c>
      <c r="K153" s="266" t="s">
        <v>1</v>
      </c>
      <c r="L153" s="271"/>
      <c r="M153" s="272" t="s">
        <v>1</v>
      </c>
      <c r="N153" s="273" t="s">
        <v>38</v>
      </c>
      <c r="O153" s="79"/>
      <c r="P153" s="225">
        <f>O153*H153</f>
        <v>0</v>
      </c>
      <c r="Q153" s="225">
        <v>0</v>
      </c>
      <c r="R153" s="225">
        <f>Q153*H153</f>
        <v>0</v>
      </c>
      <c r="S153" s="225">
        <v>0</v>
      </c>
      <c r="T153" s="226">
        <f>S153*H153</f>
        <v>0</v>
      </c>
      <c r="AR153" s="17" t="s">
        <v>247</v>
      </c>
      <c r="AT153" s="17" t="s">
        <v>337</v>
      </c>
      <c r="AU153" s="17" t="s">
        <v>76</v>
      </c>
      <c r="AY153" s="17" t="s">
        <v>211</v>
      </c>
      <c r="BE153" s="227">
        <f>IF(N153="základní",J153,0)</f>
        <v>0</v>
      </c>
      <c r="BF153" s="227">
        <f>IF(N153="snížená",J153,0)</f>
        <v>0</v>
      </c>
      <c r="BG153" s="227">
        <f>IF(N153="zákl. přenesená",J153,0)</f>
        <v>0</v>
      </c>
      <c r="BH153" s="227">
        <f>IF(N153="sníž. přenesená",J153,0)</f>
        <v>0</v>
      </c>
      <c r="BI153" s="227">
        <f>IF(N153="nulová",J153,0)</f>
        <v>0</v>
      </c>
      <c r="BJ153" s="17" t="s">
        <v>74</v>
      </c>
      <c r="BK153" s="227">
        <f>ROUND(I153*H153,2)</f>
        <v>0</v>
      </c>
      <c r="BL153" s="17" t="s">
        <v>218</v>
      </c>
      <c r="BM153" s="17" t="s">
        <v>1380</v>
      </c>
    </row>
    <row r="154" spans="2:47" s="1" customFormat="1" ht="12">
      <c r="B154" s="38"/>
      <c r="C154" s="39"/>
      <c r="D154" s="228" t="s">
        <v>219</v>
      </c>
      <c r="E154" s="39"/>
      <c r="F154" s="229" t="s">
        <v>917</v>
      </c>
      <c r="G154" s="39"/>
      <c r="H154" s="39"/>
      <c r="I154" s="143"/>
      <c r="J154" s="39"/>
      <c r="K154" s="39"/>
      <c r="L154" s="43"/>
      <c r="M154" s="230"/>
      <c r="N154" s="79"/>
      <c r="O154" s="79"/>
      <c r="P154" s="79"/>
      <c r="Q154" s="79"/>
      <c r="R154" s="79"/>
      <c r="S154" s="79"/>
      <c r="T154" s="80"/>
      <c r="AT154" s="17" t="s">
        <v>219</v>
      </c>
      <c r="AU154" s="17" t="s">
        <v>76</v>
      </c>
    </row>
    <row r="155" spans="2:51" s="12" customFormat="1" ht="12">
      <c r="B155" s="232"/>
      <c r="C155" s="233"/>
      <c r="D155" s="228" t="s">
        <v>223</v>
      </c>
      <c r="E155" s="234" t="s">
        <v>1</v>
      </c>
      <c r="F155" s="235" t="s">
        <v>1381</v>
      </c>
      <c r="G155" s="233"/>
      <c r="H155" s="234" t="s">
        <v>1</v>
      </c>
      <c r="I155" s="236"/>
      <c r="J155" s="233"/>
      <c r="K155" s="233"/>
      <c r="L155" s="237"/>
      <c r="M155" s="238"/>
      <c r="N155" s="239"/>
      <c r="O155" s="239"/>
      <c r="P155" s="239"/>
      <c r="Q155" s="239"/>
      <c r="R155" s="239"/>
      <c r="S155" s="239"/>
      <c r="T155" s="240"/>
      <c r="AT155" s="241" t="s">
        <v>223</v>
      </c>
      <c r="AU155" s="241" t="s">
        <v>76</v>
      </c>
      <c r="AV155" s="12" t="s">
        <v>74</v>
      </c>
      <c r="AW155" s="12" t="s">
        <v>30</v>
      </c>
      <c r="AX155" s="12" t="s">
        <v>67</v>
      </c>
      <c r="AY155" s="241" t="s">
        <v>211</v>
      </c>
    </row>
    <row r="156" spans="2:51" s="13" customFormat="1" ht="12">
      <c r="B156" s="242"/>
      <c r="C156" s="243"/>
      <c r="D156" s="228" t="s">
        <v>223</v>
      </c>
      <c r="E156" s="244" t="s">
        <v>1</v>
      </c>
      <c r="F156" s="245" t="s">
        <v>1382</v>
      </c>
      <c r="G156" s="243"/>
      <c r="H156" s="246">
        <v>28.509</v>
      </c>
      <c r="I156" s="247"/>
      <c r="J156" s="243"/>
      <c r="K156" s="243"/>
      <c r="L156" s="248"/>
      <c r="M156" s="249"/>
      <c r="N156" s="250"/>
      <c r="O156" s="250"/>
      <c r="P156" s="250"/>
      <c r="Q156" s="250"/>
      <c r="R156" s="250"/>
      <c r="S156" s="250"/>
      <c r="T156" s="251"/>
      <c r="AT156" s="252" t="s">
        <v>223</v>
      </c>
      <c r="AU156" s="252" t="s">
        <v>76</v>
      </c>
      <c r="AV156" s="13" t="s">
        <v>76</v>
      </c>
      <c r="AW156" s="13" t="s">
        <v>30</v>
      </c>
      <c r="AX156" s="13" t="s">
        <v>67</v>
      </c>
      <c r="AY156" s="252" t="s">
        <v>211</v>
      </c>
    </row>
    <row r="157" spans="2:51" s="12" customFormat="1" ht="12">
      <c r="B157" s="232"/>
      <c r="C157" s="233"/>
      <c r="D157" s="228" t="s">
        <v>223</v>
      </c>
      <c r="E157" s="234" t="s">
        <v>1</v>
      </c>
      <c r="F157" s="235" t="s">
        <v>1383</v>
      </c>
      <c r="G157" s="233"/>
      <c r="H157" s="234" t="s">
        <v>1</v>
      </c>
      <c r="I157" s="236"/>
      <c r="J157" s="233"/>
      <c r="K157" s="233"/>
      <c r="L157" s="237"/>
      <c r="M157" s="238"/>
      <c r="N157" s="239"/>
      <c r="O157" s="239"/>
      <c r="P157" s="239"/>
      <c r="Q157" s="239"/>
      <c r="R157" s="239"/>
      <c r="S157" s="239"/>
      <c r="T157" s="240"/>
      <c r="AT157" s="241" t="s">
        <v>223</v>
      </c>
      <c r="AU157" s="241" t="s">
        <v>76</v>
      </c>
      <c r="AV157" s="12" t="s">
        <v>74</v>
      </c>
      <c r="AW157" s="12" t="s">
        <v>30</v>
      </c>
      <c r="AX157" s="12" t="s">
        <v>67</v>
      </c>
      <c r="AY157" s="241" t="s">
        <v>211</v>
      </c>
    </row>
    <row r="158" spans="2:51" s="13" customFormat="1" ht="12">
      <c r="B158" s="242"/>
      <c r="C158" s="243"/>
      <c r="D158" s="228" t="s">
        <v>223</v>
      </c>
      <c r="E158" s="244" t="s">
        <v>1</v>
      </c>
      <c r="F158" s="245" t="s">
        <v>1384</v>
      </c>
      <c r="G158" s="243"/>
      <c r="H158" s="246">
        <v>21.457</v>
      </c>
      <c r="I158" s="247"/>
      <c r="J158" s="243"/>
      <c r="K158" s="243"/>
      <c r="L158" s="248"/>
      <c r="M158" s="249"/>
      <c r="N158" s="250"/>
      <c r="O158" s="250"/>
      <c r="P158" s="250"/>
      <c r="Q158" s="250"/>
      <c r="R158" s="250"/>
      <c r="S158" s="250"/>
      <c r="T158" s="251"/>
      <c r="AT158" s="252" t="s">
        <v>223</v>
      </c>
      <c r="AU158" s="252" t="s">
        <v>76</v>
      </c>
      <c r="AV158" s="13" t="s">
        <v>76</v>
      </c>
      <c r="AW158" s="13" t="s">
        <v>30</v>
      </c>
      <c r="AX158" s="13" t="s">
        <v>67</v>
      </c>
      <c r="AY158" s="252" t="s">
        <v>211</v>
      </c>
    </row>
    <row r="159" spans="2:51" s="12" customFormat="1" ht="12">
      <c r="B159" s="232"/>
      <c r="C159" s="233"/>
      <c r="D159" s="228" t="s">
        <v>223</v>
      </c>
      <c r="E159" s="234" t="s">
        <v>1</v>
      </c>
      <c r="F159" s="235" t="s">
        <v>1385</v>
      </c>
      <c r="G159" s="233"/>
      <c r="H159" s="234" t="s">
        <v>1</v>
      </c>
      <c r="I159" s="236"/>
      <c r="J159" s="233"/>
      <c r="K159" s="233"/>
      <c r="L159" s="237"/>
      <c r="M159" s="238"/>
      <c r="N159" s="239"/>
      <c r="O159" s="239"/>
      <c r="P159" s="239"/>
      <c r="Q159" s="239"/>
      <c r="R159" s="239"/>
      <c r="S159" s="239"/>
      <c r="T159" s="240"/>
      <c r="AT159" s="241" t="s">
        <v>223</v>
      </c>
      <c r="AU159" s="241" t="s">
        <v>76</v>
      </c>
      <c r="AV159" s="12" t="s">
        <v>74</v>
      </c>
      <c r="AW159" s="12" t="s">
        <v>30</v>
      </c>
      <c r="AX159" s="12" t="s">
        <v>67</v>
      </c>
      <c r="AY159" s="241" t="s">
        <v>211</v>
      </c>
    </row>
    <row r="160" spans="2:51" s="13" customFormat="1" ht="12">
      <c r="B160" s="242"/>
      <c r="C160" s="243"/>
      <c r="D160" s="228" t="s">
        <v>223</v>
      </c>
      <c r="E160" s="244" t="s">
        <v>1</v>
      </c>
      <c r="F160" s="245" t="s">
        <v>1386</v>
      </c>
      <c r="G160" s="243"/>
      <c r="H160" s="246">
        <v>19.572</v>
      </c>
      <c r="I160" s="247"/>
      <c r="J160" s="243"/>
      <c r="K160" s="243"/>
      <c r="L160" s="248"/>
      <c r="M160" s="249"/>
      <c r="N160" s="250"/>
      <c r="O160" s="250"/>
      <c r="P160" s="250"/>
      <c r="Q160" s="250"/>
      <c r="R160" s="250"/>
      <c r="S160" s="250"/>
      <c r="T160" s="251"/>
      <c r="AT160" s="252" t="s">
        <v>223</v>
      </c>
      <c r="AU160" s="252" t="s">
        <v>76</v>
      </c>
      <c r="AV160" s="13" t="s">
        <v>76</v>
      </c>
      <c r="AW160" s="13" t="s">
        <v>30</v>
      </c>
      <c r="AX160" s="13" t="s">
        <v>67</v>
      </c>
      <c r="AY160" s="252" t="s">
        <v>211</v>
      </c>
    </row>
    <row r="161" spans="2:51" s="14" customFormat="1" ht="12">
      <c r="B161" s="253"/>
      <c r="C161" s="254"/>
      <c r="D161" s="228" t="s">
        <v>223</v>
      </c>
      <c r="E161" s="255" t="s">
        <v>1</v>
      </c>
      <c r="F161" s="256" t="s">
        <v>227</v>
      </c>
      <c r="G161" s="254"/>
      <c r="H161" s="257">
        <v>69.538</v>
      </c>
      <c r="I161" s="258"/>
      <c r="J161" s="254"/>
      <c r="K161" s="254"/>
      <c r="L161" s="259"/>
      <c r="M161" s="260"/>
      <c r="N161" s="261"/>
      <c r="O161" s="261"/>
      <c r="P161" s="261"/>
      <c r="Q161" s="261"/>
      <c r="R161" s="261"/>
      <c r="S161" s="261"/>
      <c r="T161" s="262"/>
      <c r="AT161" s="263" t="s">
        <v>223</v>
      </c>
      <c r="AU161" s="263" t="s">
        <v>76</v>
      </c>
      <c r="AV161" s="14" t="s">
        <v>218</v>
      </c>
      <c r="AW161" s="14" t="s">
        <v>30</v>
      </c>
      <c r="AX161" s="14" t="s">
        <v>74</v>
      </c>
      <c r="AY161" s="263" t="s">
        <v>211</v>
      </c>
    </row>
    <row r="162" spans="2:63" s="11" customFormat="1" ht="22.8" customHeight="1">
      <c r="B162" s="200"/>
      <c r="C162" s="201"/>
      <c r="D162" s="202" t="s">
        <v>66</v>
      </c>
      <c r="E162" s="214" t="s">
        <v>236</v>
      </c>
      <c r="F162" s="214" t="s">
        <v>372</v>
      </c>
      <c r="G162" s="201"/>
      <c r="H162" s="201"/>
      <c r="I162" s="204"/>
      <c r="J162" s="215">
        <f>BK162</f>
        <v>0</v>
      </c>
      <c r="K162" s="201"/>
      <c r="L162" s="206"/>
      <c r="M162" s="207"/>
      <c r="N162" s="208"/>
      <c r="O162" s="208"/>
      <c r="P162" s="209">
        <f>SUM(P163:P188)</f>
        <v>0</v>
      </c>
      <c r="Q162" s="208"/>
      <c r="R162" s="209">
        <f>SUM(R163:R188)</f>
        <v>2.6981846052</v>
      </c>
      <c r="S162" s="208"/>
      <c r="T162" s="210">
        <f>SUM(T163:T188)</f>
        <v>0</v>
      </c>
      <c r="AR162" s="211" t="s">
        <v>74</v>
      </c>
      <c r="AT162" s="212" t="s">
        <v>66</v>
      </c>
      <c r="AU162" s="212" t="s">
        <v>74</v>
      </c>
      <c r="AY162" s="211" t="s">
        <v>211</v>
      </c>
      <c r="BK162" s="213">
        <f>SUM(BK163:BK188)</f>
        <v>0</v>
      </c>
    </row>
    <row r="163" spans="2:65" s="1" customFormat="1" ht="16.5" customHeight="1">
      <c r="B163" s="38"/>
      <c r="C163" s="216" t="s">
        <v>265</v>
      </c>
      <c r="D163" s="216" t="s">
        <v>213</v>
      </c>
      <c r="E163" s="217" t="s">
        <v>374</v>
      </c>
      <c r="F163" s="218" t="s">
        <v>375</v>
      </c>
      <c r="G163" s="219" t="s">
        <v>230</v>
      </c>
      <c r="H163" s="220">
        <v>5.5</v>
      </c>
      <c r="I163" s="221"/>
      <c r="J163" s="222">
        <f>ROUND(I163*H163,2)</f>
        <v>0</v>
      </c>
      <c r="K163" s="218" t="s">
        <v>217</v>
      </c>
      <c r="L163" s="43"/>
      <c r="M163" s="223" t="s">
        <v>1</v>
      </c>
      <c r="N163" s="224" t="s">
        <v>38</v>
      </c>
      <c r="O163" s="79"/>
      <c r="P163" s="225">
        <f>O163*H163</f>
        <v>0</v>
      </c>
      <c r="Q163" s="225">
        <v>0</v>
      </c>
      <c r="R163" s="225">
        <f>Q163*H163</f>
        <v>0</v>
      </c>
      <c r="S163" s="225">
        <v>0</v>
      </c>
      <c r="T163" s="226">
        <f>S163*H163</f>
        <v>0</v>
      </c>
      <c r="AR163" s="17" t="s">
        <v>218</v>
      </c>
      <c r="AT163" s="17" t="s">
        <v>213</v>
      </c>
      <c r="AU163" s="17" t="s">
        <v>76</v>
      </c>
      <c r="AY163" s="17" t="s">
        <v>211</v>
      </c>
      <c r="BE163" s="227">
        <f>IF(N163="základní",J163,0)</f>
        <v>0</v>
      </c>
      <c r="BF163" s="227">
        <f>IF(N163="snížená",J163,0)</f>
        <v>0</v>
      </c>
      <c r="BG163" s="227">
        <f>IF(N163="zákl. přenesená",J163,0)</f>
        <v>0</v>
      </c>
      <c r="BH163" s="227">
        <f>IF(N163="sníž. přenesená",J163,0)</f>
        <v>0</v>
      </c>
      <c r="BI163" s="227">
        <f>IF(N163="nulová",J163,0)</f>
        <v>0</v>
      </c>
      <c r="BJ163" s="17" t="s">
        <v>74</v>
      </c>
      <c r="BK163" s="227">
        <f>ROUND(I163*H163,2)</f>
        <v>0</v>
      </c>
      <c r="BL163" s="17" t="s">
        <v>218</v>
      </c>
      <c r="BM163" s="17" t="s">
        <v>1387</v>
      </c>
    </row>
    <row r="164" spans="2:47" s="1" customFormat="1" ht="12">
      <c r="B164" s="38"/>
      <c r="C164" s="39"/>
      <c r="D164" s="228" t="s">
        <v>219</v>
      </c>
      <c r="E164" s="39"/>
      <c r="F164" s="229" t="s">
        <v>377</v>
      </c>
      <c r="G164" s="39"/>
      <c r="H164" s="39"/>
      <c r="I164" s="143"/>
      <c r="J164" s="39"/>
      <c r="K164" s="39"/>
      <c r="L164" s="43"/>
      <c r="M164" s="230"/>
      <c r="N164" s="79"/>
      <c r="O164" s="79"/>
      <c r="P164" s="79"/>
      <c r="Q164" s="79"/>
      <c r="R164" s="79"/>
      <c r="S164" s="79"/>
      <c r="T164" s="80"/>
      <c r="AT164" s="17" t="s">
        <v>219</v>
      </c>
      <c r="AU164" s="17" t="s">
        <v>76</v>
      </c>
    </row>
    <row r="165" spans="2:47" s="1" customFormat="1" ht="12">
      <c r="B165" s="38"/>
      <c r="C165" s="39"/>
      <c r="D165" s="228" t="s">
        <v>221</v>
      </c>
      <c r="E165" s="39"/>
      <c r="F165" s="231" t="s">
        <v>378</v>
      </c>
      <c r="G165" s="39"/>
      <c r="H165" s="39"/>
      <c r="I165" s="143"/>
      <c r="J165" s="39"/>
      <c r="K165" s="39"/>
      <c r="L165" s="43"/>
      <c r="M165" s="230"/>
      <c r="N165" s="79"/>
      <c r="O165" s="79"/>
      <c r="P165" s="79"/>
      <c r="Q165" s="79"/>
      <c r="R165" s="79"/>
      <c r="S165" s="79"/>
      <c r="T165" s="80"/>
      <c r="AT165" s="17" t="s">
        <v>221</v>
      </c>
      <c r="AU165" s="17" t="s">
        <v>76</v>
      </c>
    </row>
    <row r="166" spans="2:51" s="12" customFormat="1" ht="12">
      <c r="B166" s="232"/>
      <c r="C166" s="233"/>
      <c r="D166" s="228" t="s">
        <v>223</v>
      </c>
      <c r="E166" s="234" t="s">
        <v>1</v>
      </c>
      <c r="F166" s="235" t="s">
        <v>925</v>
      </c>
      <c r="G166" s="233"/>
      <c r="H166" s="234" t="s">
        <v>1</v>
      </c>
      <c r="I166" s="236"/>
      <c r="J166" s="233"/>
      <c r="K166" s="233"/>
      <c r="L166" s="237"/>
      <c r="M166" s="238"/>
      <c r="N166" s="239"/>
      <c r="O166" s="239"/>
      <c r="P166" s="239"/>
      <c r="Q166" s="239"/>
      <c r="R166" s="239"/>
      <c r="S166" s="239"/>
      <c r="T166" s="240"/>
      <c r="AT166" s="241" t="s">
        <v>223</v>
      </c>
      <c r="AU166" s="241" t="s">
        <v>76</v>
      </c>
      <c r="AV166" s="12" t="s">
        <v>74</v>
      </c>
      <c r="AW166" s="12" t="s">
        <v>30</v>
      </c>
      <c r="AX166" s="12" t="s">
        <v>67</v>
      </c>
      <c r="AY166" s="241" t="s">
        <v>211</v>
      </c>
    </row>
    <row r="167" spans="2:51" s="13" customFormat="1" ht="12">
      <c r="B167" s="242"/>
      <c r="C167" s="243"/>
      <c r="D167" s="228" t="s">
        <v>223</v>
      </c>
      <c r="E167" s="244" t="s">
        <v>1</v>
      </c>
      <c r="F167" s="245" t="s">
        <v>236</v>
      </c>
      <c r="G167" s="243"/>
      <c r="H167" s="246">
        <v>3</v>
      </c>
      <c r="I167" s="247"/>
      <c r="J167" s="243"/>
      <c r="K167" s="243"/>
      <c r="L167" s="248"/>
      <c r="M167" s="249"/>
      <c r="N167" s="250"/>
      <c r="O167" s="250"/>
      <c r="P167" s="250"/>
      <c r="Q167" s="250"/>
      <c r="R167" s="250"/>
      <c r="S167" s="250"/>
      <c r="T167" s="251"/>
      <c r="AT167" s="252" t="s">
        <v>223</v>
      </c>
      <c r="AU167" s="252" t="s">
        <v>76</v>
      </c>
      <c r="AV167" s="13" t="s">
        <v>76</v>
      </c>
      <c r="AW167" s="13" t="s">
        <v>30</v>
      </c>
      <c r="AX167" s="13" t="s">
        <v>67</v>
      </c>
      <c r="AY167" s="252" t="s">
        <v>211</v>
      </c>
    </row>
    <row r="168" spans="2:51" s="12" customFormat="1" ht="12">
      <c r="B168" s="232"/>
      <c r="C168" s="233"/>
      <c r="D168" s="228" t="s">
        <v>223</v>
      </c>
      <c r="E168" s="234" t="s">
        <v>1</v>
      </c>
      <c r="F168" s="235" t="s">
        <v>931</v>
      </c>
      <c r="G168" s="233"/>
      <c r="H168" s="234" t="s">
        <v>1</v>
      </c>
      <c r="I168" s="236"/>
      <c r="J168" s="233"/>
      <c r="K168" s="233"/>
      <c r="L168" s="237"/>
      <c r="M168" s="238"/>
      <c r="N168" s="239"/>
      <c r="O168" s="239"/>
      <c r="P168" s="239"/>
      <c r="Q168" s="239"/>
      <c r="R168" s="239"/>
      <c r="S168" s="239"/>
      <c r="T168" s="240"/>
      <c r="AT168" s="241" t="s">
        <v>223</v>
      </c>
      <c r="AU168" s="241" t="s">
        <v>76</v>
      </c>
      <c r="AV168" s="12" t="s">
        <v>74</v>
      </c>
      <c r="AW168" s="12" t="s">
        <v>30</v>
      </c>
      <c r="AX168" s="12" t="s">
        <v>67</v>
      </c>
      <c r="AY168" s="241" t="s">
        <v>211</v>
      </c>
    </row>
    <row r="169" spans="2:51" s="13" customFormat="1" ht="12">
      <c r="B169" s="242"/>
      <c r="C169" s="243"/>
      <c r="D169" s="228" t="s">
        <v>223</v>
      </c>
      <c r="E169" s="244" t="s">
        <v>1</v>
      </c>
      <c r="F169" s="245" t="s">
        <v>1388</v>
      </c>
      <c r="G169" s="243"/>
      <c r="H169" s="246">
        <v>2.5</v>
      </c>
      <c r="I169" s="247"/>
      <c r="J169" s="243"/>
      <c r="K169" s="243"/>
      <c r="L169" s="248"/>
      <c r="M169" s="249"/>
      <c r="N169" s="250"/>
      <c r="O169" s="250"/>
      <c r="P169" s="250"/>
      <c r="Q169" s="250"/>
      <c r="R169" s="250"/>
      <c r="S169" s="250"/>
      <c r="T169" s="251"/>
      <c r="AT169" s="252" t="s">
        <v>223</v>
      </c>
      <c r="AU169" s="252" t="s">
        <v>76</v>
      </c>
      <c r="AV169" s="13" t="s">
        <v>76</v>
      </c>
      <c r="AW169" s="13" t="s">
        <v>30</v>
      </c>
      <c r="AX169" s="13" t="s">
        <v>67</v>
      </c>
      <c r="AY169" s="252" t="s">
        <v>211</v>
      </c>
    </row>
    <row r="170" spans="2:51" s="14" customFormat="1" ht="12">
      <c r="B170" s="253"/>
      <c r="C170" s="254"/>
      <c r="D170" s="228" t="s">
        <v>223</v>
      </c>
      <c r="E170" s="255" t="s">
        <v>1</v>
      </c>
      <c r="F170" s="256" t="s">
        <v>227</v>
      </c>
      <c r="G170" s="254"/>
      <c r="H170" s="257">
        <v>5.5</v>
      </c>
      <c r="I170" s="258"/>
      <c r="J170" s="254"/>
      <c r="K170" s="254"/>
      <c r="L170" s="259"/>
      <c r="M170" s="260"/>
      <c r="N170" s="261"/>
      <c r="O170" s="261"/>
      <c r="P170" s="261"/>
      <c r="Q170" s="261"/>
      <c r="R170" s="261"/>
      <c r="S170" s="261"/>
      <c r="T170" s="262"/>
      <c r="AT170" s="263" t="s">
        <v>223</v>
      </c>
      <c r="AU170" s="263" t="s">
        <v>76</v>
      </c>
      <c r="AV170" s="14" t="s">
        <v>218</v>
      </c>
      <c r="AW170" s="14" t="s">
        <v>30</v>
      </c>
      <c r="AX170" s="14" t="s">
        <v>74</v>
      </c>
      <c r="AY170" s="263" t="s">
        <v>211</v>
      </c>
    </row>
    <row r="171" spans="2:65" s="1" customFormat="1" ht="16.5" customHeight="1">
      <c r="B171" s="38"/>
      <c r="C171" s="216" t="s">
        <v>308</v>
      </c>
      <c r="D171" s="216" t="s">
        <v>213</v>
      </c>
      <c r="E171" s="217" t="s">
        <v>383</v>
      </c>
      <c r="F171" s="218" t="s">
        <v>384</v>
      </c>
      <c r="G171" s="219" t="s">
        <v>216</v>
      </c>
      <c r="H171" s="220">
        <v>24.957</v>
      </c>
      <c r="I171" s="221"/>
      <c r="J171" s="222">
        <f>ROUND(I171*H171,2)</f>
        <v>0</v>
      </c>
      <c r="K171" s="218" t="s">
        <v>217</v>
      </c>
      <c r="L171" s="43"/>
      <c r="M171" s="223" t="s">
        <v>1</v>
      </c>
      <c r="N171" s="224" t="s">
        <v>38</v>
      </c>
      <c r="O171" s="79"/>
      <c r="P171" s="225">
        <f>O171*H171</f>
        <v>0</v>
      </c>
      <c r="Q171" s="225">
        <v>0.0417442</v>
      </c>
      <c r="R171" s="225">
        <f>Q171*H171</f>
        <v>1.0418099994</v>
      </c>
      <c r="S171" s="225">
        <v>0</v>
      </c>
      <c r="T171" s="226">
        <f>S171*H171</f>
        <v>0</v>
      </c>
      <c r="AR171" s="17" t="s">
        <v>218</v>
      </c>
      <c r="AT171" s="17" t="s">
        <v>213</v>
      </c>
      <c r="AU171" s="17" t="s">
        <v>76</v>
      </c>
      <c r="AY171" s="17" t="s">
        <v>211</v>
      </c>
      <c r="BE171" s="227">
        <f>IF(N171="základní",J171,0)</f>
        <v>0</v>
      </c>
      <c r="BF171" s="227">
        <f>IF(N171="snížená",J171,0)</f>
        <v>0</v>
      </c>
      <c r="BG171" s="227">
        <f>IF(N171="zákl. přenesená",J171,0)</f>
        <v>0</v>
      </c>
      <c r="BH171" s="227">
        <f>IF(N171="sníž. přenesená",J171,0)</f>
        <v>0</v>
      </c>
      <c r="BI171" s="227">
        <f>IF(N171="nulová",J171,0)</f>
        <v>0</v>
      </c>
      <c r="BJ171" s="17" t="s">
        <v>74</v>
      </c>
      <c r="BK171" s="227">
        <f>ROUND(I171*H171,2)</f>
        <v>0</v>
      </c>
      <c r="BL171" s="17" t="s">
        <v>218</v>
      </c>
      <c r="BM171" s="17" t="s">
        <v>1389</v>
      </c>
    </row>
    <row r="172" spans="2:47" s="1" customFormat="1" ht="12">
      <c r="B172" s="38"/>
      <c r="C172" s="39"/>
      <c r="D172" s="228" t="s">
        <v>219</v>
      </c>
      <c r="E172" s="39"/>
      <c r="F172" s="229" t="s">
        <v>386</v>
      </c>
      <c r="G172" s="39"/>
      <c r="H172" s="39"/>
      <c r="I172" s="143"/>
      <c r="J172" s="39"/>
      <c r="K172" s="39"/>
      <c r="L172" s="43"/>
      <c r="M172" s="230"/>
      <c r="N172" s="79"/>
      <c r="O172" s="79"/>
      <c r="P172" s="79"/>
      <c r="Q172" s="79"/>
      <c r="R172" s="79"/>
      <c r="S172" s="79"/>
      <c r="T172" s="80"/>
      <c r="AT172" s="17" t="s">
        <v>219</v>
      </c>
      <c r="AU172" s="17" t="s">
        <v>76</v>
      </c>
    </row>
    <row r="173" spans="2:47" s="1" customFormat="1" ht="12">
      <c r="B173" s="38"/>
      <c r="C173" s="39"/>
      <c r="D173" s="228" t="s">
        <v>221</v>
      </c>
      <c r="E173" s="39"/>
      <c r="F173" s="231" t="s">
        <v>387</v>
      </c>
      <c r="G173" s="39"/>
      <c r="H173" s="39"/>
      <c r="I173" s="143"/>
      <c r="J173" s="39"/>
      <c r="K173" s="39"/>
      <c r="L173" s="43"/>
      <c r="M173" s="230"/>
      <c r="N173" s="79"/>
      <c r="O173" s="79"/>
      <c r="P173" s="79"/>
      <c r="Q173" s="79"/>
      <c r="R173" s="79"/>
      <c r="S173" s="79"/>
      <c r="T173" s="80"/>
      <c r="AT173" s="17" t="s">
        <v>221</v>
      </c>
      <c r="AU173" s="17" t="s">
        <v>76</v>
      </c>
    </row>
    <row r="174" spans="2:51" s="12" customFormat="1" ht="12">
      <c r="B174" s="232"/>
      <c r="C174" s="233"/>
      <c r="D174" s="228" t="s">
        <v>223</v>
      </c>
      <c r="E174" s="234" t="s">
        <v>1</v>
      </c>
      <c r="F174" s="235" t="s">
        <v>931</v>
      </c>
      <c r="G174" s="233"/>
      <c r="H174" s="234" t="s">
        <v>1</v>
      </c>
      <c r="I174" s="236"/>
      <c r="J174" s="233"/>
      <c r="K174" s="233"/>
      <c r="L174" s="237"/>
      <c r="M174" s="238"/>
      <c r="N174" s="239"/>
      <c r="O174" s="239"/>
      <c r="P174" s="239"/>
      <c r="Q174" s="239"/>
      <c r="R174" s="239"/>
      <c r="S174" s="239"/>
      <c r="T174" s="240"/>
      <c r="AT174" s="241" t="s">
        <v>223</v>
      </c>
      <c r="AU174" s="241" t="s">
        <v>76</v>
      </c>
      <c r="AV174" s="12" t="s">
        <v>74</v>
      </c>
      <c r="AW174" s="12" t="s">
        <v>30</v>
      </c>
      <c r="AX174" s="12" t="s">
        <v>67</v>
      </c>
      <c r="AY174" s="241" t="s">
        <v>211</v>
      </c>
    </row>
    <row r="175" spans="2:51" s="13" customFormat="1" ht="12">
      <c r="B175" s="242"/>
      <c r="C175" s="243"/>
      <c r="D175" s="228" t="s">
        <v>223</v>
      </c>
      <c r="E175" s="244" t="s">
        <v>1</v>
      </c>
      <c r="F175" s="245" t="s">
        <v>1390</v>
      </c>
      <c r="G175" s="243"/>
      <c r="H175" s="246">
        <v>12.036</v>
      </c>
      <c r="I175" s="247"/>
      <c r="J175" s="243"/>
      <c r="K175" s="243"/>
      <c r="L175" s="248"/>
      <c r="M175" s="249"/>
      <c r="N175" s="250"/>
      <c r="O175" s="250"/>
      <c r="P175" s="250"/>
      <c r="Q175" s="250"/>
      <c r="R175" s="250"/>
      <c r="S175" s="250"/>
      <c r="T175" s="251"/>
      <c r="AT175" s="252" t="s">
        <v>223</v>
      </c>
      <c r="AU175" s="252" t="s">
        <v>76</v>
      </c>
      <c r="AV175" s="13" t="s">
        <v>76</v>
      </c>
      <c r="AW175" s="13" t="s">
        <v>30</v>
      </c>
      <c r="AX175" s="13" t="s">
        <v>67</v>
      </c>
      <c r="AY175" s="252" t="s">
        <v>211</v>
      </c>
    </row>
    <row r="176" spans="2:51" s="12" customFormat="1" ht="12">
      <c r="B176" s="232"/>
      <c r="C176" s="233"/>
      <c r="D176" s="228" t="s">
        <v>223</v>
      </c>
      <c r="E176" s="234" t="s">
        <v>1</v>
      </c>
      <c r="F176" s="235" t="s">
        <v>1391</v>
      </c>
      <c r="G176" s="233"/>
      <c r="H176" s="234" t="s">
        <v>1</v>
      </c>
      <c r="I176" s="236"/>
      <c r="J176" s="233"/>
      <c r="K176" s="233"/>
      <c r="L176" s="237"/>
      <c r="M176" s="238"/>
      <c r="N176" s="239"/>
      <c r="O176" s="239"/>
      <c r="P176" s="239"/>
      <c r="Q176" s="239"/>
      <c r="R176" s="239"/>
      <c r="S176" s="239"/>
      <c r="T176" s="240"/>
      <c r="AT176" s="241" t="s">
        <v>223</v>
      </c>
      <c r="AU176" s="241" t="s">
        <v>76</v>
      </c>
      <c r="AV176" s="12" t="s">
        <v>74</v>
      </c>
      <c r="AW176" s="12" t="s">
        <v>30</v>
      </c>
      <c r="AX176" s="12" t="s">
        <v>67</v>
      </c>
      <c r="AY176" s="241" t="s">
        <v>211</v>
      </c>
    </row>
    <row r="177" spans="2:51" s="13" customFormat="1" ht="12">
      <c r="B177" s="242"/>
      <c r="C177" s="243"/>
      <c r="D177" s="228" t="s">
        <v>223</v>
      </c>
      <c r="E177" s="244" t="s">
        <v>1</v>
      </c>
      <c r="F177" s="245" t="s">
        <v>1392</v>
      </c>
      <c r="G177" s="243"/>
      <c r="H177" s="246">
        <v>12.921</v>
      </c>
      <c r="I177" s="247"/>
      <c r="J177" s="243"/>
      <c r="K177" s="243"/>
      <c r="L177" s="248"/>
      <c r="M177" s="249"/>
      <c r="N177" s="250"/>
      <c r="O177" s="250"/>
      <c r="P177" s="250"/>
      <c r="Q177" s="250"/>
      <c r="R177" s="250"/>
      <c r="S177" s="250"/>
      <c r="T177" s="251"/>
      <c r="AT177" s="252" t="s">
        <v>223</v>
      </c>
      <c r="AU177" s="252" t="s">
        <v>76</v>
      </c>
      <c r="AV177" s="13" t="s">
        <v>76</v>
      </c>
      <c r="AW177" s="13" t="s">
        <v>30</v>
      </c>
      <c r="AX177" s="13" t="s">
        <v>67</v>
      </c>
      <c r="AY177" s="252" t="s">
        <v>211</v>
      </c>
    </row>
    <row r="178" spans="2:51" s="14" customFormat="1" ht="12">
      <c r="B178" s="253"/>
      <c r="C178" s="254"/>
      <c r="D178" s="228" t="s">
        <v>223</v>
      </c>
      <c r="E178" s="255" t="s">
        <v>1</v>
      </c>
      <c r="F178" s="256" t="s">
        <v>227</v>
      </c>
      <c r="G178" s="254"/>
      <c r="H178" s="257">
        <v>24.957</v>
      </c>
      <c r="I178" s="258"/>
      <c r="J178" s="254"/>
      <c r="K178" s="254"/>
      <c r="L178" s="259"/>
      <c r="M178" s="260"/>
      <c r="N178" s="261"/>
      <c r="O178" s="261"/>
      <c r="P178" s="261"/>
      <c r="Q178" s="261"/>
      <c r="R178" s="261"/>
      <c r="S178" s="261"/>
      <c r="T178" s="262"/>
      <c r="AT178" s="263" t="s">
        <v>223</v>
      </c>
      <c r="AU178" s="263" t="s">
        <v>76</v>
      </c>
      <c r="AV178" s="14" t="s">
        <v>218</v>
      </c>
      <c r="AW178" s="14" t="s">
        <v>30</v>
      </c>
      <c r="AX178" s="14" t="s">
        <v>74</v>
      </c>
      <c r="AY178" s="263" t="s">
        <v>211</v>
      </c>
    </row>
    <row r="179" spans="2:65" s="1" customFormat="1" ht="16.5" customHeight="1">
      <c r="B179" s="38"/>
      <c r="C179" s="216" t="s">
        <v>314</v>
      </c>
      <c r="D179" s="216" t="s">
        <v>213</v>
      </c>
      <c r="E179" s="217" t="s">
        <v>390</v>
      </c>
      <c r="F179" s="218" t="s">
        <v>391</v>
      </c>
      <c r="G179" s="219" t="s">
        <v>216</v>
      </c>
      <c r="H179" s="220">
        <v>24.957</v>
      </c>
      <c r="I179" s="221"/>
      <c r="J179" s="222">
        <f>ROUND(I179*H179,2)</f>
        <v>0</v>
      </c>
      <c r="K179" s="218" t="s">
        <v>217</v>
      </c>
      <c r="L179" s="43"/>
      <c r="M179" s="223" t="s">
        <v>1</v>
      </c>
      <c r="N179" s="224" t="s">
        <v>38</v>
      </c>
      <c r="O179" s="79"/>
      <c r="P179" s="225">
        <f>O179*H179</f>
        <v>0</v>
      </c>
      <c r="Q179" s="225">
        <v>1.5E-05</v>
      </c>
      <c r="R179" s="225">
        <f>Q179*H179</f>
        <v>0.00037435500000000004</v>
      </c>
      <c r="S179" s="225">
        <v>0</v>
      </c>
      <c r="T179" s="226">
        <f>S179*H179</f>
        <v>0</v>
      </c>
      <c r="AR179" s="17" t="s">
        <v>218</v>
      </c>
      <c r="AT179" s="17" t="s">
        <v>213</v>
      </c>
      <c r="AU179" s="17" t="s">
        <v>76</v>
      </c>
      <c r="AY179" s="17" t="s">
        <v>211</v>
      </c>
      <c r="BE179" s="227">
        <f>IF(N179="základní",J179,0)</f>
        <v>0</v>
      </c>
      <c r="BF179" s="227">
        <f>IF(N179="snížená",J179,0)</f>
        <v>0</v>
      </c>
      <c r="BG179" s="227">
        <f>IF(N179="zákl. přenesená",J179,0)</f>
        <v>0</v>
      </c>
      <c r="BH179" s="227">
        <f>IF(N179="sníž. přenesená",J179,0)</f>
        <v>0</v>
      </c>
      <c r="BI179" s="227">
        <f>IF(N179="nulová",J179,0)</f>
        <v>0</v>
      </c>
      <c r="BJ179" s="17" t="s">
        <v>74</v>
      </c>
      <c r="BK179" s="227">
        <f>ROUND(I179*H179,2)</f>
        <v>0</v>
      </c>
      <c r="BL179" s="17" t="s">
        <v>218</v>
      </c>
      <c r="BM179" s="17" t="s">
        <v>1393</v>
      </c>
    </row>
    <row r="180" spans="2:47" s="1" customFormat="1" ht="12">
      <c r="B180" s="38"/>
      <c r="C180" s="39"/>
      <c r="D180" s="228" t="s">
        <v>219</v>
      </c>
      <c r="E180" s="39"/>
      <c r="F180" s="229" t="s">
        <v>393</v>
      </c>
      <c r="G180" s="39"/>
      <c r="H180" s="39"/>
      <c r="I180" s="143"/>
      <c r="J180" s="39"/>
      <c r="K180" s="39"/>
      <c r="L180" s="43"/>
      <c r="M180" s="230"/>
      <c r="N180" s="79"/>
      <c r="O180" s="79"/>
      <c r="P180" s="79"/>
      <c r="Q180" s="79"/>
      <c r="R180" s="79"/>
      <c r="S180" s="79"/>
      <c r="T180" s="80"/>
      <c r="AT180" s="17" t="s">
        <v>219</v>
      </c>
      <c r="AU180" s="17" t="s">
        <v>76</v>
      </c>
    </row>
    <row r="181" spans="2:47" s="1" customFormat="1" ht="12">
      <c r="B181" s="38"/>
      <c r="C181" s="39"/>
      <c r="D181" s="228" t="s">
        <v>221</v>
      </c>
      <c r="E181" s="39"/>
      <c r="F181" s="231" t="s">
        <v>387</v>
      </c>
      <c r="G181" s="39"/>
      <c r="H181" s="39"/>
      <c r="I181" s="143"/>
      <c r="J181" s="39"/>
      <c r="K181" s="39"/>
      <c r="L181" s="43"/>
      <c r="M181" s="230"/>
      <c r="N181" s="79"/>
      <c r="O181" s="79"/>
      <c r="P181" s="79"/>
      <c r="Q181" s="79"/>
      <c r="R181" s="79"/>
      <c r="S181" s="79"/>
      <c r="T181" s="80"/>
      <c r="AT181" s="17" t="s">
        <v>221</v>
      </c>
      <c r="AU181" s="17" t="s">
        <v>76</v>
      </c>
    </row>
    <row r="182" spans="2:65" s="1" customFormat="1" ht="16.5" customHeight="1">
      <c r="B182" s="38"/>
      <c r="C182" s="216" t="s">
        <v>8</v>
      </c>
      <c r="D182" s="216" t="s">
        <v>213</v>
      </c>
      <c r="E182" s="217" t="s">
        <v>934</v>
      </c>
      <c r="F182" s="218" t="s">
        <v>935</v>
      </c>
      <c r="G182" s="219" t="s">
        <v>323</v>
      </c>
      <c r="H182" s="220">
        <v>1.579</v>
      </c>
      <c r="I182" s="221"/>
      <c r="J182" s="222">
        <f>ROUND(I182*H182,2)</f>
        <v>0</v>
      </c>
      <c r="K182" s="218" t="s">
        <v>217</v>
      </c>
      <c r="L182" s="43"/>
      <c r="M182" s="223" t="s">
        <v>1</v>
      </c>
      <c r="N182" s="224" t="s">
        <v>38</v>
      </c>
      <c r="O182" s="79"/>
      <c r="P182" s="225">
        <f>O182*H182</f>
        <v>0</v>
      </c>
      <c r="Q182" s="225">
        <v>1.0487652</v>
      </c>
      <c r="R182" s="225">
        <f>Q182*H182</f>
        <v>1.6560002508</v>
      </c>
      <c r="S182" s="225">
        <v>0</v>
      </c>
      <c r="T182" s="226">
        <f>S182*H182</f>
        <v>0</v>
      </c>
      <c r="AR182" s="17" t="s">
        <v>218</v>
      </c>
      <c r="AT182" s="17" t="s">
        <v>213</v>
      </c>
      <c r="AU182" s="17" t="s">
        <v>76</v>
      </c>
      <c r="AY182" s="17" t="s">
        <v>211</v>
      </c>
      <c r="BE182" s="227">
        <f>IF(N182="základní",J182,0)</f>
        <v>0</v>
      </c>
      <c r="BF182" s="227">
        <f>IF(N182="snížená",J182,0)</f>
        <v>0</v>
      </c>
      <c r="BG182" s="227">
        <f>IF(N182="zákl. přenesená",J182,0)</f>
        <v>0</v>
      </c>
      <c r="BH182" s="227">
        <f>IF(N182="sníž. přenesená",J182,0)</f>
        <v>0</v>
      </c>
      <c r="BI182" s="227">
        <f>IF(N182="nulová",J182,0)</f>
        <v>0</v>
      </c>
      <c r="BJ182" s="17" t="s">
        <v>74</v>
      </c>
      <c r="BK182" s="227">
        <f>ROUND(I182*H182,2)</f>
        <v>0</v>
      </c>
      <c r="BL182" s="17" t="s">
        <v>218</v>
      </c>
      <c r="BM182" s="17" t="s">
        <v>1394</v>
      </c>
    </row>
    <row r="183" spans="2:47" s="1" customFormat="1" ht="12">
      <c r="B183" s="38"/>
      <c r="C183" s="39"/>
      <c r="D183" s="228" t="s">
        <v>219</v>
      </c>
      <c r="E183" s="39"/>
      <c r="F183" s="229" t="s">
        <v>937</v>
      </c>
      <c r="G183" s="39"/>
      <c r="H183" s="39"/>
      <c r="I183" s="143"/>
      <c r="J183" s="39"/>
      <c r="K183" s="39"/>
      <c r="L183" s="43"/>
      <c r="M183" s="230"/>
      <c r="N183" s="79"/>
      <c r="O183" s="79"/>
      <c r="P183" s="79"/>
      <c r="Q183" s="79"/>
      <c r="R183" s="79"/>
      <c r="S183" s="79"/>
      <c r="T183" s="80"/>
      <c r="AT183" s="17" t="s">
        <v>219</v>
      </c>
      <c r="AU183" s="17" t="s">
        <v>76</v>
      </c>
    </row>
    <row r="184" spans="2:47" s="1" customFormat="1" ht="12">
      <c r="B184" s="38"/>
      <c r="C184" s="39"/>
      <c r="D184" s="228" t="s">
        <v>221</v>
      </c>
      <c r="E184" s="39"/>
      <c r="F184" s="231" t="s">
        <v>938</v>
      </c>
      <c r="G184" s="39"/>
      <c r="H184" s="39"/>
      <c r="I184" s="143"/>
      <c r="J184" s="39"/>
      <c r="K184" s="39"/>
      <c r="L184" s="43"/>
      <c r="M184" s="230"/>
      <c r="N184" s="79"/>
      <c r="O184" s="79"/>
      <c r="P184" s="79"/>
      <c r="Q184" s="79"/>
      <c r="R184" s="79"/>
      <c r="S184" s="79"/>
      <c r="T184" s="80"/>
      <c r="AT184" s="17" t="s">
        <v>221</v>
      </c>
      <c r="AU184" s="17" t="s">
        <v>76</v>
      </c>
    </row>
    <row r="185" spans="2:51" s="12" customFormat="1" ht="12">
      <c r="B185" s="232"/>
      <c r="C185" s="233"/>
      <c r="D185" s="228" t="s">
        <v>223</v>
      </c>
      <c r="E185" s="234" t="s">
        <v>1</v>
      </c>
      <c r="F185" s="235" t="s">
        <v>1395</v>
      </c>
      <c r="G185" s="233"/>
      <c r="H185" s="234" t="s">
        <v>1</v>
      </c>
      <c r="I185" s="236"/>
      <c r="J185" s="233"/>
      <c r="K185" s="233"/>
      <c r="L185" s="237"/>
      <c r="M185" s="238"/>
      <c r="N185" s="239"/>
      <c r="O185" s="239"/>
      <c r="P185" s="239"/>
      <c r="Q185" s="239"/>
      <c r="R185" s="239"/>
      <c r="S185" s="239"/>
      <c r="T185" s="240"/>
      <c r="AT185" s="241" t="s">
        <v>223</v>
      </c>
      <c r="AU185" s="241" t="s">
        <v>76</v>
      </c>
      <c r="AV185" s="12" t="s">
        <v>74</v>
      </c>
      <c r="AW185" s="12" t="s">
        <v>30</v>
      </c>
      <c r="AX185" s="12" t="s">
        <v>67</v>
      </c>
      <c r="AY185" s="241" t="s">
        <v>211</v>
      </c>
    </row>
    <row r="186" spans="2:51" s="13" customFormat="1" ht="12">
      <c r="B186" s="242"/>
      <c r="C186" s="243"/>
      <c r="D186" s="228" t="s">
        <v>223</v>
      </c>
      <c r="E186" s="244" t="s">
        <v>1</v>
      </c>
      <c r="F186" s="245" t="s">
        <v>1396</v>
      </c>
      <c r="G186" s="243"/>
      <c r="H186" s="246">
        <v>0.822</v>
      </c>
      <c r="I186" s="247"/>
      <c r="J186" s="243"/>
      <c r="K186" s="243"/>
      <c r="L186" s="248"/>
      <c r="M186" s="249"/>
      <c r="N186" s="250"/>
      <c r="O186" s="250"/>
      <c r="P186" s="250"/>
      <c r="Q186" s="250"/>
      <c r="R186" s="250"/>
      <c r="S186" s="250"/>
      <c r="T186" s="251"/>
      <c r="AT186" s="252" t="s">
        <v>223</v>
      </c>
      <c r="AU186" s="252" t="s">
        <v>76</v>
      </c>
      <c r="AV186" s="13" t="s">
        <v>76</v>
      </c>
      <c r="AW186" s="13" t="s">
        <v>30</v>
      </c>
      <c r="AX186" s="13" t="s">
        <v>67</v>
      </c>
      <c r="AY186" s="252" t="s">
        <v>211</v>
      </c>
    </row>
    <row r="187" spans="2:51" s="13" customFormat="1" ht="12">
      <c r="B187" s="242"/>
      <c r="C187" s="243"/>
      <c r="D187" s="228" t="s">
        <v>223</v>
      </c>
      <c r="E187" s="244" t="s">
        <v>1</v>
      </c>
      <c r="F187" s="245" t="s">
        <v>1397</v>
      </c>
      <c r="G187" s="243"/>
      <c r="H187" s="246">
        <v>0.757</v>
      </c>
      <c r="I187" s="247"/>
      <c r="J187" s="243"/>
      <c r="K187" s="243"/>
      <c r="L187" s="248"/>
      <c r="M187" s="249"/>
      <c r="N187" s="250"/>
      <c r="O187" s="250"/>
      <c r="P187" s="250"/>
      <c r="Q187" s="250"/>
      <c r="R187" s="250"/>
      <c r="S187" s="250"/>
      <c r="T187" s="251"/>
      <c r="AT187" s="252" t="s">
        <v>223</v>
      </c>
      <c r="AU187" s="252" t="s">
        <v>76</v>
      </c>
      <c r="AV187" s="13" t="s">
        <v>76</v>
      </c>
      <c r="AW187" s="13" t="s">
        <v>30</v>
      </c>
      <c r="AX187" s="13" t="s">
        <v>67</v>
      </c>
      <c r="AY187" s="252" t="s">
        <v>211</v>
      </c>
    </row>
    <row r="188" spans="2:51" s="14" customFormat="1" ht="12">
      <c r="B188" s="253"/>
      <c r="C188" s="254"/>
      <c r="D188" s="228" t="s">
        <v>223</v>
      </c>
      <c r="E188" s="255" t="s">
        <v>1</v>
      </c>
      <c r="F188" s="256" t="s">
        <v>227</v>
      </c>
      <c r="G188" s="254"/>
      <c r="H188" s="257">
        <v>1.579</v>
      </c>
      <c r="I188" s="258"/>
      <c r="J188" s="254"/>
      <c r="K188" s="254"/>
      <c r="L188" s="259"/>
      <c r="M188" s="260"/>
      <c r="N188" s="261"/>
      <c r="O188" s="261"/>
      <c r="P188" s="261"/>
      <c r="Q188" s="261"/>
      <c r="R188" s="261"/>
      <c r="S188" s="261"/>
      <c r="T188" s="262"/>
      <c r="AT188" s="263" t="s">
        <v>223</v>
      </c>
      <c r="AU188" s="263" t="s">
        <v>76</v>
      </c>
      <c r="AV188" s="14" t="s">
        <v>218</v>
      </c>
      <c r="AW188" s="14" t="s">
        <v>30</v>
      </c>
      <c r="AX188" s="14" t="s">
        <v>74</v>
      </c>
      <c r="AY188" s="263" t="s">
        <v>211</v>
      </c>
    </row>
    <row r="189" spans="2:63" s="11" customFormat="1" ht="22.8" customHeight="1">
      <c r="B189" s="200"/>
      <c r="C189" s="201"/>
      <c r="D189" s="202" t="s">
        <v>66</v>
      </c>
      <c r="E189" s="214" t="s">
        <v>282</v>
      </c>
      <c r="F189" s="214" t="s">
        <v>505</v>
      </c>
      <c r="G189" s="201"/>
      <c r="H189" s="201"/>
      <c r="I189" s="204"/>
      <c r="J189" s="215">
        <f>BK189</f>
        <v>0</v>
      </c>
      <c r="K189" s="201"/>
      <c r="L189" s="206"/>
      <c r="M189" s="207"/>
      <c r="N189" s="208"/>
      <c r="O189" s="208"/>
      <c r="P189" s="209">
        <f>SUM(P190:P316)</f>
        <v>0</v>
      </c>
      <c r="Q189" s="208"/>
      <c r="R189" s="209">
        <f>SUM(R190:R316)</f>
        <v>43.382125087999995</v>
      </c>
      <c r="S189" s="208"/>
      <c r="T189" s="210">
        <f>SUM(T190:T316)</f>
        <v>51.298960599999994</v>
      </c>
      <c r="AR189" s="211" t="s">
        <v>74</v>
      </c>
      <c r="AT189" s="212" t="s">
        <v>66</v>
      </c>
      <c r="AU189" s="212" t="s">
        <v>74</v>
      </c>
      <c r="AY189" s="211" t="s">
        <v>211</v>
      </c>
      <c r="BK189" s="213">
        <f>SUM(BK190:BK316)</f>
        <v>0</v>
      </c>
    </row>
    <row r="190" spans="2:65" s="1" customFormat="1" ht="16.5" customHeight="1">
      <c r="B190" s="38"/>
      <c r="C190" s="216" t="s">
        <v>273</v>
      </c>
      <c r="D190" s="216" t="s">
        <v>213</v>
      </c>
      <c r="E190" s="217" t="s">
        <v>507</v>
      </c>
      <c r="F190" s="218" t="s">
        <v>508</v>
      </c>
      <c r="G190" s="219" t="s">
        <v>246</v>
      </c>
      <c r="H190" s="220">
        <v>7.88</v>
      </c>
      <c r="I190" s="221"/>
      <c r="J190" s="222">
        <f>ROUND(I190*H190,2)</f>
        <v>0</v>
      </c>
      <c r="K190" s="218" t="s">
        <v>217</v>
      </c>
      <c r="L190" s="43"/>
      <c r="M190" s="223" t="s">
        <v>1</v>
      </c>
      <c r="N190" s="224" t="s">
        <v>38</v>
      </c>
      <c r="O190" s="79"/>
      <c r="P190" s="225">
        <f>O190*H190</f>
        <v>0</v>
      </c>
      <c r="Q190" s="225">
        <v>0.0001932</v>
      </c>
      <c r="R190" s="225">
        <f>Q190*H190</f>
        <v>0.001522416</v>
      </c>
      <c r="S190" s="225">
        <v>0</v>
      </c>
      <c r="T190" s="226">
        <f>S190*H190</f>
        <v>0</v>
      </c>
      <c r="AR190" s="17" t="s">
        <v>218</v>
      </c>
      <c r="AT190" s="17" t="s">
        <v>213</v>
      </c>
      <c r="AU190" s="17" t="s">
        <v>76</v>
      </c>
      <c r="AY190" s="17" t="s">
        <v>211</v>
      </c>
      <c r="BE190" s="227">
        <f>IF(N190="základní",J190,0)</f>
        <v>0</v>
      </c>
      <c r="BF190" s="227">
        <f>IF(N190="snížená",J190,0)</f>
        <v>0</v>
      </c>
      <c r="BG190" s="227">
        <f>IF(N190="zákl. přenesená",J190,0)</f>
        <v>0</v>
      </c>
      <c r="BH190" s="227">
        <f>IF(N190="sníž. přenesená",J190,0)</f>
        <v>0</v>
      </c>
      <c r="BI190" s="227">
        <f>IF(N190="nulová",J190,0)</f>
        <v>0</v>
      </c>
      <c r="BJ190" s="17" t="s">
        <v>74</v>
      </c>
      <c r="BK190" s="227">
        <f>ROUND(I190*H190,2)</f>
        <v>0</v>
      </c>
      <c r="BL190" s="17" t="s">
        <v>218</v>
      </c>
      <c r="BM190" s="17" t="s">
        <v>1398</v>
      </c>
    </row>
    <row r="191" spans="2:47" s="1" customFormat="1" ht="12">
      <c r="B191" s="38"/>
      <c r="C191" s="39"/>
      <c r="D191" s="228" t="s">
        <v>219</v>
      </c>
      <c r="E191" s="39"/>
      <c r="F191" s="229" t="s">
        <v>510</v>
      </c>
      <c r="G191" s="39"/>
      <c r="H191" s="39"/>
      <c r="I191" s="143"/>
      <c r="J191" s="39"/>
      <c r="K191" s="39"/>
      <c r="L191" s="43"/>
      <c r="M191" s="230"/>
      <c r="N191" s="79"/>
      <c r="O191" s="79"/>
      <c r="P191" s="79"/>
      <c r="Q191" s="79"/>
      <c r="R191" s="79"/>
      <c r="S191" s="79"/>
      <c r="T191" s="80"/>
      <c r="AT191" s="17" t="s">
        <v>219</v>
      </c>
      <c r="AU191" s="17" t="s">
        <v>76</v>
      </c>
    </row>
    <row r="192" spans="2:47" s="1" customFormat="1" ht="12">
      <c r="B192" s="38"/>
      <c r="C192" s="39"/>
      <c r="D192" s="228" t="s">
        <v>221</v>
      </c>
      <c r="E192" s="39"/>
      <c r="F192" s="231" t="s">
        <v>511</v>
      </c>
      <c r="G192" s="39"/>
      <c r="H192" s="39"/>
      <c r="I192" s="143"/>
      <c r="J192" s="39"/>
      <c r="K192" s="39"/>
      <c r="L192" s="43"/>
      <c r="M192" s="230"/>
      <c r="N192" s="79"/>
      <c r="O192" s="79"/>
      <c r="P192" s="79"/>
      <c r="Q192" s="79"/>
      <c r="R192" s="79"/>
      <c r="S192" s="79"/>
      <c r="T192" s="80"/>
      <c r="AT192" s="17" t="s">
        <v>221</v>
      </c>
      <c r="AU192" s="17" t="s">
        <v>76</v>
      </c>
    </row>
    <row r="193" spans="2:51" s="13" customFormat="1" ht="12">
      <c r="B193" s="242"/>
      <c r="C193" s="243"/>
      <c r="D193" s="228" t="s">
        <v>223</v>
      </c>
      <c r="E193" s="244" t="s">
        <v>1</v>
      </c>
      <c r="F193" s="245" t="s">
        <v>1399</v>
      </c>
      <c r="G193" s="243"/>
      <c r="H193" s="246">
        <v>7.88</v>
      </c>
      <c r="I193" s="247"/>
      <c r="J193" s="243"/>
      <c r="K193" s="243"/>
      <c r="L193" s="248"/>
      <c r="M193" s="249"/>
      <c r="N193" s="250"/>
      <c r="O193" s="250"/>
      <c r="P193" s="250"/>
      <c r="Q193" s="250"/>
      <c r="R193" s="250"/>
      <c r="S193" s="250"/>
      <c r="T193" s="251"/>
      <c r="AT193" s="252" t="s">
        <v>223</v>
      </c>
      <c r="AU193" s="252" t="s">
        <v>76</v>
      </c>
      <c r="AV193" s="13" t="s">
        <v>76</v>
      </c>
      <c r="AW193" s="13" t="s">
        <v>30</v>
      </c>
      <c r="AX193" s="13" t="s">
        <v>74</v>
      </c>
      <c r="AY193" s="252" t="s">
        <v>211</v>
      </c>
    </row>
    <row r="194" spans="2:65" s="1" customFormat="1" ht="16.5" customHeight="1">
      <c r="B194" s="38"/>
      <c r="C194" s="216" t="s">
        <v>336</v>
      </c>
      <c r="D194" s="216" t="s">
        <v>213</v>
      </c>
      <c r="E194" s="217" t="s">
        <v>550</v>
      </c>
      <c r="F194" s="218" t="s">
        <v>551</v>
      </c>
      <c r="G194" s="219" t="s">
        <v>216</v>
      </c>
      <c r="H194" s="220">
        <v>0.64</v>
      </c>
      <c r="I194" s="221"/>
      <c r="J194" s="222">
        <f>ROUND(I194*H194,2)</f>
        <v>0</v>
      </c>
      <c r="K194" s="218" t="s">
        <v>217</v>
      </c>
      <c r="L194" s="43"/>
      <c r="M194" s="223" t="s">
        <v>1</v>
      </c>
      <c r="N194" s="224" t="s">
        <v>38</v>
      </c>
      <c r="O194" s="79"/>
      <c r="P194" s="225">
        <f>O194*H194</f>
        <v>0</v>
      </c>
      <c r="Q194" s="225">
        <v>0.00063</v>
      </c>
      <c r="R194" s="225">
        <f>Q194*H194</f>
        <v>0.00040320000000000004</v>
      </c>
      <c r="S194" s="225">
        <v>0</v>
      </c>
      <c r="T194" s="226">
        <f>S194*H194</f>
        <v>0</v>
      </c>
      <c r="AR194" s="17" t="s">
        <v>218</v>
      </c>
      <c r="AT194" s="17" t="s">
        <v>213</v>
      </c>
      <c r="AU194" s="17" t="s">
        <v>76</v>
      </c>
      <c r="AY194" s="17" t="s">
        <v>211</v>
      </c>
      <c r="BE194" s="227">
        <f>IF(N194="základní",J194,0)</f>
        <v>0</v>
      </c>
      <c r="BF194" s="227">
        <f>IF(N194="snížená",J194,0)</f>
        <v>0</v>
      </c>
      <c r="BG194" s="227">
        <f>IF(N194="zákl. přenesená",J194,0)</f>
        <v>0</v>
      </c>
      <c r="BH194" s="227">
        <f>IF(N194="sníž. přenesená",J194,0)</f>
        <v>0</v>
      </c>
      <c r="BI194" s="227">
        <f>IF(N194="nulová",J194,0)</f>
        <v>0</v>
      </c>
      <c r="BJ194" s="17" t="s">
        <v>74</v>
      </c>
      <c r="BK194" s="227">
        <f>ROUND(I194*H194,2)</f>
        <v>0</v>
      </c>
      <c r="BL194" s="17" t="s">
        <v>218</v>
      </c>
      <c r="BM194" s="17" t="s">
        <v>1400</v>
      </c>
    </row>
    <row r="195" spans="2:47" s="1" customFormat="1" ht="12">
      <c r="B195" s="38"/>
      <c r="C195" s="39"/>
      <c r="D195" s="228" t="s">
        <v>219</v>
      </c>
      <c r="E195" s="39"/>
      <c r="F195" s="229" t="s">
        <v>553</v>
      </c>
      <c r="G195" s="39"/>
      <c r="H195" s="39"/>
      <c r="I195" s="143"/>
      <c r="J195" s="39"/>
      <c r="K195" s="39"/>
      <c r="L195" s="43"/>
      <c r="M195" s="230"/>
      <c r="N195" s="79"/>
      <c r="O195" s="79"/>
      <c r="P195" s="79"/>
      <c r="Q195" s="79"/>
      <c r="R195" s="79"/>
      <c r="S195" s="79"/>
      <c r="T195" s="80"/>
      <c r="AT195" s="17" t="s">
        <v>219</v>
      </c>
      <c r="AU195" s="17" t="s">
        <v>76</v>
      </c>
    </row>
    <row r="196" spans="2:47" s="1" customFormat="1" ht="12">
      <c r="B196" s="38"/>
      <c r="C196" s="39"/>
      <c r="D196" s="228" t="s">
        <v>221</v>
      </c>
      <c r="E196" s="39"/>
      <c r="F196" s="231" t="s">
        <v>554</v>
      </c>
      <c r="G196" s="39"/>
      <c r="H196" s="39"/>
      <c r="I196" s="143"/>
      <c r="J196" s="39"/>
      <c r="K196" s="39"/>
      <c r="L196" s="43"/>
      <c r="M196" s="230"/>
      <c r="N196" s="79"/>
      <c r="O196" s="79"/>
      <c r="P196" s="79"/>
      <c r="Q196" s="79"/>
      <c r="R196" s="79"/>
      <c r="S196" s="79"/>
      <c r="T196" s="80"/>
      <c r="AT196" s="17" t="s">
        <v>221</v>
      </c>
      <c r="AU196" s="17" t="s">
        <v>76</v>
      </c>
    </row>
    <row r="197" spans="2:51" s="13" customFormat="1" ht="12">
      <c r="B197" s="242"/>
      <c r="C197" s="243"/>
      <c r="D197" s="228" t="s">
        <v>223</v>
      </c>
      <c r="E197" s="244" t="s">
        <v>1</v>
      </c>
      <c r="F197" s="245" t="s">
        <v>1023</v>
      </c>
      <c r="G197" s="243"/>
      <c r="H197" s="246">
        <v>0.64</v>
      </c>
      <c r="I197" s="247"/>
      <c r="J197" s="243"/>
      <c r="K197" s="243"/>
      <c r="L197" s="248"/>
      <c r="M197" s="249"/>
      <c r="N197" s="250"/>
      <c r="O197" s="250"/>
      <c r="P197" s="250"/>
      <c r="Q197" s="250"/>
      <c r="R197" s="250"/>
      <c r="S197" s="250"/>
      <c r="T197" s="251"/>
      <c r="AT197" s="252" t="s">
        <v>223</v>
      </c>
      <c r="AU197" s="252" t="s">
        <v>76</v>
      </c>
      <c r="AV197" s="13" t="s">
        <v>76</v>
      </c>
      <c r="AW197" s="13" t="s">
        <v>30</v>
      </c>
      <c r="AX197" s="13" t="s">
        <v>74</v>
      </c>
      <c r="AY197" s="252" t="s">
        <v>211</v>
      </c>
    </row>
    <row r="198" spans="2:65" s="1" customFormat="1" ht="16.5" customHeight="1">
      <c r="B198" s="38"/>
      <c r="C198" s="216" t="s">
        <v>278</v>
      </c>
      <c r="D198" s="216" t="s">
        <v>213</v>
      </c>
      <c r="E198" s="217" t="s">
        <v>564</v>
      </c>
      <c r="F198" s="218" t="s">
        <v>565</v>
      </c>
      <c r="G198" s="219" t="s">
        <v>216</v>
      </c>
      <c r="H198" s="220">
        <v>382.5</v>
      </c>
      <c r="I198" s="221"/>
      <c r="J198" s="222">
        <f>ROUND(I198*H198,2)</f>
        <v>0</v>
      </c>
      <c r="K198" s="218" t="s">
        <v>217</v>
      </c>
      <c r="L198" s="43"/>
      <c r="M198" s="223" t="s">
        <v>1</v>
      </c>
      <c r="N198" s="224" t="s">
        <v>38</v>
      </c>
      <c r="O198" s="79"/>
      <c r="P198" s="225">
        <f>O198*H198</f>
        <v>0</v>
      </c>
      <c r="Q198" s="225">
        <v>0</v>
      </c>
      <c r="R198" s="225">
        <f>Q198*H198</f>
        <v>0</v>
      </c>
      <c r="S198" s="225">
        <v>0.0005</v>
      </c>
      <c r="T198" s="226">
        <f>S198*H198</f>
        <v>0.19125</v>
      </c>
      <c r="AR198" s="17" t="s">
        <v>218</v>
      </c>
      <c r="AT198" s="17" t="s">
        <v>213</v>
      </c>
      <c r="AU198" s="17" t="s">
        <v>76</v>
      </c>
      <c r="AY198" s="17" t="s">
        <v>211</v>
      </c>
      <c r="BE198" s="227">
        <f>IF(N198="základní",J198,0)</f>
        <v>0</v>
      </c>
      <c r="BF198" s="227">
        <f>IF(N198="snížená",J198,0)</f>
        <v>0</v>
      </c>
      <c r="BG198" s="227">
        <f>IF(N198="zákl. přenesená",J198,0)</f>
        <v>0</v>
      </c>
      <c r="BH198" s="227">
        <f>IF(N198="sníž. přenesená",J198,0)</f>
        <v>0</v>
      </c>
      <c r="BI198" s="227">
        <f>IF(N198="nulová",J198,0)</f>
        <v>0</v>
      </c>
      <c r="BJ198" s="17" t="s">
        <v>74</v>
      </c>
      <c r="BK198" s="227">
        <f>ROUND(I198*H198,2)</f>
        <v>0</v>
      </c>
      <c r="BL198" s="17" t="s">
        <v>218</v>
      </c>
      <c r="BM198" s="17" t="s">
        <v>1401</v>
      </c>
    </row>
    <row r="199" spans="2:47" s="1" customFormat="1" ht="12">
      <c r="B199" s="38"/>
      <c r="C199" s="39"/>
      <c r="D199" s="228" t="s">
        <v>219</v>
      </c>
      <c r="E199" s="39"/>
      <c r="F199" s="229" t="s">
        <v>567</v>
      </c>
      <c r="G199" s="39"/>
      <c r="H199" s="39"/>
      <c r="I199" s="143"/>
      <c r="J199" s="39"/>
      <c r="K199" s="39"/>
      <c r="L199" s="43"/>
      <c r="M199" s="230"/>
      <c r="N199" s="79"/>
      <c r="O199" s="79"/>
      <c r="P199" s="79"/>
      <c r="Q199" s="79"/>
      <c r="R199" s="79"/>
      <c r="S199" s="79"/>
      <c r="T199" s="80"/>
      <c r="AT199" s="17" t="s">
        <v>219</v>
      </c>
      <c r="AU199" s="17" t="s">
        <v>76</v>
      </c>
    </row>
    <row r="200" spans="2:51" s="12" customFormat="1" ht="12">
      <c r="B200" s="232"/>
      <c r="C200" s="233"/>
      <c r="D200" s="228" t="s">
        <v>223</v>
      </c>
      <c r="E200" s="234" t="s">
        <v>1</v>
      </c>
      <c r="F200" s="235" t="s">
        <v>883</v>
      </c>
      <c r="G200" s="233"/>
      <c r="H200" s="234" t="s">
        <v>1</v>
      </c>
      <c r="I200" s="236"/>
      <c r="J200" s="233"/>
      <c r="K200" s="233"/>
      <c r="L200" s="237"/>
      <c r="M200" s="238"/>
      <c r="N200" s="239"/>
      <c r="O200" s="239"/>
      <c r="P200" s="239"/>
      <c r="Q200" s="239"/>
      <c r="R200" s="239"/>
      <c r="S200" s="239"/>
      <c r="T200" s="240"/>
      <c r="AT200" s="241" t="s">
        <v>223</v>
      </c>
      <c r="AU200" s="241" t="s">
        <v>76</v>
      </c>
      <c r="AV200" s="12" t="s">
        <v>74</v>
      </c>
      <c r="AW200" s="12" t="s">
        <v>30</v>
      </c>
      <c r="AX200" s="12" t="s">
        <v>67</v>
      </c>
      <c r="AY200" s="241" t="s">
        <v>211</v>
      </c>
    </row>
    <row r="201" spans="2:51" s="13" customFormat="1" ht="12">
      <c r="B201" s="242"/>
      <c r="C201" s="243"/>
      <c r="D201" s="228" t="s">
        <v>223</v>
      </c>
      <c r="E201" s="244" t="s">
        <v>1</v>
      </c>
      <c r="F201" s="245" t="s">
        <v>1351</v>
      </c>
      <c r="G201" s="243"/>
      <c r="H201" s="246">
        <v>195</v>
      </c>
      <c r="I201" s="247"/>
      <c r="J201" s="243"/>
      <c r="K201" s="243"/>
      <c r="L201" s="248"/>
      <c r="M201" s="249"/>
      <c r="N201" s="250"/>
      <c r="O201" s="250"/>
      <c r="P201" s="250"/>
      <c r="Q201" s="250"/>
      <c r="R201" s="250"/>
      <c r="S201" s="250"/>
      <c r="T201" s="251"/>
      <c r="AT201" s="252" t="s">
        <v>223</v>
      </c>
      <c r="AU201" s="252" t="s">
        <v>76</v>
      </c>
      <c r="AV201" s="13" t="s">
        <v>76</v>
      </c>
      <c r="AW201" s="13" t="s">
        <v>30</v>
      </c>
      <c r="AX201" s="13" t="s">
        <v>67</v>
      </c>
      <c r="AY201" s="252" t="s">
        <v>211</v>
      </c>
    </row>
    <row r="202" spans="2:51" s="12" customFormat="1" ht="12">
      <c r="B202" s="232"/>
      <c r="C202" s="233"/>
      <c r="D202" s="228" t="s">
        <v>223</v>
      </c>
      <c r="E202" s="234" t="s">
        <v>1</v>
      </c>
      <c r="F202" s="235" t="s">
        <v>881</v>
      </c>
      <c r="G202" s="233"/>
      <c r="H202" s="234" t="s">
        <v>1</v>
      </c>
      <c r="I202" s="236"/>
      <c r="J202" s="233"/>
      <c r="K202" s="233"/>
      <c r="L202" s="237"/>
      <c r="M202" s="238"/>
      <c r="N202" s="239"/>
      <c r="O202" s="239"/>
      <c r="P202" s="239"/>
      <c r="Q202" s="239"/>
      <c r="R202" s="239"/>
      <c r="S202" s="239"/>
      <c r="T202" s="240"/>
      <c r="AT202" s="241" t="s">
        <v>223</v>
      </c>
      <c r="AU202" s="241" t="s">
        <v>76</v>
      </c>
      <c r="AV202" s="12" t="s">
        <v>74</v>
      </c>
      <c r="AW202" s="12" t="s">
        <v>30</v>
      </c>
      <c r="AX202" s="12" t="s">
        <v>67</v>
      </c>
      <c r="AY202" s="241" t="s">
        <v>211</v>
      </c>
    </row>
    <row r="203" spans="2:51" s="13" customFormat="1" ht="12">
      <c r="B203" s="242"/>
      <c r="C203" s="243"/>
      <c r="D203" s="228" t="s">
        <v>223</v>
      </c>
      <c r="E203" s="244" t="s">
        <v>1</v>
      </c>
      <c r="F203" s="245" t="s">
        <v>1352</v>
      </c>
      <c r="G203" s="243"/>
      <c r="H203" s="246">
        <v>187.5</v>
      </c>
      <c r="I203" s="247"/>
      <c r="J203" s="243"/>
      <c r="K203" s="243"/>
      <c r="L203" s="248"/>
      <c r="M203" s="249"/>
      <c r="N203" s="250"/>
      <c r="O203" s="250"/>
      <c r="P203" s="250"/>
      <c r="Q203" s="250"/>
      <c r="R203" s="250"/>
      <c r="S203" s="250"/>
      <c r="T203" s="251"/>
      <c r="AT203" s="252" t="s">
        <v>223</v>
      </c>
      <c r="AU203" s="252" t="s">
        <v>76</v>
      </c>
      <c r="AV203" s="13" t="s">
        <v>76</v>
      </c>
      <c r="AW203" s="13" t="s">
        <v>30</v>
      </c>
      <c r="AX203" s="13" t="s">
        <v>67</v>
      </c>
      <c r="AY203" s="252" t="s">
        <v>211</v>
      </c>
    </row>
    <row r="204" spans="2:51" s="14" customFormat="1" ht="12">
      <c r="B204" s="253"/>
      <c r="C204" s="254"/>
      <c r="D204" s="228" t="s">
        <v>223</v>
      </c>
      <c r="E204" s="255" t="s">
        <v>1</v>
      </c>
      <c r="F204" s="256" t="s">
        <v>227</v>
      </c>
      <c r="G204" s="254"/>
      <c r="H204" s="257">
        <v>382.5</v>
      </c>
      <c r="I204" s="258"/>
      <c r="J204" s="254"/>
      <c r="K204" s="254"/>
      <c r="L204" s="259"/>
      <c r="M204" s="260"/>
      <c r="N204" s="261"/>
      <c r="O204" s="261"/>
      <c r="P204" s="261"/>
      <c r="Q204" s="261"/>
      <c r="R204" s="261"/>
      <c r="S204" s="261"/>
      <c r="T204" s="262"/>
      <c r="AT204" s="263" t="s">
        <v>223</v>
      </c>
      <c r="AU204" s="263" t="s">
        <v>76</v>
      </c>
      <c r="AV204" s="14" t="s">
        <v>218</v>
      </c>
      <c r="AW204" s="14" t="s">
        <v>30</v>
      </c>
      <c r="AX204" s="14" t="s">
        <v>74</v>
      </c>
      <c r="AY204" s="263" t="s">
        <v>211</v>
      </c>
    </row>
    <row r="205" spans="2:65" s="1" customFormat="1" ht="16.5" customHeight="1">
      <c r="B205" s="38"/>
      <c r="C205" s="216" t="s">
        <v>253</v>
      </c>
      <c r="D205" s="216" t="s">
        <v>213</v>
      </c>
      <c r="E205" s="217" t="s">
        <v>569</v>
      </c>
      <c r="F205" s="218" t="s">
        <v>570</v>
      </c>
      <c r="G205" s="219" t="s">
        <v>216</v>
      </c>
      <c r="H205" s="220">
        <v>113.179</v>
      </c>
      <c r="I205" s="221"/>
      <c r="J205" s="222">
        <f>ROUND(I205*H205,2)</f>
        <v>0</v>
      </c>
      <c r="K205" s="218" t="s">
        <v>217</v>
      </c>
      <c r="L205" s="43"/>
      <c r="M205" s="223" t="s">
        <v>1</v>
      </c>
      <c r="N205" s="224" t="s">
        <v>38</v>
      </c>
      <c r="O205" s="79"/>
      <c r="P205" s="225">
        <f>O205*H205</f>
        <v>0</v>
      </c>
      <c r="Q205" s="225">
        <v>0</v>
      </c>
      <c r="R205" s="225">
        <f>Q205*H205</f>
        <v>0</v>
      </c>
      <c r="S205" s="225">
        <v>0</v>
      </c>
      <c r="T205" s="226">
        <f>S205*H205</f>
        <v>0</v>
      </c>
      <c r="AR205" s="17" t="s">
        <v>218</v>
      </c>
      <c r="AT205" s="17" t="s">
        <v>213</v>
      </c>
      <c r="AU205" s="17" t="s">
        <v>76</v>
      </c>
      <c r="AY205" s="17" t="s">
        <v>211</v>
      </c>
      <c r="BE205" s="227">
        <f>IF(N205="základní",J205,0)</f>
        <v>0</v>
      </c>
      <c r="BF205" s="227">
        <f>IF(N205="snížená",J205,0)</f>
        <v>0</v>
      </c>
      <c r="BG205" s="227">
        <f>IF(N205="zákl. přenesená",J205,0)</f>
        <v>0</v>
      </c>
      <c r="BH205" s="227">
        <f>IF(N205="sníž. přenesená",J205,0)</f>
        <v>0</v>
      </c>
      <c r="BI205" s="227">
        <f>IF(N205="nulová",J205,0)</f>
        <v>0</v>
      </c>
      <c r="BJ205" s="17" t="s">
        <v>74</v>
      </c>
      <c r="BK205" s="227">
        <f>ROUND(I205*H205,2)</f>
        <v>0</v>
      </c>
      <c r="BL205" s="17" t="s">
        <v>218</v>
      </c>
      <c r="BM205" s="17" t="s">
        <v>1402</v>
      </c>
    </row>
    <row r="206" spans="2:47" s="1" customFormat="1" ht="12">
      <c r="B206" s="38"/>
      <c r="C206" s="39"/>
      <c r="D206" s="228" t="s">
        <v>219</v>
      </c>
      <c r="E206" s="39"/>
      <c r="F206" s="229" t="s">
        <v>572</v>
      </c>
      <c r="G206" s="39"/>
      <c r="H206" s="39"/>
      <c r="I206" s="143"/>
      <c r="J206" s="39"/>
      <c r="K206" s="39"/>
      <c r="L206" s="43"/>
      <c r="M206" s="230"/>
      <c r="N206" s="79"/>
      <c r="O206" s="79"/>
      <c r="P206" s="79"/>
      <c r="Q206" s="79"/>
      <c r="R206" s="79"/>
      <c r="S206" s="79"/>
      <c r="T206" s="80"/>
      <c r="AT206" s="17" t="s">
        <v>219</v>
      </c>
      <c r="AU206" s="17" t="s">
        <v>76</v>
      </c>
    </row>
    <row r="207" spans="2:47" s="1" customFormat="1" ht="12">
      <c r="B207" s="38"/>
      <c r="C207" s="39"/>
      <c r="D207" s="228" t="s">
        <v>221</v>
      </c>
      <c r="E207" s="39"/>
      <c r="F207" s="231" t="s">
        <v>573</v>
      </c>
      <c r="G207" s="39"/>
      <c r="H207" s="39"/>
      <c r="I207" s="143"/>
      <c r="J207" s="39"/>
      <c r="K207" s="39"/>
      <c r="L207" s="43"/>
      <c r="M207" s="230"/>
      <c r="N207" s="79"/>
      <c r="O207" s="79"/>
      <c r="P207" s="79"/>
      <c r="Q207" s="79"/>
      <c r="R207" s="79"/>
      <c r="S207" s="79"/>
      <c r="T207" s="80"/>
      <c r="AT207" s="17" t="s">
        <v>221</v>
      </c>
      <c r="AU207" s="17" t="s">
        <v>76</v>
      </c>
    </row>
    <row r="208" spans="2:51" s="12" customFormat="1" ht="12">
      <c r="B208" s="232"/>
      <c r="C208" s="233"/>
      <c r="D208" s="228" t="s">
        <v>223</v>
      </c>
      <c r="E208" s="234" t="s">
        <v>1</v>
      </c>
      <c r="F208" s="235" t="s">
        <v>1096</v>
      </c>
      <c r="G208" s="233"/>
      <c r="H208" s="234" t="s">
        <v>1</v>
      </c>
      <c r="I208" s="236"/>
      <c r="J208" s="233"/>
      <c r="K208" s="233"/>
      <c r="L208" s="237"/>
      <c r="M208" s="238"/>
      <c r="N208" s="239"/>
      <c r="O208" s="239"/>
      <c r="P208" s="239"/>
      <c r="Q208" s="239"/>
      <c r="R208" s="239"/>
      <c r="S208" s="239"/>
      <c r="T208" s="240"/>
      <c r="AT208" s="241" t="s">
        <v>223</v>
      </c>
      <c r="AU208" s="241" t="s">
        <v>76</v>
      </c>
      <c r="AV208" s="12" t="s">
        <v>74</v>
      </c>
      <c r="AW208" s="12" t="s">
        <v>30</v>
      </c>
      <c r="AX208" s="12" t="s">
        <v>67</v>
      </c>
      <c r="AY208" s="241" t="s">
        <v>211</v>
      </c>
    </row>
    <row r="209" spans="2:51" s="13" customFormat="1" ht="12">
      <c r="B209" s="242"/>
      <c r="C209" s="243"/>
      <c r="D209" s="228" t="s">
        <v>223</v>
      </c>
      <c r="E209" s="244" t="s">
        <v>1</v>
      </c>
      <c r="F209" s="245" t="s">
        <v>1403</v>
      </c>
      <c r="G209" s="243"/>
      <c r="H209" s="246">
        <v>21.549</v>
      </c>
      <c r="I209" s="247"/>
      <c r="J209" s="243"/>
      <c r="K209" s="243"/>
      <c r="L209" s="248"/>
      <c r="M209" s="249"/>
      <c r="N209" s="250"/>
      <c r="O209" s="250"/>
      <c r="P209" s="250"/>
      <c r="Q209" s="250"/>
      <c r="R209" s="250"/>
      <c r="S209" s="250"/>
      <c r="T209" s="251"/>
      <c r="AT209" s="252" t="s">
        <v>223</v>
      </c>
      <c r="AU209" s="252" t="s">
        <v>76</v>
      </c>
      <c r="AV209" s="13" t="s">
        <v>76</v>
      </c>
      <c r="AW209" s="13" t="s">
        <v>30</v>
      </c>
      <c r="AX209" s="13" t="s">
        <v>67</v>
      </c>
      <c r="AY209" s="252" t="s">
        <v>211</v>
      </c>
    </row>
    <row r="210" spans="2:51" s="13" customFormat="1" ht="12">
      <c r="B210" s="242"/>
      <c r="C210" s="243"/>
      <c r="D210" s="228" t="s">
        <v>223</v>
      </c>
      <c r="E210" s="244" t="s">
        <v>1</v>
      </c>
      <c r="F210" s="245" t="s">
        <v>1404</v>
      </c>
      <c r="G210" s="243"/>
      <c r="H210" s="246">
        <v>26.73</v>
      </c>
      <c r="I210" s="247"/>
      <c r="J210" s="243"/>
      <c r="K210" s="243"/>
      <c r="L210" s="248"/>
      <c r="M210" s="249"/>
      <c r="N210" s="250"/>
      <c r="O210" s="250"/>
      <c r="P210" s="250"/>
      <c r="Q210" s="250"/>
      <c r="R210" s="250"/>
      <c r="S210" s="250"/>
      <c r="T210" s="251"/>
      <c r="AT210" s="252" t="s">
        <v>223</v>
      </c>
      <c r="AU210" s="252" t="s">
        <v>76</v>
      </c>
      <c r="AV210" s="13" t="s">
        <v>76</v>
      </c>
      <c r="AW210" s="13" t="s">
        <v>30</v>
      </c>
      <c r="AX210" s="13" t="s">
        <v>67</v>
      </c>
      <c r="AY210" s="252" t="s">
        <v>211</v>
      </c>
    </row>
    <row r="211" spans="2:51" s="12" customFormat="1" ht="12">
      <c r="B211" s="232"/>
      <c r="C211" s="233"/>
      <c r="D211" s="228" t="s">
        <v>223</v>
      </c>
      <c r="E211" s="234" t="s">
        <v>1</v>
      </c>
      <c r="F211" s="235" t="s">
        <v>907</v>
      </c>
      <c r="G211" s="233"/>
      <c r="H211" s="234" t="s">
        <v>1</v>
      </c>
      <c r="I211" s="236"/>
      <c r="J211" s="233"/>
      <c r="K211" s="233"/>
      <c r="L211" s="237"/>
      <c r="M211" s="238"/>
      <c r="N211" s="239"/>
      <c r="O211" s="239"/>
      <c r="P211" s="239"/>
      <c r="Q211" s="239"/>
      <c r="R211" s="239"/>
      <c r="S211" s="239"/>
      <c r="T211" s="240"/>
      <c r="AT211" s="241" t="s">
        <v>223</v>
      </c>
      <c r="AU211" s="241" t="s">
        <v>76</v>
      </c>
      <c r="AV211" s="12" t="s">
        <v>74</v>
      </c>
      <c r="AW211" s="12" t="s">
        <v>30</v>
      </c>
      <c r="AX211" s="12" t="s">
        <v>67</v>
      </c>
      <c r="AY211" s="241" t="s">
        <v>211</v>
      </c>
    </row>
    <row r="212" spans="2:51" s="13" customFormat="1" ht="12">
      <c r="B212" s="242"/>
      <c r="C212" s="243"/>
      <c r="D212" s="228" t="s">
        <v>223</v>
      </c>
      <c r="E212" s="244" t="s">
        <v>1</v>
      </c>
      <c r="F212" s="245" t="s">
        <v>1405</v>
      </c>
      <c r="G212" s="243"/>
      <c r="H212" s="246">
        <v>30.4</v>
      </c>
      <c r="I212" s="247"/>
      <c r="J212" s="243"/>
      <c r="K212" s="243"/>
      <c r="L212" s="248"/>
      <c r="M212" s="249"/>
      <c r="N212" s="250"/>
      <c r="O212" s="250"/>
      <c r="P212" s="250"/>
      <c r="Q212" s="250"/>
      <c r="R212" s="250"/>
      <c r="S212" s="250"/>
      <c r="T212" s="251"/>
      <c r="AT212" s="252" t="s">
        <v>223</v>
      </c>
      <c r="AU212" s="252" t="s">
        <v>76</v>
      </c>
      <c r="AV212" s="13" t="s">
        <v>76</v>
      </c>
      <c r="AW212" s="13" t="s">
        <v>30</v>
      </c>
      <c r="AX212" s="13" t="s">
        <v>67</v>
      </c>
      <c r="AY212" s="252" t="s">
        <v>211</v>
      </c>
    </row>
    <row r="213" spans="2:51" s="13" customFormat="1" ht="12">
      <c r="B213" s="242"/>
      <c r="C213" s="243"/>
      <c r="D213" s="228" t="s">
        <v>223</v>
      </c>
      <c r="E213" s="244" t="s">
        <v>1</v>
      </c>
      <c r="F213" s="245" t="s">
        <v>1406</v>
      </c>
      <c r="G213" s="243"/>
      <c r="H213" s="246">
        <v>34.5</v>
      </c>
      <c r="I213" s="247"/>
      <c r="J213" s="243"/>
      <c r="K213" s="243"/>
      <c r="L213" s="248"/>
      <c r="M213" s="249"/>
      <c r="N213" s="250"/>
      <c r="O213" s="250"/>
      <c r="P213" s="250"/>
      <c r="Q213" s="250"/>
      <c r="R213" s="250"/>
      <c r="S213" s="250"/>
      <c r="T213" s="251"/>
      <c r="AT213" s="252" t="s">
        <v>223</v>
      </c>
      <c r="AU213" s="252" t="s">
        <v>76</v>
      </c>
      <c r="AV213" s="13" t="s">
        <v>76</v>
      </c>
      <c r="AW213" s="13" t="s">
        <v>30</v>
      </c>
      <c r="AX213" s="13" t="s">
        <v>67</v>
      </c>
      <c r="AY213" s="252" t="s">
        <v>211</v>
      </c>
    </row>
    <row r="214" spans="2:51" s="14" customFormat="1" ht="12">
      <c r="B214" s="253"/>
      <c r="C214" s="254"/>
      <c r="D214" s="228" t="s">
        <v>223</v>
      </c>
      <c r="E214" s="255" t="s">
        <v>1</v>
      </c>
      <c r="F214" s="256" t="s">
        <v>227</v>
      </c>
      <c r="G214" s="254"/>
      <c r="H214" s="257">
        <v>113.179</v>
      </c>
      <c r="I214" s="258"/>
      <c r="J214" s="254"/>
      <c r="K214" s="254"/>
      <c r="L214" s="259"/>
      <c r="M214" s="260"/>
      <c r="N214" s="261"/>
      <c r="O214" s="261"/>
      <c r="P214" s="261"/>
      <c r="Q214" s="261"/>
      <c r="R214" s="261"/>
      <c r="S214" s="261"/>
      <c r="T214" s="262"/>
      <c r="AT214" s="263" t="s">
        <v>223</v>
      </c>
      <c r="AU214" s="263" t="s">
        <v>76</v>
      </c>
      <c r="AV214" s="14" t="s">
        <v>218</v>
      </c>
      <c r="AW214" s="14" t="s">
        <v>30</v>
      </c>
      <c r="AX214" s="14" t="s">
        <v>74</v>
      </c>
      <c r="AY214" s="263" t="s">
        <v>211</v>
      </c>
    </row>
    <row r="215" spans="2:65" s="1" customFormat="1" ht="16.5" customHeight="1">
      <c r="B215" s="38"/>
      <c r="C215" s="216" t="s">
        <v>353</v>
      </c>
      <c r="D215" s="216" t="s">
        <v>213</v>
      </c>
      <c r="E215" s="217" t="s">
        <v>577</v>
      </c>
      <c r="F215" s="218" t="s">
        <v>578</v>
      </c>
      <c r="G215" s="219" t="s">
        <v>216</v>
      </c>
      <c r="H215" s="220">
        <v>3395.37</v>
      </c>
      <c r="I215" s="221"/>
      <c r="J215" s="222">
        <f>ROUND(I215*H215,2)</f>
        <v>0</v>
      </c>
      <c r="K215" s="218" t="s">
        <v>217</v>
      </c>
      <c r="L215" s="43"/>
      <c r="M215" s="223" t="s">
        <v>1</v>
      </c>
      <c r="N215" s="224" t="s">
        <v>38</v>
      </c>
      <c r="O215" s="79"/>
      <c r="P215" s="225">
        <f>O215*H215</f>
        <v>0</v>
      </c>
      <c r="Q215" s="225">
        <v>0</v>
      </c>
      <c r="R215" s="225">
        <f>Q215*H215</f>
        <v>0</v>
      </c>
      <c r="S215" s="225">
        <v>0</v>
      </c>
      <c r="T215" s="226">
        <f>S215*H215</f>
        <v>0</v>
      </c>
      <c r="AR215" s="17" t="s">
        <v>218</v>
      </c>
      <c r="AT215" s="17" t="s">
        <v>213</v>
      </c>
      <c r="AU215" s="17" t="s">
        <v>76</v>
      </c>
      <c r="AY215" s="17" t="s">
        <v>211</v>
      </c>
      <c r="BE215" s="227">
        <f>IF(N215="základní",J215,0)</f>
        <v>0</v>
      </c>
      <c r="BF215" s="227">
        <f>IF(N215="snížená",J215,0)</f>
        <v>0</v>
      </c>
      <c r="BG215" s="227">
        <f>IF(N215="zákl. přenesená",J215,0)</f>
        <v>0</v>
      </c>
      <c r="BH215" s="227">
        <f>IF(N215="sníž. přenesená",J215,0)</f>
        <v>0</v>
      </c>
      <c r="BI215" s="227">
        <f>IF(N215="nulová",J215,0)</f>
        <v>0</v>
      </c>
      <c r="BJ215" s="17" t="s">
        <v>74</v>
      </c>
      <c r="BK215" s="227">
        <f>ROUND(I215*H215,2)</f>
        <v>0</v>
      </c>
      <c r="BL215" s="17" t="s">
        <v>218</v>
      </c>
      <c r="BM215" s="17" t="s">
        <v>1407</v>
      </c>
    </row>
    <row r="216" spans="2:47" s="1" customFormat="1" ht="12">
      <c r="B216" s="38"/>
      <c r="C216" s="39"/>
      <c r="D216" s="228" t="s">
        <v>219</v>
      </c>
      <c r="E216" s="39"/>
      <c r="F216" s="229" t="s">
        <v>580</v>
      </c>
      <c r="G216" s="39"/>
      <c r="H216" s="39"/>
      <c r="I216" s="143"/>
      <c r="J216" s="39"/>
      <c r="K216" s="39"/>
      <c r="L216" s="43"/>
      <c r="M216" s="230"/>
      <c r="N216" s="79"/>
      <c r="O216" s="79"/>
      <c r="P216" s="79"/>
      <c r="Q216" s="79"/>
      <c r="R216" s="79"/>
      <c r="S216" s="79"/>
      <c r="T216" s="80"/>
      <c r="AT216" s="17" t="s">
        <v>219</v>
      </c>
      <c r="AU216" s="17" t="s">
        <v>76</v>
      </c>
    </row>
    <row r="217" spans="2:47" s="1" customFormat="1" ht="12">
      <c r="B217" s="38"/>
      <c r="C217" s="39"/>
      <c r="D217" s="228" t="s">
        <v>221</v>
      </c>
      <c r="E217" s="39"/>
      <c r="F217" s="231" t="s">
        <v>573</v>
      </c>
      <c r="G217" s="39"/>
      <c r="H217" s="39"/>
      <c r="I217" s="143"/>
      <c r="J217" s="39"/>
      <c r="K217" s="39"/>
      <c r="L217" s="43"/>
      <c r="M217" s="230"/>
      <c r="N217" s="79"/>
      <c r="O217" s="79"/>
      <c r="P217" s="79"/>
      <c r="Q217" s="79"/>
      <c r="R217" s="79"/>
      <c r="S217" s="79"/>
      <c r="T217" s="80"/>
      <c r="AT217" s="17" t="s">
        <v>221</v>
      </c>
      <c r="AU217" s="17" t="s">
        <v>76</v>
      </c>
    </row>
    <row r="218" spans="2:51" s="13" customFormat="1" ht="12">
      <c r="B218" s="242"/>
      <c r="C218" s="243"/>
      <c r="D218" s="228" t="s">
        <v>223</v>
      </c>
      <c r="E218" s="244" t="s">
        <v>1</v>
      </c>
      <c r="F218" s="245" t="s">
        <v>1408</v>
      </c>
      <c r="G218" s="243"/>
      <c r="H218" s="246">
        <v>3395.37</v>
      </c>
      <c r="I218" s="247"/>
      <c r="J218" s="243"/>
      <c r="K218" s="243"/>
      <c r="L218" s="248"/>
      <c r="M218" s="249"/>
      <c r="N218" s="250"/>
      <c r="O218" s="250"/>
      <c r="P218" s="250"/>
      <c r="Q218" s="250"/>
      <c r="R218" s="250"/>
      <c r="S218" s="250"/>
      <c r="T218" s="251"/>
      <c r="AT218" s="252" t="s">
        <v>223</v>
      </c>
      <c r="AU218" s="252" t="s">
        <v>76</v>
      </c>
      <c r="AV218" s="13" t="s">
        <v>76</v>
      </c>
      <c r="AW218" s="13" t="s">
        <v>30</v>
      </c>
      <c r="AX218" s="13" t="s">
        <v>67</v>
      </c>
      <c r="AY218" s="252" t="s">
        <v>211</v>
      </c>
    </row>
    <row r="219" spans="2:51" s="14" customFormat="1" ht="12">
      <c r="B219" s="253"/>
      <c r="C219" s="254"/>
      <c r="D219" s="228" t="s">
        <v>223</v>
      </c>
      <c r="E219" s="255" t="s">
        <v>1</v>
      </c>
      <c r="F219" s="256" t="s">
        <v>227</v>
      </c>
      <c r="G219" s="254"/>
      <c r="H219" s="257">
        <v>3395.37</v>
      </c>
      <c r="I219" s="258"/>
      <c r="J219" s="254"/>
      <c r="K219" s="254"/>
      <c r="L219" s="259"/>
      <c r="M219" s="260"/>
      <c r="N219" s="261"/>
      <c r="O219" s="261"/>
      <c r="P219" s="261"/>
      <c r="Q219" s="261"/>
      <c r="R219" s="261"/>
      <c r="S219" s="261"/>
      <c r="T219" s="262"/>
      <c r="AT219" s="263" t="s">
        <v>223</v>
      </c>
      <c r="AU219" s="263" t="s">
        <v>76</v>
      </c>
      <c r="AV219" s="14" t="s">
        <v>218</v>
      </c>
      <c r="AW219" s="14" t="s">
        <v>30</v>
      </c>
      <c r="AX219" s="14" t="s">
        <v>74</v>
      </c>
      <c r="AY219" s="263" t="s">
        <v>211</v>
      </c>
    </row>
    <row r="220" spans="2:65" s="1" customFormat="1" ht="16.5" customHeight="1">
      <c r="B220" s="38"/>
      <c r="C220" s="216" t="s">
        <v>7</v>
      </c>
      <c r="D220" s="216" t="s">
        <v>213</v>
      </c>
      <c r="E220" s="217" t="s">
        <v>582</v>
      </c>
      <c r="F220" s="218" t="s">
        <v>583</v>
      </c>
      <c r="G220" s="219" t="s">
        <v>216</v>
      </c>
      <c r="H220" s="220">
        <v>113.179</v>
      </c>
      <c r="I220" s="221"/>
      <c r="J220" s="222">
        <f>ROUND(I220*H220,2)</f>
        <v>0</v>
      </c>
      <c r="K220" s="218" t="s">
        <v>217</v>
      </c>
      <c r="L220" s="43"/>
      <c r="M220" s="223" t="s">
        <v>1</v>
      </c>
      <c r="N220" s="224" t="s">
        <v>38</v>
      </c>
      <c r="O220" s="79"/>
      <c r="P220" s="225">
        <f>O220*H220</f>
        <v>0</v>
      </c>
      <c r="Q220" s="225">
        <v>0</v>
      </c>
      <c r="R220" s="225">
        <f>Q220*H220</f>
        <v>0</v>
      </c>
      <c r="S220" s="225">
        <v>0</v>
      </c>
      <c r="T220" s="226">
        <f>S220*H220</f>
        <v>0</v>
      </c>
      <c r="AR220" s="17" t="s">
        <v>218</v>
      </c>
      <c r="AT220" s="17" t="s">
        <v>213</v>
      </c>
      <c r="AU220" s="17" t="s">
        <v>76</v>
      </c>
      <c r="AY220" s="17" t="s">
        <v>211</v>
      </c>
      <c r="BE220" s="227">
        <f>IF(N220="základní",J220,0)</f>
        <v>0</v>
      </c>
      <c r="BF220" s="227">
        <f>IF(N220="snížená",J220,0)</f>
        <v>0</v>
      </c>
      <c r="BG220" s="227">
        <f>IF(N220="zákl. přenesená",J220,0)</f>
        <v>0</v>
      </c>
      <c r="BH220" s="227">
        <f>IF(N220="sníž. přenesená",J220,0)</f>
        <v>0</v>
      </c>
      <c r="BI220" s="227">
        <f>IF(N220="nulová",J220,0)</f>
        <v>0</v>
      </c>
      <c r="BJ220" s="17" t="s">
        <v>74</v>
      </c>
      <c r="BK220" s="227">
        <f>ROUND(I220*H220,2)</f>
        <v>0</v>
      </c>
      <c r="BL220" s="17" t="s">
        <v>218</v>
      </c>
      <c r="BM220" s="17" t="s">
        <v>1409</v>
      </c>
    </row>
    <row r="221" spans="2:47" s="1" customFormat="1" ht="12">
      <c r="B221" s="38"/>
      <c r="C221" s="39"/>
      <c r="D221" s="228" t="s">
        <v>219</v>
      </c>
      <c r="E221" s="39"/>
      <c r="F221" s="229" t="s">
        <v>585</v>
      </c>
      <c r="G221" s="39"/>
      <c r="H221" s="39"/>
      <c r="I221" s="143"/>
      <c r="J221" s="39"/>
      <c r="K221" s="39"/>
      <c r="L221" s="43"/>
      <c r="M221" s="230"/>
      <c r="N221" s="79"/>
      <c r="O221" s="79"/>
      <c r="P221" s="79"/>
      <c r="Q221" s="79"/>
      <c r="R221" s="79"/>
      <c r="S221" s="79"/>
      <c r="T221" s="80"/>
      <c r="AT221" s="17" t="s">
        <v>219</v>
      </c>
      <c r="AU221" s="17" t="s">
        <v>76</v>
      </c>
    </row>
    <row r="222" spans="2:47" s="1" customFormat="1" ht="12">
      <c r="B222" s="38"/>
      <c r="C222" s="39"/>
      <c r="D222" s="228" t="s">
        <v>221</v>
      </c>
      <c r="E222" s="39"/>
      <c r="F222" s="231" t="s">
        <v>586</v>
      </c>
      <c r="G222" s="39"/>
      <c r="H222" s="39"/>
      <c r="I222" s="143"/>
      <c r="J222" s="39"/>
      <c r="K222" s="39"/>
      <c r="L222" s="43"/>
      <c r="M222" s="230"/>
      <c r="N222" s="79"/>
      <c r="O222" s="79"/>
      <c r="P222" s="79"/>
      <c r="Q222" s="79"/>
      <c r="R222" s="79"/>
      <c r="S222" s="79"/>
      <c r="T222" s="80"/>
      <c r="AT222" s="17" t="s">
        <v>221</v>
      </c>
      <c r="AU222" s="17" t="s">
        <v>76</v>
      </c>
    </row>
    <row r="223" spans="2:65" s="1" customFormat="1" ht="16.5" customHeight="1">
      <c r="B223" s="38"/>
      <c r="C223" s="216" t="s">
        <v>285</v>
      </c>
      <c r="D223" s="216" t="s">
        <v>213</v>
      </c>
      <c r="E223" s="217" t="s">
        <v>589</v>
      </c>
      <c r="F223" s="218" t="s">
        <v>590</v>
      </c>
      <c r="G223" s="219" t="s">
        <v>230</v>
      </c>
      <c r="H223" s="220">
        <v>231.571</v>
      </c>
      <c r="I223" s="221"/>
      <c r="J223" s="222">
        <f>ROUND(I223*H223,2)</f>
        <v>0</v>
      </c>
      <c r="K223" s="218" t="s">
        <v>217</v>
      </c>
      <c r="L223" s="43"/>
      <c r="M223" s="223" t="s">
        <v>1</v>
      </c>
      <c r="N223" s="224" t="s">
        <v>38</v>
      </c>
      <c r="O223" s="79"/>
      <c r="P223" s="225">
        <f>O223*H223</f>
        <v>0</v>
      </c>
      <c r="Q223" s="225">
        <v>0</v>
      </c>
      <c r="R223" s="225">
        <f>Q223*H223</f>
        <v>0</v>
      </c>
      <c r="S223" s="225">
        <v>0</v>
      </c>
      <c r="T223" s="226">
        <f>S223*H223</f>
        <v>0</v>
      </c>
      <c r="AR223" s="17" t="s">
        <v>218</v>
      </c>
      <c r="AT223" s="17" t="s">
        <v>213</v>
      </c>
      <c r="AU223" s="17" t="s">
        <v>76</v>
      </c>
      <c r="AY223" s="17" t="s">
        <v>211</v>
      </c>
      <c r="BE223" s="227">
        <f>IF(N223="základní",J223,0)</f>
        <v>0</v>
      </c>
      <c r="BF223" s="227">
        <f>IF(N223="snížená",J223,0)</f>
        <v>0</v>
      </c>
      <c r="BG223" s="227">
        <f>IF(N223="zákl. přenesená",J223,0)</f>
        <v>0</v>
      </c>
      <c r="BH223" s="227">
        <f>IF(N223="sníž. přenesená",J223,0)</f>
        <v>0</v>
      </c>
      <c r="BI223" s="227">
        <f>IF(N223="nulová",J223,0)</f>
        <v>0</v>
      </c>
      <c r="BJ223" s="17" t="s">
        <v>74</v>
      </c>
      <c r="BK223" s="227">
        <f>ROUND(I223*H223,2)</f>
        <v>0</v>
      </c>
      <c r="BL223" s="17" t="s">
        <v>218</v>
      </c>
      <c r="BM223" s="17" t="s">
        <v>1410</v>
      </c>
    </row>
    <row r="224" spans="2:47" s="1" customFormat="1" ht="12">
      <c r="B224" s="38"/>
      <c r="C224" s="39"/>
      <c r="D224" s="228" t="s">
        <v>219</v>
      </c>
      <c r="E224" s="39"/>
      <c r="F224" s="229" t="s">
        <v>592</v>
      </c>
      <c r="G224" s="39"/>
      <c r="H224" s="39"/>
      <c r="I224" s="143"/>
      <c r="J224" s="39"/>
      <c r="K224" s="39"/>
      <c r="L224" s="43"/>
      <c r="M224" s="230"/>
      <c r="N224" s="79"/>
      <c r="O224" s="79"/>
      <c r="P224" s="79"/>
      <c r="Q224" s="79"/>
      <c r="R224" s="79"/>
      <c r="S224" s="79"/>
      <c r="T224" s="80"/>
      <c r="AT224" s="17" t="s">
        <v>219</v>
      </c>
      <c r="AU224" s="17" t="s">
        <v>76</v>
      </c>
    </row>
    <row r="225" spans="2:47" s="1" customFormat="1" ht="12">
      <c r="B225" s="38"/>
      <c r="C225" s="39"/>
      <c r="D225" s="228" t="s">
        <v>221</v>
      </c>
      <c r="E225" s="39"/>
      <c r="F225" s="231" t="s">
        <v>593</v>
      </c>
      <c r="G225" s="39"/>
      <c r="H225" s="39"/>
      <c r="I225" s="143"/>
      <c r="J225" s="39"/>
      <c r="K225" s="39"/>
      <c r="L225" s="43"/>
      <c r="M225" s="230"/>
      <c r="N225" s="79"/>
      <c r="O225" s="79"/>
      <c r="P225" s="79"/>
      <c r="Q225" s="79"/>
      <c r="R225" s="79"/>
      <c r="S225" s="79"/>
      <c r="T225" s="80"/>
      <c r="AT225" s="17" t="s">
        <v>221</v>
      </c>
      <c r="AU225" s="17" t="s">
        <v>76</v>
      </c>
    </row>
    <row r="226" spans="2:51" s="12" customFormat="1" ht="12">
      <c r="B226" s="232"/>
      <c r="C226" s="233"/>
      <c r="D226" s="228" t="s">
        <v>223</v>
      </c>
      <c r="E226" s="234" t="s">
        <v>1</v>
      </c>
      <c r="F226" s="235" t="s">
        <v>1411</v>
      </c>
      <c r="G226" s="233"/>
      <c r="H226" s="234" t="s">
        <v>1</v>
      </c>
      <c r="I226" s="236"/>
      <c r="J226" s="233"/>
      <c r="K226" s="233"/>
      <c r="L226" s="237"/>
      <c r="M226" s="238"/>
      <c r="N226" s="239"/>
      <c r="O226" s="239"/>
      <c r="P226" s="239"/>
      <c r="Q226" s="239"/>
      <c r="R226" s="239"/>
      <c r="S226" s="239"/>
      <c r="T226" s="240"/>
      <c r="AT226" s="241" t="s">
        <v>223</v>
      </c>
      <c r="AU226" s="241" t="s">
        <v>76</v>
      </c>
      <c r="AV226" s="12" t="s">
        <v>74</v>
      </c>
      <c r="AW226" s="12" t="s">
        <v>30</v>
      </c>
      <c r="AX226" s="12" t="s">
        <v>67</v>
      </c>
      <c r="AY226" s="241" t="s">
        <v>211</v>
      </c>
    </row>
    <row r="227" spans="2:51" s="13" customFormat="1" ht="12">
      <c r="B227" s="242"/>
      <c r="C227" s="243"/>
      <c r="D227" s="228" t="s">
        <v>223</v>
      </c>
      <c r="E227" s="244" t="s">
        <v>1</v>
      </c>
      <c r="F227" s="245" t="s">
        <v>1412</v>
      </c>
      <c r="G227" s="243"/>
      <c r="H227" s="246">
        <v>231.571</v>
      </c>
      <c r="I227" s="247"/>
      <c r="J227" s="243"/>
      <c r="K227" s="243"/>
      <c r="L227" s="248"/>
      <c r="M227" s="249"/>
      <c r="N227" s="250"/>
      <c r="O227" s="250"/>
      <c r="P227" s="250"/>
      <c r="Q227" s="250"/>
      <c r="R227" s="250"/>
      <c r="S227" s="250"/>
      <c r="T227" s="251"/>
      <c r="AT227" s="252" t="s">
        <v>223</v>
      </c>
      <c r="AU227" s="252" t="s">
        <v>76</v>
      </c>
      <c r="AV227" s="13" t="s">
        <v>76</v>
      </c>
      <c r="AW227" s="13" t="s">
        <v>30</v>
      </c>
      <c r="AX227" s="13" t="s">
        <v>67</v>
      </c>
      <c r="AY227" s="252" t="s">
        <v>211</v>
      </c>
    </row>
    <row r="228" spans="2:51" s="14" customFormat="1" ht="12">
      <c r="B228" s="253"/>
      <c r="C228" s="254"/>
      <c r="D228" s="228" t="s">
        <v>223</v>
      </c>
      <c r="E228" s="255" t="s">
        <v>1</v>
      </c>
      <c r="F228" s="256" t="s">
        <v>227</v>
      </c>
      <c r="G228" s="254"/>
      <c r="H228" s="257">
        <v>231.571</v>
      </c>
      <c r="I228" s="258"/>
      <c r="J228" s="254"/>
      <c r="K228" s="254"/>
      <c r="L228" s="259"/>
      <c r="M228" s="260"/>
      <c r="N228" s="261"/>
      <c r="O228" s="261"/>
      <c r="P228" s="261"/>
      <c r="Q228" s="261"/>
      <c r="R228" s="261"/>
      <c r="S228" s="261"/>
      <c r="T228" s="262"/>
      <c r="AT228" s="263" t="s">
        <v>223</v>
      </c>
      <c r="AU228" s="263" t="s">
        <v>76</v>
      </c>
      <c r="AV228" s="14" t="s">
        <v>218</v>
      </c>
      <c r="AW228" s="14" t="s">
        <v>30</v>
      </c>
      <c r="AX228" s="14" t="s">
        <v>74</v>
      </c>
      <c r="AY228" s="263" t="s">
        <v>211</v>
      </c>
    </row>
    <row r="229" spans="2:65" s="1" customFormat="1" ht="16.5" customHeight="1">
      <c r="B229" s="38"/>
      <c r="C229" s="216" t="s">
        <v>373</v>
      </c>
      <c r="D229" s="216" t="s">
        <v>213</v>
      </c>
      <c r="E229" s="217" t="s">
        <v>596</v>
      </c>
      <c r="F229" s="218" t="s">
        <v>597</v>
      </c>
      <c r="G229" s="219" t="s">
        <v>230</v>
      </c>
      <c r="H229" s="220">
        <v>6947.13</v>
      </c>
      <c r="I229" s="221"/>
      <c r="J229" s="222">
        <f>ROUND(I229*H229,2)</f>
        <v>0</v>
      </c>
      <c r="K229" s="218" t="s">
        <v>217</v>
      </c>
      <c r="L229" s="43"/>
      <c r="M229" s="223" t="s">
        <v>1</v>
      </c>
      <c r="N229" s="224" t="s">
        <v>38</v>
      </c>
      <c r="O229" s="79"/>
      <c r="P229" s="225">
        <f>O229*H229</f>
        <v>0</v>
      </c>
      <c r="Q229" s="225">
        <v>0</v>
      </c>
      <c r="R229" s="225">
        <f>Q229*H229</f>
        <v>0</v>
      </c>
      <c r="S229" s="225">
        <v>0</v>
      </c>
      <c r="T229" s="226">
        <f>S229*H229</f>
        <v>0</v>
      </c>
      <c r="AR229" s="17" t="s">
        <v>218</v>
      </c>
      <c r="AT229" s="17" t="s">
        <v>213</v>
      </c>
      <c r="AU229" s="17" t="s">
        <v>76</v>
      </c>
      <c r="AY229" s="17" t="s">
        <v>211</v>
      </c>
      <c r="BE229" s="227">
        <f>IF(N229="základní",J229,0)</f>
        <v>0</v>
      </c>
      <c r="BF229" s="227">
        <f>IF(N229="snížená",J229,0)</f>
        <v>0</v>
      </c>
      <c r="BG229" s="227">
        <f>IF(N229="zákl. přenesená",J229,0)</f>
        <v>0</v>
      </c>
      <c r="BH229" s="227">
        <f>IF(N229="sníž. přenesená",J229,0)</f>
        <v>0</v>
      </c>
      <c r="BI229" s="227">
        <f>IF(N229="nulová",J229,0)</f>
        <v>0</v>
      </c>
      <c r="BJ229" s="17" t="s">
        <v>74</v>
      </c>
      <c r="BK229" s="227">
        <f>ROUND(I229*H229,2)</f>
        <v>0</v>
      </c>
      <c r="BL229" s="17" t="s">
        <v>218</v>
      </c>
      <c r="BM229" s="17" t="s">
        <v>1413</v>
      </c>
    </row>
    <row r="230" spans="2:47" s="1" customFormat="1" ht="12">
      <c r="B230" s="38"/>
      <c r="C230" s="39"/>
      <c r="D230" s="228" t="s">
        <v>219</v>
      </c>
      <c r="E230" s="39"/>
      <c r="F230" s="229" t="s">
        <v>599</v>
      </c>
      <c r="G230" s="39"/>
      <c r="H230" s="39"/>
      <c r="I230" s="143"/>
      <c r="J230" s="39"/>
      <c r="K230" s="39"/>
      <c r="L230" s="43"/>
      <c r="M230" s="230"/>
      <c r="N230" s="79"/>
      <c r="O230" s="79"/>
      <c r="P230" s="79"/>
      <c r="Q230" s="79"/>
      <c r="R230" s="79"/>
      <c r="S230" s="79"/>
      <c r="T230" s="80"/>
      <c r="AT230" s="17" t="s">
        <v>219</v>
      </c>
      <c r="AU230" s="17" t="s">
        <v>76</v>
      </c>
    </row>
    <row r="231" spans="2:47" s="1" customFormat="1" ht="12">
      <c r="B231" s="38"/>
      <c r="C231" s="39"/>
      <c r="D231" s="228" t="s">
        <v>221</v>
      </c>
      <c r="E231" s="39"/>
      <c r="F231" s="231" t="s">
        <v>593</v>
      </c>
      <c r="G231" s="39"/>
      <c r="H231" s="39"/>
      <c r="I231" s="143"/>
      <c r="J231" s="39"/>
      <c r="K231" s="39"/>
      <c r="L231" s="43"/>
      <c r="M231" s="230"/>
      <c r="N231" s="79"/>
      <c r="O231" s="79"/>
      <c r="P231" s="79"/>
      <c r="Q231" s="79"/>
      <c r="R231" s="79"/>
      <c r="S231" s="79"/>
      <c r="T231" s="80"/>
      <c r="AT231" s="17" t="s">
        <v>221</v>
      </c>
      <c r="AU231" s="17" t="s">
        <v>76</v>
      </c>
    </row>
    <row r="232" spans="2:51" s="13" customFormat="1" ht="12">
      <c r="B232" s="242"/>
      <c r="C232" s="243"/>
      <c r="D232" s="228" t="s">
        <v>223</v>
      </c>
      <c r="E232" s="244" t="s">
        <v>1</v>
      </c>
      <c r="F232" s="245" t="s">
        <v>1414</v>
      </c>
      <c r="G232" s="243"/>
      <c r="H232" s="246">
        <v>6947.13</v>
      </c>
      <c r="I232" s="247"/>
      <c r="J232" s="243"/>
      <c r="K232" s="243"/>
      <c r="L232" s="248"/>
      <c r="M232" s="249"/>
      <c r="N232" s="250"/>
      <c r="O232" s="250"/>
      <c r="P232" s="250"/>
      <c r="Q232" s="250"/>
      <c r="R232" s="250"/>
      <c r="S232" s="250"/>
      <c r="T232" s="251"/>
      <c r="AT232" s="252" t="s">
        <v>223</v>
      </c>
      <c r="AU232" s="252" t="s">
        <v>76</v>
      </c>
      <c r="AV232" s="13" t="s">
        <v>76</v>
      </c>
      <c r="AW232" s="13" t="s">
        <v>30</v>
      </c>
      <c r="AX232" s="13" t="s">
        <v>74</v>
      </c>
      <c r="AY232" s="252" t="s">
        <v>211</v>
      </c>
    </row>
    <row r="233" spans="2:65" s="1" customFormat="1" ht="16.5" customHeight="1">
      <c r="B233" s="38"/>
      <c r="C233" s="216" t="s">
        <v>292</v>
      </c>
      <c r="D233" s="216" t="s">
        <v>213</v>
      </c>
      <c r="E233" s="217" t="s">
        <v>602</v>
      </c>
      <c r="F233" s="218" t="s">
        <v>603</v>
      </c>
      <c r="G233" s="219" t="s">
        <v>230</v>
      </c>
      <c r="H233" s="220">
        <v>231.571</v>
      </c>
      <c r="I233" s="221"/>
      <c r="J233" s="222">
        <f>ROUND(I233*H233,2)</f>
        <v>0</v>
      </c>
      <c r="K233" s="218" t="s">
        <v>217</v>
      </c>
      <c r="L233" s="43"/>
      <c r="M233" s="223" t="s">
        <v>1</v>
      </c>
      <c r="N233" s="224" t="s">
        <v>38</v>
      </c>
      <c r="O233" s="79"/>
      <c r="P233" s="225">
        <f>O233*H233</f>
        <v>0</v>
      </c>
      <c r="Q233" s="225">
        <v>0</v>
      </c>
      <c r="R233" s="225">
        <f>Q233*H233</f>
        <v>0</v>
      </c>
      <c r="S233" s="225">
        <v>0</v>
      </c>
      <c r="T233" s="226">
        <f>S233*H233</f>
        <v>0</v>
      </c>
      <c r="AR233" s="17" t="s">
        <v>218</v>
      </c>
      <c r="AT233" s="17" t="s">
        <v>213</v>
      </c>
      <c r="AU233" s="17" t="s">
        <v>76</v>
      </c>
      <c r="AY233" s="17" t="s">
        <v>211</v>
      </c>
      <c r="BE233" s="227">
        <f>IF(N233="základní",J233,0)</f>
        <v>0</v>
      </c>
      <c r="BF233" s="227">
        <f>IF(N233="snížená",J233,0)</f>
        <v>0</v>
      </c>
      <c r="BG233" s="227">
        <f>IF(N233="zákl. přenesená",J233,0)</f>
        <v>0</v>
      </c>
      <c r="BH233" s="227">
        <f>IF(N233="sníž. přenesená",J233,0)</f>
        <v>0</v>
      </c>
      <c r="BI233" s="227">
        <f>IF(N233="nulová",J233,0)</f>
        <v>0</v>
      </c>
      <c r="BJ233" s="17" t="s">
        <v>74</v>
      </c>
      <c r="BK233" s="227">
        <f>ROUND(I233*H233,2)</f>
        <v>0</v>
      </c>
      <c r="BL233" s="17" t="s">
        <v>218</v>
      </c>
      <c r="BM233" s="17" t="s">
        <v>1415</v>
      </c>
    </row>
    <row r="234" spans="2:47" s="1" customFormat="1" ht="12">
      <c r="B234" s="38"/>
      <c r="C234" s="39"/>
      <c r="D234" s="228" t="s">
        <v>219</v>
      </c>
      <c r="E234" s="39"/>
      <c r="F234" s="229" t="s">
        <v>605</v>
      </c>
      <c r="G234" s="39"/>
      <c r="H234" s="39"/>
      <c r="I234" s="143"/>
      <c r="J234" s="39"/>
      <c r="K234" s="39"/>
      <c r="L234" s="43"/>
      <c r="M234" s="230"/>
      <c r="N234" s="79"/>
      <c r="O234" s="79"/>
      <c r="P234" s="79"/>
      <c r="Q234" s="79"/>
      <c r="R234" s="79"/>
      <c r="S234" s="79"/>
      <c r="T234" s="80"/>
      <c r="AT234" s="17" t="s">
        <v>219</v>
      </c>
      <c r="AU234" s="17" t="s">
        <v>76</v>
      </c>
    </row>
    <row r="235" spans="2:47" s="1" customFormat="1" ht="12">
      <c r="B235" s="38"/>
      <c r="C235" s="39"/>
      <c r="D235" s="228" t="s">
        <v>221</v>
      </c>
      <c r="E235" s="39"/>
      <c r="F235" s="231" t="s">
        <v>606</v>
      </c>
      <c r="G235" s="39"/>
      <c r="H235" s="39"/>
      <c r="I235" s="143"/>
      <c r="J235" s="39"/>
      <c r="K235" s="39"/>
      <c r="L235" s="43"/>
      <c r="M235" s="230"/>
      <c r="N235" s="79"/>
      <c r="O235" s="79"/>
      <c r="P235" s="79"/>
      <c r="Q235" s="79"/>
      <c r="R235" s="79"/>
      <c r="S235" s="79"/>
      <c r="T235" s="80"/>
      <c r="AT235" s="17" t="s">
        <v>221</v>
      </c>
      <c r="AU235" s="17" t="s">
        <v>76</v>
      </c>
    </row>
    <row r="236" spans="2:65" s="1" customFormat="1" ht="16.5" customHeight="1">
      <c r="B236" s="38"/>
      <c r="C236" s="216" t="s">
        <v>389</v>
      </c>
      <c r="D236" s="216" t="s">
        <v>213</v>
      </c>
      <c r="E236" s="217" t="s">
        <v>1416</v>
      </c>
      <c r="F236" s="218" t="s">
        <v>1417</v>
      </c>
      <c r="G236" s="219" t="s">
        <v>230</v>
      </c>
      <c r="H236" s="220">
        <v>23.391</v>
      </c>
      <c r="I236" s="221"/>
      <c r="J236" s="222">
        <f>ROUND(I236*H236,2)</f>
        <v>0</v>
      </c>
      <c r="K236" s="218" t="s">
        <v>217</v>
      </c>
      <c r="L236" s="43"/>
      <c r="M236" s="223" t="s">
        <v>1</v>
      </c>
      <c r="N236" s="224" t="s">
        <v>38</v>
      </c>
      <c r="O236" s="79"/>
      <c r="P236" s="225">
        <f>O236*H236</f>
        <v>0</v>
      </c>
      <c r="Q236" s="225">
        <v>0</v>
      </c>
      <c r="R236" s="225">
        <f>Q236*H236</f>
        <v>0</v>
      </c>
      <c r="S236" s="225">
        <v>0.0015</v>
      </c>
      <c r="T236" s="226">
        <f>S236*H236</f>
        <v>0.0350865</v>
      </c>
      <c r="AR236" s="17" t="s">
        <v>218</v>
      </c>
      <c r="AT236" s="17" t="s">
        <v>213</v>
      </c>
      <c r="AU236" s="17" t="s">
        <v>76</v>
      </c>
      <c r="AY236" s="17" t="s">
        <v>211</v>
      </c>
      <c r="BE236" s="227">
        <f>IF(N236="základní",J236,0)</f>
        <v>0</v>
      </c>
      <c r="BF236" s="227">
        <f>IF(N236="snížená",J236,0)</f>
        <v>0</v>
      </c>
      <c r="BG236" s="227">
        <f>IF(N236="zákl. přenesená",J236,0)</f>
        <v>0</v>
      </c>
      <c r="BH236" s="227">
        <f>IF(N236="sníž. přenesená",J236,0)</f>
        <v>0</v>
      </c>
      <c r="BI236" s="227">
        <f>IF(N236="nulová",J236,0)</f>
        <v>0</v>
      </c>
      <c r="BJ236" s="17" t="s">
        <v>74</v>
      </c>
      <c r="BK236" s="227">
        <f>ROUND(I236*H236,2)</f>
        <v>0</v>
      </c>
      <c r="BL236" s="17" t="s">
        <v>218</v>
      </c>
      <c r="BM236" s="17" t="s">
        <v>1418</v>
      </c>
    </row>
    <row r="237" spans="2:47" s="1" customFormat="1" ht="12">
      <c r="B237" s="38"/>
      <c r="C237" s="39"/>
      <c r="D237" s="228" t="s">
        <v>219</v>
      </c>
      <c r="E237" s="39"/>
      <c r="F237" s="229" t="s">
        <v>1419</v>
      </c>
      <c r="G237" s="39"/>
      <c r="H237" s="39"/>
      <c r="I237" s="143"/>
      <c r="J237" s="39"/>
      <c r="K237" s="39"/>
      <c r="L237" s="43"/>
      <c r="M237" s="230"/>
      <c r="N237" s="79"/>
      <c r="O237" s="79"/>
      <c r="P237" s="79"/>
      <c r="Q237" s="79"/>
      <c r="R237" s="79"/>
      <c r="S237" s="79"/>
      <c r="T237" s="80"/>
      <c r="AT237" s="17" t="s">
        <v>219</v>
      </c>
      <c r="AU237" s="17" t="s">
        <v>76</v>
      </c>
    </row>
    <row r="238" spans="2:47" s="1" customFormat="1" ht="12">
      <c r="B238" s="38"/>
      <c r="C238" s="39"/>
      <c r="D238" s="228" t="s">
        <v>221</v>
      </c>
      <c r="E238" s="39"/>
      <c r="F238" s="231" t="s">
        <v>1045</v>
      </c>
      <c r="G238" s="39"/>
      <c r="H238" s="39"/>
      <c r="I238" s="143"/>
      <c r="J238" s="39"/>
      <c r="K238" s="39"/>
      <c r="L238" s="43"/>
      <c r="M238" s="230"/>
      <c r="N238" s="79"/>
      <c r="O238" s="79"/>
      <c r="P238" s="79"/>
      <c r="Q238" s="79"/>
      <c r="R238" s="79"/>
      <c r="S238" s="79"/>
      <c r="T238" s="80"/>
      <c r="AT238" s="17" t="s">
        <v>221</v>
      </c>
      <c r="AU238" s="17" t="s">
        <v>76</v>
      </c>
    </row>
    <row r="239" spans="2:51" s="12" customFormat="1" ht="12">
      <c r="B239" s="232"/>
      <c r="C239" s="233"/>
      <c r="D239" s="228" t="s">
        <v>223</v>
      </c>
      <c r="E239" s="234" t="s">
        <v>1</v>
      </c>
      <c r="F239" s="235" t="s">
        <v>1420</v>
      </c>
      <c r="G239" s="233"/>
      <c r="H239" s="234" t="s">
        <v>1</v>
      </c>
      <c r="I239" s="236"/>
      <c r="J239" s="233"/>
      <c r="K239" s="233"/>
      <c r="L239" s="237"/>
      <c r="M239" s="238"/>
      <c r="N239" s="239"/>
      <c r="O239" s="239"/>
      <c r="P239" s="239"/>
      <c r="Q239" s="239"/>
      <c r="R239" s="239"/>
      <c r="S239" s="239"/>
      <c r="T239" s="240"/>
      <c r="AT239" s="241" t="s">
        <v>223</v>
      </c>
      <c r="AU239" s="241" t="s">
        <v>76</v>
      </c>
      <c r="AV239" s="12" t="s">
        <v>74</v>
      </c>
      <c r="AW239" s="12" t="s">
        <v>30</v>
      </c>
      <c r="AX239" s="12" t="s">
        <v>67</v>
      </c>
      <c r="AY239" s="241" t="s">
        <v>211</v>
      </c>
    </row>
    <row r="240" spans="2:51" s="13" customFormat="1" ht="12">
      <c r="B240" s="242"/>
      <c r="C240" s="243"/>
      <c r="D240" s="228" t="s">
        <v>223</v>
      </c>
      <c r="E240" s="244" t="s">
        <v>1</v>
      </c>
      <c r="F240" s="245" t="s">
        <v>1421</v>
      </c>
      <c r="G240" s="243"/>
      <c r="H240" s="246">
        <v>23.391</v>
      </c>
      <c r="I240" s="247"/>
      <c r="J240" s="243"/>
      <c r="K240" s="243"/>
      <c r="L240" s="248"/>
      <c r="M240" s="249"/>
      <c r="N240" s="250"/>
      <c r="O240" s="250"/>
      <c r="P240" s="250"/>
      <c r="Q240" s="250"/>
      <c r="R240" s="250"/>
      <c r="S240" s="250"/>
      <c r="T240" s="251"/>
      <c r="AT240" s="252" t="s">
        <v>223</v>
      </c>
      <c r="AU240" s="252" t="s">
        <v>76</v>
      </c>
      <c r="AV240" s="13" t="s">
        <v>76</v>
      </c>
      <c r="AW240" s="13" t="s">
        <v>30</v>
      </c>
      <c r="AX240" s="13" t="s">
        <v>67</v>
      </c>
      <c r="AY240" s="252" t="s">
        <v>211</v>
      </c>
    </row>
    <row r="241" spans="2:51" s="14" customFormat="1" ht="12">
      <c r="B241" s="253"/>
      <c r="C241" s="254"/>
      <c r="D241" s="228" t="s">
        <v>223</v>
      </c>
      <c r="E241" s="255" t="s">
        <v>1</v>
      </c>
      <c r="F241" s="256" t="s">
        <v>227</v>
      </c>
      <c r="G241" s="254"/>
      <c r="H241" s="257">
        <v>23.391</v>
      </c>
      <c r="I241" s="258"/>
      <c r="J241" s="254"/>
      <c r="K241" s="254"/>
      <c r="L241" s="259"/>
      <c r="M241" s="260"/>
      <c r="N241" s="261"/>
      <c r="O241" s="261"/>
      <c r="P241" s="261"/>
      <c r="Q241" s="261"/>
      <c r="R241" s="261"/>
      <c r="S241" s="261"/>
      <c r="T241" s="262"/>
      <c r="AT241" s="263" t="s">
        <v>223</v>
      </c>
      <c r="AU241" s="263" t="s">
        <v>76</v>
      </c>
      <c r="AV241" s="14" t="s">
        <v>218</v>
      </c>
      <c r="AW241" s="14" t="s">
        <v>30</v>
      </c>
      <c r="AX241" s="14" t="s">
        <v>74</v>
      </c>
      <c r="AY241" s="263" t="s">
        <v>211</v>
      </c>
    </row>
    <row r="242" spans="2:65" s="1" customFormat="1" ht="16.5" customHeight="1">
      <c r="B242" s="38"/>
      <c r="C242" s="216" t="s">
        <v>298</v>
      </c>
      <c r="D242" s="216" t="s">
        <v>213</v>
      </c>
      <c r="E242" s="217" t="s">
        <v>622</v>
      </c>
      <c r="F242" s="218" t="s">
        <v>623</v>
      </c>
      <c r="G242" s="219" t="s">
        <v>216</v>
      </c>
      <c r="H242" s="220">
        <v>111.993</v>
      </c>
      <c r="I242" s="221"/>
      <c r="J242" s="222">
        <f>ROUND(I242*H242,2)</f>
        <v>0</v>
      </c>
      <c r="K242" s="218" t="s">
        <v>217</v>
      </c>
      <c r="L242" s="43"/>
      <c r="M242" s="223" t="s">
        <v>1</v>
      </c>
      <c r="N242" s="224" t="s">
        <v>38</v>
      </c>
      <c r="O242" s="79"/>
      <c r="P242" s="225">
        <f>O242*H242</f>
        <v>0</v>
      </c>
      <c r="Q242" s="225">
        <v>0</v>
      </c>
      <c r="R242" s="225">
        <f>Q242*H242</f>
        <v>0</v>
      </c>
      <c r="S242" s="225">
        <v>0</v>
      </c>
      <c r="T242" s="226">
        <f>S242*H242</f>
        <v>0</v>
      </c>
      <c r="AR242" s="17" t="s">
        <v>218</v>
      </c>
      <c r="AT242" s="17" t="s">
        <v>213</v>
      </c>
      <c r="AU242" s="17" t="s">
        <v>76</v>
      </c>
      <c r="AY242" s="17" t="s">
        <v>211</v>
      </c>
      <c r="BE242" s="227">
        <f>IF(N242="základní",J242,0)</f>
        <v>0</v>
      </c>
      <c r="BF242" s="227">
        <f>IF(N242="snížená",J242,0)</f>
        <v>0</v>
      </c>
      <c r="BG242" s="227">
        <f>IF(N242="zákl. přenesená",J242,0)</f>
        <v>0</v>
      </c>
      <c r="BH242" s="227">
        <f>IF(N242="sníž. přenesená",J242,0)</f>
        <v>0</v>
      </c>
      <c r="BI242" s="227">
        <f>IF(N242="nulová",J242,0)</f>
        <v>0</v>
      </c>
      <c r="BJ242" s="17" t="s">
        <v>74</v>
      </c>
      <c r="BK242" s="227">
        <f>ROUND(I242*H242,2)</f>
        <v>0</v>
      </c>
      <c r="BL242" s="17" t="s">
        <v>218</v>
      </c>
      <c r="BM242" s="17" t="s">
        <v>1422</v>
      </c>
    </row>
    <row r="243" spans="2:47" s="1" customFormat="1" ht="12">
      <c r="B243" s="38"/>
      <c r="C243" s="39"/>
      <c r="D243" s="228" t="s">
        <v>219</v>
      </c>
      <c r="E243" s="39"/>
      <c r="F243" s="229" t="s">
        <v>623</v>
      </c>
      <c r="G243" s="39"/>
      <c r="H243" s="39"/>
      <c r="I243" s="143"/>
      <c r="J243" s="39"/>
      <c r="K243" s="39"/>
      <c r="L243" s="43"/>
      <c r="M243" s="230"/>
      <c r="N243" s="79"/>
      <c r="O243" s="79"/>
      <c r="P243" s="79"/>
      <c r="Q243" s="79"/>
      <c r="R243" s="79"/>
      <c r="S243" s="79"/>
      <c r="T243" s="80"/>
      <c r="AT243" s="17" t="s">
        <v>219</v>
      </c>
      <c r="AU243" s="17" t="s">
        <v>76</v>
      </c>
    </row>
    <row r="244" spans="2:47" s="1" customFormat="1" ht="12">
      <c r="B244" s="38"/>
      <c r="C244" s="39"/>
      <c r="D244" s="228" t="s">
        <v>221</v>
      </c>
      <c r="E244" s="39"/>
      <c r="F244" s="231" t="s">
        <v>625</v>
      </c>
      <c r="G244" s="39"/>
      <c r="H244" s="39"/>
      <c r="I244" s="143"/>
      <c r="J244" s="39"/>
      <c r="K244" s="39"/>
      <c r="L244" s="43"/>
      <c r="M244" s="230"/>
      <c r="N244" s="79"/>
      <c r="O244" s="79"/>
      <c r="P244" s="79"/>
      <c r="Q244" s="79"/>
      <c r="R244" s="79"/>
      <c r="S244" s="79"/>
      <c r="T244" s="80"/>
      <c r="AT244" s="17" t="s">
        <v>221</v>
      </c>
      <c r="AU244" s="17" t="s">
        <v>76</v>
      </c>
    </row>
    <row r="245" spans="2:51" s="12" customFormat="1" ht="12">
      <c r="B245" s="232"/>
      <c r="C245" s="233"/>
      <c r="D245" s="228" t="s">
        <v>223</v>
      </c>
      <c r="E245" s="234" t="s">
        <v>1</v>
      </c>
      <c r="F245" s="235" t="s">
        <v>1058</v>
      </c>
      <c r="G245" s="233"/>
      <c r="H245" s="234" t="s">
        <v>1</v>
      </c>
      <c r="I245" s="236"/>
      <c r="J245" s="233"/>
      <c r="K245" s="233"/>
      <c r="L245" s="237"/>
      <c r="M245" s="238"/>
      <c r="N245" s="239"/>
      <c r="O245" s="239"/>
      <c r="P245" s="239"/>
      <c r="Q245" s="239"/>
      <c r="R245" s="239"/>
      <c r="S245" s="239"/>
      <c r="T245" s="240"/>
      <c r="AT245" s="241" t="s">
        <v>223</v>
      </c>
      <c r="AU245" s="241" t="s">
        <v>76</v>
      </c>
      <c r="AV245" s="12" t="s">
        <v>74</v>
      </c>
      <c r="AW245" s="12" t="s">
        <v>30</v>
      </c>
      <c r="AX245" s="12" t="s">
        <v>67</v>
      </c>
      <c r="AY245" s="241" t="s">
        <v>211</v>
      </c>
    </row>
    <row r="246" spans="2:51" s="13" customFormat="1" ht="12">
      <c r="B246" s="242"/>
      <c r="C246" s="243"/>
      <c r="D246" s="228" t="s">
        <v>223</v>
      </c>
      <c r="E246" s="244" t="s">
        <v>1</v>
      </c>
      <c r="F246" s="245" t="s">
        <v>1423</v>
      </c>
      <c r="G246" s="243"/>
      <c r="H246" s="246">
        <v>31.626</v>
      </c>
      <c r="I246" s="247"/>
      <c r="J246" s="243"/>
      <c r="K246" s="243"/>
      <c r="L246" s="248"/>
      <c r="M246" s="249"/>
      <c r="N246" s="250"/>
      <c r="O246" s="250"/>
      <c r="P246" s="250"/>
      <c r="Q246" s="250"/>
      <c r="R246" s="250"/>
      <c r="S246" s="250"/>
      <c r="T246" s="251"/>
      <c r="AT246" s="252" t="s">
        <v>223</v>
      </c>
      <c r="AU246" s="252" t="s">
        <v>76</v>
      </c>
      <c r="AV246" s="13" t="s">
        <v>76</v>
      </c>
      <c r="AW246" s="13" t="s">
        <v>30</v>
      </c>
      <c r="AX246" s="13" t="s">
        <v>67</v>
      </c>
      <c r="AY246" s="252" t="s">
        <v>211</v>
      </c>
    </row>
    <row r="247" spans="2:51" s="12" customFormat="1" ht="12">
      <c r="B247" s="232"/>
      <c r="C247" s="233"/>
      <c r="D247" s="228" t="s">
        <v>223</v>
      </c>
      <c r="E247" s="234" t="s">
        <v>1</v>
      </c>
      <c r="F247" s="235" t="s">
        <v>1060</v>
      </c>
      <c r="G247" s="233"/>
      <c r="H247" s="234" t="s">
        <v>1</v>
      </c>
      <c r="I247" s="236"/>
      <c r="J247" s="233"/>
      <c r="K247" s="233"/>
      <c r="L247" s="237"/>
      <c r="M247" s="238"/>
      <c r="N247" s="239"/>
      <c r="O247" s="239"/>
      <c r="P247" s="239"/>
      <c r="Q247" s="239"/>
      <c r="R247" s="239"/>
      <c r="S247" s="239"/>
      <c r="T247" s="240"/>
      <c r="AT247" s="241" t="s">
        <v>223</v>
      </c>
      <c r="AU247" s="241" t="s">
        <v>76</v>
      </c>
      <c r="AV247" s="12" t="s">
        <v>74</v>
      </c>
      <c r="AW247" s="12" t="s">
        <v>30</v>
      </c>
      <c r="AX247" s="12" t="s">
        <v>67</v>
      </c>
      <c r="AY247" s="241" t="s">
        <v>211</v>
      </c>
    </row>
    <row r="248" spans="2:51" s="13" customFormat="1" ht="12">
      <c r="B248" s="242"/>
      <c r="C248" s="243"/>
      <c r="D248" s="228" t="s">
        <v>223</v>
      </c>
      <c r="E248" s="244" t="s">
        <v>1</v>
      </c>
      <c r="F248" s="245" t="s">
        <v>1424</v>
      </c>
      <c r="G248" s="243"/>
      <c r="H248" s="246">
        <v>34.516</v>
      </c>
      <c r="I248" s="247"/>
      <c r="J248" s="243"/>
      <c r="K248" s="243"/>
      <c r="L248" s="248"/>
      <c r="M248" s="249"/>
      <c r="N248" s="250"/>
      <c r="O248" s="250"/>
      <c r="P248" s="250"/>
      <c r="Q248" s="250"/>
      <c r="R248" s="250"/>
      <c r="S248" s="250"/>
      <c r="T248" s="251"/>
      <c r="AT248" s="252" t="s">
        <v>223</v>
      </c>
      <c r="AU248" s="252" t="s">
        <v>76</v>
      </c>
      <c r="AV248" s="13" t="s">
        <v>76</v>
      </c>
      <c r="AW248" s="13" t="s">
        <v>30</v>
      </c>
      <c r="AX248" s="13" t="s">
        <v>67</v>
      </c>
      <c r="AY248" s="252" t="s">
        <v>211</v>
      </c>
    </row>
    <row r="249" spans="2:51" s="12" customFormat="1" ht="12">
      <c r="B249" s="232"/>
      <c r="C249" s="233"/>
      <c r="D249" s="228" t="s">
        <v>223</v>
      </c>
      <c r="E249" s="234" t="s">
        <v>1</v>
      </c>
      <c r="F249" s="235" t="s">
        <v>1425</v>
      </c>
      <c r="G249" s="233"/>
      <c r="H249" s="234" t="s">
        <v>1</v>
      </c>
      <c r="I249" s="236"/>
      <c r="J249" s="233"/>
      <c r="K249" s="233"/>
      <c r="L249" s="237"/>
      <c r="M249" s="238"/>
      <c r="N249" s="239"/>
      <c r="O249" s="239"/>
      <c r="P249" s="239"/>
      <c r="Q249" s="239"/>
      <c r="R249" s="239"/>
      <c r="S249" s="239"/>
      <c r="T249" s="240"/>
      <c r="AT249" s="241" t="s">
        <v>223</v>
      </c>
      <c r="AU249" s="241" t="s">
        <v>76</v>
      </c>
      <c r="AV249" s="12" t="s">
        <v>74</v>
      </c>
      <c r="AW249" s="12" t="s">
        <v>30</v>
      </c>
      <c r="AX249" s="12" t="s">
        <v>67</v>
      </c>
      <c r="AY249" s="241" t="s">
        <v>211</v>
      </c>
    </row>
    <row r="250" spans="2:51" s="13" customFormat="1" ht="12">
      <c r="B250" s="242"/>
      <c r="C250" s="243"/>
      <c r="D250" s="228" t="s">
        <v>223</v>
      </c>
      <c r="E250" s="244" t="s">
        <v>1</v>
      </c>
      <c r="F250" s="245" t="s">
        <v>1426</v>
      </c>
      <c r="G250" s="243"/>
      <c r="H250" s="246">
        <v>22.875</v>
      </c>
      <c r="I250" s="247"/>
      <c r="J250" s="243"/>
      <c r="K250" s="243"/>
      <c r="L250" s="248"/>
      <c r="M250" s="249"/>
      <c r="N250" s="250"/>
      <c r="O250" s="250"/>
      <c r="P250" s="250"/>
      <c r="Q250" s="250"/>
      <c r="R250" s="250"/>
      <c r="S250" s="250"/>
      <c r="T250" s="251"/>
      <c r="AT250" s="252" t="s">
        <v>223</v>
      </c>
      <c r="AU250" s="252" t="s">
        <v>76</v>
      </c>
      <c r="AV250" s="13" t="s">
        <v>76</v>
      </c>
      <c r="AW250" s="13" t="s">
        <v>30</v>
      </c>
      <c r="AX250" s="13" t="s">
        <v>67</v>
      </c>
      <c r="AY250" s="252" t="s">
        <v>211</v>
      </c>
    </row>
    <row r="251" spans="2:51" s="12" customFormat="1" ht="12">
      <c r="B251" s="232"/>
      <c r="C251" s="233"/>
      <c r="D251" s="228" t="s">
        <v>223</v>
      </c>
      <c r="E251" s="234" t="s">
        <v>1</v>
      </c>
      <c r="F251" s="235" t="s">
        <v>1427</v>
      </c>
      <c r="G251" s="233"/>
      <c r="H251" s="234" t="s">
        <v>1</v>
      </c>
      <c r="I251" s="236"/>
      <c r="J251" s="233"/>
      <c r="K251" s="233"/>
      <c r="L251" s="237"/>
      <c r="M251" s="238"/>
      <c r="N251" s="239"/>
      <c r="O251" s="239"/>
      <c r="P251" s="239"/>
      <c r="Q251" s="239"/>
      <c r="R251" s="239"/>
      <c r="S251" s="239"/>
      <c r="T251" s="240"/>
      <c r="AT251" s="241" t="s">
        <v>223</v>
      </c>
      <c r="AU251" s="241" t="s">
        <v>76</v>
      </c>
      <c r="AV251" s="12" t="s">
        <v>74</v>
      </c>
      <c r="AW251" s="12" t="s">
        <v>30</v>
      </c>
      <c r="AX251" s="12" t="s">
        <v>67</v>
      </c>
      <c r="AY251" s="241" t="s">
        <v>211</v>
      </c>
    </row>
    <row r="252" spans="2:51" s="13" customFormat="1" ht="12">
      <c r="B252" s="242"/>
      <c r="C252" s="243"/>
      <c r="D252" s="228" t="s">
        <v>223</v>
      </c>
      <c r="E252" s="244" t="s">
        <v>1</v>
      </c>
      <c r="F252" s="245" t="s">
        <v>1428</v>
      </c>
      <c r="G252" s="243"/>
      <c r="H252" s="246">
        <v>22.976</v>
      </c>
      <c r="I252" s="247"/>
      <c r="J252" s="243"/>
      <c r="K252" s="243"/>
      <c r="L252" s="248"/>
      <c r="M252" s="249"/>
      <c r="N252" s="250"/>
      <c r="O252" s="250"/>
      <c r="P252" s="250"/>
      <c r="Q252" s="250"/>
      <c r="R252" s="250"/>
      <c r="S252" s="250"/>
      <c r="T252" s="251"/>
      <c r="AT252" s="252" t="s">
        <v>223</v>
      </c>
      <c r="AU252" s="252" t="s">
        <v>76</v>
      </c>
      <c r="AV252" s="13" t="s">
        <v>76</v>
      </c>
      <c r="AW252" s="13" t="s">
        <v>30</v>
      </c>
      <c r="AX252" s="13" t="s">
        <v>67</v>
      </c>
      <c r="AY252" s="252" t="s">
        <v>211</v>
      </c>
    </row>
    <row r="253" spans="2:51" s="14" customFormat="1" ht="12">
      <c r="B253" s="253"/>
      <c r="C253" s="254"/>
      <c r="D253" s="228" t="s">
        <v>223</v>
      </c>
      <c r="E253" s="255" t="s">
        <v>1</v>
      </c>
      <c r="F253" s="256" t="s">
        <v>227</v>
      </c>
      <c r="G253" s="254"/>
      <c r="H253" s="257">
        <v>111.993</v>
      </c>
      <c r="I253" s="258"/>
      <c r="J253" s="254"/>
      <c r="K253" s="254"/>
      <c r="L253" s="259"/>
      <c r="M253" s="260"/>
      <c r="N253" s="261"/>
      <c r="O253" s="261"/>
      <c r="P253" s="261"/>
      <c r="Q253" s="261"/>
      <c r="R253" s="261"/>
      <c r="S253" s="261"/>
      <c r="T253" s="262"/>
      <c r="AT253" s="263" t="s">
        <v>223</v>
      </c>
      <c r="AU253" s="263" t="s">
        <v>76</v>
      </c>
      <c r="AV253" s="14" t="s">
        <v>218</v>
      </c>
      <c r="AW253" s="14" t="s">
        <v>30</v>
      </c>
      <c r="AX253" s="14" t="s">
        <v>74</v>
      </c>
      <c r="AY253" s="263" t="s">
        <v>211</v>
      </c>
    </row>
    <row r="254" spans="2:65" s="1" customFormat="1" ht="16.5" customHeight="1">
      <c r="B254" s="38"/>
      <c r="C254" s="216" t="s">
        <v>402</v>
      </c>
      <c r="D254" s="216" t="s">
        <v>213</v>
      </c>
      <c r="E254" s="217" t="s">
        <v>635</v>
      </c>
      <c r="F254" s="218" t="s">
        <v>636</v>
      </c>
      <c r="G254" s="219" t="s">
        <v>216</v>
      </c>
      <c r="H254" s="220">
        <v>111.993</v>
      </c>
      <c r="I254" s="221"/>
      <c r="J254" s="222">
        <f>ROUND(I254*H254,2)</f>
        <v>0</v>
      </c>
      <c r="K254" s="218" t="s">
        <v>217</v>
      </c>
      <c r="L254" s="43"/>
      <c r="M254" s="223" t="s">
        <v>1</v>
      </c>
      <c r="N254" s="224" t="s">
        <v>38</v>
      </c>
      <c r="O254" s="79"/>
      <c r="P254" s="225">
        <f>O254*H254</f>
        <v>0</v>
      </c>
      <c r="Q254" s="225">
        <v>0.048</v>
      </c>
      <c r="R254" s="225">
        <f>Q254*H254</f>
        <v>5.3756639999999996</v>
      </c>
      <c r="S254" s="225">
        <v>0.048</v>
      </c>
      <c r="T254" s="226">
        <f>S254*H254</f>
        <v>5.3756639999999996</v>
      </c>
      <c r="AR254" s="17" t="s">
        <v>218</v>
      </c>
      <c r="AT254" s="17" t="s">
        <v>213</v>
      </c>
      <c r="AU254" s="17" t="s">
        <v>76</v>
      </c>
      <c r="AY254" s="17" t="s">
        <v>211</v>
      </c>
      <c r="BE254" s="227">
        <f>IF(N254="základní",J254,0)</f>
        <v>0</v>
      </c>
      <c r="BF254" s="227">
        <f>IF(N254="snížená",J254,0)</f>
        <v>0</v>
      </c>
      <c r="BG254" s="227">
        <f>IF(N254="zákl. přenesená",J254,0)</f>
        <v>0</v>
      </c>
      <c r="BH254" s="227">
        <f>IF(N254="sníž. přenesená",J254,0)</f>
        <v>0</v>
      </c>
      <c r="BI254" s="227">
        <f>IF(N254="nulová",J254,0)</f>
        <v>0</v>
      </c>
      <c r="BJ254" s="17" t="s">
        <v>74</v>
      </c>
      <c r="BK254" s="227">
        <f>ROUND(I254*H254,2)</f>
        <v>0</v>
      </c>
      <c r="BL254" s="17" t="s">
        <v>218</v>
      </c>
      <c r="BM254" s="17" t="s">
        <v>1429</v>
      </c>
    </row>
    <row r="255" spans="2:47" s="1" customFormat="1" ht="12">
      <c r="B255" s="38"/>
      <c r="C255" s="39"/>
      <c r="D255" s="228" t="s">
        <v>219</v>
      </c>
      <c r="E255" s="39"/>
      <c r="F255" s="229" t="s">
        <v>638</v>
      </c>
      <c r="G255" s="39"/>
      <c r="H255" s="39"/>
      <c r="I255" s="143"/>
      <c r="J255" s="39"/>
      <c r="K255" s="39"/>
      <c r="L255" s="43"/>
      <c r="M255" s="230"/>
      <c r="N255" s="79"/>
      <c r="O255" s="79"/>
      <c r="P255" s="79"/>
      <c r="Q255" s="79"/>
      <c r="R255" s="79"/>
      <c r="S255" s="79"/>
      <c r="T255" s="80"/>
      <c r="AT255" s="17" t="s">
        <v>219</v>
      </c>
      <c r="AU255" s="17" t="s">
        <v>76</v>
      </c>
    </row>
    <row r="256" spans="2:47" s="1" customFormat="1" ht="12">
      <c r="B256" s="38"/>
      <c r="C256" s="39"/>
      <c r="D256" s="228" t="s">
        <v>221</v>
      </c>
      <c r="E256" s="39"/>
      <c r="F256" s="231" t="s">
        <v>625</v>
      </c>
      <c r="G256" s="39"/>
      <c r="H256" s="39"/>
      <c r="I256" s="143"/>
      <c r="J256" s="39"/>
      <c r="K256" s="39"/>
      <c r="L256" s="43"/>
      <c r="M256" s="230"/>
      <c r="N256" s="79"/>
      <c r="O256" s="79"/>
      <c r="P256" s="79"/>
      <c r="Q256" s="79"/>
      <c r="R256" s="79"/>
      <c r="S256" s="79"/>
      <c r="T256" s="80"/>
      <c r="AT256" s="17" t="s">
        <v>221</v>
      </c>
      <c r="AU256" s="17" t="s">
        <v>76</v>
      </c>
    </row>
    <row r="257" spans="2:51" s="12" customFormat="1" ht="12">
      <c r="B257" s="232"/>
      <c r="C257" s="233"/>
      <c r="D257" s="228" t="s">
        <v>223</v>
      </c>
      <c r="E257" s="234" t="s">
        <v>1</v>
      </c>
      <c r="F257" s="235" t="s">
        <v>1058</v>
      </c>
      <c r="G257" s="233"/>
      <c r="H257" s="234" t="s">
        <v>1</v>
      </c>
      <c r="I257" s="236"/>
      <c r="J257" s="233"/>
      <c r="K257" s="233"/>
      <c r="L257" s="237"/>
      <c r="M257" s="238"/>
      <c r="N257" s="239"/>
      <c r="O257" s="239"/>
      <c r="P257" s="239"/>
      <c r="Q257" s="239"/>
      <c r="R257" s="239"/>
      <c r="S257" s="239"/>
      <c r="T257" s="240"/>
      <c r="AT257" s="241" t="s">
        <v>223</v>
      </c>
      <c r="AU257" s="241" t="s">
        <v>76</v>
      </c>
      <c r="AV257" s="12" t="s">
        <v>74</v>
      </c>
      <c r="AW257" s="12" t="s">
        <v>30</v>
      </c>
      <c r="AX257" s="12" t="s">
        <v>67</v>
      </c>
      <c r="AY257" s="241" t="s">
        <v>211</v>
      </c>
    </row>
    <row r="258" spans="2:51" s="13" customFormat="1" ht="12">
      <c r="B258" s="242"/>
      <c r="C258" s="243"/>
      <c r="D258" s="228" t="s">
        <v>223</v>
      </c>
      <c r="E258" s="244" t="s">
        <v>1</v>
      </c>
      <c r="F258" s="245" t="s">
        <v>1423</v>
      </c>
      <c r="G258" s="243"/>
      <c r="H258" s="246">
        <v>31.626</v>
      </c>
      <c r="I258" s="247"/>
      <c r="J258" s="243"/>
      <c r="K258" s="243"/>
      <c r="L258" s="248"/>
      <c r="M258" s="249"/>
      <c r="N258" s="250"/>
      <c r="O258" s="250"/>
      <c r="P258" s="250"/>
      <c r="Q258" s="250"/>
      <c r="R258" s="250"/>
      <c r="S258" s="250"/>
      <c r="T258" s="251"/>
      <c r="AT258" s="252" t="s">
        <v>223</v>
      </c>
      <c r="AU258" s="252" t="s">
        <v>76</v>
      </c>
      <c r="AV258" s="13" t="s">
        <v>76</v>
      </c>
      <c r="AW258" s="13" t="s">
        <v>30</v>
      </c>
      <c r="AX258" s="13" t="s">
        <v>67</v>
      </c>
      <c r="AY258" s="252" t="s">
        <v>211</v>
      </c>
    </row>
    <row r="259" spans="2:51" s="12" customFormat="1" ht="12">
      <c r="B259" s="232"/>
      <c r="C259" s="233"/>
      <c r="D259" s="228" t="s">
        <v>223</v>
      </c>
      <c r="E259" s="234" t="s">
        <v>1</v>
      </c>
      <c r="F259" s="235" t="s">
        <v>1060</v>
      </c>
      <c r="G259" s="233"/>
      <c r="H259" s="234" t="s">
        <v>1</v>
      </c>
      <c r="I259" s="236"/>
      <c r="J259" s="233"/>
      <c r="K259" s="233"/>
      <c r="L259" s="237"/>
      <c r="M259" s="238"/>
      <c r="N259" s="239"/>
      <c r="O259" s="239"/>
      <c r="P259" s="239"/>
      <c r="Q259" s="239"/>
      <c r="R259" s="239"/>
      <c r="S259" s="239"/>
      <c r="T259" s="240"/>
      <c r="AT259" s="241" t="s">
        <v>223</v>
      </c>
      <c r="AU259" s="241" t="s">
        <v>76</v>
      </c>
      <c r="AV259" s="12" t="s">
        <v>74</v>
      </c>
      <c r="AW259" s="12" t="s">
        <v>30</v>
      </c>
      <c r="AX259" s="12" t="s">
        <v>67</v>
      </c>
      <c r="AY259" s="241" t="s">
        <v>211</v>
      </c>
    </row>
    <row r="260" spans="2:51" s="13" customFormat="1" ht="12">
      <c r="B260" s="242"/>
      <c r="C260" s="243"/>
      <c r="D260" s="228" t="s">
        <v>223</v>
      </c>
      <c r="E260" s="244" t="s">
        <v>1</v>
      </c>
      <c r="F260" s="245" t="s">
        <v>1424</v>
      </c>
      <c r="G260" s="243"/>
      <c r="H260" s="246">
        <v>34.516</v>
      </c>
      <c r="I260" s="247"/>
      <c r="J260" s="243"/>
      <c r="K260" s="243"/>
      <c r="L260" s="248"/>
      <c r="M260" s="249"/>
      <c r="N260" s="250"/>
      <c r="O260" s="250"/>
      <c r="P260" s="250"/>
      <c r="Q260" s="250"/>
      <c r="R260" s="250"/>
      <c r="S260" s="250"/>
      <c r="T260" s="251"/>
      <c r="AT260" s="252" t="s">
        <v>223</v>
      </c>
      <c r="AU260" s="252" t="s">
        <v>76</v>
      </c>
      <c r="AV260" s="13" t="s">
        <v>76</v>
      </c>
      <c r="AW260" s="13" t="s">
        <v>30</v>
      </c>
      <c r="AX260" s="13" t="s">
        <v>67</v>
      </c>
      <c r="AY260" s="252" t="s">
        <v>211</v>
      </c>
    </row>
    <row r="261" spans="2:51" s="12" customFormat="1" ht="12">
      <c r="B261" s="232"/>
      <c r="C261" s="233"/>
      <c r="D261" s="228" t="s">
        <v>223</v>
      </c>
      <c r="E261" s="234" t="s">
        <v>1</v>
      </c>
      <c r="F261" s="235" t="s">
        <v>1430</v>
      </c>
      <c r="G261" s="233"/>
      <c r="H261" s="234" t="s">
        <v>1</v>
      </c>
      <c r="I261" s="236"/>
      <c r="J261" s="233"/>
      <c r="K261" s="233"/>
      <c r="L261" s="237"/>
      <c r="M261" s="238"/>
      <c r="N261" s="239"/>
      <c r="O261" s="239"/>
      <c r="P261" s="239"/>
      <c r="Q261" s="239"/>
      <c r="R261" s="239"/>
      <c r="S261" s="239"/>
      <c r="T261" s="240"/>
      <c r="AT261" s="241" t="s">
        <v>223</v>
      </c>
      <c r="AU261" s="241" t="s">
        <v>76</v>
      </c>
      <c r="AV261" s="12" t="s">
        <v>74</v>
      </c>
      <c r="AW261" s="12" t="s">
        <v>30</v>
      </c>
      <c r="AX261" s="12" t="s">
        <v>67</v>
      </c>
      <c r="AY261" s="241" t="s">
        <v>211</v>
      </c>
    </row>
    <row r="262" spans="2:51" s="13" customFormat="1" ht="12">
      <c r="B262" s="242"/>
      <c r="C262" s="243"/>
      <c r="D262" s="228" t="s">
        <v>223</v>
      </c>
      <c r="E262" s="244" t="s">
        <v>1</v>
      </c>
      <c r="F262" s="245" t="s">
        <v>1426</v>
      </c>
      <c r="G262" s="243"/>
      <c r="H262" s="246">
        <v>22.875</v>
      </c>
      <c r="I262" s="247"/>
      <c r="J262" s="243"/>
      <c r="K262" s="243"/>
      <c r="L262" s="248"/>
      <c r="M262" s="249"/>
      <c r="N262" s="250"/>
      <c r="O262" s="250"/>
      <c r="P262" s="250"/>
      <c r="Q262" s="250"/>
      <c r="R262" s="250"/>
      <c r="S262" s="250"/>
      <c r="T262" s="251"/>
      <c r="AT262" s="252" t="s">
        <v>223</v>
      </c>
      <c r="AU262" s="252" t="s">
        <v>76</v>
      </c>
      <c r="AV262" s="13" t="s">
        <v>76</v>
      </c>
      <c r="AW262" s="13" t="s">
        <v>30</v>
      </c>
      <c r="AX262" s="13" t="s">
        <v>67</v>
      </c>
      <c r="AY262" s="252" t="s">
        <v>211</v>
      </c>
    </row>
    <row r="263" spans="2:51" s="12" customFormat="1" ht="12">
      <c r="B263" s="232"/>
      <c r="C263" s="233"/>
      <c r="D263" s="228" t="s">
        <v>223</v>
      </c>
      <c r="E263" s="234" t="s">
        <v>1</v>
      </c>
      <c r="F263" s="235" t="s">
        <v>1431</v>
      </c>
      <c r="G263" s="233"/>
      <c r="H263" s="234" t="s">
        <v>1</v>
      </c>
      <c r="I263" s="236"/>
      <c r="J263" s="233"/>
      <c r="K263" s="233"/>
      <c r="L263" s="237"/>
      <c r="M263" s="238"/>
      <c r="N263" s="239"/>
      <c r="O263" s="239"/>
      <c r="P263" s="239"/>
      <c r="Q263" s="239"/>
      <c r="R263" s="239"/>
      <c r="S263" s="239"/>
      <c r="T263" s="240"/>
      <c r="AT263" s="241" t="s">
        <v>223</v>
      </c>
      <c r="AU263" s="241" t="s">
        <v>76</v>
      </c>
      <c r="AV263" s="12" t="s">
        <v>74</v>
      </c>
      <c r="AW263" s="12" t="s">
        <v>30</v>
      </c>
      <c r="AX263" s="12" t="s">
        <v>67</v>
      </c>
      <c r="AY263" s="241" t="s">
        <v>211</v>
      </c>
    </row>
    <row r="264" spans="2:51" s="13" customFormat="1" ht="12">
      <c r="B264" s="242"/>
      <c r="C264" s="243"/>
      <c r="D264" s="228" t="s">
        <v>223</v>
      </c>
      <c r="E264" s="244" t="s">
        <v>1</v>
      </c>
      <c r="F264" s="245" t="s">
        <v>1428</v>
      </c>
      <c r="G264" s="243"/>
      <c r="H264" s="246">
        <v>22.976</v>
      </c>
      <c r="I264" s="247"/>
      <c r="J264" s="243"/>
      <c r="K264" s="243"/>
      <c r="L264" s="248"/>
      <c r="M264" s="249"/>
      <c r="N264" s="250"/>
      <c r="O264" s="250"/>
      <c r="P264" s="250"/>
      <c r="Q264" s="250"/>
      <c r="R264" s="250"/>
      <c r="S264" s="250"/>
      <c r="T264" s="251"/>
      <c r="AT264" s="252" t="s">
        <v>223</v>
      </c>
      <c r="AU264" s="252" t="s">
        <v>76</v>
      </c>
      <c r="AV264" s="13" t="s">
        <v>76</v>
      </c>
      <c r="AW264" s="13" t="s">
        <v>30</v>
      </c>
      <c r="AX264" s="13" t="s">
        <v>67</v>
      </c>
      <c r="AY264" s="252" t="s">
        <v>211</v>
      </c>
    </row>
    <row r="265" spans="2:51" s="14" customFormat="1" ht="12">
      <c r="B265" s="253"/>
      <c r="C265" s="254"/>
      <c r="D265" s="228" t="s">
        <v>223</v>
      </c>
      <c r="E265" s="255" t="s">
        <v>1</v>
      </c>
      <c r="F265" s="256" t="s">
        <v>227</v>
      </c>
      <c r="G265" s="254"/>
      <c r="H265" s="257">
        <v>111.993</v>
      </c>
      <c r="I265" s="258"/>
      <c r="J265" s="254"/>
      <c r="K265" s="254"/>
      <c r="L265" s="259"/>
      <c r="M265" s="260"/>
      <c r="N265" s="261"/>
      <c r="O265" s="261"/>
      <c r="P265" s="261"/>
      <c r="Q265" s="261"/>
      <c r="R265" s="261"/>
      <c r="S265" s="261"/>
      <c r="T265" s="262"/>
      <c r="AT265" s="263" t="s">
        <v>223</v>
      </c>
      <c r="AU265" s="263" t="s">
        <v>76</v>
      </c>
      <c r="AV265" s="14" t="s">
        <v>218</v>
      </c>
      <c r="AW265" s="14" t="s">
        <v>30</v>
      </c>
      <c r="AX265" s="14" t="s">
        <v>74</v>
      </c>
      <c r="AY265" s="263" t="s">
        <v>211</v>
      </c>
    </row>
    <row r="266" spans="2:65" s="1" customFormat="1" ht="16.5" customHeight="1">
      <c r="B266" s="38"/>
      <c r="C266" s="216" t="s">
        <v>304</v>
      </c>
      <c r="D266" s="216" t="s">
        <v>213</v>
      </c>
      <c r="E266" s="217" t="s">
        <v>649</v>
      </c>
      <c r="F266" s="218" t="s">
        <v>650</v>
      </c>
      <c r="G266" s="219" t="s">
        <v>216</v>
      </c>
      <c r="H266" s="220">
        <v>199.219</v>
      </c>
      <c r="I266" s="221"/>
      <c r="J266" s="222">
        <f>ROUND(I266*H266,2)</f>
        <v>0</v>
      </c>
      <c r="K266" s="218" t="s">
        <v>217</v>
      </c>
      <c r="L266" s="43"/>
      <c r="M266" s="223" t="s">
        <v>1</v>
      </c>
      <c r="N266" s="224" t="s">
        <v>38</v>
      </c>
      <c r="O266" s="79"/>
      <c r="P266" s="225">
        <f>O266*H266</f>
        <v>0</v>
      </c>
      <c r="Q266" s="225">
        <v>0</v>
      </c>
      <c r="R266" s="225">
        <f>Q266*H266</f>
        <v>0</v>
      </c>
      <c r="S266" s="225">
        <v>0.0779</v>
      </c>
      <c r="T266" s="226">
        <f>S266*H266</f>
        <v>15.519160099999999</v>
      </c>
      <c r="AR266" s="17" t="s">
        <v>218</v>
      </c>
      <c r="AT266" s="17" t="s">
        <v>213</v>
      </c>
      <c r="AU266" s="17" t="s">
        <v>76</v>
      </c>
      <c r="AY266" s="17" t="s">
        <v>211</v>
      </c>
      <c r="BE266" s="227">
        <f>IF(N266="základní",J266,0)</f>
        <v>0</v>
      </c>
      <c r="BF266" s="227">
        <f>IF(N266="snížená",J266,0)</f>
        <v>0</v>
      </c>
      <c r="BG266" s="227">
        <f>IF(N266="zákl. přenesená",J266,0)</f>
        <v>0</v>
      </c>
      <c r="BH266" s="227">
        <f>IF(N266="sníž. přenesená",J266,0)</f>
        <v>0</v>
      </c>
      <c r="BI266" s="227">
        <f>IF(N266="nulová",J266,0)</f>
        <v>0</v>
      </c>
      <c r="BJ266" s="17" t="s">
        <v>74</v>
      </c>
      <c r="BK266" s="227">
        <f>ROUND(I266*H266,2)</f>
        <v>0</v>
      </c>
      <c r="BL266" s="17" t="s">
        <v>218</v>
      </c>
      <c r="BM266" s="17" t="s">
        <v>1432</v>
      </c>
    </row>
    <row r="267" spans="2:47" s="1" customFormat="1" ht="12">
      <c r="B267" s="38"/>
      <c r="C267" s="39"/>
      <c r="D267" s="228" t="s">
        <v>219</v>
      </c>
      <c r="E267" s="39"/>
      <c r="F267" s="229" t="s">
        <v>652</v>
      </c>
      <c r="G267" s="39"/>
      <c r="H267" s="39"/>
      <c r="I267" s="143"/>
      <c r="J267" s="39"/>
      <c r="K267" s="39"/>
      <c r="L267" s="43"/>
      <c r="M267" s="230"/>
      <c r="N267" s="79"/>
      <c r="O267" s="79"/>
      <c r="P267" s="79"/>
      <c r="Q267" s="79"/>
      <c r="R267" s="79"/>
      <c r="S267" s="79"/>
      <c r="T267" s="80"/>
      <c r="AT267" s="17" t="s">
        <v>219</v>
      </c>
      <c r="AU267" s="17" t="s">
        <v>76</v>
      </c>
    </row>
    <row r="268" spans="2:47" s="1" customFormat="1" ht="12">
      <c r="B268" s="38"/>
      <c r="C268" s="39"/>
      <c r="D268" s="228" t="s">
        <v>221</v>
      </c>
      <c r="E268" s="39"/>
      <c r="F268" s="231" t="s">
        <v>653</v>
      </c>
      <c r="G268" s="39"/>
      <c r="H268" s="39"/>
      <c r="I268" s="143"/>
      <c r="J268" s="39"/>
      <c r="K268" s="39"/>
      <c r="L268" s="43"/>
      <c r="M268" s="230"/>
      <c r="N268" s="79"/>
      <c r="O268" s="79"/>
      <c r="P268" s="79"/>
      <c r="Q268" s="79"/>
      <c r="R268" s="79"/>
      <c r="S268" s="79"/>
      <c r="T268" s="80"/>
      <c r="AT268" s="17" t="s">
        <v>221</v>
      </c>
      <c r="AU268" s="17" t="s">
        <v>76</v>
      </c>
    </row>
    <row r="269" spans="2:51" s="12" customFormat="1" ht="12">
      <c r="B269" s="232"/>
      <c r="C269" s="233"/>
      <c r="D269" s="228" t="s">
        <v>223</v>
      </c>
      <c r="E269" s="234" t="s">
        <v>1</v>
      </c>
      <c r="F269" s="235" t="s">
        <v>1433</v>
      </c>
      <c r="G269" s="233"/>
      <c r="H269" s="234" t="s">
        <v>1</v>
      </c>
      <c r="I269" s="236"/>
      <c r="J269" s="233"/>
      <c r="K269" s="233"/>
      <c r="L269" s="237"/>
      <c r="M269" s="238"/>
      <c r="N269" s="239"/>
      <c r="O269" s="239"/>
      <c r="P269" s="239"/>
      <c r="Q269" s="239"/>
      <c r="R269" s="239"/>
      <c r="S269" s="239"/>
      <c r="T269" s="240"/>
      <c r="AT269" s="241" t="s">
        <v>223</v>
      </c>
      <c r="AU269" s="241" t="s">
        <v>76</v>
      </c>
      <c r="AV269" s="12" t="s">
        <v>74</v>
      </c>
      <c r="AW269" s="12" t="s">
        <v>30</v>
      </c>
      <c r="AX269" s="12" t="s">
        <v>67</v>
      </c>
      <c r="AY269" s="241" t="s">
        <v>211</v>
      </c>
    </row>
    <row r="270" spans="2:51" s="13" customFormat="1" ht="12">
      <c r="B270" s="242"/>
      <c r="C270" s="243"/>
      <c r="D270" s="228" t="s">
        <v>223</v>
      </c>
      <c r="E270" s="244" t="s">
        <v>1</v>
      </c>
      <c r="F270" s="245" t="s">
        <v>1434</v>
      </c>
      <c r="G270" s="243"/>
      <c r="H270" s="246">
        <v>56.021</v>
      </c>
      <c r="I270" s="247"/>
      <c r="J270" s="243"/>
      <c r="K270" s="243"/>
      <c r="L270" s="248"/>
      <c r="M270" s="249"/>
      <c r="N270" s="250"/>
      <c r="O270" s="250"/>
      <c r="P270" s="250"/>
      <c r="Q270" s="250"/>
      <c r="R270" s="250"/>
      <c r="S270" s="250"/>
      <c r="T270" s="251"/>
      <c r="AT270" s="252" t="s">
        <v>223</v>
      </c>
      <c r="AU270" s="252" t="s">
        <v>76</v>
      </c>
      <c r="AV270" s="13" t="s">
        <v>76</v>
      </c>
      <c r="AW270" s="13" t="s">
        <v>30</v>
      </c>
      <c r="AX270" s="13" t="s">
        <v>67</v>
      </c>
      <c r="AY270" s="252" t="s">
        <v>211</v>
      </c>
    </row>
    <row r="271" spans="2:51" s="12" customFormat="1" ht="12">
      <c r="B271" s="232"/>
      <c r="C271" s="233"/>
      <c r="D271" s="228" t="s">
        <v>223</v>
      </c>
      <c r="E271" s="234" t="s">
        <v>1</v>
      </c>
      <c r="F271" s="235" t="s">
        <v>1435</v>
      </c>
      <c r="G271" s="233"/>
      <c r="H271" s="234" t="s">
        <v>1</v>
      </c>
      <c r="I271" s="236"/>
      <c r="J271" s="233"/>
      <c r="K271" s="233"/>
      <c r="L271" s="237"/>
      <c r="M271" s="238"/>
      <c r="N271" s="239"/>
      <c r="O271" s="239"/>
      <c r="P271" s="239"/>
      <c r="Q271" s="239"/>
      <c r="R271" s="239"/>
      <c r="S271" s="239"/>
      <c r="T271" s="240"/>
      <c r="AT271" s="241" t="s">
        <v>223</v>
      </c>
      <c r="AU271" s="241" t="s">
        <v>76</v>
      </c>
      <c r="AV271" s="12" t="s">
        <v>74</v>
      </c>
      <c r="AW271" s="12" t="s">
        <v>30</v>
      </c>
      <c r="AX271" s="12" t="s">
        <v>67</v>
      </c>
      <c r="AY271" s="241" t="s">
        <v>211</v>
      </c>
    </row>
    <row r="272" spans="2:51" s="13" customFormat="1" ht="12">
      <c r="B272" s="242"/>
      <c r="C272" s="243"/>
      <c r="D272" s="228" t="s">
        <v>223</v>
      </c>
      <c r="E272" s="244" t="s">
        <v>1</v>
      </c>
      <c r="F272" s="245" t="s">
        <v>1436</v>
      </c>
      <c r="G272" s="243"/>
      <c r="H272" s="246">
        <v>15.813</v>
      </c>
      <c r="I272" s="247"/>
      <c r="J272" s="243"/>
      <c r="K272" s="243"/>
      <c r="L272" s="248"/>
      <c r="M272" s="249"/>
      <c r="N272" s="250"/>
      <c r="O272" s="250"/>
      <c r="P272" s="250"/>
      <c r="Q272" s="250"/>
      <c r="R272" s="250"/>
      <c r="S272" s="250"/>
      <c r="T272" s="251"/>
      <c r="AT272" s="252" t="s">
        <v>223</v>
      </c>
      <c r="AU272" s="252" t="s">
        <v>76</v>
      </c>
      <c r="AV272" s="13" t="s">
        <v>76</v>
      </c>
      <c r="AW272" s="13" t="s">
        <v>30</v>
      </c>
      <c r="AX272" s="13" t="s">
        <v>67</v>
      </c>
      <c r="AY272" s="252" t="s">
        <v>211</v>
      </c>
    </row>
    <row r="273" spans="2:51" s="12" customFormat="1" ht="12">
      <c r="B273" s="232"/>
      <c r="C273" s="233"/>
      <c r="D273" s="228" t="s">
        <v>223</v>
      </c>
      <c r="E273" s="234" t="s">
        <v>1</v>
      </c>
      <c r="F273" s="235" t="s">
        <v>1437</v>
      </c>
      <c r="G273" s="233"/>
      <c r="H273" s="234" t="s">
        <v>1</v>
      </c>
      <c r="I273" s="236"/>
      <c r="J273" s="233"/>
      <c r="K273" s="233"/>
      <c r="L273" s="237"/>
      <c r="M273" s="238"/>
      <c r="N273" s="239"/>
      <c r="O273" s="239"/>
      <c r="P273" s="239"/>
      <c r="Q273" s="239"/>
      <c r="R273" s="239"/>
      <c r="S273" s="239"/>
      <c r="T273" s="240"/>
      <c r="AT273" s="241" t="s">
        <v>223</v>
      </c>
      <c r="AU273" s="241" t="s">
        <v>76</v>
      </c>
      <c r="AV273" s="12" t="s">
        <v>74</v>
      </c>
      <c r="AW273" s="12" t="s">
        <v>30</v>
      </c>
      <c r="AX273" s="12" t="s">
        <v>67</v>
      </c>
      <c r="AY273" s="241" t="s">
        <v>211</v>
      </c>
    </row>
    <row r="274" spans="2:51" s="13" customFormat="1" ht="12">
      <c r="B274" s="242"/>
      <c r="C274" s="243"/>
      <c r="D274" s="228" t="s">
        <v>223</v>
      </c>
      <c r="E274" s="244" t="s">
        <v>1</v>
      </c>
      <c r="F274" s="245" t="s">
        <v>1438</v>
      </c>
      <c r="G274" s="243"/>
      <c r="H274" s="246">
        <v>17.258</v>
      </c>
      <c r="I274" s="247"/>
      <c r="J274" s="243"/>
      <c r="K274" s="243"/>
      <c r="L274" s="248"/>
      <c r="M274" s="249"/>
      <c r="N274" s="250"/>
      <c r="O274" s="250"/>
      <c r="P274" s="250"/>
      <c r="Q274" s="250"/>
      <c r="R274" s="250"/>
      <c r="S274" s="250"/>
      <c r="T274" s="251"/>
      <c r="AT274" s="252" t="s">
        <v>223</v>
      </c>
      <c r="AU274" s="252" t="s">
        <v>76</v>
      </c>
      <c r="AV274" s="13" t="s">
        <v>76</v>
      </c>
      <c r="AW274" s="13" t="s">
        <v>30</v>
      </c>
      <c r="AX274" s="13" t="s">
        <v>67</v>
      </c>
      <c r="AY274" s="252" t="s">
        <v>211</v>
      </c>
    </row>
    <row r="275" spans="2:51" s="12" customFormat="1" ht="12">
      <c r="B275" s="232"/>
      <c r="C275" s="233"/>
      <c r="D275" s="228" t="s">
        <v>223</v>
      </c>
      <c r="E275" s="234" t="s">
        <v>1</v>
      </c>
      <c r="F275" s="235" t="s">
        <v>1439</v>
      </c>
      <c r="G275" s="233"/>
      <c r="H275" s="234" t="s">
        <v>1</v>
      </c>
      <c r="I275" s="236"/>
      <c r="J275" s="233"/>
      <c r="K275" s="233"/>
      <c r="L275" s="237"/>
      <c r="M275" s="238"/>
      <c r="N275" s="239"/>
      <c r="O275" s="239"/>
      <c r="P275" s="239"/>
      <c r="Q275" s="239"/>
      <c r="R275" s="239"/>
      <c r="S275" s="239"/>
      <c r="T275" s="240"/>
      <c r="AT275" s="241" t="s">
        <v>223</v>
      </c>
      <c r="AU275" s="241" t="s">
        <v>76</v>
      </c>
      <c r="AV275" s="12" t="s">
        <v>74</v>
      </c>
      <c r="AW275" s="12" t="s">
        <v>30</v>
      </c>
      <c r="AX275" s="12" t="s">
        <v>67</v>
      </c>
      <c r="AY275" s="241" t="s">
        <v>211</v>
      </c>
    </row>
    <row r="276" spans="2:51" s="13" customFormat="1" ht="12">
      <c r="B276" s="242"/>
      <c r="C276" s="243"/>
      <c r="D276" s="228" t="s">
        <v>223</v>
      </c>
      <c r="E276" s="244" t="s">
        <v>1</v>
      </c>
      <c r="F276" s="245" t="s">
        <v>1440</v>
      </c>
      <c r="G276" s="243"/>
      <c r="H276" s="246">
        <v>6.863</v>
      </c>
      <c r="I276" s="247"/>
      <c r="J276" s="243"/>
      <c r="K276" s="243"/>
      <c r="L276" s="248"/>
      <c r="M276" s="249"/>
      <c r="N276" s="250"/>
      <c r="O276" s="250"/>
      <c r="P276" s="250"/>
      <c r="Q276" s="250"/>
      <c r="R276" s="250"/>
      <c r="S276" s="250"/>
      <c r="T276" s="251"/>
      <c r="AT276" s="252" t="s">
        <v>223</v>
      </c>
      <c r="AU276" s="252" t="s">
        <v>76</v>
      </c>
      <c r="AV276" s="13" t="s">
        <v>76</v>
      </c>
      <c r="AW276" s="13" t="s">
        <v>30</v>
      </c>
      <c r="AX276" s="13" t="s">
        <v>67</v>
      </c>
      <c r="AY276" s="252" t="s">
        <v>211</v>
      </c>
    </row>
    <row r="277" spans="2:51" s="12" customFormat="1" ht="12">
      <c r="B277" s="232"/>
      <c r="C277" s="233"/>
      <c r="D277" s="228" t="s">
        <v>223</v>
      </c>
      <c r="E277" s="234" t="s">
        <v>1</v>
      </c>
      <c r="F277" s="235" t="s">
        <v>1441</v>
      </c>
      <c r="G277" s="233"/>
      <c r="H277" s="234" t="s">
        <v>1</v>
      </c>
      <c r="I277" s="236"/>
      <c r="J277" s="233"/>
      <c r="K277" s="233"/>
      <c r="L277" s="237"/>
      <c r="M277" s="238"/>
      <c r="N277" s="239"/>
      <c r="O277" s="239"/>
      <c r="P277" s="239"/>
      <c r="Q277" s="239"/>
      <c r="R277" s="239"/>
      <c r="S277" s="239"/>
      <c r="T277" s="240"/>
      <c r="AT277" s="241" t="s">
        <v>223</v>
      </c>
      <c r="AU277" s="241" t="s">
        <v>76</v>
      </c>
      <c r="AV277" s="12" t="s">
        <v>74</v>
      </c>
      <c r="AW277" s="12" t="s">
        <v>30</v>
      </c>
      <c r="AX277" s="12" t="s">
        <v>67</v>
      </c>
      <c r="AY277" s="241" t="s">
        <v>211</v>
      </c>
    </row>
    <row r="278" spans="2:51" s="13" customFormat="1" ht="12">
      <c r="B278" s="242"/>
      <c r="C278" s="243"/>
      <c r="D278" s="228" t="s">
        <v>223</v>
      </c>
      <c r="E278" s="244" t="s">
        <v>1</v>
      </c>
      <c r="F278" s="245" t="s">
        <v>1442</v>
      </c>
      <c r="G278" s="243"/>
      <c r="H278" s="246">
        <v>6.893</v>
      </c>
      <c r="I278" s="247"/>
      <c r="J278" s="243"/>
      <c r="K278" s="243"/>
      <c r="L278" s="248"/>
      <c r="M278" s="249"/>
      <c r="N278" s="250"/>
      <c r="O278" s="250"/>
      <c r="P278" s="250"/>
      <c r="Q278" s="250"/>
      <c r="R278" s="250"/>
      <c r="S278" s="250"/>
      <c r="T278" s="251"/>
      <c r="AT278" s="252" t="s">
        <v>223</v>
      </c>
      <c r="AU278" s="252" t="s">
        <v>76</v>
      </c>
      <c r="AV278" s="13" t="s">
        <v>76</v>
      </c>
      <c r="AW278" s="13" t="s">
        <v>30</v>
      </c>
      <c r="AX278" s="13" t="s">
        <v>67</v>
      </c>
      <c r="AY278" s="252" t="s">
        <v>211</v>
      </c>
    </row>
    <row r="279" spans="2:51" s="12" customFormat="1" ht="12">
      <c r="B279" s="232"/>
      <c r="C279" s="233"/>
      <c r="D279" s="228" t="s">
        <v>223</v>
      </c>
      <c r="E279" s="234" t="s">
        <v>1</v>
      </c>
      <c r="F279" s="235" t="s">
        <v>1443</v>
      </c>
      <c r="G279" s="233"/>
      <c r="H279" s="234" t="s">
        <v>1</v>
      </c>
      <c r="I279" s="236"/>
      <c r="J279" s="233"/>
      <c r="K279" s="233"/>
      <c r="L279" s="237"/>
      <c r="M279" s="238"/>
      <c r="N279" s="239"/>
      <c r="O279" s="239"/>
      <c r="P279" s="239"/>
      <c r="Q279" s="239"/>
      <c r="R279" s="239"/>
      <c r="S279" s="239"/>
      <c r="T279" s="240"/>
      <c r="AT279" s="241" t="s">
        <v>223</v>
      </c>
      <c r="AU279" s="241" t="s">
        <v>76</v>
      </c>
      <c r="AV279" s="12" t="s">
        <v>74</v>
      </c>
      <c r="AW279" s="12" t="s">
        <v>30</v>
      </c>
      <c r="AX279" s="12" t="s">
        <v>67</v>
      </c>
      <c r="AY279" s="241" t="s">
        <v>211</v>
      </c>
    </row>
    <row r="280" spans="2:51" s="13" customFormat="1" ht="12">
      <c r="B280" s="242"/>
      <c r="C280" s="243"/>
      <c r="D280" s="228" t="s">
        <v>223</v>
      </c>
      <c r="E280" s="244" t="s">
        <v>1</v>
      </c>
      <c r="F280" s="245" t="s">
        <v>1444</v>
      </c>
      <c r="G280" s="243"/>
      <c r="H280" s="246">
        <v>96.371</v>
      </c>
      <c r="I280" s="247"/>
      <c r="J280" s="243"/>
      <c r="K280" s="243"/>
      <c r="L280" s="248"/>
      <c r="M280" s="249"/>
      <c r="N280" s="250"/>
      <c r="O280" s="250"/>
      <c r="P280" s="250"/>
      <c r="Q280" s="250"/>
      <c r="R280" s="250"/>
      <c r="S280" s="250"/>
      <c r="T280" s="251"/>
      <c r="AT280" s="252" t="s">
        <v>223</v>
      </c>
      <c r="AU280" s="252" t="s">
        <v>76</v>
      </c>
      <c r="AV280" s="13" t="s">
        <v>76</v>
      </c>
      <c r="AW280" s="13" t="s">
        <v>30</v>
      </c>
      <c r="AX280" s="13" t="s">
        <v>67</v>
      </c>
      <c r="AY280" s="252" t="s">
        <v>211</v>
      </c>
    </row>
    <row r="281" spans="2:51" s="14" customFormat="1" ht="12">
      <c r="B281" s="253"/>
      <c r="C281" s="254"/>
      <c r="D281" s="228" t="s">
        <v>223</v>
      </c>
      <c r="E281" s="255" t="s">
        <v>1</v>
      </c>
      <c r="F281" s="256" t="s">
        <v>227</v>
      </c>
      <c r="G281" s="254"/>
      <c r="H281" s="257">
        <v>199.219</v>
      </c>
      <c r="I281" s="258"/>
      <c r="J281" s="254"/>
      <c r="K281" s="254"/>
      <c r="L281" s="259"/>
      <c r="M281" s="260"/>
      <c r="N281" s="261"/>
      <c r="O281" s="261"/>
      <c r="P281" s="261"/>
      <c r="Q281" s="261"/>
      <c r="R281" s="261"/>
      <c r="S281" s="261"/>
      <c r="T281" s="262"/>
      <c r="AT281" s="263" t="s">
        <v>223</v>
      </c>
      <c r="AU281" s="263" t="s">
        <v>76</v>
      </c>
      <c r="AV281" s="14" t="s">
        <v>218</v>
      </c>
      <c r="AW281" s="14" t="s">
        <v>30</v>
      </c>
      <c r="AX281" s="14" t="s">
        <v>74</v>
      </c>
      <c r="AY281" s="263" t="s">
        <v>211</v>
      </c>
    </row>
    <row r="282" spans="2:65" s="1" customFormat="1" ht="16.5" customHeight="1">
      <c r="B282" s="38"/>
      <c r="C282" s="216" t="s">
        <v>418</v>
      </c>
      <c r="D282" s="216" t="s">
        <v>213</v>
      </c>
      <c r="E282" s="217" t="s">
        <v>661</v>
      </c>
      <c r="F282" s="218" t="s">
        <v>662</v>
      </c>
      <c r="G282" s="219" t="s">
        <v>230</v>
      </c>
      <c r="H282" s="220">
        <v>11.95</v>
      </c>
      <c r="I282" s="221"/>
      <c r="J282" s="222">
        <f>ROUND(I282*H282,2)</f>
        <v>0</v>
      </c>
      <c r="K282" s="218" t="s">
        <v>217</v>
      </c>
      <c r="L282" s="43"/>
      <c r="M282" s="223" t="s">
        <v>1</v>
      </c>
      <c r="N282" s="224" t="s">
        <v>38</v>
      </c>
      <c r="O282" s="79"/>
      <c r="P282" s="225">
        <f>O282*H282</f>
        <v>0</v>
      </c>
      <c r="Q282" s="225">
        <v>0.50375</v>
      </c>
      <c r="R282" s="225">
        <f>Q282*H282</f>
        <v>6.0198125000000005</v>
      </c>
      <c r="S282" s="225">
        <v>2.5</v>
      </c>
      <c r="T282" s="226">
        <f>S282*H282</f>
        <v>29.875</v>
      </c>
      <c r="AR282" s="17" t="s">
        <v>218</v>
      </c>
      <c r="AT282" s="17" t="s">
        <v>213</v>
      </c>
      <c r="AU282" s="17" t="s">
        <v>76</v>
      </c>
      <c r="AY282" s="17" t="s">
        <v>211</v>
      </c>
      <c r="BE282" s="227">
        <f>IF(N282="základní",J282,0)</f>
        <v>0</v>
      </c>
      <c r="BF282" s="227">
        <f>IF(N282="snížená",J282,0)</f>
        <v>0</v>
      </c>
      <c r="BG282" s="227">
        <f>IF(N282="zákl. přenesená",J282,0)</f>
        <v>0</v>
      </c>
      <c r="BH282" s="227">
        <f>IF(N282="sníž. přenesená",J282,0)</f>
        <v>0</v>
      </c>
      <c r="BI282" s="227">
        <f>IF(N282="nulová",J282,0)</f>
        <v>0</v>
      </c>
      <c r="BJ282" s="17" t="s">
        <v>74</v>
      </c>
      <c r="BK282" s="227">
        <f>ROUND(I282*H282,2)</f>
        <v>0</v>
      </c>
      <c r="BL282" s="17" t="s">
        <v>218</v>
      </c>
      <c r="BM282" s="17" t="s">
        <v>1445</v>
      </c>
    </row>
    <row r="283" spans="2:47" s="1" customFormat="1" ht="12">
      <c r="B283" s="38"/>
      <c r="C283" s="39"/>
      <c r="D283" s="228" t="s">
        <v>219</v>
      </c>
      <c r="E283" s="39"/>
      <c r="F283" s="229" t="s">
        <v>664</v>
      </c>
      <c r="G283" s="39"/>
      <c r="H283" s="39"/>
      <c r="I283" s="143"/>
      <c r="J283" s="39"/>
      <c r="K283" s="39"/>
      <c r="L283" s="43"/>
      <c r="M283" s="230"/>
      <c r="N283" s="79"/>
      <c r="O283" s="79"/>
      <c r="P283" s="79"/>
      <c r="Q283" s="79"/>
      <c r="R283" s="79"/>
      <c r="S283" s="79"/>
      <c r="T283" s="80"/>
      <c r="AT283" s="17" t="s">
        <v>219</v>
      </c>
      <c r="AU283" s="17" t="s">
        <v>76</v>
      </c>
    </row>
    <row r="284" spans="2:47" s="1" customFormat="1" ht="12">
      <c r="B284" s="38"/>
      <c r="C284" s="39"/>
      <c r="D284" s="228" t="s">
        <v>221</v>
      </c>
      <c r="E284" s="39"/>
      <c r="F284" s="231" t="s">
        <v>665</v>
      </c>
      <c r="G284" s="39"/>
      <c r="H284" s="39"/>
      <c r="I284" s="143"/>
      <c r="J284" s="39"/>
      <c r="K284" s="39"/>
      <c r="L284" s="43"/>
      <c r="M284" s="230"/>
      <c r="N284" s="79"/>
      <c r="O284" s="79"/>
      <c r="P284" s="79"/>
      <c r="Q284" s="79"/>
      <c r="R284" s="79"/>
      <c r="S284" s="79"/>
      <c r="T284" s="80"/>
      <c r="AT284" s="17" t="s">
        <v>221</v>
      </c>
      <c r="AU284" s="17" t="s">
        <v>76</v>
      </c>
    </row>
    <row r="285" spans="2:51" s="12" customFormat="1" ht="12">
      <c r="B285" s="232"/>
      <c r="C285" s="233"/>
      <c r="D285" s="228" t="s">
        <v>223</v>
      </c>
      <c r="E285" s="234" t="s">
        <v>1</v>
      </c>
      <c r="F285" s="235" t="s">
        <v>626</v>
      </c>
      <c r="G285" s="233"/>
      <c r="H285" s="234" t="s">
        <v>1</v>
      </c>
      <c r="I285" s="236"/>
      <c r="J285" s="233"/>
      <c r="K285" s="233"/>
      <c r="L285" s="237"/>
      <c r="M285" s="238"/>
      <c r="N285" s="239"/>
      <c r="O285" s="239"/>
      <c r="P285" s="239"/>
      <c r="Q285" s="239"/>
      <c r="R285" s="239"/>
      <c r="S285" s="239"/>
      <c r="T285" s="240"/>
      <c r="AT285" s="241" t="s">
        <v>223</v>
      </c>
      <c r="AU285" s="241" t="s">
        <v>76</v>
      </c>
      <c r="AV285" s="12" t="s">
        <v>74</v>
      </c>
      <c r="AW285" s="12" t="s">
        <v>30</v>
      </c>
      <c r="AX285" s="12" t="s">
        <v>67</v>
      </c>
      <c r="AY285" s="241" t="s">
        <v>211</v>
      </c>
    </row>
    <row r="286" spans="2:51" s="13" customFormat="1" ht="12">
      <c r="B286" s="242"/>
      <c r="C286" s="243"/>
      <c r="D286" s="228" t="s">
        <v>223</v>
      </c>
      <c r="E286" s="244" t="s">
        <v>1</v>
      </c>
      <c r="F286" s="245" t="s">
        <v>1446</v>
      </c>
      <c r="G286" s="243"/>
      <c r="H286" s="246">
        <v>7.47</v>
      </c>
      <c r="I286" s="247"/>
      <c r="J286" s="243"/>
      <c r="K286" s="243"/>
      <c r="L286" s="248"/>
      <c r="M286" s="249"/>
      <c r="N286" s="250"/>
      <c r="O286" s="250"/>
      <c r="P286" s="250"/>
      <c r="Q286" s="250"/>
      <c r="R286" s="250"/>
      <c r="S286" s="250"/>
      <c r="T286" s="251"/>
      <c r="AT286" s="252" t="s">
        <v>223</v>
      </c>
      <c r="AU286" s="252" t="s">
        <v>76</v>
      </c>
      <c r="AV286" s="13" t="s">
        <v>76</v>
      </c>
      <c r="AW286" s="13" t="s">
        <v>30</v>
      </c>
      <c r="AX286" s="13" t="s">
        <v>67</v>
      </c>
      <c r="AY286" s="252" t="s">
        <v>211</v>
      </c>
    </row>
    <row r="287" spans="2:51" s="12" customFormat="1" ht="12">
      <c r="B287" s="232"/>
      <c r="C287" s="233"/>
      <c r="D287" s="228" t="s">
        <v>223</v>
      </c>
      <c r="E287" s="234" t="s">
        <v>1</v>
      </c>
      <c r="F287" s="235" t="s">
        <v>1058</v>
      </c>
      <c r="G287" s="233"/>
      <c r="H287" s="234" t="s">
        <v>1</v>
      </c>
      <c r="I287" s="236"/>
      <c r="J287" s="233"/>
      <c r="K287" s="233"/>
      <c r="L287" s="237"/>
      <c r="M287" s="238"/>
      <c r="N287" s="239"/>
      <c r="O287" s="239"/>
      <c r="P287" s="239"/>
      <c r="Q287" s="239"/>
      <c r="R287" s="239"/>
      <c r="S287" s="239"/>
      <c r="T287" s="240"/>
      <c r="AT287" s="241" t="s">
        <v>223</v>
      </c>
      <c r="AU287" s="241" t="s">
        <v>76</v>
      </c>
      <c r="AV287" s="12" t="s">
        <v>74</v>
      </c>
      <c r="AW287" s="12" t="s">
        <v>30</v>
      </c>
      <c r="AX287" s="12" t="s">
        <v>67</v>
      </c>
      <c r="AY287" s="241" t="s">
        <v>211</v>
      </c>
    </row>
    <row r="288" spans="2:51" s="13" customFormat="1" ht="12">
      <c r="B288" s="242"/>
      <c r="C288" s="243"/>
      <c r="D288" s="228" t="s">
        <v>223</v>
      </c>
      <c r="E288" s="244" t="s">
        <v>1</v>
      </c>
      <c r="F288" s="245" t="s">
        <v>1447</v>
      </c>
      <c r="G288" s="243"/>
      <c r="H288" s="246">
        <v>1.265</v>
      </c>
      <c r="I288" s="247"/>
      <c r="J288" s="243"/>
      <c r="K288" s="243"/>
      <c r="L288" s="248"/>
      <c r="M288" s="249"/>
      <c r="N288" s="250"/>
      <c r="O288" s="250"/>
      <c r="P288" s="250"/>
      <c r="Q288" s="250"/>
      <c r="R288" s="250"/>
      <c r="S288" s="250"/>
      <c r="T288" s="251"/>
      <c r="AT288" s="252" t="s">
        <v>223</v>
      </c>
      <c r="AU288" s="252" t="s">
        <v>76</v>
      </c>
      <c r="AV288" s="13" t="s">
        <v>76</v>
      </c>
      <c r="AW288" s="13" t="s">
        <v>30</v>
      </c>
      <c r="AX288" s="13" t="s">
        <v>67</v>
      </c>
      <c r="AY288" s="252" t="s">
        <v>211</v>
      </c>
    </row>
    <row r="289" spans="2:51" s="12" customFormat="1" ht="12">
      <c r="B289" s="232"/>
      <c r="C289" s="233"/>
      <c r="D289" s="228" t="s">
        <v>223</v>
      </c>
      <c r="E289" s="234" t="s">
        <v>1</v>
      </c>
      <c r="F289" s="235" t="s">
        <v>1060</v>
      </c>
      <c r="G289" s="233"/>
      <c r="H289" s="234" t="s">
        <v>1</v>
      </c>
      <c r="I289" s="236"/>
      <c r="J289" s="233"/>
      <c r="K289" s="233"/>
      <c r="L289" s="237"/>
      <c r="M289" s="238"/>
      <c r="N289" s="239"/>
      <c r="O289" s="239"/>
      <c r="P289" s="239"/>
      <c r="Q289" s="239"/>
      <c r="R289" s="239"/>
      <c r="S289" s="239"/>
      <c r="T289" s="240"/>
      <c r="AT289" s="241" t="s">
        <v>223</v>
      </c>
      <c r="AU289" s="241" t="s">
        <v>76</v>
      </c>
      <c r="AV289" s="12" t="s">
        <v>74</v>
      </c>
      <c r="AW289" s="12" t="s">
        <v>30</v>
      </c>
      <c r="AX289" s="12" t="s">
        <v>67</v>
      </c>
      <c r="AY289" s="241" t="s">
        <v>211</v>
      </c>
    </row>
    <row r="290" spans="2:51" s="13" customFormat="1" ht="12">
      <c r="B290" s="242"/>
      <c r="C290" s="243"/>
      <c r="D290" s="228" t="s">
        <v>223</v>
      </c>
      <c r="E290" s="244" t="s">
        <v>1</v>
      </c>
      <c r="F290" s="245" t="s">
        <v>1448</v>
      </c>
      <c r="G290" s="243"/>
      <c r="H290" s="246">
        <v>1.381</v>
      </c>
      <c r="I290" s="247"/>
      <c r="J290" s="243"/>
      <c r="K290" s="243"/>
      <c r="L290" s="248"/>
      <c r="M290" s="249"/>
      <c r="N290" s="250"/>
      <c r="O290" s="250"/>
      <c r="P290" s="250"/>
      <c r="Q290" s="250"/>
      <c r="R290" s="250"/>
      <c r="S290" s="250"/>
      <c r="T290" s="251"/>
      <c r="AT290" s="252" t="s">
        <v>223</v>
      </c>
      <c r="AU290" s="252" t="s">
        <v>76</v>
      </c>
      <c r="AV290" s="13" t="s">
        <v>76</v>
      </c>
      <c r="AW290" s="13" t="s">
        <v>30</v>
      </c>
      <c r="AX290" s="13" t="s">
        <v>67</v>
      </c>
      <c r="AY290" s="252" t="s">
        <v>211</v>
      </c>
    </row>
    <row r="291" spans="2:51" s="12" customFormat="1" ht="12">
      <c r="B291" s="232"/>
      <c r="C291" s="233"/>
      <c r="D291" s="228" t="s">
        <v>223</v>
      </c>
      <c r="E291" s="234" t="s">
        <v>1</v>
      </c>
      <c r="F291" s="235" t="s">
        <v>1425</v>
      </c>
      <c r="G291" s="233"/>
      <c r="H291" s="234" t="s">
        <v>1</v>
      </c>
      <c r="I291" s="236"/>
      <c r="J291" s="233"/>
      <c r="K291" s="233"/>
      <c r="L291" s="237"/>
      <c r="M291" s="238"/>
      <c r="N291" s="239"/>
      <c r="O291" s="239"/>
      <c r="P291" s="239"/>
      <c r="Q291" s="239"/>
      <c r="R291" s="239"/>
      <c r="S291" s="239"/>
      <c r="T291" s="240"/>
      <c r="AT291" s="241" t="s">
        <v>223</v>
      </c>
      <c r="AU291" s="241" t="s">
        <v>76</v>
      </c>
      <c r="AV291" s="12" t="s">
        <v>74</v>
      </c>
      <c r="AW291" s="12" t="s">
        <v>30</v>
      </c>
      <c r="AX291" s="12" t="s">
        <v>67</v>
      </c>
      <c r="AY291" s="241" t="s">
        <v>211</v>
      </c>
    </row>
    <row r="292" spans="2:51" s="13" customFormat="1" ht="12">
      <c r="B292" s="242"/>
      <c r="C292" s="243"/>
      <c r="D292" s="228" t="s">
        <v>223</v>
      </c>
      <c r="E292" s="244" t="s">
        <v>1</v>
      </c>
      <c r="F292" s="245" t="s">
        <v>1449</v>
      </c>
      <c r="G292" s="243"/>
      <c r="H292" s="246">
        <v>0.915</v>
      </c>
      <c r="I292" s="247"/>
      <c r="J292" s="243"/>
      <c r="K292" s="243"/>
      <c r="L292" s="248"/>
      <c r="M292" s="249"/>
      <c r="N292" s="250"/>
      <c r="O292" s="250"/>
      <c r="P292" s="250"/>
      <c r="Q292" s="250"/>
      <c r="R292" s="250"/>
      <c r="S292" s="250"/>
      <c r="T292" s="251"/>
      <c r="AT292" s="252" t="s">
        <v>223</v>
      </c>
      <c r="AU292" s="252" t="s">
        <v>76</v>
      </c>
      <c r="AV292" s="13" t="s">
        <v>76</v>
      </c>
      <c r="AW292" s="13" t="s">
        <v>30</v>
      </c>
      <c r="AX292" s="13" t="s">
        <v>67</v>
      </c>
      <c r="AY292" s="252" t="s">
        <v>211</v>
      </c>
    </row>
    <row r="293" spans="2:51" s="12" customFormat="1" ht="12">
      <c r="B293" s="232"/>
      <c r="C293" s="233"/>
      <c r="D293" s="228" t="s">
        <v>223</v>
      </c>
      <c r="E293" s="234" t="s">
        <v>1</v>
      </c>
      <c r="F293" s="235" t="s">
        <v>1427</v>
      </c>
      <c r="G293" s="233"/>
      <c r="H293" s="234" t="s">
        <v>1</v>
      </c>
      <c r="I293" s="236"/>
      <c r="J293" s="233"/>
      <c r="K293" s="233"/>
      <c r="L293" s="237"/>
      <c r="M293" s="238"/>
      <c r="N293" s="239"/>
      <c r="O293" s="239"/>
      <c r="P293" s="239"/>
      <c r="Q293" s="239"/>
      <c r="R293" s="239"/>
      <c r="S293" s="239"/>
      <c r="T293" s="240"/>
      <c r="AT293" s="241" t="s">
        <v>223</v>
      </c>
      <c r="AU293" s="241" t="s">
        <v>76</v>
      </c>
      <c r="AV293" s="12" t="s">
        <v>74</v>
      </c>
      <c r="AW293" s="12" t="s">
        <v>30</v>
      </c>
      <c r="AX293" s="12" t="s">
        <v>67</v>
      </c>
      <c r="AY293" s="241" t="s">
        <v>211</v>
      </c>
    </row>
    <row r="294" spans="2:51" s="13" customFormat="1" ht="12">
      <c r="B294" s="242"/>
      <c r="C294" s="243"/>
      <c r="D294" s="228" t="s">
        <v>223</v>
      </c>
      <c r="E294" s="244" t="s">
        <v>1</v>
      </c>
      <c r="F294" s="245" t="s">
        <v>1450</v>
      </c>
      <c r="G294" s="243"/>
      <c r="H294" s="246">
        <v>0.919</v>
      </c>
      <c r="I294" s="247"/>
      <c r="J294" s="243"/>
      <c r="K294" s="243"/>
      <c r="L294" s="248"/>
      <c r="M294" s="249"/>
      <c r="N294" s="250"/>
      <c r="O294" s="250"/>
      <c r="P294" s="250"/>
      <c r="Q294" s="250"/>
      <c r="R294" s="250"/>
      <c r="S294" s="250"/>
      <c r="T294" s="251"/>
      <c r="AT294" s="252" t="s">
        <v>223</v>
      </c>
      <c r="AU294" s="252" t="s">
        <v>76</v>
      </c>
      <c r="AV294" s="13" t="s">
        <v>76</v>
      </c>
      <c r="AW294" s="13" t="s">
        <v>30</v>
      </c>
      <c r="AX294" s="13" t="s">
        <v>67</v>
      </c>
      <c r="AY294" s="252" t="s">
        <v>211</v>
      </c>
    </row>
    <row r="295" spans="2:51" s="14" customFormat="1" ht="12">
      <c r="B295" s="253"/>
      <c r="C295" s="254"/>
      <c r="D295" s="228" t="s">
        <v>223</v>
      </c>
      <c r="E295" s="255" t="s">
        <v>1</v>
      </c>
      <c r="F295" s="256" t="s">
        <v>227</v>
      </c>
      <c r="G295" s="254"/>
      <c r="H295" s="257">
        <v>11.95</v>
      </c>
      <c r="I295" s="258"/>
      <c r="J295" s="254"/>
      <c r="K295" s="254"/>
      <c r="L295" s="259"/>
      <c r="M295" s="260"/>
      <c r="N295" s="261"/>
      <c r="O295" s="261"/>
      <c r="P295" s="261"/>
      <c r="Q295" s="261"/>
      <c r="R295" s="261"/>
      <c r="S295" s="261"/>
      <c r="T295" s="262"/>
      <c r="AT295" s="263" t="s">
        <v>223</v>
      </c>
      <c r="AU295" s="263" t="s">
        <v>76</v>
      </c>
      <c r="AV295" s="14" t="s">
        <v>218</v>
      </c>
      <c r="AW295" s="14" t="s">
        <v>30</v>
      </c>
      <c r="AX295" s="14" t="s">
        <v>74</v>
      </c>
      <c r="AY295" s="263" t="s">
        <v>211</v>
      </c>
    </row>
    <row r="296" spans="2:65" s="1" customFormat="1" ht="16.5" customHeight="1">
      <c r="B296" s="38"/>
      <c r="C296" s="264" t="s">
        <v>311</v>
      </c>
      <c r="D296" s="264" t="s">
        <v>337</v>
      </c>
      <c r="E296" s="265" t="s">
        <v>669</v>
      </c>
      <c r="F296" s="266" t="s">
        <v>670</v>
      </c>
      <c r="G296" s="267" t="s">
        <v>323</v>
      </c>
      <c r="H296" s="268">
        <v>16.133</v>
      </c>
      <c r="I296" s="269"/>
      <c r="J296" s="270">
        <f>ROUND(I296*H296,2)</f>
        <v>0</v>
      </c>
      <c r="K296" s="266" t="s">
        <v>217</v>
      </c>
      <c r="L296" s="271"/>
      <c r="M296" s="272" t="s">
        <v>1</v>
      </c>
      <c r="N296" s="273" t="s">
        <v>38</v>
      </c>
      <c r="O296" s="79"/>
      <c r="P296" s="225">
        <f>O296*H296</f>
        <v>0</v>
      </c>
      <c r="Q296" s="225">
        <v>1</v>
      </c>
      <c r="R296" s="225">
        <f>Q296*H296</f>
        <v>16.133</v>
      </c>
      <c r="S296" s="225">
        <v>0</v>
      </c>
      <c r="T296" s="226">
        <f>S296*H296</f>
        <v>0</v>
      </c>
      <c r="AR296" s="17" t="s">
        <v>247</v>
      </c>
      <c r="AT296" s="17" t="s">
        <v>337</v>
      </c>
      <c r="AU296" s="17" t="s">
        <v>76</v>
      </c>
      <c r="AY296" s="17" t="s">
        <v>211</v>
      </c>
      <c r="BE296" s="227">
        <f>IF(N296="základní",J296,0)</f>
        <v>0</v>
      </c>
      <c r="BF296" s="227">
        <f>IF(N296="snížená",J296,0)</f>
        <v>0</v>
      </c>
      <c r="BG296" s="227">
        <f>IF(N296="zákl. přenesená",J296,0)</f>
        <v>0</v>
      </c>
      <c r="BH296" s="227">
        <f>IF(N296="sníž. přenesená",J296,0)</f>
        <v>0</v>
      </c>
      <c r="BI296" s="227">
        <f>IF(N296="nulová",J296,0)</f>
        <v>0</v>
      </c>
      <c r="BJ296" s="17" t="s">
        <v>74</v>
      </c>
      <c r="BK296" s="227">
        <f>ROUND(I296*H296,2)</f>
        <v>0</v>
      </c>
      <c r="BL296" s="17" t="s">
        <v>218</v>
      </c>
      <c r="BM296" s="17" t="s">
        <v>1451</v>
      </c>
    </row>
    <row r="297" spans="2:47" s="1" customFormat="1" ht="12">
      <c r="B297" s="38"/>
      <c r="C297" s="39"/>
      <c r="D297" s="228" t="s">
        <v>219</v>
      </c>
      <c r="E297" s="39"/>
      <c r="F297" s="229" t="s">
        <v>670</v>
      </c>
      <c r="G297" s="39"/>
      <c r="H297" s="39"/>
      <c r="I297" s="143"/>
      <c r="J297" s="39"/>
      <c r="K297" s="39"/>
      <c r="L297" s="43"/>
      <c r="M297" s="230"/>
      <c r="N297" s="79"/>
      <c r="O297" s="79"/>
      <c r="P297" s="79"/>
      <c r="Q297" s="79"/>
      <c r="R297" s="79"/>
      <c r="S297" s="79"/>
      <c r="T297" s="80"/>
      <c r="AT297" s="17" t="s">
        <v>219</v>
      </c>
      <c r="AU297" s="17" t="s">
        <v>76</v>
      </c>
    </row>
    <row r="298" spans="2:51" s="12" customFormat="1" ht="12">
      <c r="B298" s="232"/>
      <c r="C298" s="233"/>
      <c r="D298" s="228" t="s">
        <v>223</v>
      </c>
      <c r="E298" s="234" t="s">
        <v>1</v>
      </c>
      <c r="F298" s="235" t="s">
        <v>1087</v>
      </c>
      <c r="G298" s="233"/>
      <c r="H298" s="234" t="s">
        <v>1</v>
      </c>
      <c r="I298" s="236"/>
      <c r="J298" s="233"/>
      <c r="K298" s="233"/>
      <c r="L298" s="237"/>
      <c r="M298" s="238"/>
      <c r="N298" s="239"/>
      <c r="O298" s="239"/>
      <c r="P298" s="239"/>
      <c r="Q298" s="239"/>
      <c r="R298" s="239"/>
      <c r="S298" s="239"/>
      <c r="T298" s="240"/>
      <c r="AT298" s="241" t="s">
        <v>223</v>
      </c>
      <c r="AU298" s="241" t="s">
        <v>76</v>
      </c>
      <c r="AV298" s="12" t="s">
        <v>74</v>
      </c>
      <c r="AW298" s="12" t="s">
        <v>30</v>
      </c>
      <c r="AX298" s="12" t="s">
        <v>67</v>
      </c>
      <c r="AY298" s="241" t="s">
        <v>211</v>
      </c>
    </row>
    <row r="299" spans="2:51" s="13" customFormat="1" ht="12">
      <c r="B299" s="242"/>
      <c r="C299" s="243"/>
      <c r="D299" s="228" t="s">
        <v>223</v>
      </c>
      <c r="E299" s="244" t="s">
        <v>1</v>
      </c>
      <c r="F299" s="245" t="s">
        <v>1452</v>
      </c>
      <c r="G299" s="243"/>
      <c r="H299" s="246">
        <v>16.133</v>
      </c>
      <c r="I299" s="247"/>
      <c r="J299" s="243"/>
      <c r="K299" s="243"/>
      <c r="L299" s="248"/>
      <c r="M299" s="249"/>
      <c r="N299" s="250"/>
      <c r="O299" s="250"/>
      <c r="P299" s="250"/>
      <c r="Q299" s="250"/>
      <c r="R299" s="250"/>
      <c r="S299" s="250"/>
      <c r="T299" s="251"/>
      <c r="AT299" s="252" t="s">
        <v>223</v>
      </c>
      <c r="AU299" s="252" t="s">
        <v>76</v>
      </c>
      <c r="AV299" s="13" t="s">
        <v>76</v>
      </c>
      <c r="AW299" s="13" t="s">
        <v>30</v>
      </c>
      <c r="AX299" s="13" t="s">
        <v>74</v>
      </c>
      <c r="AY299" s="252" t="s">
        <v>211</v>
      </c>
    </row>
    <row r="300" spans="2:65" s="1" customFormat="1" ht="16.5" customHeight="1">
      <c r="B300" s="38"/>
      <c r="C300" s="216" t="s">
        <v>435</v>
      </c>
      <c r="D300" s="216" t="s">
        <v>213</v>
      </c>
      <c r="E300" s="217" t="s">
        <v>675</v>
      </c>
      <c r="F300" s="218" t="s">
        <v>676</v>
      </c>
      <c r="G300" s="219" t="s">
        <v>216</v>
      </c>
      <c r="H300" s="220">
        <v>199.219</v>
      </c>
      <c r="I300" s="221"/>
      <c r="J300" s="222">
        <f>ROUND(I300*H300,2)</f>
        <v>0</v>
      </c>
      <c r="K300" s="218" t="s">
        <v>217</v>
      </c>
      <c r="L300" s="43"/>
      <c r="M300" s="223" t="s">
        <v>1</v>
      </c>
      <c r="N300" s="224" t="s">
        <v>38</v>
      </c>
      <c r="O300" s="79"/>
      <c r="P300" s="225">
        <f>O300*H300</f>
        <v>0</v>
      </c>
      <c r="Q300" s="225">
        <v>0.078164</v>
      </c>
      <c r="R300" s="225">
        <f>Q300*H300</f>
        <v>15.571753915999999</v>
      </c>
      <c r="S300" s="225">
        <v>0</v>
      </c>
      <c r="T300" s="226">
        <f>S300*H300</f>
        <v>0</v>
      </c>
      <c r="AR300" s="17" t="s">
        <v>218</v>
      </c>
      <c r="AT300" s="17" t="s">
        <v>213</v>
      </c>
      <c r="AU300" s="17" t="s">
        <v>76</v>
      </c>
      <c r="AY300" s="17" t="s">
        <v>211</v>
      </c>
      <c r="BE300" s="227">
        <f>IF(N300="základní",J300,0)</f>
        <v>0</v>
      </c>
      <c r="BF300" s="227">
        <f>IF(N300="snížená",J300,0)</f>
        <v>0</v>
      </c>
      <c r="BG300" s="227">
        <f>IF(N300="zákl. přenesená",J300,0)</f>
        <v>0</v>
      </c>
      <c r="BH300" s="227">
        <f>IF(N300="sníž. přenesená",J300,0)</f>
        <v>0</v>
      </c>
      <c r="BI300" s="227">
        <f>IF(N300="nulová",J300,0)</f>
        <v>0</v>
      </c>
      <c r="BJ300" s="17" t="s">
        <v>74</v>
      </c>
      <c r="BK300" s="227">
        <f>ROUND(I300*H300,2)</f>
        <v>0</v>
      </c>
      <c r="BL300" s="17" t="s">
        <v>218</v>
      </c>
      <c r="BM300" s="17" t="s">
        <v>1453</v>
      </c>
    </row>
    <row r="301" spans="2:47" s="1" customFormat="1" ht="12">
      <c r="B301" s="38"/>
      <c r="C301" s="39"/>
      <c r="D301" s="228" t="s">
        <v>219</v>
      </c>
      <c r="E301" s="39"/>
      <c r="F301" s="229" t="s">
        <v>678</v>
      </c>
      <c r="G301" s="39"/>
      <c r="H301" s="39"/>
      <c r="I301" s="143"/>
      <c r="J301" s="39"/>
      <c r="K301" s="39"/>
      <c r="L301" s="43"/>
      <c r="M301" s="230"/>
      <c r="N301" s="79"/>
      <c r="O301" s="79"/>
      <c r="P301" s="79"/>
      <c r="Q301" s="79"/>
      <c r="R301" s="79"/>
      <c r="S301" s="79"/>
      <c r="T301" s="80"/>
      <c r="AT301" s="17" t="s">
        <v>219</v>
      </c>
      <c r="AU301" s="17" t="s">
        <v>76</v>
      </c>
    </row>
    <row r="302" spans="2:47" s="1" customFormat="1" ht="12">
      <c r="B302" s="38"/>
      <c r="C302" s="39"/>
      <c r="D302" s="228" t="s">
        <v>221</v>
      </c>
      <c r="E302" s="39"/>
      <c r="F302" s="231" t="s">
        <v>679</v>
      </c>
      <c r="G302" s="39"/>
      <c r="H302" s="39"/>
      <c r="I302" s="143"/>
      <c r="J302" s="39"/>
      <c r="K302" s="39"/>
      <c r="L302" s="43"/>
      <c r="M302" s="230"/>
      <c r="N302" s="79"/>
      <c r="O302" s="79"/>
      <c r="P302" s="79"/>
      <c r="Q302" s="79"/>
      <c r="R302" s="79"/>
      <c r="S302" s="79"/>
      <c r="T302" s="80"/>
      <c r="AT302" s="17" t="s">
        <v>221</v>
      </c>
      <c r="AU302" s="17" t="s">
        <v>76</v>
      </c>
    </row>
    <row r="303" spans="2:65" s="1" customFormat="1" ht="16.5" customHeight="1">
      <c r="B303" s="38"/>
      <c r="C303" s="216" t="s">
        <v>317</v>
      </c>
      <c r="D303" s="216" t="s">
        <v>213</v>
      </c>
      <c r="E303" s="217" t="s">
        <v>680</v>
      </c>
      <c r="F303" s="218" t="s">
        <v>681</v>
      </c>
      <c r="G303" s="219" t="s">
        <v>216</v>
      </c>
      <c r="H303" s="220">
        <v>199.219</v>
      </c>
      <c r="I303" s="221"/>
      <c r="J303" s="222">
        <f>ROUND(I303*H303,2)</f>
        <v>0</v>
      </c>
      <c r="K303" s="218" t="s">
        <v>217</v>
      </c>
      <c r="L303" s="43"/>
      <c r="M303" s="223" t="s">
        <v>1</v>
      </c>
      <c r="N303" s="224" t="s">
        <v>38</v>
      </c>
      <c r="O303" s="79"/>
      <c r="P303" s="225">
        <f>O303*H303</f>
        <v>0</v>
      </c>
      <c r="Q303" s="225">
        <v>0</v>
      </c>
      <c r="R303" s="225">
        <f>Q303*H303</f>
        <v>0</v>
      </c>
      <c r="S303" s="225">
        <v>0</v>
      </c>
      <c r="T303" s="226">
        <f>S303*H303</f>
        <v>0</v>
      </c>
      <c r="AR303" s="17" t="s">
        <v>218</v>
      </c>
      <c r="AT303" s="17" t="s">
        <v>213</v>
      </c>
      <c r="AU303" s="17" t="s">
        <v>76</v>
      </c>
      <c r="AY303" s="17" t="s">
        <v>211</v>
      </c>
      <c r="BE303" s="227">
        <f>IF(N303="základní",J303,0)</f>
        <v>0</v>
      </c>
      <c r="BF303" s="227">
        <f>IF(N303="snížená",J303,0)</f>
        <v>0</v>
      </c>
      <c r="BG303" s="227">
        <f>IF(N303="zákl. přenesená",J303,0)</f>
        <v>0</v>
      </c>
      <c r="BH303" s="227">
        <f>IF(N303="sníž. přenesená",J303,0)</f>
        <v>0</v>
      </c>
      <c r="BI303" s="227">
        <f>IF(N303="nulová",J303,0)</f>
        <v>0</v>
      </c>
      <c r="BJ303" s="17" t="s">
        <v>74</v>
      </c>
      <c r="BK303" s="227">
        <f>ROUND(I303*H303,2)</f>
        <v>0</v>
      </c>
      <c r="BL303" s="17" t="s">
        <v>218</v>
      </c>
      <c r="BM303" s="17" t="s">
        <v>1454</v>
      </c>
    </row>
    <row r="304" spans="2:47" s="1" customFormat="1" ht="12">
      <c r="B304" s="38"/>
      <c r="C304" s="39"/>
      <c r="D304" s="228" t="s">
        <v>219</v>
      </c>
      <c r="E304" s="39"/>
      <c r="F304" s="229" t="s">
        <v>683</v>
      </c>
      <c r="G304" s="39"/>
      <c r="H304" s="39"/>
      <c r="I304" s="143"/>
      <c r="J304" s="39"/>
      <c r="K304" s="39"/>
      <c r="L304" s="43"/>
      <c r="M304" s="230"/>
      <c r="N304" s="79"/>
      <c r="O304" s="79"/>
      <c r="P304" s="79"/>
      <c r="Q304" s="79"/>
      <c r="R304" s="79"/>
      <c r="S304" s="79"/>
      <c r="T304" s="80"/>
      <c r="AT304" s="17" t="s">
        <v>219</v>
      </c>
      <c r="AU304" s="17" t="s">
        <v>76</v>
      </c>
    </row>
    <row r="305" spans="2:47" s="1" customFormat="1" ht="12">
      <c r="B305" s="38"/>
      <c r="C305" s="39"/>
      <c r="D305" s="228" t="s">
        <v>221</v>
      </c>
      <c r="E305" s="39"/>
      <c r="F305" s="231" t="s">
        <v>684</v>
      </c>
      <c r="G305" s="39"/>
      <c r="H305" s="39"/>
      <c r="I305" s="143"/>
      <c r="J305" s="39"/>
      <c r="K305" s="39"/>
      <c r="L305" s="43"/>
      <c r="M305" s="230"/>
      <c r="N305" s="79"/>
      <c r="O305" s="79"/>
      <c r="P305" s="79"/>
      <c r="Q305" s="79"/>
      <c r="R305" s="79"/>
      <c r="S305" s="79"/>
      <c r="T305" s="80"/>
      <c r="AT305" s="17" t="s">
        <v>221</v>
      </c>
      <c r="AU305" s="17" t="s">
        <v>76</v>
      </c>
    </row>
    <row r="306" spans="2:65" s="1" customFormat="1" ht="16.5" customHeight="1">
      <c r="B306" s="38"/>
      <c r="C306" s="216" t="s">
        <v>448</v>
      </c>
      <c r="D306" s="216" t="s">
        <v>213</v>
      </c>
      <c r="E306" s="217" t="s">
        <v>1099</v>
      </c>
      <c r="F306" s="218" t="s">
        <v>1100</v>
      </c>
      <c r="G306" s="219" t="s">
        <v>246</v>
      </c>
      <c r="H306" s="220">
        <v>188.8</v>
      </c>
      <c r="I306" s="221"/>
      <c r="J306" s="222">
        <f>ROUND(I306*H306,2)</f>
        <v>0</v>
      </c>
      <c r="K306" s="218" t="s">
        <v>217</v>
      </c>
      <c r="L306" s="43"/>
      <c r="M306" s="223" t="s">
        <v>1</v>
      </c>
      <c r="N306" s="224" t="s">
        <v>38</v>
      </c>
      <c r="O306" s="79"/>
      <c r="P306" s="225">
        <f>O306*H306</f>
        <v>0</v>
      </c>
      <c r="Q306" s="225">
        <v>0.00072812</v>
      </c>
      <c r="R306" s="225">
        <f>Q306*H306</f>
        <v>0.137469056</v>
      </c>
      <c r="S306" s="225">
        <v>0.001</v>
      </c>
      <c r="T306" s="226">
        <f>S306*H306</f>
        <v>0.18880000000000002</v>
      </c>
      <c r="AR306" s="17" t="s">
        <v>218</v>
      </c>
      <c r="AT306" s="17" t="s">
        <v>213</v>
      </c>
      <c r="AU306" s="17" t="s">
        <v>76</v>
      </c>
      <c r="AY306" s="17" t="s">
        <v>211</v>
      </c>
      <c r="BE306" s="227">
        <f>IF(N306="základní",J306,0)</f>
        <v>0</v>
      </c>
      <c r="BF306" s="227">
        <f>IF(N306="snížená",J306,0)</f>
        <v>0</v>
      </c>
      <c r="BG306" s="227">
        <f>IF(N306="zákl. přenesená",J306,0)</f>
        <v>0</v>
      </c>
      <c r="BH306" s="227">
        <f>IF(N306="sníž. přenesená",J306,0)</f>
        <v>0</v>
      </c>
      <c r="BI306" s="227">
        <f>IF(N306="nulová",J306,0)</f>
        <v>0</v>
      </c>
      <c r="BJ306" s="17" t="s">
        <v>74</v>
      </c>
      <c r="BK306" s="227">
        <f>ROUND(I306*H306,2)</f>
        <v>0</v>
      </c>
      <c r="BL306" s="17" t="s">
        <v>218</v>
      </c>
      <c r="BM306" s="17" t="s">
        <v>1455</v>
      </c>
    </row>
    <row r="307" spans="2:47" s="1" customFormat="1" ht="12">
      <c r="B307" s="38"/>
      <c r="C307" s="39"/>
      <c r="D307" s="228" t="s">
        <v>219</v>
      </c>
      <c r="E307" s="39"/>
      <c r="F307" s="229" t="s">
        <v>1102</v>
      </c>
      <c r="G307" s="39"/>
      <c r="H307" s="39"/>
      <c r="I307" s="143"/>
      <c r="J307" s="39"/>
      <c r="K307" s="39"/>
      <c r="L307" s="43"/>
      <c r="M307" s="230"/>
      <c r="N307" s="79"/>
      <c r="O307" s="79"/>
      <c r="P307" s="79"/>
      <c r="Q307" s="79"/>
      <c r="R307" s="79"/>
      <c r="S307" s="79"/>
      <c r="T307" s="80"/>
      <c r="AT307" s="17" t="s">
        <v>219</v>
      </c>
      <c r="AU307" s="17" t="s">
        <v>76</v>
      </c>
    </row>
    <row r="308" spans="2:47" s="1" customFormat="1" ht="12">
      <c r="B308" s="38"/>
      <c r="C308" s="39"/>
      <c r="D308" s="228" t="s">
        <v>221</v>
      </c>
      <c r="E308" s="39"/>
      <c r="F308" s="231" t="s">
        <v>1095</v>
      </c>
      <c r="G308" s="39"/>
      <c r="H308" s="39"/>
      <c r="I308" s="143"/>
      <c r="J308" s="39"/>
      <c r="K308" s="39"/>
      <c r="L308" s="43"/>
      <c r="M308" s="230"/>
      <c r="N308" s="79"/>
      <c r="O308" s="79"/>
      <c r="P308" s="79"/>
      <c r="Q308" s="79"/>
      <c r="R308" s="79"/>
      <c r="S308" s="79"/>
      <c r="T308" s="80"/>
      <c r="AT308" s="17" t="s">
        <v>221</v>
      </c>
      <c r="AU308" s="17" t="s">
        <v>76</v>
      </c>
    </row>
    <row r="309" spans="2:51" s="12" customFormat="1" ht="12">
      <c r="B309" s="232"/>
      <c r="C309" s="233"/>
      <c r="D309" s="228" t="s">
        <v>223</v>
      </c>
      <c r="E309" s="234" t="s">
        <v>1</v>
      </c>
      <c r="F309" s="235" t="s">
        <v>1103</v>
      </c>
      <c r="G309" s="233"/>
      <c r="H309" s="234" t="s">
        <v>1</v>
      </c>
      <c r="I309" s="236"/>
      <c r="J309" s="233"/>
      <c r="K309" s="233"/>
      <c r="L309" s="237"/>
      <c r="M309" s="238"/>
      <c r="N309" s="239"/>
      <c r="O309" s="239"/>
      <c r="P309" s="239"/>
      <c r="Q309" s="239"/>
      <c r="R309" s="239"/>
      <c r="S309" s="239"/>
      <c r="T309" s="240"/>
      <c r="AT309" s="241" t="s">
        <v>223</v>
      </c>
      <c r="AU309" s="241" t="s">
        <v>76</v>
      </c>
      <c r="AV309" s="12" t="s">
        <v>74</v>
      </c>
      <c r="AW309" s="12" t="s">
        <v>30</v>
      </c>
      <c r="AX309" s="12" t="s">
        <v>67</v>
      </c>
      <c r="AY309" s="241" t="s">
        <v>211</v>
      </c>
    </row>
    <row r="310" spans="2:51" s="13" customFormat="1" ht="12">
      <c r="B310" s="242"/>
      <c r="C310" s="243"/>
      <c r="D310" s="228" t="s">
        <v>223</v>
      </c>
      <c r="E310" s="244" t="s">
        <v>1</v>
      </c>
      <c r="F310" s="245" t="s">
        <v>1456</v>
      </c>
      <c r="G310" s="243"/>
      <c r="H310" s="246">
        <v>188.8</v>
      </c>
      <c r="I310" s="247"/>
      <c r="J310" s="243"/>
      <c r="K310" s="243"/>
      <c r="L310" s="248"/>
      <c r="M310" s="249"/>
      <c r="N310" s="250"/>
      <c r="O310" s="250"/>
      <c r="P310" s="250"/>
      <c r="Q310" s="250"/>
      <c r="R310" s="250"/>
      <c r="S310" s="250"/>
      <c r="T310" s="251"/>
      <c r="AT310" s="252" t="s">
        <v>223</v>
      </c>
      <c r="AU310" s="252" t="s">
        <v>76</v>
      </c>
      <c r="AV310" s="13" t="s">
        <v>76</v>
      </c>
      <c r="AW310" s="13" t="s">
        <v>30</v>
      </c>
      <c r="AX310" s="13" t="s">
        <v>67</v>
      </c>
      <c r="AY310" s="252" t="s">
        <v>211</v>
      </c>
    </row>
    <row r="311" spans="2:51" s="14" customFormat="1" ht="12">
      <c r="B311" s="253"/>
      <c r="C311" s="254"/>
      <c r="D311" s="228" t="s">
        <v>223</v>
      </c>
      <c r="E311" s="255" t="s">
        <v>1</v>
      </c>
      <c r="F311" s="256" t="s">
        <v>227</v>
      </c>
      <c r="G311" s="254"/>
      <c r="H311" s="257">
        <v>188.8</v>
      </c>
      <c r="I311" s="258"/>
      <c r="J311" s="254"/>
      <c r="K311" s="254"/>
      <c r="L311" s="259"/>
      <c r="M311" s="260"/>
      <c r="N311" s="261"/>
      <c r="O311" s="261"/>
      <c r="P311" s="261"/>
      <c r="Q311" s="261"/>
      <c r="R311" s="261"/>
      <c r="S311" s="261"/>
      <c r="T311" s="262"/>
      <c r="AT311" s="263" t="s">
        <v>223</v>
      </c>
      <c r="AU311" s="263" t="s">
        <v>76</v>
      </c>
      <c r="AV311" s="14" t="s">
        <v>218</v>
      </c>
      <c r="AW311" s="14" t="s">
        <v>30</v>
      </c>
      <c r="AX311" s="14" t="s">
        <v>74</v>
      </c>
      <c r="AY311" s="263" t="s">
        <v>211</v>
      </c>
    </row>
    <row r="312" spans="2:65" s="1" customFormat="1" ht="16.5" customHeight="1">
      <c r="B312" s="38"/>
      <c r="C312" s="216" t="s">
        <v>324</v>
      </c>
      <c r="D312" s="216" t="s">
        <v>213</v>
      </c>
      <c r="E312" s="217" t="s">
        <v>1105</v>
      </c>
      <c r="F312" s="218" t="s">
        <v>1106</v>
      </c>
      <c r="G312" s="219" t="s">
        <v>246</v>
      </c>
      <c r="H312" s="220">
        <v>114</v>
      </c>
      <c r="I312" s="221"/>
      <c r="J312" s="222">
        <f>ROUND(I312*H312,2)</f>
        <v>0</v>
      </c>
      <c r="K312" s="218" t="s">
        <v>217</v>
      </c>
      <c r="L312" s="43"/>
      <c r="M312" s="223" t="s">
        <v>1</v>
      </c>
      <c r="N312" s="224" t="s">
        <v>38</v>
      </c>
      <c r="O312" s="79"/>
      <c r="P312" s="225">
        <f>O312*H312</f>
        <v>0</v>
      </c>
      <c r="Q312" s="225">
        <v>0.00125</v>
      </c>
      <c r="R312" s="225">
        <f>Q312*H312</f>
        <v>0.14250000000000002</v>
      </c>
      <c r="S312" s="225">
        <v>0.001</v>
      </c>
      <c r="T312" s="226">
        <f>S312*H312</f>
        <v>0.114</v>
      </c>
      <c r="AR312" s="17" t="s">
        <v>218</v>
      </c>
      <c r="AT312" s="17" t="s">
        <v>213</v>
      </c>
      <c r="AU312" s="17" t="s">
        <v>76</v>
      </c>
      <c r="AY312" s="17" t="s">
        <v>211</v>
      </c>
      <c r="BE312" s="227">
        <f>IF(N312="základní",J312,0)</f>
        <v>0</v>
      </c>
      <c r="BF312" s="227">
        <f>IF(N312="snížená",J312,0)</f>
        <v>0</v>
      </c>
      <c r="BG312" s="227">
        <f>IF(N312="zákl. přenesená",J312,0)</f>
        <v>0</v>
      </c>
      <c r="BH312" s="227">
        <f>IF(N312="sníž. přenesená",J312,0)</f>
        <v>0</v>
      </c>
      <c r="BI312" s="227">
        <f>IF(N312="nulová",J312,0)</f>
        <v>0</v>
      </c>
      <c r="BJ312" s="17" t="s">
        <v>74</v>
      </c>
      <c r="BK312" s="227">
        <f>ROUND(I312*H312,2)</f>
        <v>0</v>
      </c>
      <c r="BL312" s="17" t="s">
        <v>218</v>
      </c>
      <c r="BM312" s="17" t="s">
        <v>1457</v>
      </c>
    </row>
    <row r="313" spans="2:47" s="1" customFormat="1" ht="12">
      <c r="B313" s="38"/>
      <c r="C313" s="39"/>
      <c r="D313" s="228" t="s">
        <v>219</v>
      </c>
      <c r="E313" s="39"/>
      <c r="F313" s="229" t="s">
        <v>1108</v>
      </c>
      <c r="G313" s="39"/>
      <c r="H313" s="39"/>
      <c r="I313" s="143"/>
      <c r="J313" s="39"/>
      <c r="K313" s="39"/>
      <c r="L313" s="43"/>
      <c r="M313" s="230"/>
      <c r="N313" s="79"/>
      <c r="O313" s="79"/>
      <c r="P313" s="79"/>
      <c r="Q313" s="79"/>
      <c r="R313" s="79"/>
      <c r="S313" s="79"/>
      <c r="T313" s="80"/>
      <c r="AT313" s="17" t="s">
        <v>219</v>
      </c>
      <c r="AU313" s="17" t="s">
        <v>76</v>
      </c>
    </row>
    <row r="314" spans="2:47" s="1" customFormat="1" ht="12">
      <c r="B314" s="38"/>
      <c r="C314" s="39"/>
      <c r="D314" s="228" t="s">
        <v>221</v>
      </c>
      <c r="E314" s="39"/>
      <c r="F314" s="231" t="s">
        <v>1109</v>
      </c>
      <c r="G314" s="39"/>
      <c r="H314" s="39"/>
      <c r="I314" s="143"/>
      <c r="J314" s="39"/>
      <c r="K314" s="39"/>
      <c r="L314" s="43"/>
      <c r="M314" s="230"/>
      <c r="N314" s="79"/>
      <c r="O314" s="79"/>
      <c r="P314" s="79"/>
      <c r="Q314" s="79"/>
      <c r="R314" s="79"/>
      <c r="S314" s="79"/>
      <c r="T314" s="80"/>
      <c r="AT314" s="17" t="s">
        <v>221</v>
      </c>
      <c r="AU314" s="17" t="s">
        <v>76</v>
      </c>
    </row>
    <row r="315" spans="2:51" s="12" customFormat="1" ht="12">
      <c r="B315" s="232"/>
      <c r="C315" s="233"/>
      <c r="D315" s="228" t="s">
        <v>223</v>
      </c>
      <c r="E315" s="234" t="s">
        <v>1</v>
      </c>
      <c r="F315" s="235" t="s">
        <v>1110</v>
      </c>
      <c r="G315" s="233"/>
      <c r="H315" s="234" t="s">
        <v>1</v>
      </c>
      <c r="I315" s="236"/>
      <c r="J315" s="233"/>
      <c r="K315" s="233"/>
      <c r="L315" s="237"/>
      <c r="M315" s="238"/>
      <c r="N315" s="239"/>
      <c r="O315" s="239"/>
      <c r="P315" s="239"/>
      <c r="Q315" s="239"/>
      <c r="R315" s="239"/>
      <c r="S315" s="239"/>
      <c r="T315" s="240"/>
      <c r="AT315" s="241" t="s">
        <v>223</v>
      </c>
      <c r="AU315" s="241" t="s">
        <v>76</v>
      </c>
      <c r="AV315" s="12" t="s">
        <v>74</v>
      </c>
      <c r="AW315" s="12" t="s">
        <v>30</v>
      </c>
      <c r="AX315" s="12" t="s">
        <v>67</v>
      </c>
      <c r="AY315" s="241" t="s">
        <v>211</v>
      </c>
    </row>
    <row r="316" spans="2:51" s="13" customFormat="1" ht="12">
      <c r="B316" s="242"/>
      <c r="C316" s="243"/>
      <c r="D316" s="228" t="s">
        <v>223</v>
      </c>
      <c r="E316" s="244" t="s">
        <v>1</v>
      </c>
      <c r="F316" s="245" t="s">
        <v>1458</v>
      </c>
      <c r="G316" s="243"/>
      <c r="H316" s="246">
        <v>114</v>
      </c>
      <c r="I316" s="247"/>
      <c r="J316" s="243"/>
      <c r="K316" s="243"/>
      <c r="L316" s="248"/>
      <c r="M316" s="249"/>
      <c r="N316" s="250"/>
      <c r="O316" s="250"/>
      <c r="P316" s="250"/>
      <c r="Q316" s="250"/>
      <c r="R316" s="250"/>
      <c r="S316" s="250"/>
      <c r="T316" s="251"/>
      <c r="AT316" s="252" t="s">
        <v>223</v>
      </c>
      <c r="AU316" s="252" t="s">
        <v>76</v>
      </c>
      <c r="AV316" s="13" t="s">
        <v>76</v>
      </c>
      <c r="AW316" s="13" t="s">
        <v>30</v>
      </c>
      <c r="AX316" s="13" t="s">
        <v>74</v>
      </c>
      <c r="AY316" s="252" t="s">
        <v>211</v>
      </c>
    </row>
    <row r="317" spans="2:63" s="11" customFormat="1" ht="22.8" customHeight="1">
      <c r="B317" s="200"/>
      <c r="C317" s="201"/>
      <c r="D317" s="202" t="s">
        <v>66</v>
      </c>
      <c r="E317" s="214" t="s">
        <v>711</v>
      </c>
      <c r="F317" s="214" t="s">
        <v>712</v>
      </c>
      <c r="G317" s="201"/>
      <c r="H317" s="201"/>
      <c r="I317" s="204"/>
      <c r="J317" s="215">
        <f>BK317</f>
        <v>0</v>
      </c>
      <c r="K317" s="201"/>
      <c r="L317" s="206"/>
      <c r="M317" s="207"/>
      <c r="N317" s="208"/>
      <c r="O317" s="208"/>
      <c r="P317" s="209">
        <f>SUM(P318:P333)</f>
        <v>0</v>
      </c>
      <c r="Q317" s="208"/>
      <c r="R317" s="209">
        <f>SUM(R318:R333)</f>
        <v>0</v>
      </c>
      <c r="S317" s="208"/>
      <c r="T317" s="210">
        <f>SUM(T318:T333)</f>
        <v>0</v>
      </c>
      <c r="AR317" s="211" t="s">
        <v>74</v>
      </c>
      <c r="AT317" s="212" t="s">
        <v>66</v>
      </c>
      <c r="AU317" s="212" t="s">
        <v>74</v>
      </c>
      <c r="AY317" s="211" t="s">
        <v>211</v>
      </c>
      <c r="BK317" s="213">
        <f>SUM(BK318:BK333)</f>
        <v>0</v>
      </c>
    </row>
    <row r="318" spans="2:65" s="1" customFormat="1" ht="16.5" customHeight="1">
      <c r="B318" s="38"/>
      <c r="C318" s="216" t="s">
        <v>462</v>
      </c>
      <c r="D318" s="216" t="s">
        <v>213</v>
      </c>
      <c r="E318" s="217" t="s">
        <v>714</v>
      </c>
      <c r="F318" s="218" t="s">
        <v>715</v>
      </c>
      <c r="G318" s="219" t="s">
        <v>323</v>
      </c>
      <c r="H318" s="220">
        <v>36.136</v>
      </c>
      <c r="I318" s="221"/>
      <c r="J318" s="222">
        <f>ROUND(I318*H318,2)</f>
        <v>0</v>
      </c>
      <c r="K318" s="218" t="s">
        <v>217</v>
      </c>
      <c r="L318" s="43"/>
      <c r="M318" s="223" t="s">
        <v>1</v>
      </c>
      <c r="N318" s="224" t="s">
        <v>38</v>
      </c>
      <c r="O318" s="79"/>
      <c r="P318" s="225">
        <f>O318*H318</f>
        <v>0</v>
      </c>
      <c r="Q318" s="225">
        <v>0</v>
      </c>
      <c r="R318" s="225">
        <f>Q318*H318</f>
        <v>0</v>
      </c>
      <c r="S318" s="225">
        <v>0</v>
      </c>
      <c r="T318" s="226">
        <f>S318*H318</f>
        <v>0</v>
      </c>
      <c r="AR318" s="17" t="s">
        <v>218</v>
      </c>
      <c r="AT318" s="17" t="s">
        <v>213</v>
      </c>
      <c r="AU318" s="17" t="s">
        <v>76</v>
      </c>
      <c r="AY318" s="17" t="s">
        <v>211</v>
      </c>
      <c r="BE318" s="227">
        <f>IF(N318="základní",J318,0)</f>
        <v>0</v>
      </c>
      <c r="BF318" s="227">
        <f>IF(N318="snížená",J318,0)</f>
        <v>0</v>
      </c>
      <c r="BG318" s="227">
        <f>IF(N318="zákl. přenesená",J318,0)</f>
        <v>0</v>
      </c>
      <c r="BH318" s="227">
        <f>IF(N318="sníž. přenesená",J318,0)</f>
        <v>0</v>
      </c>
      <c r="BI318" s="227">
        <f>IF(N318="nulová",J318,0)</f>
        <v>0</v>
      </c>
      <c r="BJ318" s="17" t="s">
        <v>74</v>
      </c>
      <c r="BK318" s="227">
        <f>ROUND(I318*H318,2)</f>
        <v>0</v>
      </c>
      <c r="BL318" s="17" t="s">
        <v>218</v>
      </c>
      <c r="BM318" s="17" t="s">
        <v>1459</v>
      </c>
    </row>
    <row r="319" spans="2:47" s="1" customFormat="1" ht="12">
      <c r="B319" s="38"/>
      <c r="C319" s="39"/>
      <c r="D319" s="228" t="s">
        <v>219</v>
      </c>
      <c r="E319" s="39"/>
      <c r="F319" s="229" t="s">
        <v>717</v>
      </c>
      <c r="G319" s="39"/>
      <c r="H319" s="39"/>
      <c r="I319" s="143"/>
      <c r="J319" s="39"/>
      <c r="K319" s="39"/>
      <c r="L319" s="43"/>
      <c r="M319" s="230"/>
      <c r="N319" s="79"/>
      <c r="O319" s="79"/>
      <c r="P319" s="79"/>
      <c r="Q319" s="79"/>
      <c r="R319" s="79"/>
      <c r="S319" s="79"/>
      <c r="T319" s="80"/>
      <c r="AT319" s="17" t="s">
        <v>219</v>
      </c>
      <c r="AU319" s="17" t="s">
        <v>76</v>
      </c>
    </row>
    <row r="320" spans="2:47" s="1" customFormat="1" ht="12">
      <c r="B320" s="38"/>
      <c r="C320" s="39"/>
      <c r="D320" s="228" t="s">
        <v>221</v>
      </c>
      <c r="E320" s="39"/>
      <c r="F320" s="231" t="s">
        <v>718</v>
      </c>
      <c r="G320" s="39"/>
      <c r="H320" s="39"/>
      <c r="I320" s="143"/>
      <c r="J320" s="39"/>
      <c r="K320" s="39"/>
      <c r="L320" s="43"/>
      <c r="M320" s="230"/>
      <c r="N320" s="79"/>
      <c r="O320" s="79"/>
      <c r="P320" s="79"/>
      <c r="Q320" s="79"/>
      <c r="R320" s="79"/>
      <c r="S320" s="79"/>
      <c r="T320" s="80"/>
      <c r="AT320" s="17" t="s">
        <v>221</v>
      </c>
      <c r="AU320" s="17" t="s">
        <v>76</v>
      </c>
    </row>
    <row r="321" spans="2:65" s="1" customFormat="1" ht="16.5" customHeight="1">
      <c r="B321" s="38"/>
      <c r="C321" s="216" t="s">
        <v>331</v>
      </c>
      <c r="D321" s="216" t="s">
        <v>213</v>
      </c>
      <c r="E321" s="217" t="s">
        <v>719</v>
      </c>
      <c r="F321" s="218" t="s">
        <v>720</v>
      </c>
      <c r="G321" s="219" t="s">
        <v>323</v>
      </c>
      <c r="H321" s="220">
        <v>614.312</v>
      </c>
      <c r="I321" s="221"/>
      <c r="J321" s="222">
        <f>ROUND(I321*H321,2)</f>
        <v>0</v>
      </c>
      <c r="K321" s="218" t="s">
        <v>217</v>
      </c>
      <c r="L321" s="43"/>
      <c r="M321" s="223" t="s">
        <v>1</v>
      </c>
      <c r="N321" s="224" t="s">
        <v>38</v>
      </c>
      <c r="O321" s="79"/>
      <c r="P321" s="225">
        <f>O321*H321</f>
        <v>0</v>
      </c>
      <c r="Q321" s="225">
        <v>0</v>
      </c>
      <c r="R321" s="225">
        <f>Q321*H321</f>
        <v>0</v>
      </c>
      <c r="S321" s="225">
        <v>0</v>
      </c>
      <c r="T321" s="226">
        <f>S321*H321</f>
        <v>0</v>
      </c>
      <c r="AR321" s="17" t="s">
        <v>218</v>
      </c>
      <c r="AT321" s="17" t="s">
        <v>213</v>
      </c>
      <c r="AU321" s="17" t="s">
        <v>76</v>
      </c>
      <c r="AY321" s="17" t="s">
        <v>211</v>
      </c>
      <c r="BE321" s="227">
        <f>IF(N321="základní",J321,0)</f>
        <v>0</v>
      </c>
      <c r="BF321" s="227">
        <f>IF(N321="snížená",J321,0)</f>
        <v>0</v>
      </c>
      <c r="BG321" s="227">
        <f>IF(N321="zákl. přenesená",J321,0)</f>
        <v>0</v>
      </c>
      <c r="BH321" s="227">
        <f>IF(N321="sníž. přenesená",J321,0)</f>
        <v>0</v>
      </c>
      <c r="BI321" s="227">
        <f>IF(N321="nulová",J321,0)</f>
        <v>0</v>
      </c>
      <c r="BJ321" s="17" t="s">
        <v>74</v>
      </c>
      <c r="BK321" s="227">
        <f>ROUND(I321*H321,2)</f>
        <v>0</v>
      </c>
      <c r="BL321" s="17" t="s">
        <v>218</v>
      </c>
      <c r="BM321" s="17" t="s">
        <v>1460</v>
      </c>
    </row>
    <row r="322" spans="2:47" s="1" customFormat="1" ht="12">
      <c r="B322" s="38"/>
      <c r="C322" s="39"/>
      <c r="D322" s="228" t="s">
        <v>219</v>
      </c>
      <c r="E322" s="39"/>
      <c r="F322" s="229" t="s">
        <v>722</v>
      </c>
      <c r="G322" s="39"/>
      <c r="H322" s="39"/>
      <c r="I322" s="143"/>
      <c r="J322" s="39"/>
      <c r="K322" s="39"/>
      <c r="L322" s="43"/>
      <c r="M322" s="230"/>
      <c r="N322" s="79"/>
      <c r="O322" s="79"/>
      <c r="P322" s="79"/>
      <c r="Q322" s="79"/>
      <c r="R322" s="79"/>
      <c r="S322" s="79"/>
      <c r="T322" s="80"/>
      <c r="AT322" s="17" t="s">
        <v>219</v>
      </c>
      <c r="AU322" s="17" t="s">
        <v>76</v>
      </c>
    </row>
    <row r="323" spans="2:47" s="1" customFormat="1" ht="12">
      <c r="B323" s="38"/>
      <c r="C323" s="39"/>
      <c r="D323" s="228" t="s">
        <v>221</v>
      </c>
      <c r="E323" s="39"/>
      <c r="F323" s="231" t="s">
        <v>718</v>
      </c>
      <c r="G323" s="39"/>
      <c r="H323" s="39"/>
      <c r="I323" s="143"/>
      <c r="J323" s="39"/>
      <c r="K323" s="39"/>
      <c r="L323" s="43"/>
      <c r="M323" s="230"/>
      <c r="N323" s="79"/>
      <c r="O323" s="79"/>
      <c r="P323" s="79"/>
      <c r="Q323" s="79"/>
      <c r="R323" s="79"/>
      <c r="S323" s="79"/>
      <c r="T323" s="80"/>
      <c r="AT323" s="17" t="s">
        <v>221</v>
      </c>
      <c r="AU323" s="17" t="s">
        <v>76</v>
      </c>
    </row>
    <row r="324" spans="2:47" s="1" customFormat="1" ht="12">
      <c r="B324" s="38"/>
      <c r="C324" s="39"/>
      <c r="D324" s="228" t="s">
        <v>250</v>
      </c>
      <c r="E324" s="39"/>
      <c r="F324" s="231" t="s">
        <v>1461</v>
      </c>
      <c r="G324" s="39"/>
      <c r="H324" s="39"/>
      <c r="I324" s="143"/>
      <c r="J324" s="39"/>
      <c r="K324" s="39"/>
      <c r="L324" s="43"/>
      <c r="M324" s="230"/>
      <c r="N324" s="79"/>
      <c r="O324" s="79"/>
      <c r="P324" s="79"/>
      <c r="Q324" s="79"/>
      <c r="R324" s="79"/>
      <c r="S324" s="79"/>
      <c r="T324" s="80"/>
      <c r="AT324" s="17" t="s">
        <v>250</v>
      </c>
      <c r="AU324" s="17" t="s">
        <v>76</v>
      </c>
    </row>
    <row r="325" spans="2:51" s="13" customFormat="1" ht="12">
      <c r="B325" s="242"/>
      <c r="C325" s="243"/>
      <c r="D325" s="228" t="s">
        <v>223</v>
      </c>
      <c r="E325" s="244" t="s">
        <v>1</v>
      </c>
      <c r="F325" s="245" t="s">
        <v>1462</v>
      </c>
      <c r="G325" s="243"/>
      <c r="H325" s="246">
        <v>614.312</v>
      </c>
      <c r="I325" s="247"/>
      <c r="J325" s="243"/>
      <c r="K325" s="243"/>
      <c r="L325" s="248"/>
      <c r="M325" s="249"/>
      <c r="N325" s="250"/>
      <c r="O325" s="250"/>
      <c r="P325" s="250"/>
      <c r="Q325" s="250"/>
      <c r="R325" s="250"/>
      <c r="S325" s="250"/>
      <c r="T325" s="251"/>
      <c r="AT325" s="252" t="s">
        <v>223</v>
      </c>
      <c r="AU325" s="252" t="s">
        <v>76</v>
      </c>
      <c r="AV325" s="13" t="s">
        <v>76</v>
      </c>
      <c r="AW325" s="13" t="s">
        <v>30</v>
      </c>
      <c r="AX325" s="13" t="s">
        <v>67</v>
      </c>
      <c r="AY325" s="252" t="s">
        <v>211</v>
      </c>
    </row>
    <row r="326" spans="2:51" s="14" customFormat="1" ht="12">
      <c r="B326" s="253"/>
      <c r="C326" s="254"/>
      <c r="D326" s="228" t="s">
        <v>223</v>
      </c>
      <c r="E326" s="255" t="s">
        <v>1</v>
      </c>
      <c r="F326" s="256" t="s">
        <v>227</v>
      </c>
      <c r="G326" s="254"/>
      <c r="H326" s="257">
        <v>614.312</v>
      </c>
      <c r="I326" s="258"/>
      <c r="J326" s="254"/>
      <c r="K326" s="254"/>
      <c r="L326" s="259"/>
      <c r="M326" s="260"/>
      <c r="N326" s="261"/>
      <c r="O326" s="261"/>
      <c r="P326" s="261"/>
      <c r="Q326" s="261"/>
      <c r="R326" s="261"/>
      <c r="S326" s="261"/>
      <c r="T326" s="262"/>
      <c r="AT326" s="263" t="s">
        <v>223</v>
      </c>
      <c r="AU326" s="263" t="s">
        <v>76</v>
      </c>
      <c r="AV326" s="14" t="s">
        <v>218</v>
      </c>
      <c r="AW326" s="14" t="s">
        <v>30</v>
      </c>
      <c r="AX326" s="14" t="s">
        <v>74</v>
      </c>
      <c r="AY326" s="263" t="s">
        <v>211</v>
      </c>
    </row>
    <row r="327" spans="2:65" s="1" customFormat="1" ht="16.5" customHeight="1">
      <c r="B327" s="38"/>
      <c r="C327" s="216" t="s">
        <v>481</v>
      </c>
      <c r="D327" s="216" t="s">
        <v>213</v>
      </c>
      <c r="E327" s="217" t="s">
        <v>726</v>
      </c>
      <c r="F327" s="218" t="s">
        <v>727</v>
      </c>
      <c r="G327" s="219" t="s">
        <v>323</v>
      </c>
      <c r="H327" s="220">
        <v>36.136</v>
      </c>
      <c r="I327" s="221"/>
      <c r="J327" s="222">
        <f>ROUND(I327*H327,2)</f>
        <v>0</v>
      </c>
      <c r="K327" s="218" t="s">
        <v>217</v>
      </c>
      <c r="L327" s="43"/>
      <c r="M327" s="223" t="s">
        <v>1</v>
      </c>
      <c r="N327" s="224" t="s">
        <v>38</v>
      </c>
      <c r="O327" s="79"/>
      <c r="P327" s="225">
        <f>O327*H327</f>
        <v>0</v>
      </c>
      <c r="Q327" s="225">
        <v>0</v>
      </c>
      <c r="R327" s="225">
        <f>Q327*H327</f>
        <v>0</v>
      </c>
      <c r="S327" s="225">
        <v>0</v>
      </c>
      <c r="T327" s="226">
        <f>S327*H327</f>
        <v>0</v>
      </c>
      <c r="AR327" s="17" t="s">
        <v>218</v>
      </c>
      <c r="AT327" s="17" t="s">
        <v>213</v>
      </c>
      <c r="AU327" s="17" t="s">
        <v>76</v>
      </c>
      <c r="AY327" s="17" t="s">
        <v>211</v>
      </c>
      <c r="BE327" s="227">
        <f>IF(N327="základní",J327,0)</f>
        <v>0</v>
      </c>
      <c r="BF327" s="227">
        <f>IF(N327="snížená",J327,0)</f>
        <v>0</v>
      </c>
      <c r="BG327" s="227">
        <f>IF(N327="zákl. přenesená",J327,0)</f>
        <v>0</v>
      </c>
      <c r="BH327" s="227">
        <f>IF(N327="sníž. přenesená",J327,0)</f>
        <v>0</v>
      </c>
      <c r="BI327" s="227">
        <f>IF(N327="nulová",J327,0)</f>
        <v>0</v>
      </c>
      <c r="BJ327" s="17" t="s">
        <v>74</v>
      </c>
      <c r="BK327" s="227">
        <f>ROUND(I327*H327,2)</f>
        <v>0</v>
      </c>
      <c r="BL327" s="17" t="s">
        <v>218</v>
      </c>
      <c r="BM327" s="17" t="s">
        <v>1463</v>
      </c>
    </row>
    <row r="328" spans="2:47" s="1" customFormat="1" ht="12">
      <c r="B328" s="38"/>
      <c r="C328" s="39"/>
      <c r="D328" s="228" t="s">
        <v>219</v>
      </c>
      <c r="E328" s="39"/>
      <c r="F328" s="229" t="s">
        <v>729</v>
      </c>
      <c r="G328" s="39"/>
      <c r="H328" s="39"/>
      <c r="I328" s="143"/>
      <c r="J328" s="39"/>
      <c r="K328" s="39"/>
      <c r="L328" s="43"/>
      <c r="M328" s="230"/>
      <c r="N328" s="79"/>
      <c r="O328" s="79"/>
      <c r="P328" s="79"/>
      <c r="Q328" s="79"/>
      <c r="R328" s="79"/>
      <c r="S328" s="79"/>
      <c r="T328" s="80"/>
      <c r="AT328" s="17" t="s">
        <v>219</v>
      </c>
      <c r="AU328" s="17" t="s">
        <v>76</v>
      </c>
    </row>
    <row r="329" spans="2:65" s="1" customFormat="1" ht="16.5" customHeight="1">
      <c r="B329" s="38"/>
      <c r="C329" s="216" t="s">
        <v>340</v>
      </c>
      <c r="D329" s="216" t="s">
        <v>213</v>
      </c>
      <c r="E329" s="217" t="s">
        <v>730</v>
      </c>
      <c r="F329" s="218" t="s">
        <v>731</v>
      </c>
      <c r="G329" s="219" t="s">
        <v>323</v>
      </c>
      <c r="H329" s="220">
        <v>36.136</v>
      </c>
      <c r="I329" s="221"/>
      <c r="J329" s="222">
        <f>ROUND(I329*H329,2)</f>
        <v>0</v>
      </c>
      <c r="K329" s="218" t="s">
        <v>217</v>
      </c>
      <c r="L329" s="43"/>
      <c r="M329" s="223" t="s">
        <v>1</v>
      </c>
      <c r="N329" s="224" t="s">
        <v>38</v>
      </c>
      <c r="O329" s="79"/>
      <c r="P329" s="225">
        <f>O329*H329</f>
        <v>0</v>
      </c>
      <c r="Q329" s="225">
        <v>0</v>
      </c>
      <c r="R329" s="225">
        <f>Q329*H329</f>
        <v>0</v>
      </c>
      <c r="S329" s="225">
        <v>0</v>
      </c>
      <c r="T329" s="226">
        <f>S329*H329</f>
        <v>0</v>
      </c>
      <c r="AR329" s="17" t="s">
        <v>218</v>
      </c>
      <c r="AT329" s="17" t="s">
        <v>213</v>
      </c>
      <c r="AU329" s="17" t="s">
        <v>76</v>
      </c>
      <c r="AY329" s="17" t="s">
        <v>211</v>
      </c>
      <c r="BE329" s="227">
        <f>IF(N329="základní",J329,0)</f>
        <v>0</v>
      </c>
      <c r="BF329" s="227">
        <f>IF(N329="snížená",J329,0)</f>
        <v>0</v>
      </c>
      <c r="BG329" s="227">
        <f>IF(N329="zákl. přenesená",J329,0)</f>
        <v>0</v>
      </c>
      <c r="BH329" s="227">
        <f>IF(N329="sníž. přenesená",J329,0)</f>
        <v>0</v>
      </c>
      <c r="BI329" s="227">
        <f>IF(N329="nulová",J329,0)</f>
        <v>0</v>
      </c>
      <c r="BJ329" s="17" t="s">
        <v>74</v>
      </c>
      <c r="BK329" s="227">
        <f>ROUND(I329*H329,2)</f>
        <v>0</v>
      </c>
      <c r="BL329" s="17" t="s">
        <v>218</v>
      </c>
      <c r="BM329" s="17" t="s">
        <v>1464</v>
      </c>
    </row>
    <row r="330" spans="2:47" s="1" customFormat="1" ht="12">
      <c r="B330" s="38"/>
      <c r="C330" s="39"/>
      <c r="D330" s="228" t="s">
        <v>219</v>
      </c>
      <c r="E330" s="39"/>
      <c r="F330" s="229" t="s">
        <v>325</v>
      </c>
      <c r="G330" s="39"/>
      <c r="H330" s="39"/>
      <c r="I330" s="143"/>
      <c r="J330" s="39"/>
      <c r="K330" s="39"/>
      <c r="L330" s="43"/>
      <c r="M330" s="230"/>
      <c r="N330" s="79"/>
      <c r="O330" s="79"/>
      <c r="P330" s="79"/>
      <c r="Q330" s="79"/>
      <c r="R330" s="79"/>
      <c r="S330" s="79"/>
      <c r="T330" s="80"/>
      <c r="AT330" s="17" t="s">
        <v>219</v>
      </c>
      <c r="AU330" s="17" t="s">
        <v>76</v>
      </c>
    </row>
    <row r="331" spans="2:47" s="1" customFormat="1" ht="12">
      <c r="B331" s="38"/>
      <c r="C331" s="39"/>
      <c r="D331" s="228" t="s">
        <v>221</v>
      </c>
      <c r="E331" s="39"/>
      <c r="F331" s="231" t="s">
        <v>733</v>
      </c>
      <c r="G331" s="39"/>
      <c r="H331" s="39"/>
      <c r="I331" s="143"/>
      <c r="J331" s="39"/>
      <c r="K331" s="39"/>
      <c r="L331" s="43"/>
      <c r="M331" s="230"/>
      <c r="N331" s="79"/>
      <c r="O331" s="79"/>
      <c r="P331" s="79"/>
      <c r="Q331" s="79"/>
      <c r="R331" s="79"/>
      <c r="S331" s="79"/>
      <c r="T331" s="80"/>
      <c r="AT331" s="17" t="s">
        <v>221</v>
      </c>
      <c r="AU331" s="17" t="s">
        <v>76</v>
      </c>
    </row>
    <row r="332" spans="2:47" s="1" customFormat="1" ht="12">
      <c r="B332" s="38"/>
      <c r="C332" s="39"/>
      <c r="D332" s="228" t="s">
        <v>250</v>
      </c>
      <c r="E332" s="39"/>
      <c r="F332" s="231" t="s">
        <v>327</v>
      </c>
      <c r="G332" s="39"/>
      <c r="H332" s="39"/>
      <c r="I332" s="143"/>
      <c r="J332" s="39"/>
      <c r="K332" s="39"/>
      <c r="L332" s="43"/>
      <c r="M332" s="230"/>
      <c r="N332" s="79"/>
      <c r="O332" s="79"/>
      <c r="P332" s="79"/>
      <c r="Q332" s="79"/>
      <c r="R332" s="79"/>
      <c r="S332" s="79"/>
      <c r="T332" s="80"/>
      <c r="AT332" s="17" t="s">
        <v>250</v>
      </c>
      <c r="AU332" s="17" t="s">
        <v>76</v>
      </c>
    </row>
    <row r="333" spans="2:51" s="13" customFormat="1" ht="12">
      <c r="B333" s="242"/>
      <c r="C333" s="243"/>
      <c r="D333" s="228" t="s">
        <v>223</v>
      </c>
      <c r="E333" s="244" t="s">
        <v>1</v>
      </c>
      <c r="F333" s="245" t="s">
        <v>1465</v>
      </c>
      <c r="G333" s="243"/>
      <c r="H333" s="246">
        <v>36.136</v>
      </c>
      <c r="I333" s="247"/>
      <c r="J333" s="243"/>
      <c r="K333" s="243"/>
      <c r="L333" s="248"/>
      <c r="M333" s="249"/>
      <c r="N333" s="250"/>
      <c r="O333" s="250"/>
      <c r="P333" s="250"/>
      <c r="Q333" s="250"/>
      <c r="R333" s="250"/>
      <c r="S333" s="250"/>
      <c r="T333" s="251"/>
      <c r="AT333" s="252" t="s">
        <v>223</v>
      </c>
      <c r="AU333" s="252" t="s">
        <v>76</v>
      </c>
      <c r="AV333" s="13" t="s">
        <v>76</v>
      </c>
      <c r="AW333" s="13" t="s">
        <v>30</v>
      </c>
      <c r="AX333" s="13" t="s">
        <v>74</v>
      </c>
      <c r="AY333" s="252" t="s">
        <v>211</v>
      </c>
    </row>
    <row r="334" spans="2:63" s="11" customFormat="1" ht="22.8" customHeight="1">
      <c r="B334" s="200"/>
      <c r="C334" s="201"/>
      <c r="D334" s="202" t="s">
        <v>66</v>
      </c>
      <c r="E334" s="214" t="s">
        <v>735</v>
      </c>
      <c r="F334" s="214" t="s">
        <v>736</v>
      </c>
      <c r="G334" s="201"/>
      <c r="H334" s="201"/>
      <c r="I334" s="204"/>
      <c r="J334" s="215">
        <f>BK334</f>
        <v>0</v>
      </c>
      <c r="K334" s="201"/>
      <c r="L334" s="206"/>
      <c r="M334" s="207"/>
      <c r="N334" s="208"/>
      <c r="O334" s="208"/>
      <c r="P334" s="209">
        <f>SUM(P335:P338)</f>
        <v>0</v>
      </c>
      <c r="Q334" s="208"/>
      <c r="R334" s="209">
        <f>SUM(R335:R338)</f>
        <v>0</v>
      </c>
      <c r="S334" s="208"/>
      <c r="T334" s="210">
        <f>SUM(T335:T338)</f>
        <v>0</v>
      </c>
      <c r="AR334" s="211" t="s">
        <v>74</v>
      </c>
      <c r="AT334" s="212" t="s">
        <v>66</v>
      </c>
      <c r="AU334" s="212" t="s">
        <v>74</v>
      </c>
      <c r="AY334" s="211" t="s">
        <v>211</v>
      </c>
      <c r="BK334" s="213">
        <f>SUM(BK335:BK338)</f>
        <v>0</v>
      </c>
    </row>
    <row r="335" spans="2:65" s="1" customFormat="1" ht="16.5" customHeight="1">
      <c r="B335" s="38"/>
      <c r="C335" s="216" t="s">
        <v>506</v>
      </c>
      <c r="D335" s="216" t="s">
        <v>213</v>
      </c>
      <c r="E335" s="217" t="s">
        <v>738</v>
      </c>
      <c r="F335" s="218" t="s">
        <v>739</v>
      </c>
      <c r="G335" s="219" t="s">
        <v>323</v>
      </c>
      <c r="H335" s="220">
        <v>46.935</v>
      </c>
      <c r="I335" s="221"/>
      <c r="J335" s="222">
        <f>ROUND(I335*H335,2)</f>
        <v>0</v>
      </c>
      <c r="K335" s="218" t="s">
        <v>217</v>
      </c>
      <c r="L335" s="43"/>
      <c r="M335" s="223" t="s">
        <v>1</v>
      </c>
      <c r="N335" s="224" t="s">
        <v>38</v>
      </c>
      <c r="O335" s="79"/>
      <c r="P335" s="225">
        <f>O335*H335</f>
        <v>0</v>
      </c>
      <c r="Q335" s="225">
        <v>0</v>
      </c>
      <c r="R335" s="225">
        <f>Q335*H335</f>
        <v>0</v>
      </c>
      <c r="S335" s="225">
        <v>0</v>
      </c>
      <c r="T335" s="226">
        <f>S335*H335</f>
        <v>0</v>
      </c>
      <c r="AR335" s="17" t="s">
        <v>218</v>
      </c>
      <c r="AT335" s="17" t="s">
        <v>213</v>
      </c>
      <c r="AU335" s="17" t="s">
        <v>76</v>
      </c>
      <c r="AY335" s="17" t="s">
        <v>211</v>
      </c>
      <c r="BE335" s="227">
        <f>IF(N335="základní",J335,0)</f>
        <v>0</v>
      </c>
      <c r="BF335" s="227">
        <f>IF(N335="snížená",J335,0)</f>
        <v>0</v>
      </c>
      <c r="BG335" s="227">
        <f>IF(N335="zákl. přenesená",J335,0)</f>
        <v>0</v>
      </c>
      <c r="BH335" s="227">
        <f>IF(N335="sníž. přenesená",J335,0)</f>
        <v>0</v>
      </c>
      <c r="BI335" s="227">
        <f>IF(N335="nulová",J335,0)</f>
        <v>0</v>
      </c>
      <c r="BJ335" s="17" t="s">
        <v>74</v>
      </c>
      <c r="BK335" s="227">
        <f>ROUND(I335*H335,2)</f>
        <v>0</v>
      </c>
      <c r="BL335" s="17" t="s">
        <v>218</v>
      </c>
      <c r="BM335" s="17" t="s">
        <v>1466</v>
      </c>
    </row>
    <row r="336" spans="2:47" s="1" customFormat="1" ht="12">
      <c r="B336" s="38"/>
      <c r="C336" s="39"/>
      <c r="D336" s="228" t="s">
        <v>219</v>
      </c>
      <c r="E336" s="39"/>
      <c r="F336" s="229" t="s">
        <v>741</v>
      </c>
      <c r="G336" s="39"/>
      <c r="H336" s="39"/>
      <c r="I336" s="143"/>
      <c r="J336" s="39"/>
      <c r="K336" s="39"/>
      <c r="L336" s="43"/>
      <c r="M336" s="230"/>
      <c r="N336" s="79"/>
      <c r="O336" s="79"/>
      <c r="P336" s="79"/>
      <c r="Q336" s="79"/>
      <c r="R336" s="79"/>
      <c r="S336" s="79"/>
      <c r="T336" s="80"/>
      <c r="AT336" s="17" t="s">
        <v>219</v>
      </c>
      <c r="AU336" s="17" t="s">
        <v>76</v>
      </c>
    </row>
    <row r="337" spans="2:47" s="1" customFormat="1" ht="12">
      <c r="B337" s="38"/>
      <c r="C337" s="39"/>
      <c r="D337" s="228" t="s">
        <v>221</v>
      </c>
      <c r="E337" s="39"/>
      <c r="F337" s="231" t="s">
        <v>742</v>
      </c>
      <c r="G337" s="39"/>
      <c r="H337" s="39"/>
      <c r="I337" s="143"/>
      <c r="J337" s="39"/>
      <c r="K337" s="39"/>
      <c r="L337" s="43"/>
      <c r="M337" s="230"/>
      <c r="N337" s="79"/>
      <c r="O337" s="79"/>
      <c r="P337" s="79"/>
      <c r="Q337" s="79"/>
      <c r="R337" s="79"/>
      <c r="S337" s="79"/>
      <c r="T337" s="80"/>
      <c r="AT337" s="17" t="s">
        <v>221</v>
      </c>
      <c r="AU337" s="17" t="s">
        <v>76</v>
      </c>
    </row>
    <row r="338" spans="2:47" s="1" customFormat="1" ht="12">
      <c r="B338" s="38"/>
      <c r="C338" s="39"/>
      <c r="D338" s="228" t="s">
        <v>250</v>
      </c>
      <c r="E338" s="39"/>
      <c r="F338" s="231" t="s">
        <v>1467</v>
      </c>
      <c r="G338" s="39"/>
      <c r="H338" s="39"/>
      <c r="I338" s="143"/>
      <c r="J338" s="39"/>
      <c r="K338" s="39"/>
      <c r="L338" s="43"/>
      <c r="M338" s="230"/>
      <c r="N338" s="79"/>
      <c r="O338" s="79"/>
      <c r="P338" s="79"/>
      <c r="Q338" s="79"/>
      <c r="R338" s="79"/>
      <c r="S338" s="79"/>
      <c r="T338" s="80"/>
      <c r="AT338" s="17" t="s">
        <v>250</v>
      </c>
      <c r="AU338" s="17" t="s">
        <v>76</v>
      </c>
    </row>
    <row r="339" spans="2:63" s="11" customFormat="1" ht="25.9" customHeight="1">
      <c r="B339" s="200"/>
      <c r="C339" s="201"/>
      <c r="D339" s="202" t="s">
        <v>66</v>
      </c>
      <c r="E339" s="203" t="s">
        <v>744</v>
      </c>
      <c r="F339" s="203" t="s">
        <v>745</v>
      </c>
      <c r="G339" s="201"/>
      <c r="H339" s="201"/>
      <c r="I339" s="204"/>
      <c r="J339" s="205">
        <f>BK339</f>
        <v>0</v>
      </c>
      <c r="K339" s="201"/>
      <c r="L339" s="206"/>
      <c r="M339" s="207"/>
      <c r="N339" s="208"/>
      <c r="O339" s="208"/>
      <c r="P339" s="209">
        <f>P340</f>
        <v>0</v>
      </c>
      <c r="Q339" s="208"/>
      <c r="R339" s="209">
        <f>R340</f>
        <v>0.04703706</v>
      </c>
      <c r="S339" s="208"/>
      <c r="T339" s="210">
        <f>T340</f>
        <v>0</v>
      </c>
      <c r="AR339" s="211" t="s">
        <v>76</v>
      </c>
      <c r="AT339" s="212" t="s">
        <v>66</v>
      </c>
      <c r="AU339" s="212" t="s">
        <v>67</v>
      </c>
      <c r="AY339" s="211" t="s">
        <v>211</v>
      </c>
      <c r="BK339" s="213">
        <f>BK340</f>
        <v>0</v>
      </c>
    </row>
    <row r="340" spans="2:63" s="11" customFormat="1" ht="22.8" customHeight="1">
      <c r="B340" s="200"/>
      <c r="C340" s="201"/>
      <c r="D340" s="202" t="s">
        <v>66</v>
      </c>
      <c r="E340" s="214" t="s">
        <v>795</v>
      </c>
      <c r="F340" s="214" t="s">
        <v>796</v>
      </c>
      <c r="G340" s="201"/>
      <c r="H340" s="201"/>
      <c r="I340" s="204"/>
      <c r="J340" s="215">
        <f>BK340</f>
        <v>0</v>
      </c>
      <c r="K340" s="201"/>
      <c r="L340" s="206"/>
      <c r="M340" s="207"/>
      <c r="N340" s="208"/>
      <c r="O340" s="208"/>
      <c r="P340" s="209">
        <f>SUM(P341:P355)</f>
        <v>0</v>
      </c>
      <c r="Q340" s="208"/>
      <c r="R340" s="209">
        <f>SUM(R341:R355)</f>
        <v>0.04703706</v>
      </c>
      <c r="S340" s="208"/>
      <c r="T340" s="210">
        <f>SUM(T341:T355)</f>
        <v>0</v>
      </c>
      <c r="AR340" s="211" t="s">
        <v>76</v>
      </c>
      <c r="AT340" s="212" t="s">
        <v>66</v>
      </c>
      <c r="AU340" s="212" t="s">
        <v>74</v>
      </c>
      <c r="AY340" s="211" t="s">
        <v>211</v>
      </c>
      <c r="BK340" s="213">
        <f>SUM(BK341:BK355)</f>
        <v>0</v>
      </c>
    </row>
    <row r="341" spans="2:65" s="1" customFormat="1" ht="16.5" customHeight="1">
      <c r="B341" s="38"/>
      <c r="C341" s="216" t="s">
        <v>344</v>
      </c>
      <c r="D341" s="216" t="s">
        <v>213</v>
      </c>
      <c r="E341" s="217" t="s">
        <v>798</v>
      </c>
      <c r="F341" s="218" t="s">
        <v>799</v>
      </c>
      <c r="G341" s="219" t="s">
        <v>216</v>
      </c>
      <c r="H341" s="220">
        <v>223.986</v>
      </c>
      <c r="I341" s="221"/>
      <c r="J341" s="222">
        <f>ROUND(I341*H341,2)</f>
        <v>0</v>
      </c>
      <c r="K341" s="218" t="s">
        <v>217</v>
      </c>
      <c r="L341" s="43"/>
      <c r="M341" s="223" t="s">
        <v>1</v>
      </c>
      <c r="N341" s="224" t="s">
        <v>38</v>
      </c>
      <c r="O341" s="79"/>
      <c r="P341" s="225">
        <f>O341*H341</f>
        <v>0</v>
      </c>
      <c r="Q341" s="225">
        <v>0.00021</v>
      </c>
      <c r="R341" s="225">
        <f>Q341*H341</f>
        <v>0.04703706</v>
      </c>
      <c r="S341" s="225">
        <v>0</v>
      </c>
      <c r="T341" s="226">
        <f>S341*H341</f>
        <v>0</v>
      </c>
      <c r="AR341" s="17" t="s">
        <v>273</v>
      </c>
      <c r="AT341" s="17" t="s">
        <v>213</v>
      </c>
      <c r="AU341" s="17" t="s">
        <v>76</v>
      </c>
      <c r="AY341" s="17" t="s">
        <v>211</v>
      </c>
      <c r="BE341" s="227">
        <f>IF(N341="základní",J341,0)</f>
        <v>0</v>
      </c>
      <c r="BF341" s="227">
        <f>IF(N341="snížená",J341,0)</f>
        <v>0</v>
      </c>
      <c r="BG341" s="227">
        <f>IF(N341="zákl. přenesená",J341,0)</f>
        <v>0</v>
      </c>
      <c r="BH341" s="227">
        <f>IF(N341="sníž. přenesená",J341,0)</f>
        <v>0</v>
      </c>
      <c r="BI341" s="227">
        <f>IF(N341="nulová",J341,0)</f>
        <v>0</v>
      </c>
      <c r="BJ341" s="17" t="s">
        <v>74</v>
      </c>
      <c r="BK341" s="227">
        <f>ROUND(I341*H341,2)</f>
        <v>0</v>
      </c>
      <c r="BL341" s="17" t="s">
        <v>273</v>
      </c>
      <c r="BM341" s="17" t="s">
        <v>1468</v>
      </c>
    </row>
    <row r="342" spans="2:47" s="1" customFormat="1" ht="12">
      <c r="B342" s="38"/>
      <c r="C342" s="39"/>
      <c r="D342" s="228" t="s">
        <v>219</v>
      </c>
      <c r="E342" s="39"/>
      <c r="F342" s="229" t="s">
        <v>801</v>
      </c>
      <c r="G342" s="39"/>
      <c r="H342" s="39"/>
      <c r="I342" s="143"/>
      <c r="J342" s="39"/>
      <c r="K342" s="39"/>
      <c r="L342" s="43"/>
      <c r="M342" s="230"/>
      <c r="N342" s="79"/>
      <c r="O342" s="79"/>
      <c r="P342" s="79"/>
      <c r="Q342" s="79"/>
      <c r="R342" s="79"/>
      <c r="S342" s="79"/>
      <c r="T342" s="80"/>
      <c r="AT342" s="17" t="s">
        <v>219</v>
      </c>
      <c r="AU342" s="17" t="s">
        <v>76</v>
      </c>
    </row>
    <row r="343" spans="2:47" s="1" customFormat="1" ht="12">
      <c r="B343" s="38"/>
      <c r="C343" s="39"/>
      <c r="D343" s="228" t="s">
        <v>250</v>
      </c>
      <c r="E343" s="39"/>
      <c r="F343" s="231" t="s">
        <v>1137</v>
      </c>
      <c r="G343" s="39"/>
      <c r="H343" s="39"/>
      <c r="I343" s="143"/>
      <c r="J343" s="39"/>
      <c r="K343" s="39"/>
      <c r="L343" s="43"/>
      <c r="M343" s="230"/>
      <c r="N343" s="79"/>
      <c r="O343" s="79"/>
      <c r="P343" s="79"/>
      <c r="Q343" s="79"/>
      <c r="R343" s="79"/>
      <c r="S343" s="79"/>
      <c r="T343" s="80"/>
      <c r="AT343" s="17" t="s">
        <v>250</v>
      </c>
      <c r="AU343" s="17" t="s">
        <v>76</v>
      </c>
    </row>
    <row r="344" spans="2:51" s="12" customFormat="1" ht="12">
      <c r="B344" s="232"/>
      <c r="C344" s="233"/>
      <c r="D344" s="228" t="s">
        <v>223</v>
      </c>
      <c r="E344" s="234" t="s">
        <v>1</v>
      </c>
      <c r="F344" s="235" t="s">
        <v>1058</v>
      </c>
      <c r="G344" s="233"/>
      <c r="H344" s="234" t="s">
        <v>1</v>
      </c>
      <c r="I344" s="236"/>
      <c r="J344" s="233"/>
      <c r="K344" s="233"/>
      <c r="L344" s="237"/>
      <c r="M344" s="238"/>
      <c r="N344" s="239"/>
      <c r="O344" s="239"/>
      <c r="P344" s="239"/>
      <c r="Q344" s="239"/>
      <c r="R344" s="239"/>
      <c r="S344" s="239"/>
      <c r="T344" s="240"/>
      <c r="AT344" s="241" t="s">
        <v>223</v>
      </c>
      <c r="AU344" s="241" t="s">
        <v>76</v>
      </c>
      <c r="AV344" s="12" t="s">
        <v>74</v>
      </c>
      <c r="AW344" s="12" t="s">
        <v>30</v>
      </c>
      <c r="AX344" s="12" t="s">
        <v>67</v>
      </c>
      <c r="AY344" s="241" t="s">
        <v>211</v>
      </c>
    </row>
    <row r="345" spans="2:51" s="13" customFormat="1" ht="12">
      <c r="B345" s="242"/>
      <c r="C345" s="243"/>
      <c r="D345" s="228" t="s">
        <v>223</v>
      </c>
      <c r="E345" s="244" t="s">
        <v>1</v>
      </c>
      <c r="F345" s="245" t="s">
        <v>1423</v>
      </c>
      <c r="G345" s="243"/>
      <c r="H345" s="246">
        <v>31.626</v>
      </c>
      <c r="I345" s="247"/>
      <c r="J345" s="243"/>
      <c r="K345" s="243"/>
      <c r="L345" s="248"/>
      <c r="M345" s="249"/>
      <c r="N345" s="250"/>
      <c r="O345" s="250"/>
      <c r="P345" s="250"/>
      <c r="Q345" s="250"/>
      <c r="R345" s="250"/>
      <c r="S345" s="250"/>
      <c r="T345" s="251"/>
      <c r="AT345" s="252" t="s">
        <v>223</v>
      </c>
      <c r="AU345" s="252" t="s">
        <v>76</v>
      </c>
      <c r="AV345" s="13" t="s">
        <v>76</v>
      </c>
      <c r="AW345" s="13" t="s">
        <v>30</v>
      </c>
      <c r="AX345" s="13" t="s">
        <v>67</v>
      </c>
      <c r="AY345" s="252" t="s">
        <v>211</v>
      </c>
    </row>
    <row r="346" spans="2:51" s="12" customFormat="1" ht="12">
      <c r="B346" s="232"/>
      <c r="C346" s="233"/>
      <c r="D346" s="228" t="s">
        <v>223</v>
      </c>
      <c r="E346" s="234" t="s">
        <v>1</v>
      </c>
      <c r="F346" s="235" t="s">
        <v>1060</v>
      </c>
      <c r="G346" s="233"/>
      <c r="H346" s="234" t="s">
        <v>1</v>
      </c>
      <c r="I346" s="236"/>
      <c r="J346" s="233"/>
      <c r="K346" s="233"/>
      <c r="L346" s="237"/>
      <c r="M346" s="238"/>
      <c r="N346" s="239"/>
      <c r="O346" s="239"/>
      <c r="P346" s="239"/>
      <c r="Q346" s="239"/>
      <c r="R346" s="239"/>
      <c r="S346" s="239"/>
      <c r="T346" s="240"/>
      <c r="AT346" s="241" t="s">
        <v>223</v>
      </c>
      <c r="AU346" s="241" t="s">
        <v>76</v>
      </c>
      <c r="AV346" s="12" t="s">
        <v>74</v>
      </c>
      <c r="AW346" s="12" t="s">
        <v>30</v>
      </c>
      <c r="AX346" s="12" t="s">
        <v>67</v>
      </c>
      <c r="AY346" s="241" t="s">
        <v>211</v>
      </c>
    </row>
    <row r="347" spans="2:51" s="13" customFormat="1" ht="12">
      <c r="B347" s="242"/>
      <c r="C347" s="243"/>
      <c r="D347" s="228" t="s">
        <v>223</v>
      </c>
      <c r="E347" s="244" t="s">
        <v>1</v>
      </c>
      <c r="F347" s="245" t="s">
        <v>1424</v>
      </c>
      <c r="G347" s="243"/>
      <c r="H347" s="246">
        <v>34.516</v>
      </c>
      <c r="I347" s="247"/>
      <c r="J347" s="243"/>
      <c r="K347" s="243"/>
      <c r="L347" s="248"/>
      <c r="M347" s="249"/>
      <c r="N347" s="250"/>
      <c r="O347" s="250"/>
      <c r="P347" s="250"/>
      <c r="Q347" s="250"/>
      <c r="R347" s="250"/>
      <c r="S347" s="250"/>
      <c r="T347" s="251"/>
      <c r="AT347" s="252" t="s">
        <v>223</v>
      </c>
      <c r="AU347" s="252" t="s">
        <v>76</v>
      </c>
      <c r="AV347" s="13" t="s">
        <v>76</v>
      </c>
      <c r="AW347" s="13" t="s">
        <v>30</v>
      </c>
      <c r="AX347" s="13" t="s">
        <v>67</v>
      </c>
      <c r="AY347" s="252" t="s">
        <v>211</v>
      </c>
    </row>
    <row r="348" spans="2:51" s="12" customFormat="1" ht="12">
      <c r="B348" s="232"/>
      <c r="C348" s="233"/>
      <c r="D348" s="228" t="s">
        <v>223</v>
      </c>
      <c r="E348" s="234" t="s">
        <v>1</v>
      </c>
      <c r="F348" s="235" t="s">
        <v>1430</v>
      </c>
      <c r="G348" s="233"/>
      <c r="H348" s="234" t="s">
        <v>1</v>
      </c>
      <c r="I348" s="236"/>
      <c r="J348" s="233"/>
      <c r="K348" s="233"/>
      <c r="L348" s="237"/>
      <c r="M348" s="238"/>
      <c r="N348" s="239"/>
      <c r="O348" s="239"/>
      <c r="P348" s="239"/>
      <c r="Q348" s="239"/>
      <c r="R348" s="239"/>
      <c r="S348" s="239"/>
      <c r="T348" s="240"/>
      <c r="AT348" s="241" t="s">
        <v>223</v>
      </c>
      <c r="AU348" s="241" t="s">
        <v>76</v>
      </c>
      <c r="AV348" s="12" t="s">
        <v>74</v>
      </c>
      <c r="AW348" s="12" t="s">
        <v>30</v>
      </c>
      <c r="AX348" s="12" t="s">
        <v>67</v>
      </c>
      <c r="AY348" s="241" t="s">
        <v>211</v>
      </c>
    </row>
    <row r="349" spans="2:51" s="13" customFormat="1" ht="12">
      <c r="B349" s="242"/>
      <c r="C349" s="243"/>
      <c r="D349" s="228" t="s">
        <v>223</v>
      </c>
      <c r="E349" s="244" t="s">
        <v>1</v>
      </c>
      <c r="F349" s="245" t="s">
        <v>1426</v>
      </c>
      <c r="G349" s="243"/>
      <c r="H349" s="246">
        <v>22.875</v>
      </c>
      <c r="I349" s="247"/>
      <c r="J349" s="243"/>
      <c r="K349" s="243"/>
      <c r="L349" s="248"/>
      <c r="M349" s="249"/>
      <c r="N349" s="250"/>
      <c r="O349" s="250"/>
      <c r="P349" s="250"/>
      <c r="Q349" s="250"/>
      <c r="R349" s="250"/>
      <c r="S349" s="250"/>
      <c r="T349" s="251"/>
      <c r="AT349" s="252" t="s">
        <v>223</v>
      </c>
      <c r="AU349" s="252" t="s">
        <v>76</v>
      </c>
      <c r="AV349" s="13" t="s">
        <v>76</v>
      </c>
      <c r="AW349" s="13" t="s">
        <v>30</v>
      </c>
      <c r="AX349" s="13" t="s">
        <v>67</v>
      </c>
      <c r="AY349" s="252" t="s">
        <v>211</v>
      </c>
    </row>
    <row r="350" spans="2:51" s="12" customFormat="1" ht="12">
      <c r="B350" s="232"/>
      <c r="C350" s="233"/>
      <c r="D350" s="228" t="s">
        <v>223</v>
      </c>
      <c r="E350" s="234" t="s">
        <v>1</v>
      </c>
      <c r="F350" s="235" t="s">
        <v>1431</v>
      </c>
      <c r="G350" s="233"/>
      <c r="H350" s="234" t="s">
        <v>1</v>
      </c>
      <c r="I350" s="236"/>
      <c r="J350" s="233"/>
      <c r="K350" s="233"/>
      <c r="L350" s="237"/>
      <c r="M350" s="238"/>
      <c r="N350" s="239"/>
      <c r="O350" s="239"/>
      <c r="P350" s="239"/>
      <c r="Q350" s="239"/>
      <c r="R350" s="239"/>
      <c r="S350" s="239"/>
      <c r="T350" s="240"/>
      <c r="AT350" s="241" t="s">
        <v>223</v>
      </c>
      <c r="AU350" s="241" t="s">
        <v>76</v>
      </c>
      <c r="AV350" s="12" t="s">
        <v>74</v>
      </c>
      <c r="AW350" s="12" t="s">
        <v>30</v>
      </c>
      <c r="AX350" s="12" t="s">
        <v>67</v>
      </c>
      <c r="AY350" s="241" t="s">
        <v>211</v>
      </c>
    </row>
    <row r="351" spans="2:51" s="13" customFormat="1" ht="12">
      <c r="B351" s="242"/>
      <c r="C351" s="243"/>
      <c r="D351" s="228" t="s">
        <v>223</v>
      </c>
      <c r="E351" s="244" t="s">
        <v>1</v>
      </c>
      <c r="F351" s="245" t="s">
        <v>1428</v>
      </c>
      <c r="G351" s="243"/>
      <c r="H351" s="246">
        <v>22.976</v>
      </c>
      <c r="I351" s="247"/>
      <c r="J351" s="243"/>
      <c r="K351" s="243"/>
      <c r="L351" s="248"/>
      <c r="M351" s="249"/>
      <c r="N351" s="250"/>
      <c r="O351" s="250"/>
      <c r="P351" s="250"/>
      <c r="Q351" s="250"/>
      <c r="R351" s="250"/>
      <c r="S351" s="250"/>
      <c r="T351" s="251"/>
      <c r="AT351" s="252" t="s">
        <v>223</v>
      </c>
      <c r="AU351" s="252" t="s">
        <v>76</v>
      </c>
      <c r="AV351" s="13" t="s">
        <v>76</v>
      </c>
      <c r="AW351" s="13" t="s">
        <v>30</v>
      </c>
      <c r="AX351" s="13" t="s">
        <v>67</v>
      </c>
      <c r="AY351" s="252" t="s">
        <v>211</v>
      </c>
    </row>
    <row r="352" spans="2:51" s="15" customFormat="1" ht="12">
      <c r="B352" s="274"/>
      <c r="C352" s="275"/>
      <c r="D352" s="228" t="s">
        <v>223</v>
      </c>
      <c r="E352" s="276" t="s">
        <v>1</v>
      </c>
      <c r="F352" s="277" t="s">
        <v>630</v>
      </c>
      <c r="G352" s="275"/>
      <c r="H352" s="278">
        <v>111.993</v>
      </c>
      <c r="I352" s="279"/>
      <c r="J352" s="275"/>
      <c r="K352" s="275"/>
      <c r="L352" s="280"/>
      <c r="M352" s="281"/>
      <c r="N352" s="282"/>
      <c r="O352" s="282"/>
      <c r="P352" s="282"/>
      <c r="Q352" s="282"/>
      <c r="R352" s="282"/>
      <c r="S352" s="282"/>
      <c r="T352" s="283"/>
      <c r="AT352" s="284" t="s">
        <v>223</v>
      </c>
      <c r="AU352" s="284" t="s">
        <v>76</v>
      </c>
      <c r="AV352" s="15" t="s">
        <v>236</v>
      </c>
      <c r="AW352" s="15" t="s">
        <v>30</v>
      </c>
      <c r="AX352" s="15" t="s">
        <v>67</v>
      </c>
      <c r="AY352" s="284" t="s">
        <v>211</v>
      </c>
    </row>
    <row r="353" spans="2:51" s="12" customFormat="1" ht="12">
      <c r="B353" s="232"/>
      <c r="C353" s="233"/>
      <c r="D353" s="228" t="s">
        <v>223</v>
      </c>
      <c r="E353" s="234" t="s">
        <v>1</v>
      </c>
      <c r="F353" s="235" t="s">
        <v>803</v>
      </c>
      <c r="G353" s="233"/>
      <c r="H353" s="234" t="s">
        <v>1</v>
      </c>
      <c r="I353" s="236"/>
      <c r="J353" s="233"/>
      <c r="K353" s="233"/>
      <c r="L353" s="237"/>
      <c r="M353" s="238"/>
      <c r="N353" s="239"/>
      <c r="O353" s="239"/>
      <c r="P353" s="239"/>
      <c r="Q353" s="239"/>
      <c r="R353" s="239"/>
      <c r="S353" s="239"/>
      <c r="T353" s="240"/>
      <c r="AT353" s="241" t="s">
        <v>223</v>
      </c>
      <c r="AU353" s="241" t="s">
        <v>76</v>
      </c>
      <c r="AV353" s="12" t="s">
        <v>74</v>
      </c>
      <c r="AW353" s="12" t="s">
        <v>30</v>
      </c>
      <c r="AX353" s="12" t="s">
        <v>67</v>
      </c>
      <c r="AY353" s="241" t="s">
        <v>211</v>
      </c>
    </row>
    <row r="354" spans="2:51" s="13" customFormat="1" ht="12">
      <c r="B354" s="242"/>
      <c r="C354" s="243"/>
      <c r="D354" s="228" t="s">
        <v>223</v>
      </c>
      <c r="E354" s="244" t="s">
        <v>1</v>
      </c>
      <c r="F354" s="245" t="s">
        <v>1469</v>
      </c>
      <c r="G354" s="243"/>
      <c r="H354" s="246">
        <v>111.993</v>
      </c>
      <c r="I354" s="247"/>
      <c r="J354" s="243"/>
      <c r="K354" s="243"/>
      <c r="L354" s="248"/>
      <c r="M354" s="249"/>
      <c r="N354" s="250"/>
      <c r="O354" s="250"/>
      <c r="P354" s="250"/>
      <c r="Q354" s="250"/>
      <c r="R354" s="250"/>
      <c r="S354" s="250"/>
      <c r="T354" s="251"/>
      <c r="AT354" s="252" t="s">
        <v>223</v>
      </c>
      <c r="AU354" s="252" t="s">
        <v>76</v>
      </c>
      <c r="AV354" s="13" t="s">
        <v>76</v>
      </c>
      <c r="AW354" s="13" t="s">
        <v>30</v>
      </c>
      <c r="AX354" s="13" t="s">
        <v>67</v>
      </c>
      <c r="AY354" s="252" t="s">
        <v>211</v>
      </c>
    </row>
    <row r="355" spans="2:51" s="14" customFormat="1" ht="12">
      <c r="B355" s="253"/>
      <c r="C355" s="254"/>
      <c r="D355" s="228" t="s">
        <v>223</v>
      </c>
      <c r="E355" s="255" t="s">
        <v>1</v>
      </c>
      <c r="F355" s="256" t="s">
        <v>227</v>
      </c>
      <c r="G355" s="254"/>
      <c r="H355" s="257">
        <v>223.986</v>
      </c>
      <c r="I355" s="258"/>
      <c r="J355" s="254"/>
      <c r="K355" s="254"/>
      <c r="L355" s="259"/>
      <c r="M355" s="286"/>
      <c r="N355" s="287"/>
      <c r="O355" s="287"/>
      <c r="P355" s="287"/>
      <c r="Q355" s="287"/>
      <c r="R355" s="287"/>
      <c r="S355" s="287"/>
      <c r="T355" s="288"/>
      <c r="AT355" s="263" t="s">
        <v>223</v>
      </c>
      <c r="AU355" s="263" t="s">
        <v>76</v>
      </c>
      <c r="AV355" s="14" t="s">
        <v>218</v>
      </c>
      <c r="AW355" s="14" t="s">
        <v>30</v>
      </c>
      <c r="AX355" s="14" t="s">
        <v>74</v>
      </c>
      <c r="AY355" s="263" t="s">
        <v>211</v>
      </c>
    </row>
    <row r="356" spans="2:12" s="1" customFormat="1" ht="6.95" customHeight="1">
      <c r="B356" s="57"/>
      <c r="C356" s="58"/>
      <c r="D356" s="58"/>
      <c r="E356" s="58"/>
      <c r="F356" s="58"/>
      <c r="G356" s="58"/>
      <c r="H356" s="58"/>
      <c r="I356" s="167"/>
      <c r="J356" s="58"/>
      <c r="K356" s="58"/>
      <c r="L356" s="43"/>
    </row>
  </sheetData>
  <sheetProtection password="CC35" sheet="1" objects="1" scenarios="1" formatColumns="0" formatRows="0" autoFilter="0"/>
  <autoFilter ref="C93:K355"/>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103</v>
      </c>
    </row>
    <row r="3" spans="2:46" ht="6.95" customHeight="1">
      <c r="B3" s="137"/>
      <c r="C3" s="138"/>
      <c r="D3" s="138"/>
      <c r="E3" s="138"/>
      <c r="F3" s="138"/>
      <c r="G3" s="138"/>
      <c r="H3" s="138"/>
      <c r="I3" s="139"/>
      <c r="J3" s="138"/>
      <c r="K3" s="138"/>
      <c r="L3" s="20"/>
      <c r="AT3" s="17" t="s">
        <v>76</v>
      </c>
    </row>
    <row r="4" spans="2:46" ht="24.95" customHeight="1">
      <c r="B4" s="20"/>
      <c r="D4" s="140" t="s">
        <v>174</v>
      </c>
      <c r="L4" s="20"/>
      <c r="M4" s="24" t="s">
        <v>10</v>
      </c>
      <c r="AT4" s="17" t="s">
        <v>4</v>
      </c>
    </row>
    <row r="5" spans="2:12" ht="6.95" customHeight="1">
      <c r="B5" s="20"/>
      <c r="L5" s="20"/>
    </row>
    <row r="6" spans="2:12" ht="12" customHeight="1">
      <c r="B6" s="20"/>
      <c r="D6" s="141" t="s">
        <v>16</v>
      </c>
      <c r="L6" s="20"/>
    </row>
    <row r="7" spans="2:12" ht="16.5" customHeight="1">
      <c r="B7" s="20"/>
      <c r="E7" s="142" t="str">
        <f>'Rekapitulace zakázky'!K6</f>
        <v>Oprava mostních objektů v úseku Domoušice - Hřivice</v>
      </c>
      <c r="F7" s="141"/>
      <c r="G7" s="141"/>
      <c r="H7" s="141"/>
      <c r="L7" s="20"/>
    </row>
    <row r="8" spans="2:12" ht="12" customHeight="1">
      <c r="B8" s="20"/>
      <c r="D8" s="141" t="s">
        <v>175</v>
      </c>
      <c r="L8" s="20"/>
    </row>
    <row r="9" spans="2:12" s="1" customFormat="1" ht="16.5" customHeight="1">
      <c r="B9" s="43"/>
      <c r="E9" s="142" t="s">
        <v>1348</v>
      </c>
      <c r="F9" s="1"/>
      <c r="G9" s="1"/>
      <c r="H9" s="1"/>
      <c r="I9" s="143"/>
      <c r="L9" s="43"/>
    </row>
    <row r="10" spans="2:12" s="1" customFormat="1" ht="12" customHeight="1">
      <c r="B10" s="43"/>
      <c r="D10" s="141" t="s">
        <v>177</v>
      </c>
      <c r="I10" s="143"/>
      <c r="L10" s="43"/>
    </row>
    <row r="11" spans="2:12" s="1" customFormat="1" ht="36.95" customHeight="1">
      <c r="B11" s="43"/>
      <c r="E11" s="144" t="s">
        <v>1470</v>
      </c>
      <c r="F11" s="1"/>
      <c r="G11" s="1"/>
      <c r="H11" s="1"/>
      <c r="I11" s="143"/>
      <c r="L11" s="43"/>
    </row>
    <row r="12" spans="2:12" s="1" customFormat="1" ht="12">
      <c r="B12" s="43"/>
      <c r="I12" s="143"/>
      <c r="L12" s="43"/>
    </row>
    <row r="13" spans="2:12" s="1" customFormat="1" ht="12" customHeight="1">
      <c r="B13" s="43"/>
      <c r="D13" s="141" t="s">
        <v>18</v>
      </c>
      <c r="F13" s="17" t="s">
        <v>1</v>
      </c>
      <c r="I13" s="145" t="s">
        <v>19</v>
      </c>
      <c r="J13" s="17" t="s">
        <v>1</v>
      </c>
      <c r="L13" s="43"/>
    </row>
    <row r="14" spans="2:12" s="1" customFormat="1" ht="12" customHeight="1">
      <c r="B14" s="43"/>
      <c r="D14" s="141" t="s">
        <v>20</v>
      </c>
      <c r="F14" s="17" t="s">
        <v>21</v>
      </c>
      <c r="I14" s="145" t="s">
        <v>22</v>
      </c>
      <c r="J14" s="146" t="str">
        <f>'Rekapitulace zakázky'!AN8</f>
        <v>3. 6. 2019</v>
      </c>
      <c r="L14" s="43"/>
    </row>
    <row r="15" spans="2:12" s="1" customFormat="1" ht="10.8" customHeight="1">
      <c r="B15" s="43"/>
      <c r="I15" s="143"/>
      <c r="L15" s="43"/>
    </row>
    <row r="16" spans="2:12" s="1" customFormat="1" ht="12" customHeight="1">
      <c r="B16" s="43"/>
      <c r="D16" s="141" t="s">
        <v>24</v>
      </c>
      <c r="I16" s="145" t="s">
        <v>25</v>
      </c>
      <c r="J16" s="17" t="str">
        <f>IF('Rekapitulace zakázky'!AN10="","",'Rekapitulace zakázky'!AN10)</f>
        <v/>
      </c>
      <c r="L16" s="43"/>
    </row>
    <row r="17" spans="2:12" s="1" customFormat="1" ht="18" customHeight="1">
      <c r="B17" s="43"/>
      <c r="E17" s="17" t="str">
        <f>IF('Rekapitulace zakázky'!E11="","",'Rekapitulace zakázky'!E11)</f>
        <v xml:space="preserve"> </v>
      </c>
      <c r="I17" s="145" t="s">
        <v>26</v>
      </c>
      <c r="J17" s="17" t="str">
        <f>IF('Rekapitulace zakázky'!AN11="","",'Rekapitulace zakázky'!AN11)</f>
        <v/>
      </c>
      <c r="L17" s="43"/>
    </row>
    <row r="18" spans="2:12" s="1" customFormat="1" ht="6.95" customHeight="1">
      <c r="B18" s="43"/>
      <c r="I18" s="143"/>
      <c r="L18" s="43"/>
    </row>
    <row r="19" spans="2:12" s="1" customFormat="1" ht="12" customHeight="1">
      <c r="B19" s="43"/>
      <c r="D19" s="141" t="s">
        <v>27</v>
      </c>
      <c r="I19" s="145" t="s">
        <v>25</v>
      </c>
      <c r="J19" s="33" t="str">
        <f>'Rekapitulace zakázky'!AN13</f>
        <v>Vyplň údaj</v>
      </c>
      <c r="L19" s="43"/>
    </row>
    <row r="20" spans="2:12" s="1" customFormat="1" ht="18" customHeight="1">
      <c r="B20" s="43"/>
      <c r="E20" s="33" t="str">
        <f>'Rekapitulace zakázky'!E14</f>
        <v>Vyplň údaj</v>
      </c>
      <c r="F20" s="17"/>
      <c r="G20" s="17"/>
      <c r="H20" s="17"/>
      <c r="I20" s="145" t="s">
        <v>26</v>
      </c>
      <c r="J20" s="33" t="str">
        <f>'Rekapitulace zakázky'!AN14</f>
        <v>Vyplň údaj</v>
      </c>
      <c r="L20" s="43"/>
    </row>
    <row r="21" spans="2:12" s="1" customFormat="1" ht="6.95" customHeight="1">
      <c r="B21" s="43"/>
      <c r="I21" s="143"/>
      <c r="L21" s="43"/>
    </row>
    <row r="22" spans="2:12" s="1" customFormat="1" ht="12" customHeight="1">
      <c r="B22" s="43"/>
      <c r="D22" s="141" t="s">
        <v>29</v>
      </c>
      <c r="I22" s="145" t="s">
        <v>25</v>
      </c>
      <c r="J22" s="17" t="str">
        <f>IF('Rekapitulace zakázky'!AN16="","",'Rekapitulace zakázky'!AN16)</f>
        <v/>
      </c>
      <c r="L22" s="43"/>
    </row>
    <row r="23" spans="2:12" s="1" customFormat="1" ht="18" customHeight="1">
      <c r="B23" s="43"/>
      <c r="E23" s="17" t="str">
        <f>IF('Rekapitulace zakázky'!E17="","",'Rekapitulace zakázky'!E17)</f>
        <v xml:space="preserve"> </v>
      </c>
      <c r="I23" s="145" t="s">
        <v>26</v>
      </c>
      <c r="J23" s="17" t="str">
        <f>IF('Rekapitulace zakázky'!AN17="","",'Rekapitulace zakázky'!AN17)</f>
        <v/>
      </c>
      <c r="L23" s="43"/>
    </row>
    <row r="24" spans="2:12" s="1" customFormat="1" ht="6.95" customHeight="1">
      <c r="B24" s="43"/>
      <c r="I24" s="143"/>
      <c r="L24" s="43"/>
    </row>
    <row r="25" spans="2:12" s="1" customFormat="1" ht="12" customHeight="1">
      <c r="B25" s="43"/>
      <c r="D25" s="141" t="s">
        <v>31</v>
      </c>
      <c r="I25" s="145" t="s">
        <v>25</v>
      </c>
      <c r="J25" s="17" t="str">
        <f>IF('Rekapitulace zakázky'!AN19="","",'Rekapitulace zakázky'!AN19)</f>
        <v/>
      </c>
      <c r="L25" s="43"/>
    </row>
    <row r="26" spans="2:12" s="1" customFormat="1" ht="18" customHeight="1">
      <c r="B26" s="43"/>
      <c r="E26" s="17" t="str">
        <f>IF('Rekapitulace zakázky'!E20="","",'Rekapitulace zakázky'!E20)</f>
        <v xml:space="preserve"> </v>
      </c>
      <c r="I26" s="145" t="s">
        <v>26</v>
      </c>
      <c r="J26" s="17" t="str">
        <f>IF('Rekapitulace zakázky'!AN20="","",'Rekapitulace zakázky'!AN20)</f>
        <v/>
      </c>
      <c r="L26" s="43"/>
    </row>
    <row r="27" spans="2:12" s="1" customFormat="1" ht="6.95" customHeight="1">
      <c r="B27" s="43"/>
      <c r="I27" s="143"/>
      <c r="L27" s="43"/>
    </row>
    <row r="28" spans="2:12" s="1" customFormat="1" ht="12" customHeight="1">
      <c r="B28" s="43"/>
      <c r="D28" s="141" t="s">
        <v>32</v>
      </c>
      <c r="I28" s="143"/>
      <c r="L28" s="43"/>
    </row>
    <row r="29" spans="2:12" s="7" customFormat="1" ht="16.5" customHeight="1">
      <c r="B29" s="147"/>
      <c r="E29" s="148" t="s">
        <v>1</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33</v>
      </c>
      <c r="I32" s="143"/>
      <c r="J32" s="152">
        <f>ROUND(J89,2)</f>
        <v>0</v>
      </c>
      <c r="L32" s="43"/>
    </row>
    <row r="33" spans="2:12" s="1" customFormat="1" ht="6.95" customHeight="1">
      <c r="B33" s="43"/>
      <c r="D33" s="71"/>
      <c r="E33" s="71"/>
      <c r="F33" s="71"/>
      <c r="G33" s="71"/>
      <c r="H33" s="71"/>
      <c r="I33" s="150"/>
      <c r="J33" s="71"/>
      <c r="K33" s="71"/>
      <c r="L33" s="43"/>
    </row>
    <row r="34" spans="2:12" s="1" customFormat="1" ht="14.4" customHeight="1">
      <c r="B34" s="43"/>
      <c r="F34" s="153" t="s">
        <v>35</v>
      </c>
      <c r="I34" s="154" t="s">
        <v>34</v>
      </c>
      <c r="J34" s="153" t="s">
        <v>36</v>
      </c>
      <c r="L34" s="43"/>
    </row>
    <row r="35" spans="2:12" s="1" customFormat="1" ht="14.4" customHeight="1">
      <c r="B35" s="43"/>
      <c r="D35" s="141" t="s">
        <v>37</v>
      </c>
      <c r="E35" s="141" t="s">
        <v>38</v>
      </c>
      <c r="F35" s="155">
        <f>ROUND((SUM(BE89:BE102)),2)</f>
        <v>0</v>
      </c>
      <c r="I35" s="156">
        <v>0.21</v>
      </c>
      <c r="J35" s="155">
        <f>ROUND(((SUM(BE89:BE102))*I35),2)</f>
        <v>0</v>
      </c>
      <c r="L35" s="43"/>
    </row>
    <row r="36" spans="2:12" s="1" customFormat="1" ht="14.4" customHeight="1">
      <c r="B36" s="43"/>
      <c r="E36" s="141" t="s">
        <v>39</v>
      </c>
      <c r="F36" s="155">
        <f>ROUND((SUM(BF89:BF102)),2)</f>
        <v>0</v>
      </c>
      <c r="I36" s="156">
        <v>0.15</v>
      </c>
      <c r="J36" s="155">
        <f>ROUND(((SUM(BF89:BF102))*I36),2)</f>
        <v>0</v>
      </c>
      <c r="L36" s="43"/>
    </row>
    <row r="37" spans="2:12" s="1" customFormat="1" ht="14.4" customHeight="1" hidden="1">
      <c r="B37" s="43"/>
      <c r="E37" s="141" t="s">
        <v>40</v>
      </c>
      <c r="F37" s="155">
        <f>ROUND((SUM(BG89:BG102)),2)</f>
        <v>0</v>
      </c>
      <c r="I37" s="156">
        <v>0.21</v>
      </c>
      <c r="J37" s="155">
        <f>0</f>
        <v>0</v>
      </c>
      <c r="L37" s="43"/>
    </row>
    <row r="38" spans="2:12" s="1" customFormat="1" ht="14.4" customHeight="1" hidden="1">
      <c r="B38" s="43"/>
      <c r="E38" s="141" t="s">
        <v>41</v>
      </c>
      <c r="F38" s="155">
        <f>ROUND((SUM(BH89:BH102)),2)</f>
        <v>0</v>
      </c>
      <c r="I38" s="156">
        <v>0.15</v>
      </c>
      <c r="J38" s="155">
        <f>0</f>
        <v>0</v>
      </c>
      <c r="L38" s="43"/>
    </row>
    <row r="39" spans="2:12" s="1" customFormat="1" ht="14.4" customHeight="1" hidden="1">
      <c r="B39" s="43"/>
      <c r="E39" s="141" t="s">
        <v>42</v>
      </c>
      <c r="F39" s="155">
        <f>ROUND((SUM(BI89:BI102)),2)</f>
        <v>0</v>
      </c>
      <c r="I39" s="156">
        <v>0</v>
      </c>
      <c r="J39" s="155">
        <f>0</f>
        <v>0</v>
      </c>
      <c r="L39" s="43"/>
    </row>
    <row r="40" spans="2:12" s="1" customFormat="1" ht="6.95" customHeight="1">
      <c r="B40" s="43"/>
      <c r="I40" s="143"/>
      <c r="L40" s="43"/>
    </row>
    <row r="41" spans="2:12" s="1" customFormat="1" ht="25.4" customHeight="1">
      <c r="B41" s="43"/>
      <c r="C41" s="157"/>
      <c r="D41" s="158" t="s">
        <v>43</v>
      </c>
      <c r="E41" s="159"/>
      <c r="F41" s="159"/>
      <c r="G41" s="160" t="s">
        <v>44</v>
      </c>
      <c r="H41" s="161" t="s">
        <v>45</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179</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mostních objektů v úseku Domoušice - Hřivice</v>
      </c>
      <c r="F50" s="32"/>
      <c r="G50" s="32"/>
      <c r="H50" s="32"/>
      <c r="I50" s="143"/>
      <c r="J50" s="39"/>
      <c r="K50" s="39"/>
      <c r="L50" s="43"/>
    </row>
    <row r="51" spans="2:12" ht="12" customHeight="1">
      <c r="B51" s="21"/>
      <c r="C51" s="32" t="s">
        <v>175</v>
      </c>
      <c r="D51" s="22"/>
      <c r="E51" s="22"/>
      <c r="F51" s="22"/>
      <c r="G51" s="22"/>
      <c r="H51" s="22"/>
      <c r="I51" s="136"/>
      <c r="J51" s="22"/>
      <c r="K51" s="22"/>
      <c r="L51" s="20"/>
    </row>
    <row r="52" spans="2:12" s="1" customFormat="1" ht="16.5" customHeight="1">
      <c r="B52" s="38"/>
      <c r="C52" s="39"/>
      <c r="D52" s="39"/>
      <c r="E52" s="171" t="s">
        <v>1348</v>
      </c>
      <c r="F52" s="39"/>
      <c r="G52" s="39"/>
      <c r="H52" s="39"/>
      <c r="I52" s="143"/>
      <c r="J52" s="39"/>
      <c r="K52" s="39"/>
      <c r="L52" s="43"/>
    </row>
    <row r="53" spans="2:12" s="1" customFormat="1" ht="12" customHeight="1">
      <c r="B53" s="38"/>
      <c r="C53" s="32" t="s">
        <v>177</v>
      </c>
      <c r="D53" s="39"/>
      <c r="E53" s="39"/>
      <c r="F53" s="39"/>
      <c r="G53" s="39"/>
      <c r="H53" s="39"/>
      <c r="I53" s="143"/>
      <c r="J53" s="39"/>
      <c r="K53" s="39"/>
      <c r="L53" s="43"/>
    </row>
    <row r="54" spans="2:12" s="1" customFormat="1" ht="16.5" customHeight="1">
      <c r="B54" s="38"/>
      <c r="C54" s="39"/>
      <c r="D54" s="39"/>
      <c r="E54" s="64" t="str">
        <f>E11</f>
        <v xml:space="preserve">002 - VRN - most km 34,190 </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20</v>
      </c>
      <c r="D56" s="39"/>
      <c r="E56" s="39"/>
      <c r="F56" s="27" t="str">
        <f>F14</f>
        <v xml:space="preserve"> </v>
      </c>
      <c r="G56" s="39"/>
      <c r="H56" s="39"/>
      <c r="I56" s="145" t="s">
        <v>22</v>
      </c>
      <c r="J56" s="67" t="str">
        <f>IF(J14="","",J14)</f>
        <v>3. 6. 2019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24</v>
      </c>
      <c r="D58" s="39"/>
      <c r="E58" s="39"/>
      <c r="F58" s="27" t="str">
        <f>E17</f>
        <v xml:space="preserve"> </v>
      </c>
      <c r="G58" s="39"/>
      <c r="H58" s="39"/>
      <c r="I58" s="145" t="s">
        <v>29</v>
      </c>
      <c r="J58" s="36" t="str">
        <f>E23</f>
        <v xml:space="preserve"> </v>
      </c>
      <c r="K58" s="39"/>
      <c r="L58" s="43"/>
    </row>
    <row r="59" spans="2:12" s="1" customFormat="1" ht="13.65" customHeight="1">
      <c r="B59" s="38"/>
      <c r="C59" s="32" t="s">
        <v>27</v>
      </c>
      <c r="D59" s="39"/>
      <c r="E59" s="39"/>
      <c r="F59" s="27" t="str">
        <f>IF(E20="","",E20)</f>
        <v>Vyplň údaj</v>
      </c>
      <c r="G59" s="39"/>
      <c r="H59" s="39"/>
      <c r="I59" s="145" t="s">
        <v>31</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180</v>
      </c>
      <c r="D61" s="173"/>
      <c r="E61" s="173"/>
      <c r="F61" s="173"/>
      <c r="G61" s="173"/>
      <c r="H61" s="173"/>
      <c r="I61" s="174"/>
      <c r="J61" s="175" t="s">
        <v>181</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182</v>
      </c>
      <c r="D63" s="39"/>
      <c r="E63" s="39"/>
      <c r="F63" s="39"/>
      <c r="G63" s="39"/>
      <c r="H63" s="39"/>
      <c r="I63" s="143"/>
      <c r="J63" s="98">
        <f>J89</f>
        <v>0</v>
      </c>
      <c r="K63" s="39"/>
      <c r="L63" s="43"/>
      <c r="AU63" s="17" t="s">
        <v>183</v>
      </c>
    </row>
    <row r="64" spans="2:12" s="8" customFormat="1" ht="24.95" customHeight="1">
      <c r="B64" s="177"/>
      <c r="C64" s="178"/>
      <c r="D64" s="179" t="s">
        <v>806</v>
      </c>
      <c r="E64" s="180"/>
      <c r="F64" s="180"/>
      <c r="G64" s="180"/>
      <c r="H64" s="180"/>
      <c r="I64" s="181"/>
      <c r="J64" s="182">
        <f>J90</f>
        <v>0</v>
      </c>
      <c r="K64" s="178"/>
      <c r="L64" s="183"/>
    </row>
    <row r="65" spans="2:12" s="9" customFormat="1" ht="19.9" customHeight="1">
      <c r="B65" s="184"/>
      <c r="C65" s="122"/>
      <c r="D65" s="185" t="s">
        <v>807</v>
      </c>
      <c r="E65" s="186"/>
      <c r="F65" s="186"/>
      <c r="G65" s="186"/>
      <c r="H65" s="186"/>
      <c r="I65" s="187"/>
      <c r="J65" s="188">
        <f>J91</f>
        <v>0</v>
      </c>
      <c r="K65" s="122"/>
      <c r="L65" s="189"/>
    </row>
    <row r="66" spans="2:12" s="9" customFormat="1" ht="19.9" customHeight="1">
      <c r="B66" s="184"/>
      <c r="C66" s="122"/>
      <c r="D66" s="185" t="s">
        <v>808</v>
      </c>
      <c r="E66" s="186"/>
      <c r="F66" s="186"/>
      <c r="G66" s="186"/>
      <c r="H66" s="186"/>
      <c r="I66" s="187"/>
      <c r="J66" s="188">
        <f>J95</f>
        <v>0</v>
      </c>
      <c r="K66" s="122"/>
      <c r="L66" s="189"/>
    </row>
    <row r="67" spans="2:12" s="9" customFormat="1" ht="19.9" customHeight="1">
      <c r="B67" s="184"/>
      <c r="C67" s="122"/>
      <c r="D67" s="185" t="s">
        <v>809</v>
      </c>
      <c r="E67" s="186"/>
      <c r="F67" s="186"/>
      <c r="G67" s="186"/>
      <c r="H67" s="186"/>
      <c r="I67" s="187"/>
      <c r="J67" s="188">
        <f>J99</f>
        <v>0</v>
      </c>
      <c r="K67" s="122"/>
      <c r="L67" s="189"/>
    </row>
    <row r="68" spans="2:12" s="1" customFormat="1" ht="21.8" customHeight="1">
      <c r="B68" s="38"/>
      <c r="C68" s="39"/>
      <c r="D68" s="39"/>
      <c r="E68" s="39"/>
      <c r="F68" s="39"/>
      <c r="G68" s="39"/>
      <c r="H68" s="39"/>
      <c r="I68" s="143"/>
      <c r="J68" s="39"/>
      <c r="K68" s="39"/>
      <c r="L68" s="43"/>
    </row>
    <row r="69" spans="2:12" s="1" customFormat="1" ht="6.95" customHeight="1">
      <c r="B69" s="57"/>
      <c r="C69" s="58"/>
      <c r="D69" s="58"/>
      <c r="E69" s="58"/>
      <c r="F69" s="58"/>
      <c r="G69" s="58"/>
      <c r="H69" s="58"/>
      <c r="I69" s="167"/>
      <c r="J69" s="58"/>
      <c r="K69" s="58"/>
      <c r="L69" s="43"/>
    </row>
    <row r="73" spans="2:12" s="1" customFormat="1" ht="6.95" customHeight="1">
      <c r="B73" s="59"/>
      <c r="C73" s="60"/>
      <c r="D73" s="60"/>
      <c r="E73" s="60"/>
      <c r="F73" s="60"/>
      <c r="G73" s="60"/>
      <c r="H73" s="60"/>
      <c r="I73" s="170"/>
      <c r="J73" s="60"/>
      <c r="K73" s="60"/>
      <c r="L73" s="43"/>
    </row>
    <row r="74" spans="2:12" s="1" customFormat="1" ht="24.95" customHeight="1">
      <c r="B74" s="38"/>
      <c r="C74" s="23" t="s">
        <v>196</v>
      </c>
      <c r="D74" s="39"/>
      <c r="E74" s="39"/>
      <c r="F74" s="39"/>
      <c r="G74" s="39"/>
      <c r="H74" s="39"/>
      <c r="I74" s="143"/>
      <c r="J74" s="39"/>
      <c r="K74" s="39"/>
      <c r="L74" s="43"/>
    </row>
    <row r="75" spans="2:12" s="1" customFormat="1" ht="6.95" customHeight="1">
      <c r="B75" s="38"/>
      <c r="C75" s="39"/>
      <c r="D75" s="39"/>
      <c r="E75" s="39"/>
      <c r="F75" s="39"/>
      <c r="G75" s="39"/>
      <c r="H75" s="39"/>
      <c r="I75" s="143"/>
      <c r="J75" s="39"/>
      <c r="K75" s="39"/>
      <c r="L75" s="43"/>
    </row>
    <row r="76" spans="2:12" s="1" customFormat="1" ht="12" customHeight="1">
      <c r="B76" s="38"/>
      <c r="C76" s="32" t="s">
        <v>16</v>
      </c>
      <c r="D76" s="39"/>
      <c r="E76" s="39"/>
      <c r="F76" s="39"/>
      <c r="G76" s="39"/>
      <c r="H76" s="39"/>
      <c r="I76" s="143"/>
      <c r="J76" s="39"/>
      <c r="K76" s="39"/>
      <c r="L76" s="43"/>
    </row>
    <row r="77" spans="2:12" s="1" customFormat="1" ht="16.5" customHeight="1">
      <c r="B77" s="38"/>
      <c r="C77" s="39"/>
      <c r="D77" s="39"/>
      <c r="E77" s="171" t="str">
        <f>E7</f>
        <v>Oprava mostních objektů v úseku Domoušice - Hřivice</v>
      </c>
      <c r="F77" s="32"/>
      <c r="G77" s="32"/>
      <c r="H77" s="32"/>
      <c r="I77" s="143"/>
      <c r="J77" s="39"/>
      <c r="K77" s="39"/>
      <c r="L77" s="43"/>
    </row>
    <row r="78" spans="2:12" ht="12" customHeight="1">
      <c r="B78" s="21"/>
      <c r="C78" s="32" t="s">
        <v>175</v>
      </c>
      <c r="D78" s="22"/>
      <c r="E78" s="22"/>
      <c r="F78" s="22"/>
      <c r="G78" s="22"/>
      <c r="H78" s="22"/>
      <c r="I78" s="136"/>
      <c r="J78" s="22"/>
      <c r="K78" s="22"/>
      <c r="L78" s="20"/>
    </row>
    <row r="79" spans="2:12" s="1" customFormat="1" ht="16.5" customHeight="1">
      <c r="B79" s="38"/>
      <c r="C79" s="39"/>
      <c r="D79" s="39"/>
      <c r="E79" s="171" t="s">
        <v>1348</v>
      </c>
      <c r="F79" s="39"/>
      <c r="G79" s="39"/>
      <c r="H79" s="39"/>
      <c r="I79" s="143"/>
      <c r="J79" s="39"/>
      <c r="K79" s="39"/>
      <c r="L79" s="43"/>
    </row>
    <row r="80" spans="2:12" s="1" customFormat="1" ht="12" customHeight="1">
      <c r="B80" s="38"/>
      <c r="C80" s="32" t="s">
        <v>177</v>
      </c>
      <c r="D80" s="39"/>
      <c r="E80" s="39"/>
      <c r="F80" s="39"/>
      <c r="G80" s="39"/>
      <c r="H80" s="39"/>
      <c r="I80" s="143"/>
      <c r="J80" s="39"/>
      <c r="K80" s="39"/>
      <c r="L80" s="43"/>
    </row>
    <row r="81" spans="2:12" s="1" customFormat="1" ht="16.5" customHeight="1">
      <c r="B81" s="38"/>
      <c r="C81" s="39"/>
      <c r="D81" s="39"/>
      <c r="E81" s="64" t="str">
        <f>E11</f>
        <v xml:space="preserve">002 - VRN - most km 34,190 </v>
      </c>
      <c r="F81" s="39"/>
      <c r="G81" s="39"/>
      <c r="H81" s="39"/>
      <c r="I81" s="143"/>
      <c r="J81" s="39"/>
      <c r="K81" s="39"/>
      <c r="L81" s="43"/>
    </row>
    <row r="82" spans="2:12" s="1" customFormat="1" ht="6.95" customHeight="1">
      <c r="B82" s="38"/>
      <c r="C82" s="39"/>
      <c r="D82" s="39"/>
      <c r="E82" s="39"/>
      <c r="F82" s="39"/>
      <c r="G82" s="39"/>
      <c r="H82" s="39"/>
      <c r="I82" s="143"/>
      <c r="J82" s="39"/>
      <c r="K82" s="39"/>
      <c r="L82" s="43"/>
    </row>
    <row r="83" spans="2:12" s="1" customFormat="1" ht="12" customHeight="1">
      <c r="B83" s="38"/>
      <c r="C83" s="32" t="s">
        <v>20</v>
      </c>
      <c r="D83" s="39"/>
      <c r="E83" s="39"/>
      <c r="F83" s="27" t="str">
        <f>F14</f>
        <v xml:space="preserve"> </v>
      </c>
      <c r="G83" s="39"/>
      <c r="H83" s="39"/>
      <c r="I83" s="145" t="s">
        <v>22</v>
      </c>
      <c r="J83" s="67" t="str">
        <f>IF(J14="","",J14)</f>
        <v>3. 6. 2019</v>
      </c>
      <c r="K83" s="39"/>
      <c r="L83" s="43"/>
    </row>
    <row r="84" spans="2:12" s="1" customFormat="1" ht="6.95" customHeight="1">
      <c r="B84" s="38"/>
      <c r="C84" s="39"/>
      <c r="D84" s="39"/>
      <c r="E84" s="39"/>
      <c r="F84" s="39"/>
      <c r="G84" s="39"/>
      <c r="H84" s="39"/>
      <c r="I84" s="143"/>
      <c r="J84" s="39"/>
      <c r="K84" s="39"/>
      <c r="L84" s="43"/>
    </row>
    <row r="85" spans="2:12" s="1" customFormat="1" ht="13.65" customHeight="1">
      <c r="B85" s="38"/>
      <c r="C85" s="32" t="s">
        <v>24</v>
      </c>
      <c r="D85" s="39"/>
      <c r="E85" s="39"/>
      <c r="F85" s="27" t="str">
        <f>E17</f>
        <v xml:space="preserve"> </v>
      </c>
      <c r="G85" s="39"/>
      <c r="H85" s="39"/>
      <c r="I85" s="145" t="s">
        <v>29</v>
      </c>
      <c r="J85" s="36" t="str">
        <f>E23</f>
        <v xml:space="preserve"> </v>
      </c>
      <c r="K85" s="39"/>
      <c r="L85" s="43"/>
    </row>
    <row r="86" spans="2:12" s="1" customFormat="1" ht="13.65" customHeight="1">
      <c r="B86" s="38"/>
      <c r="C86" s="32" t="s">
        <v>27</v>
      </c>
      <c r="D86" s="39"/>
      <c r="E86" s="39"/>
      <c r="F86" s="27" t="str">
        <f>IF(E20="","",E20)</f>
        <v>Vyplň údaj</v>
      </c>
      <c r="G86" s="39"/>
      <c r="H86" s="39"/>
      <c r="I86" s="145" t="s">
        <v>31</v>
      </c>
      <c r="J86" s="36" t="str">
        <f>E26</f>
        <v xml:space="preserve"> </v>
      </c>
      <c r="K86" s="39"/>
      <c r="L86" s="43"/>
    </row>
    <row r="87" spans="2:12" s="1" customFormat="1" ht="10.3" customHeight="1">
      <c r="B87" s="38"/>
      <c r="C87" s="39"/>
      <c r="D87" s="39"/>
      <c r="E87" s="39"/>
      <c r="F87" s="39"/>
      <c r="G87" s="39"/>
      <c r="H87" s="39"/>
      <c r="I87" s="143"/>
      <c r="J87" s="39"/>
      <c r="K87" s="39"/>
      <c r="L87" s="43"/>
    </row>
    <row r="88" spans="2:20" s="10" customFormat="1" ht="29.25" customHeight="1">
      <c r="B88" s="190"/>
      <c r="C88" s="191" t="s">
        <v>197</v>
      </c>
      <c r="D88" s="192" t="s">
        <v>52</v>
      </c>
      <c r="E88" s="192" t="s">
        <v>48</v>
      </c>
      <c r="F88" s="192" t="s">
        <v>49</v>
      </c>
      <c r="G88" s="192" t="s">
        <v>198</v>
      </c>
      <c r="H88" s="192" t="s">
        <v>199</v>
      </c>
      <c r="I88" s="193" t="s">
        <v>200</v>
      </c>
      <c r="J88" s="192" t="s">
        <v>181</v>
      </c>
      <c r="K88" s="194" t="s">
        <v>201</v>
      </c>
      <c r="L88" s="195"/>
      <c r="M88" s="88" t="s">
        <v>1</v>
      </c>
      <c r="N88" s="89" t="s">
        <v>37</v>
      </c>
      <c r="O88" s="89" t="s">
        <v>202</v>
      </c>
      <c r="P88" s="89" t="s">
        <v>203</v>
      </c>
      <c r="Q88" s="89" t="s">
        <v>204</v>
      </c>
      <c r="R88" s="89" t="s">
        <v>205</v>
      </c>
      <c r="S88" s="89" t="s">
        <v>206</v>
      </c>
      <c r="T88" s="90" t="s">
        <v>207</v>
      </c>
    </row>
    <row r="89" spans="2:63" s="1" customFormat="1" ht="22.8" customHeight="1">
      <c r="B89" s="38"/>
      <c r="C89" s="95" t="s">
        <v>208</v>
      </c>
      <c r="D89" s="39"/>
      <c r="E89" s="39"/>
      <c r="F89" s="39"/>
      <c r="G89" s="39"/>
      <c r="H89" s="39"/>
      <c r="I89" s="143"/>
      <c r="J89" s="196">
        <f>BK89</f>
        <v>0</v>
      </c>
      <c r="K89" s="39"/>
      <c r="L89" s="43"/>
      <c r="M89" s="91"/>
      <c r="N89" s="92"/>
      <c r="O89" s="92"/>
      <c r="P89" s="197">
        <f>P90</f>
        <v>0</v>
      </c>
      <c r="Q89" s="92"/>
      <c r="R89" s="197">
        <f>R90</f>
        <v>0</v>
      </c>
      <c r="S89" s="92"/>
      <c r="T89" s="198">
        <f>T90</f>
        <v>0</v>
      </c>
      <c r="AT89" s="17" t="s">
        <v>66</v>
      </c>
      <c r="AU89" s="17" t="s">
        <v>183</v>
      </c>
      <c r="BK89" s="199">
        <f>BK90</f>
        <v>0</v>
      </c>
    </row>
    <row r="90" spans="2:63" s="11" customFormat="1" ht="25.9" customHeight="1">
      <c r="B90" s="200"/>
      <c r="C90" s="201"/>
      <c r="D90" s="202" t="s">
        <v>66</v>
      </c>
      <c r="E90" s="203" t="s">
        <v>811</v>
      </c>
      <c r="F90" s="203" t="s">
        <v>812</v>
      </c>
      <c r="G90" s="201"/>
      <c r="H90" s="201"/>
      <c r="I90" s="204"/>
      <c r="J90" s="205">
        <f>BK90</f>
        <v>0</v>
      </c>
      <c r="K90" s="201"/>
      <c r="L90" s="206"/>
      <c r="M90" s="207"/>
      <c r="N90" s="208"/>
      <c r="O90" s="208"/>
      <c r="P90" s="209">
        <f>P91+P95+P99</f>
        <v>0</v>
      </c>
      <c r="Q90" s="208"/>
      <c r="R90" s="209">
        <f>R91+R95+R99</f>
        <v>0</v>
      </c>
      <c r="S90" s="208"/>
      <c r="T90" s="210">
        <f>T91+T95+T99</f>
        <v>0</v>
      </c>
      <c r="AR90" s="211" t="s">
        <v>254</v>
      </c>
      <c r="AT90" s="212" t="s">
        <v>66</v>
      </c>
      <c r="AU90" s="212" t="s">
        <v>67</v>
      </c>
      <c r="AY90" s="211" t="s">
        <v>211</v>
      </c>
      <c r="BK90" s="213">
        <f>BK91+BK95+BK99</f>
        <v>0</v>
      </c>
    </row>
    <row r="91" spans="2:63" s="11" customFormat="1" ht="22.8" customHeight="1">
      <c r="B91" s="200"/>
      <c r="C91" s="201"/>
      <c r="D91" s="202" t="s">
        <v>66</v>
      </c>
      <c r="E91" s="214" t="s">
        <v>813</v>
      </c>
      <c r="F91" s="214" t="s">
        <v>814</v>
      </c>
      <c r="G91" s="201"/>
      <c r="H91" s="201"/>
      <c r="I91" s="204"/>
      <c r="J91" s="215">
        <f>BK91</f>
        <v>0</v>
      </c>
      <c r="K91" s="201"/>
      <c r="L91" s="206"/>
      <c r="M91" s="207"/>
      <c r="N91" s="208"/>
      <c r="O91" s="208"/>
      <c r="P91" s="209">
        <f>SUM(P92:P94)</f>
        <v>0</v>
      </c>
      <c r="Q91" s="208"/>
      <c r="R91" s="209">
        <f>SUM(R92:R94)</f>
        <v>0</v>
      </c>
      <c r="S91" s="208"/>
      <c r="T91" s="210">
        <f>SUM(T92:T94)</f>
        <v>0</v>
      </c>
      <c r="AR91" s="211" t="s">
        <v>254</v>
      </c>
      <c r="AT91" s="212" t="s">
        <v>66</v>
      </c>
      <c r="AU91" s="212" t="s">
        <v>74</v>
      </c>
      <c r="AY91" s="211" t="s">
        <v>211</v>
      </c>
      <c r="BK91" s="213">
        <f>SUM(BK92:BK94)</f>
        <v>0</v>
      </c>
    </row>
    <row r="92" spans="2:65" s="1" customFormat="1" ht="16.5" customHeight="1">
      <c r="B92" s="38"/>
      <c r="C92" s="216" t="s">
        <v>74</v>
      </c>
      <c r="D92" s="216" t="s">
        <v>213</v>
      </c>
      <c r="E92" s="217" t="s">
        <v>821</v>
      </c>
      <c r="F92" s="218" t="s">
        <v>822</v>
      </c>
      <c r="G92" s="219" t="s">
        <v>817</v>
      </c>
      <c r="H92" s="220">
        <v>1</v>
      </c>
      <c r="I92" s="221"/>
      <c r="J92" s="222">
        <f>ROUND(I92*H92,2)</f>
        <v>0</v>
      </c>
      <c r="K92" s="218" t="s">
        <v>217</v>
      </c>
      <c r="L92" s="43"/>
      <c r="M92" s="223" t="s">
        <v>1</v>
      </c>
      <c r="N92" s="224" t="s">
        <v>38</v>
      </c>
      <c r="O92" s="79"/>
      <c r="P92" s="225">
        <f>O92*H92</f>
        <v>0</v>
      </c>
      <c r="Q92" s="225">
        <v>0</v>
      </c>
      <c r="R92" s="225">
        <f>Q92*H92</f>
        <v>0</v>
      </c>
      <c r="S92" s="225">
        <v>0</v>
      </c>
      <c r="T92" s="226">
        <f>S92*H92</f>
        <v>0</v>
      </c>
      <c r="AR92" s="17" t="s">
        <v>818</v>
      </c>
      <c r="AT92" s="17" t="s">
        <v>213</v>
      </c>
      <c r="AU92" s="17" t="s">
        <v>76</v>
      </c>
      <c r="AY92" s="17" t="s">
        <v>211</v>
      </c>
      <c r="BE92" s="227">
        <f>IF(N92="základní",J92,0)</f>
        <v>0</v>
      </c>
      <c r="BF92" s="227">
        <f>IF(N92="snížená",J92,0)</f>
        <v>0</v>
      </c>
      <c r="BG92" s="227">
        <f>IF(N92="zákl. přenesená",J92,0)</f>
        <v>0</v>
      </c>
      <c r="BH92" s="227">
        <f>IF(N92="sníž. přenesená",J92,0)</f>
        <v>0</v>
      </c>
      <c r="BI92" s="227">
        <f>IF(N92="nulová",J92,0)</f>
        <v>0</v>
      </c>
      <c r="BJ92" s="17" t="s">
        <v>74</v>
      </c>
      <c r="BK92" s="227">
        <f>ROUND(I92*H92,2)</f>
        <v>0</v>
      </c>
      <c r="BL92" s="17" t="s">
        <v>818</v>
      </c>
      <c r="BM92" s="17" t="s">
        <v>1471</v>
      </c>
    </row>
    <row r="93" spans="2:47" s="1" customFormat="1" ht="12">
      <c r="B93" s="38"/>
      <c r="C93" s="39"/>
      <c r="D93" s="228" t="s">
        <v>219</v>
      </c>
      <c r="E93" s="39"/>
      <c r="F93" s="229" t="s">
        <v>822</v>
      </c>
      <c r="G93" s="39"/>
      <c r="H93" s="39"/>
      <c r="I93" s="143"/>
      <c r="J93" s="39"/>
      <c r="K93" s="39"/>
      <c r="L93" s="43"/>
      <c r="M93" s="230"/>
      <c r="N93" s="79"/>
      <c r="O93" s="79"/>
      <c r="P93" s="79"/>
      <c r="Q93" s="79"/>
      <c r="R93" s="79"/>
      <c r="S93" s="79"/>
      <c r="T93" s="80"/>
      <c r="AT93" s="17" t="s">
        <v>219</v>
      </c>
      <c r="AU93" s="17" t="s">
        <v>76</v>
      </c>
    </row>
    <row r="94" spans="2:47" s="1" customFormat="1" ht="12">
      <c r="B94" s="38"/>
      <c r="C94" s="39"/>
      <c r="D94" s="228" t="s">
        <v>250</v>
      </c>
      <c r="E94" s="39"/>
      <c r="F94" s="231" t="s">
        <v>1141</v>
      </c>
      <c r="G94" s="39"/>
      <c r="H94" s="39"/>
      <c r="I94" s="143"/>
      <c r="J94" s="39"/>
      <c r="K94" s="39"/>
      <c r="L94" s="43"/>
      <c r="M94" s="230"/>
      <c r="N94" s="79"/>
      <c r="O94" s="79"/>
      <c r="P94" s="79"/>
      <c r="Q94" s="79"/>
      <c r="R94" s="79"/>
      <c r="S94" s="79"/>
      <c r="T94" s="80"/>
      <c r="AT94" s="17" t="s">
        <v>250</v>
      </c>
      <c r="AU94" s="17" t="s">
        <v>76</v>
      </c>
    </row>
    <row r="95" spans="2:63" s="11" customFormat="1" ht="22.8" customHeight="1">
      <c r="B95" s="200"/>
      <c r="C95" s="201"/>
      <c r="D95" s="202" t="s">
        <v>66</v>
      </c>
      <c r="E95" s="214" t="s">
        <v>825</v>
      </c>
      <c r="F95" s="214" t="s">
        <v>826</v>
      </c>
      <c r="G95" s="201"/>
      <c r="H95" s="201"/>
      <c r="I95" s="204"/>
      <c r="J95" s="215">
        <f>BK95</f>
        <v>0</v>
      </c>
      <c r="K95" s="201"/>
      <c r="L95" s="206"/>
      <c r="M95" s="207"/>
      <c r="N95" s="208"/>
      <c r="O95" s="208"/>
      <c r="P95" s="209">
        <f>SUM(P96:P98)</f>
        <v>0</v>
      </c>
      <c r="Q95" s="208"/>
      <c r="R95" s="209">
        <f>SUM(R96:R98)</f>
        <v>0</v>
      </c>
      <c r="S95" s="208"/>
      <c r="T95" s="210">
        <f>SUM(T96:T98)</f>
        <v>0</v>
      </c>
      <c r="AR95" s="211" t="s">
        <v>254</v>
      </c>
      <c r="AT95" s="212" t="s">
        <v>66</v>
      </c>
      <c r="AU95" s="212" t="s">
        <v>74</v>
      </c>
      <c r="AY95" s="211" t="s">
        <v>211</v>
      </c>
      <c r="BK95" s="213">
        <f>SUM(BK96:BK98)</f>
        <v>0</v>
      </c>
    </row>
    <row r="96" spans="2:65" s="1" customFormat="1" ht="16.5" customHeight="1">
      <c r="B96" s="38"/>
      <c r="C96" s="216" t="s">
        <v>76</v>
      </c>
      <c r="D96" s="216" t="s">
        <v>213</v>
      </c>
      <c r="E96" s="217" t="s">
        <v>827</v>
      </c>
      <c r="F96" s="218" t="s">
        <v>826</v>
      </c>
      <c r="G96" s="219" t="s">
        <v>817</v>
      </c>
      <c r="H96" s="220">
        <v>1</v>
      </c>
      <c r="I96" s="221"/>
      <c r="J96" s="222">
        <f>ROUND(I96*H96,2)</f>
        <v>0</v>
      </c>
      <c r="K96" s="218" t="s">
        <v>217</v>
      </c>
      <c r="L96" s="43"/>
      <c r="M96" s="223" t="s">
        <v>1</v>
      </c>
      <c r="N96" s="224" t="s">
        <v>38</v>
      </c>
      <c r="O96" s="79"/>
      <c r="P96" s="225">
        <f>O96*H96</f>
        <v>0</v>
      </c>
      <c r="Q96" s="225">
        <v>0</v>
      </c>
      <c r="R96" s="225">
        <f>Q96*H96</f>
        <v>0</v>
      </c>
      <c r="S96" s="225">
        <v>0</v>
      </c>
      <c r="T96" s="226">
        <f>S96*H96</f>
        <v>0</v>
      </c>
      <c r="AR96" s="17" t="s">
        <v>818</v>
      </c>
      <c r="AT96" s="17" t="s">
        <v>213</v>
      </c>
      <c r="AU96" s="17" t="s">
        <v>76</v>
      </c>
      <c r="AY96" s="17" t="s">
        <v>211</v>
      </c>
      <c r="BE96" s="227">
        <f>IF(N96="základní",J96,0)</f>
        <v>0</v>
      </c>
      <c r="BF96" s="227">
        <f>IF(N96="snížená",J96,0)</f>
        <v>0</v>
      </c>
      <c r="BG96" s="227">
        <f>IF(N96="zákl. přenesená",J96,0)</f>
        <v>0</v>
      </c>
      <c r="BH96" s="227">
        <f>IF(N96="sníž. přenesená",J96,0)</f>
        <v>0</v>
      </c>
      <c r="BI96" s="227">
        <f>IF(N96="nulová",J96,0)</f>
        <v>0</v>
      </c>
      <c r="BJ96" s="17" t="s">
        <v>74</v>
      </c>
      <c r="BK96" s="227">
        <f>ROUND(I96*H96,2)</f>
        <v>0</v>
      </c>
      <c r="BL96" s="17" t="s">
        <v>818</v>
      </c>
      <c r="BM96" s="17" t="s">
        <v>1472</v>
      </c>
    </row>
    <row r="97" spans="2:47" s="1" customFormat="1" ht="12">
      <c r="B97" s="38"/>
      <c r="C97" s="39"/>
      <c r="D97" s="228" t="s">
        <v>219</v>
      </c>
      <c r="E97" s="39"/>
      <c r="F97" s="229" t="s">
        <v>826</v>
      </c>
      <c r="G97" s="39"/>
      <c r="H97" s="39"/>
      <c r="I97" s="143"/>
      <c r="J97" s="39"/>
      <c r="K97" s="39"/>
      <c r="L97" s="43"/>
      <c r="M97" s="230"/>
      <c r="N97" s="79"/>
      <c r="O97" s="79"/>
      <c r="P97" s="79"/>
      <c r="Q97" s="79"/>
      <c r="R97" s="79"/>
      <c r="S97" s="79"/>
      <c r="T97" s="80"/>
      <c r="AT97" s="17" t="s">
        <v>219</v>
      </c>
      <c r="AU97" s="17" t="s">
        <v>76</v>
      </c>
    </row>
    <row r="98" spans="2:47" s="1" customFormat="1" ht="12">
      <c r="B98" s="38"/>
      <c r="C98" s="39"/>
      <c r="D98" s="228" t="s">
        <v>250</v>
      </c>
      <c r="E98" s="39"/>
      <c r="F98" s="231" t="s">
        <v>1473</v>
      </c>
      <c r="G98" s="39"/>
      <c r="H98" s="39"/>
      <c r="I98" s="143"/>
      <c r="J98" s="39"/>
      <c r="K98" s="39"/>
      <c r="L98" s="43"/>
      <c r="M98" s="230"/>
      <c r="N98" s="79"/>
      <c r="O98" s="79"/>
      <c r="P98" s="79"/>
      <c r="Q98" s="79"/>
      <c r="R98" s="79"/>
      <c r="S98" s="79"/>
      <c r="T98" s="80"/>
      <c r="AT98" s="17" t="s">
        <v>250</v>
      </c>
      <c r="AU98" s="17" t="s">
        <v>76</v>
      </c>
    </row>
    <row r="99" spans="2:63" s="11" customFormat="1" ht="22.8" customHeight="1">
      <c r="B99" s="200"/>
      <c r="C99" s="201"/>
      <c r="D99" s="202" t="s">
        <v>66</v>
      </c>
      <c r="E99" s="214" t="s">
        <v>830</v>
      </c>
      <c r="F99" s="214" t="s">
        <v>831</v>
      </c>
      <c r="G99" s="201"/>
      <c r="H99" s="201"/>
      <c r="I99" s="204"/>
      <c r="J99" s="215">
        <f>BK99</f>
        <v>0</v>
      </c>
      <c r="K99" s="201"/>
      <c r="L99" s="206"/>
      <c r="M99" s="207"/>
      <c r="N99" s="208"/>
      <c r="O99" s="208"/>
      <c r="P99" s="209">
        <f>SUM(P100:P102)</f>
        <v>0</v>
      </c>
      <c r="Q99" s="208"/>
      <c r="R99" s="209">
        <f>SUM(R100:R102)</f>
        <v>0</v>
      </c>
      <c r="S99" s="208"/>
      <c r="T99" s="210">
        <f>SUM(T100:T102)</f>
        <v>0</v>
      </c>
      <c r="AR99" s="211" t="s">
        <v>254</v>
      </c>
      <c r="AT99" s="212" t="s">
        <v>66</v>
      </c>
      <c r="AU99" s="212" t="s">
        <v>74</v>
      </c>
      <c r="AY99" s="211" t="s">
        <v>211</v>
      </c>
      <c r="BK99" s="213">
        <f>SUM(BK100:BK102)</f>
        <v>0</v>
      </c>
    </row>
    <row r="100" spans="2:65" s="1" customFormat="1" ht="16.5" customHeight="1">
      <c r="B100" s="38"/>
      <c r="C100" s="216" t="s">
        <v>236</v>
      </c>
      <c r="D100" s="216" t="s">
        <v>213</v>
      </c>
      <c r="E100" s="217" t="s">
        <v>1143</v>
      </c>
      <c r="F100" s="218" t="s">
        <v>1144</v>
      </c>
      <c r="G100" s="219" t="s">
        <v>817</v>
      </c>
      <c r="H100" s="220">
        <v>1</v>
      </c>
      <c r="I100" s="221"/>
      <c r="J100" s="222">
        <f>ROUND(I100*H100,2)</f>
        <v>0</v>
      </c>
      <c r="K100" s="218" t="s">
        <v>217</v>
      </c>
      <c r="L100" s="43"/>
      <c r="M100" s="223" t="s">
        <v>1</v>
      </c>
      <c r="N100" s="224" t="s">
        <v>38</v>
      </c>
      <c r="O100" s="79"/>
      <c r="P100" s="225">
        <f>O100*H100</f>
        <v>0</v>
      </c>
      <c r="Q100" s="225">
        <v>0</v>
      </c>
      <c r="R100" s="225">
        <f>Q100*H100</f>
        <v>0</v>
      </c>
      <c r="S100" s="225">
        <v>0</v>
      </c>
      <c r="T100" s="226">
        <f>S100*H100</f>
        <v>0</v>
      </c>
      <c r="AR100" s="17" t="s">
        <v>218</v>
      </c>
      <c r="AT100" s="17" t="s">
        <v>213</v>
      </c>
      <c r="AU100" s="17" t="s">
        <v>76</v>
      </c>
      <c r="AY100" s="17" t="s">
        <v>211</v>
      </c>
      <c r="BE100" s="227">
        <f>IF(N100="základní",J100,0)</f>
        <v>0</v>
      </c>
      <c r="BF100" s="227">
        <f>IF(N100="snížená",J100,0)</f>
        <v>0</v>
      </c>
      <c r="BG100" s="227">
        <f>IF(N100="zákl. přenesená",J100,0)</f>
        <v>0</v>
      </c>
      <c r="BH100" s="227">
        <f>IF(N100="sníž. přenesená",J100,0)</f>
        <v>0</v>
      </c>
      <c r="BI100" s="227">
        <f>IF(N100="nulová",J100,0)</f>
        <v>0</v>
      </c>
      <c r="BJ100" s="17" t="s">
        <v>74</v>
      </c>
      <c r="BK100" s="227">
        <f>ROUND(I100*H100,2)</f>
        <v>0</v>
      </c>
      <c r="BL100" s="17" t="s">
        <v>218</v>
      </c>
      <c r="BM100" s="17" t="s">
        <v>1474</v>
      </c>
    </row>
    <row r="101" spans="2:47" s="1" customFormat="1" ht="12">
      <c r="B101" s="38"/>
      <c r="C101" s="39"/>
      <c r="D101" s="228" t="s">
        <v>219</v>
      </c>
      <c r="E101" s="39"/>
      <c r="F101" s="229" t="s">
        <v>1144</v>
      </c>
      <c r="G101" s="39"/>
      <c r="H101" s="39"/>
      <c r="I101" s="143"/>
      <c r="J101" s="39"/>
      <c r="K101" s="39"/>
      <c r="L101" s="43"/>
      <c r="M101" s="230"/>
      <c r="N101" s="79"/>
      <c r="O101" s="79"/>
      <c r="P101" s="79"/>
      <c r="Q101" s="79"/>
      <c r="R101" s="79"/>
      <c r="S101" s="79"/>
      <c r="T101" s="80"/>
      <c r="AT101" s="17" t="s">
        <v>219</v>
      </c>
      <c r="AU101" s="17" t="s">
        <v>76</v>
      </c>
    </row>
    <row r="102" spans="2:47" s="1" customFormat="1" ht="12">
      <c r="B102" s="38"/>
      <c r="C102" s="39"/>
      <c r="D102" s="228" t="s">
        <v>250</v>
      </c>
      <c r="E102" s="39"/>
      <c r="F102" s="231" t="s">
        <v>1145</v>
      </c>
      <c r="G102" s="39"/>
      <c r="H102" s="39"/>
      <c r="I102" s="143"/>
      <c r="J102" s="39"/>
      <c r="K102" s="39"/>
      <c r="L102" s="43"/>
      <c r="M102" s="289"/>
      <c r="N102" s="290"/>
      <c r="O102" s="290"/>
      <c r="P102" s="290"/>
      <c r="Q102" s="290"/>
      <c r="R102" s="290"/>
      <c r="S102" s="290"/>
      <c r="T102" s="291"/>
      <c r="AT102" s="17" t="s">
        <v>250</v>
      </c>
      <c r="AU102" s="17" t="s">
        <v>76</v>
      </c>
    </row>
    <row r="103" spans="2:12" s="1" customFormat="1" ht="6.95" customHeight="1">
      <c r="B103" s="57"/>
      <c r="C103" s="58"/>
      <c r="D103" s="58"/>
      <c r="E103" s="58"/>
      <c r="F103" s="58"/>
      <c r="G103" s="58"/>
      <c r="H103" s="58"/>
      <c r="I103" s="167"/>
      <c r="J103" s="58"/>
      <c r="K103" s="58"/>
      <c r="L103" s="43"/>
    </row>
  </sheetData>
  <sheetProtection password="CC35" sheet="1" objects="1" scenarios="1" formatColumns="0" formatRows="0" autoFilter="0"/>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Zlámal Marek, Ing.</dc:creator>
  <cp:keywords/>
  <dc:description/>
  <cp:lastModifiedBy>Zlámal Marek, Ing.</cp:lastModifiedBy>
  <dcterms:created xsi:type="dcterms:W3CDTF">2019-06-20T14:15:20Z</dcterms:created>
  <dcterms:modified xsi:type="dcterms:W3CDTF">2019-06-20T14:15:56Z</dcterms:modified>
  <cp:category/>
  <cp:version/>
  <cp:contentType/>
  <cp:contentStatus/>
</cp:coreProperties>
</file>