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D1.01 - Architektonicko-s..." sheetId="2" r:id="rId2"/>
    <sheet name="D1.03 - Zdravotně technic..." sheetId="3" r:id="rId3"/>
    <sheet name="D1.07 - Vytápění" sheetId="4" r:id="rId4"/>
    <sheet name="D1.08 - Elektroinstalace ..." sheetId="5" r:id="rId5"/>
    <sheet name="Pokyny pro vyplnění" sheetId="6" r:id="rId6"/>
  </sheets>
  <definedNames>
    <definedName name="_xlnm.Print_Area" localSheetId="0">'Rekapitulace stavby'!$D$4:$AO$36,'Rekapitulace stavby'!$C$42:$AQ$60</definedName>
    <definedName name="_xlnm.Print_Titles" localSheetId="0">'Rekapitulace stavby'!$52:$52</definedName>
    <definedName name="_xlnm._FilterDatabase" localSheetId="1" hidden="1">'D1.01 - Architektonicko-s...'!$C$112:$K$697</definedName>
    <definedName name="_xlnm.Print_Area" localSheetId="1">'D1.01 - Architektonicko-s...'!$C$4:$J$41,'D1.01 - Architektonicko-s...'!$C$47:$J$92,'D1.01 - Architektonicko-s...'!$C$98:$K$697</definedName>
    <definedName name="_xlnm.Print_Titles" localSheetId="1">'D1.01 - Architektonicko-s...'!$112:$112</definedName>
    <definedName name="_xlnm._FilterDatabase" localSheetId="2" hidden="1">'D1.03 - Zdravotně technic...'!$C$91:$K$158</definedName>
    <definedName name="_xlnm.Print_Area" localSheetId="2">'D1.03 - Zdravotně technic...'!$C$4:$J$41,'D1.03 - Zdravotně technic...'!$C$47:$J$71,'D1.03 - Zdravotně technic...'!$C$77:$K$158</definedName>
    <definedName name="_xlnm.Print_Titles" localSheetId="2">'D1.03 - Zdravotně technic...'!$91:$91</definedName>
    <definedName name="_xlnm._FilterDatabase" localSheetId="3" hidden="1">'D1.07 - Vytápění'!$C$90:$K$127</definedName>
    <definedName name="_xlnm.Print_Area" localSheetId="3">'D1.07 - Vytápění'!$C$4:$J$41,'D1.07 - Vytápění'!$C$47:$J$70,'D1.07 - Vytápění'!$C$76:$K$127</definedName>
    <definedName name="_xlnm.Print_Titles" localSheetId="3">'D1.07 - Vytápění'!$90:$90</definedName>
    <definedName name="_xlnm._FilterDatabase" localSheetId="4" hidden="1">'D1.08 - Elektroinstalace ...'!$C$94:$K$258</definedName>
    <definedName name="_xlnm.Print_Area" localSheetId="4">'D1.08 - Elektroinstalace ...'!$C$4:$J$41,'D1.08 - Elektroinstalace ...'!$C$47:$J$74,'D1.08 - Elektroinstalace ...'!$C$80:$K$258</definedName>
    <definedName name="_xlnm.Print_Titles" localSheetId="4">'D1.08 - Elektroinstalace ...'!$94:$94</definedName>
    <definedName name="_xlnm.Print_Area" localSheetId="5">'Pokyny pro vyplnění'!$B$2:$K$71,'Pokyny pro vyplnění'!$B$74:$K$118,'Pokyny pro vyplnění'!$B$121:$K$190,'Pokyny pro vyplnění'!$B$198:$K$218</definedName>
  </definedNames>
  <calcPr/>
</workbook>
</file>

<file path=xl/calcChain.xml><?xml version="1.0" encoding="utf-8"?>
<calcChain xmlns="http://schemas.openxmlformats.org/spreadsheetml/2006/main">
  <c i="5" r="J39"/>
  <c r="J38"/>
  <c i="1" r="AY59"/>
  <c i="5" r="J37"/>
  <c i="1" r="AX59"/>
  <c i="5" r="BI258"/>
  <c r="BH258"/>
  <c r="BG258"/>
  <c r="BF258"/>
  <c r="T258"/>
  <c r="R258"/>
  <c r="P258"/>
  <c r="BK258"/>
  <c r="J258"/>
  <c r="BE258"/>
  <c r="BI257"/>
  <c r="BH257"/>
  <c r="BG257"/>
  <c r="BF257"/>
  <c r="T257"/>
  <c r="R257"/>
  <c r="P257"/>
  <c r="BK257"/>
  <c r="J257"/>
  <c r="BE257"/>
  <c r="BI256"/>
  <c r="BH256"/>
  <c r="BG256"/>
  <c r="BF256"/>
  <c r="T256"/>
  <c r="R256"/>
  <c r="P256"/>
  <c r="BK256"/>
  <c r="J256"/>
  <c r="BE256"/>
  <c r="BI255"/>
  <c r="BH255"/>
  <c r="BG255"/>
  <c r="BF255"/>
  <c r="T255"/>
  <c r="R255"/>
  <c r="P255"/>
  <c r="BK255"/>
  <c r="J255"/>
  <c r="BE255"/>
  <c r="BI254"/>
  <c r="BH254"/>
  <c r="BG254"/>
  <c r="BF254"/>
  <c r="T254"/>
  <c r="R254"/>
  <c r="P254"/>
  <c r="BK254"/>
  <c r="J254"/>
  <c r="BE254"/>
  <c r="BI253"/>
  <c r="BH253"/>
  <c r="BG253"/>
  <c r="BF253"/>
  <c r="T253"/>
  <c r="R253"/>
  <c r="P253"/>
  <c r="BK253"/>
  <c r="J253"/>
  <c r="BE253"/>
  <c r="BI252"/>
  <c r="BH252"/>
  <c r="BG252"/>
  <c r="BF252"/>
  <c r="T252"/>
  <c r="T251"/>
  <c r="R252"/>
  <c r="R251"/>
  <c r="P252"/>
  <c r="P251"/>
  <c r="BK252"/>
  <c r="BK251"/>
  <c r="J251"/>
  <c r="J252"/>
  <c r="BE252"/>
  <c r="J73"/>
  <c r="BI250"/>
  <c r="BH250"/>
  <c r="BG250"/>
  <c r="BF250"/>
  <c r="T250"/>
  <c r="R250"/>
  <c r="P250"/>
  <c r="BK250"/>
  <c r="J250"/>
  <c r="BE250"/>
  <c r="BI249"/>
  <c r="BH249"/>
  <c r="BG249"/>
  <c r="BF249"/>
  <c r="T249"/>
  <c r="R249"/>
  <c r="P249"/>
  <c r="BK249"/>
  <c r="J249"/>
  <c r="BE249"/>
  <c r="BI248"/>
  <c r="BH248"/>
  <c r="BG248"/>
  <c r="BF248"/>
  <c r="T248"/>
  <c r="R248"/>
  <c r="P248"/>
  <c r="BK248"/>
  <c r="J248"/>
  <c r="BE248"/>
  <c r="BI247"/>
  <c r="BH247"/>
  <c r="BG247"/>
  <c r="BF247"/>
  <c r="T247"/>
  <c r="R247"/>
  <c r="P247"/>
  <c r="BK247"/>
  <c r="J247"/>
  <c r="BE247"/>
  <c r="BI246"/>
  <c r="BH246"/>
  <c r="BG246"/>
  <c r="BF246"/>
  <c r="T246"/>
  <c r="R246"/>
  <c r="P246"/>
  <c r="BK246"/>
  <c r="J246"/>
  <c r="BE246"/>
  <c r="BI245"/>
  <c r="BH245"/>
  <c r="BG245"/>
  <c r="BF245"/>
  <c r="T245"/>
  <c r="R245"/>
  <c r="P245"/>
  <c r="BK245"/>
  <c r="J245"/>
  <c r="BE245"/>
  <c r="BI244"/>
  <c r="BH244"/>
  <c r="BG244"/>
  <c r="BF244"/>
  <c r="T244"/>
  <c r="R244"/>
  <c r="P244"/>
  <c r="BK244"/>
  <c r="J244"/>
  <c r="BE244"/>
  <c r="BI243"/>
  <c r="BH243"/>
  <c r="BG243"/>
  <c r="BF243"/>
  <c r="T243"/>
  <c r="R243"/>
  <c r="P243"/>
  <c r="BK243"/>
  <c r="J243"/>
  <c r="BE243"/>
  <c r="BI242"/>
  <c r="BH242"/>
  <c r="BG242"/>
  <c r="BF242"/>
  <c r="T242"/>
  <c r="R242"/>
  <c r="P242"/>
  <c r="BK242"/>
  <c r="J242"/>
  <c r="BE242"/>
  <c r="BI241"/>
  <c r="BH241"/>
  <c r="BG241"/>
  <c r="BF241"/>
  <c r="T241"/>
  <c r="R241"/>
  <c r="P241"/>
  <c r="BK241"/>
  <c r="J241"/>
  <c r="BE241"/>
  <c r="BI240"/>
  <c r="BH240"/>
  <c r="BG240"/>
  <c r="BF240"/>
  <c r="T240"/>
  <c r="R240"/>
  <c r="P240"/>
  <c r="BK240"/>
  <c r="J240"/>
  <c r="BE240"/>
  <c r="BI239"/>
  <c r="BH239"/>
  <c r="BG239"/>
  <c r="BF239"/>
  <c r="T239"/>
  <c r="R239"/>
  <c r="P239"/>
  <c r="BK239"/>
  <c r="J239"/>
  <c r="BE239"/>
  <c r="BI238"/>
  <c r="BH238"/>
  <c r="BG238"/>
  <c r="BF238"/>
  <c r="T238"/>
  <c r="R238"/>
  <c r="P238"/>
  <c r="BK238"/>
  <c r="J238"/>
  <c r="BE238"/>
  <c r="BI237"/>
  <c r="BH237"/>
  <c r="BG237"/>
  <c r="BF237"/>
  <c r="T237"/>
  <c r="R237"/>
  <c r="P237"/>
  <c r="BK237"/>
  <c r="J237"/>
  <c r="BE237"/>
  <c r="BI236"/>
  <c r="BH236"/>
  <c r="BG236"/>
  <c r="BF236"/>
  <c r="T236"/>
  <c r="R236"/>
  <c r="P236"/>
  <c r="BK236"/>
  <c r="J236"/>
  <c r="BE236"/>
  <c r="BI235"/>
  <c r="BH235"/>
  <c r="BG235"/>
  <c r="BF235"/>
  <c r="T235"/>
  <c r="R235"/>
  <c r="P235"/>
  <c r="BK235"/>
  <c r="J235"/>
  <c r="BE235"/>
  <c r="BI234"/>
  <c r="BH234"/>
  <c r="BG234"/>
  <c r="BF234"/>
  <c r="T234"/>
  <c r="R234"/>
  <c r="P234"/>
  <c r="BK234"/>
  <c r="J234"/>
  <c r="BE234"/>
  <c r="BI233"/>
  <c r="BH233"/>
  <c r="BG233"/>
  <c r="BF233"/>
  <c r="T233"/>
  <c r="R233"/>
  <c r="P233"/>
  <c r="BK233"/>
  <c r="J233"/>
  <c r="BE233"/>
  <c r="BI232"/>
  <c r="BH232"/>
  <c r="BG232"/>
  <c r="BF232"/>
  <c r="T232"/>
  <c r="R232"/>
  <c r="P232"/>
  <c r="BK232"/>
  <c r="J232"/>
  <c r="BE232"/>
  <c r="BI231"/>
  <c r="BH231"/>
  <c r="BG231"/>
  <c r="BF231"/>
  <c r="T231"/>
  <c r="T230"/>
  <c r="R231"/>
  <c r="R230"/>
  <c r="P231"/>
  <c r="P230"/>
  <c r="BK231"/>
  <c r="BK230"/>
  <c r="J230"/>
  <c r="J231"/>
  <c r="BE231"/>
  <c r="J72"/>
  <c r="BI229"/>
  <c r="BH229"/>
  <c r="BG229"/>
  <c r="BF229"/>
  <c r="T229"/>
  <c r="R229"/>
  <c r="P229"/>
  <c r="BK229"/>
  <c r="J229"/>
  <c r="BE229"/>
  <c r="BI228"/>
  <c r="BH228"/>
  <c r="BG228"/>
  <c r="BF228"/>
  <c r="T228"/>
  <c r="R228"/>
  <c r="P228"/>
  <c r="BK228"/>
  <c r="J228"/>
  <c r="BE228"/>
  <c r="BI226"/>
  <c r="BH226"/>
  <c r="BG226"/>
  <c r="BF226"/>
  <c r="T226"/>
  <c r="R226"/>
  <c r="P226"/>
  <c r="BK226"/>
  <c r="J226"/>
  <c r="BE226"/>
  <c r="BI225"/>
  <c r="BH225"/>
  <c r="BG225"/>
  <c r="BF225"/>
  <c r="T225"/>
  <c r="R225"/>
  <c r="P225"/>
  <c r="BK225"/>
  <c r="J225"/>
  <c r="BE225"/>
  <c r="BI224"/>
  <c r="BH224"/>
  <c r="BG224"/>
  <c r="BF224"/>
  <c r="T224"/>
  <c r="R224"/>
  <c r="P224"/>
  <c r="BK224"/>
  <c r="J224"/>
  <c r="BE224"/>
  <c r="BI223"/>
  <c r="BH223"/>
  <c r="BG223"/>
  <c r="BF223"/>
  <c r="T223"/>
  <c r="R223"/>
  <c r="P223"/>
  <c r="BK223"/>
  <c r="J223"/>
  <c r="BE223"/>
  <c r="BI222"/>
  <c r="BH222"/>
  <c r="BG222"/>
  <c r="BF222"/>
  <c r="T222"/>
  <c r="R222"/>
  <c r="P222"/>
  <c r="BK222"/>
  <c r="J222"/>
  <c r="BE222"/>
  <c r="BI218"/>
  <c r="BH218"/>
  <c r="BG218"/>
  <c r="BF218"/>
  <c r="T218"/>
  <c r="R218"/>
  <c r="P218"/>
  <c r="BK218"/>
  <c r="J218"/>
  <c r="BE218"/>
  <c r="BI217"/>
  <c r="BH217"/>
  <c r="BG217"/>
  <c r="BF217"/>
  <c r="T217"/>
  <c r="R217"/>
  <c r="P217"/>
  <c r="BK217"/>
  <c r="J217"/>
  <c r="BE217"/>
  <c r="BI216"/>
  <c r="BH216"/>
  <c r="BG216"/>
  <c r="BF216"/>
  <c r="T216"/>
  <c r="R216"/>
  <c r="P216"/>
  <c r="BK216"/>
  <c r="J216"/>
  <c r="BE216"/>
  <c r="BI215"/>
  <c r="BH215"/>
  <c r="BG215"/>
  <c r="BF215"/>
  <c r="T215"/>
  <c r="R215"/>
  <c r="P215"/>
  <c r="BK215"/>
  <c r="J215"/>
  <c r="BE215"/>
  <c r="BI214"/>
  <c r="BH214"/>
  <c r="BG214"/>
  <c r="BF214"/>
  <c r="T214"/>
  <c r="R214"/>
  <c r="P214"/>
  <c r="BK214"/>
  <c r="J214"/>
  <c r="BE214"/>
  <c r="BI208"/>
  <c r="BH208"/>
  <c r="BG208"/>
  <c r="BF208"/>
  <c r="T208"/>
  <c r="R208"/>
  <c r="P208"/>
  <c r="BK208"/>
  <c r="J208"/>
  <c r="BE208"/>
  <c r="BI206"/>
  <c r="BH206"/>
  <c r="BG206"/>
  <c r="BF206"/>
  <c r="T206"/>
  <c r="R206"/>
  <c r="P206"/>
  <c r="BK206"/>
  <c r="J206"/>
  <c r="BE206"/>
  <c r="BI205"/>
  <c r="BH205"/>
  <c r="BG205"/>
  <c r="BF205"/>
  <c r="T205"/>
  <c r="R205"/>
  <c r="P205"/>
  <c r="BK205"/>
  <c r="J205"/>
  <c r="BE205"/>
  <c r="BI203"/>
  <c r="BH203"/>
  <c r="BG203"/>
  <c r="BF203"/>
  <c r="T203"/>
  <c r="R203"/>
  <c r="P203"/>
  <c r="BK203"/>
  <c r="J203"/>
  <c r="BE203"/>
  <c r="BI202"/>
  <c r="BH202"/>
  <c r="BG202"/>
  <c r="BF202"/>
  <c r="T202"/>
  <c r="R202"/>
  <c r="P202"/>
  <c r="BK202"/>
  <c r="J202"/>
  <c r="BE202"/>
  <c r="BI200"/>
  <c r="BH200"/>
  <c r="BG200"/>
  <c r="BF200"/>
  <c r="T200"/>
  <c r="R200"/>
  <c r="P200"/>
  <c r="BK200"/>
  <c r="J200"/>
  <c r="BE200"/>
  <c r="BI198"/>
  <c r="BH198"/>
  <c r="BG198"/>
  <c r="BF198"/>
  <c r="T198"/>
  <c r="R198"/>
  <c r="P198"/>
  <c r="BK198"/>
  <c r="J198"/>
  <c r="BE198"/>
  <c r="BI194"/>
  <c r="BH194"/>
  <c r="BG194"/>
  <c r="BF194"/>
  <c r="T194"/>
  <c r="R194"/>
  <c r="P194"/>
  <c r="BK194"/>
  <c r="J194"/>
  <c r="BE194"/>
  <c r="BI193"/>
  <c r="BH193"/>
  <c r="BG193"/>
  <c r="BF193"/>
  <c r="T193"/>
  <c r="R193"/>
  <c r="P193"/>
  <c r="BK193"/>
  <c r="J193"/>
  <c r="BE193"/>
  <c r="BI192"/>
  <c r="BH192"/>
  <c r="BG192"/>
  <c r="BF192"/>
  <c r="T192"/>
  <c r="R192"/>
  <c r="P192"/>
  <c r="BK192"/>
  <c r="J192"/>
  <c r="BE192"/>
  <c r="BI191"/>
  <c r="BH191"/>
  <c r="BG191"/>
  <c r="BF191"/>
  <c r="T191"/>
  <c r="R191"/>
  <c r="P191"/>
  <c r="BK191"/>
  <c r="J191"/>
  <c r="BE191"/>
  <c r="BI190"/>
  <c r="BH190"/>
  <c r="BG190"/>
  <c r="BF190"/>
  <c r="T190"/>
  <c r="R190"/>
  <c r="P190"/>
  <c r="BK190"/>
  <c r="J190"/>
  <c r="BE190"/>
  <c r="BI189"/>
  <c r="BH189"/>
  <c r="BG189"/>
  <c r="BF189"/>
  <c r="T189"/>
  <c r="R189"/>
  <c r="P189"/>
  <c r="BK189"/>
  <c r="J189"/>
  <c r="BE189"/>
  <c r="BI187"/>
  <c r="BH187"/>
  <c r="BG187"/>
  <c r="BF187"/>
  <c r="T187"/>
  <c r="R187"/>
  <c r="P187"/>
  <c r="BK187"/>
  <c r="J187"/>
  <c r="BE187"/>
  <c r="BI186"/>
  <c r="BH186"/>
  <c r="BG186"/>
  <c r="BF186"/>
  <c r="T186"/>
  <c r="T185"/>
  <c r="R186"/>
  <c r="R185"/>
  <c r="P186"/>
  <c r="P185"/>
  <c r="BK186"/>
  <c r="BK185"/>
  <c r="J185"/>
  <c r="J186"/>
  <c r="BE186"/>
  <c r="J71"/>
  <c r="BI181"/>
  <c r="BH181"/>
  <c r="BG181"/>
  <c r="BF181"/>
  <c r="T181"/>
  <c r="R181"/>
  <c r="P181"/>
  <c r="BK181"/>
  <c r="J181"/>
  <c r="BE181"/>
  <c r="BI179"/>
  <c r="BH179"/>
  <c r="BG179"/>
  <c r="BF179"/>
  <c r="T179"/>
  <c r="R179"/>
  <c r="P179"/>
  <c r="BK179"/>
  <c r="J179"/>
  <c r="BE179"/>
  <c r="BI177"/>
  <c r="BH177"/>
  <c r="BG177"/>
  <c r="BF177"/>
  <c r="T177"/>
  <c r="R177"/>
  <c r="P177"/>
  <c r="BK177"/>
  <c r="J177"/>
  <c r="BE177"/>
  <c r="BI175"/>
  <c r="BH175"/>
  <c r="BG175"/>
  <c r="BF175"/>
  <c r="T175"/>
  <c r="T174"/>
  <c r="R175"/>
  <c r="R174"/>
  <c r="P175"/>
  <c r="P174"/>
  <c r="BK175"/>
  <c r="BK174"/>
  <c r="J174"/>
  <c r="J175"/>
  <c r="BE175"/>
  <c r="J70"/>
  <c r="BI173"/>
  <c r="BH173"/>
  <c r="BG173"/>
  <c r="BF173"/>
  <c r="T173"/>
  <c r="R173"/>
  <c r="P173"/>
  <c r="BK173"/>
  <c r="J173"/>
  <c r="BE173"/>
  <c r="BI172"/>
  <c r="BH172"/>
  <c r="BG172"/>
  <c r="BF172"/>
  <c r="T172"/>
  <c r="R172"/>
  <c r="P172"/>
  <c r="BK172"/>
  <c r="J172"/>
  <c r="BE172"/>
  <c r="BI171"/>
  <c r="BH171"/>
  <c r="BG171"/>
  <c r="BF171"/>
  <c r="T171"/>
  <c r="R171"/>
  <c r="P171"/>
  <c r="BK171"/>
  <c r="J171"/>
  <c r="BE171"/>
  <c r="BI170"/>
  <c r="BH170"/>
  <c r="BG170"/>
  <c r="BF170"/>
  <c r="T170"/>
  <c r="R170"/>
  <c r="P170"/>
  <c r="BK170"/>
  <c r="J170"/>
  <c r="BE170"/>
  <c r="BI169"/>
  <c r="BH169"/>
  <c r="BG169"/>
  <c r="BF169"/>
  <c r="T169"/>
  <c r="R169"/>
  <c r="P169"/>
  <c r="BK169"/>
  <c r="J169"/>
  <c r="BE169"/>
  <c r="BI168"/>
  <c r="BH168"/>
  <c r="BG168"/>
  <c r="BF168"/>
  <c r="T168"/>
  <c r="R168"/>
  <c r="P168"/>
  <c r="BK168"/>
  <c r="J168"/>
  <c r="BE168"/>
  <c r="BI167"/>
  <c r="BH167"/>
  <c r="BG167"/>
  <c r="BF167"/>
  <c r="T167"/>
  <c r="R167"/>
  <c r="P167"/>
  <c r="BK167"/>
  <c r="J167"/>
  <c r="BE167"/>
  <c r="BI165"/>
  <c r="BH165"/>
  <c r="BG165"/>
  <c r="BF165"/>
  <c r="T165"/>
  <c r="R165"/>
  <c r="P165"/>
  <c r="BK165"/>
  <c r="J165"/>
  <c r="BE165"/>
  <c r="BI164"/>
  <c r="BH164"/>
  <c r="BG164"/>
  <c r="BF164"/>
  <c r="T164"/>
  <c r="R164"/>
  <c r="P164"/>
  <c r="BK164"/>
  <c r="J164"/>
  <c r="BE164"/>
  <c r="BI162"/>
  <c r="BH162"/>
  <c r="BG162"/>
  <c r="BF162"/>
  <c r="T162"/>
  <c r="R162"/>
  <c r="P162"/>
  <c r="BK162"/>
  <c r="J162"/>
  <c r="BE162"/>
  <c r="BI161"/>
  <c r="BH161"/>
  <c r="BG161"/>
  <c r="BF161"/>
  <c r="T161"/>
  <c r="R161"/>
  <c r="P161"/>
  <c r="BK161"/>
  <c r="J161"/>
  <c r="BE161"/>
  <c r="BI160"/>
  <c r="BH160"/>
  <c r="BG160"/>
  <c r="BF160"/>
  <c r="T160"/>
  <c r="R160"/>
  <c r="P160"/>
  <c r="BK160"/>
  <c r="J160"/>
  <c r="BE160"/>
  <c r="BI159"/>
  <c r="BH159"/>
  <c r="BG159"/>
  <c r="BF159"/>
  <c r="T159"/>
  <c r="R159"/>
  <c r="P159"/>
  <c r="BK159"/>
  <c r="J159"/>
  <c r="BE159"/>
  <c r="BI158"/>
  <c r="BH158"/>
  <c r="BG158"/>
  <c r="BF158"/>
  <c r="T158"/>
  <c r="R158"/>
  <c r="P158"/>
  <c r="BK158"/>
  <c r="J158"/>
  <c r="BE158"/>
  <c r="BI157"/>
  <c r="BH157"/>
  <c r="BG157"/>
  <c r="BF157"/>
  <c r="T157"/>
  <c r="R157"/>
  <c r="P157"/>
  <c r="BK157"/>
  <c r="J157"/>
  <c r="BE157"/>
  <c r="BI156"/>
  <c r="BH156"/>
  <c r="BG156"/>
  <c r="BF156"/>
  <c r="T156"/>
  <c r="R156"/>
  <c r="P156"/>
  <c r="BK156"/>
  <c r="J156"/>
  <c r="BE156"/>
  <c r="BI155"/>
  <c r="BH155"/>
  <c r="BG155"/>
  <c r="BF155"/>
  <c r="T155"/>
  <c r="R155"/>
  <c r="P155"/>
  <c r="BK155"/>
  <c r="J155"/>
  <c r="BE155"/>
  <c r="BI154"/>
  <c r="BH154"/>
  <c r="BG154"/>
  <c r="BF154"/>
  <c r="T154"/>
  <c r="R154"/>
  <c r="P154"/>
  <c r="BK154"/>
  <c r="J154"/>
  <c r="BE154"/>
  <c r="BI153"/>
  <c r="BH153"/>
  <c r="BG153"/>
  <c r="BF153"/>
  <c r="T153"/>
  <c r="R153"/>
  <c r="P153"/>
  <c r="BK153"/>
  <c r="J153"/>
  <c r="BE153"/>
  <c r="BI149"/>
  <c r="BH149"/>
  <c r="BG149"/>
  <c r="BF149"/>
  <c r="T149"/>
  <c r="R149"/>
  <c r="P149"/>
  <c r="BK149"/>
  <c r="J149"/>
  <c r="BE149"/>
  <c r="BI148"/>
  <c r="BH148"/>
  <c r="BG148"/>
  <c r="BF148"/>
  <c r="T148"/>
  <c r="R148"/>
  <c r="P148"/>
  <c r="BK148"/>
  <c r="J148"/>
  <c r="BE148"/>
  <c r="BI147"/>
  <c r="BH147"/>
  <c r="BG147"/>
  <c r="BF147"/>
  <c r="T147"/>
  <c r="R147"/>
  <c r="P147"/>
  <c r="BK147"/>
  <c r="J147"/>
  <c r="BE147"/>
  <c r="BI146"/>
  <c r="BH146"/>
  <c r="BG146"/>
  <c r="BF146"/>
  <c r="T146"/>
  <c r="R146"/>
  <c r="P146"/>
  <c r="BK146"/>
  <c r="J146"/>
  <c r="BE146"/>
  <c r="BI145"/>
  <c r="BH145"/>
  <c r="BG145"/>
  <c r="BF145"/>
  <c r="T145"/>
  <c r="R145"/>
  <c r="P145"/>
  <c r="BK145"/>
  <c r="J145"/>
  <c r="BE145"/>
  <c r="BI144"/>
  <c r="BH144"/>
  <c r="BG144"/>
  <c r="BF144"/>
  <c r="T144"/>
  <c r="R144"/>
  <c r="P144"/>
  <c r="BK144"/>
  <c r="J144"/>
  <c r="BE144"/>
  <c r="BI143"/>
  <c r="BH143"/>
  <c r="BG143"/>
  <c r="BF143"/>
  <c r="T143"/>
  <c r="R143"/>
  <c r="P143"/>
  <c r="BK143"/>
  <c r="J143"/>
  <c r="BE143"/>
  <c r="BI142"/>
  <c r="BH142"/>
  <c r="BG142"/>
  <c r="BF142"/>
  <c r="T142"/>
  <c r="R142"/>
  <c r="P142"/>
  <c r="BK142"/>
  <c r="J142"/>
  <c r="BE142"/>
  <c r="BI141"/>
  <c r="BH141"/>
  <c r="BG141"/>
  <c r="BF141"/>
  <c r="T141"/>
  <c r="R141"/>
  <c r="P141"/>
  <c r="BK141"/>
  <c r="J141"/>
  <c r="BE141"/>
  <c r="BI140"/>
  <c r="BH140"/>
  <c r="BG140"/>
  <c r="BF140"/>
  <c r="T140"/>
  <c r="R140"/>
  <c r="P140"/>
  <c r="BK140"/>
  <c r="J140"/>
  <c r="BE140"/>
  <c r="BI139"/>
  <c r="BH139"/>
  <c r="BG139"/>
  <c r="BF139"/>
  <c r="T139"/>
  <c r="T138"/>
  <c r="R139"/>
  <c r="R138"/>
  <c r="P139"/>
  <c r="P138"/>
  <c r="BK139"/>
  <c r="BK138"/>
  <c r="J138"/>
  <c r="J139"/>
  <c r="BE139"/>
  <c r="J69"/>
  <c r="BI137"/>
  <c r="BH137"/>
  <c r="BG137"/>
  <c r="BF137"/>
  <c r="T137"/>
  <c r="R137"/>
  <c r="P137"/>
  <c r="BK137"/>
  <c r="J137"/>
  <c r="BE137"/>
  <c r="BI136"/>
  <c r="BH136"/>
  <c r="BG136"/>
  <c r="BF136"/>
  <c r="T136"/>
  <c r="R136"/>
  <c r="P136"/>
  <c r="BK136"/>
  <c r="J136"/>
  <c r="BE136"/>
  <c r="BI135"/>
  <c r="BH135"/>
  <c r="BG135"/>
  <c r="BF135"/>
  <c r="T135"/>
  <c r="R135"/>
  <c r="P135"/>
  <c r="BK135"/>
  <c r="J135"/>
  <c r="BE135"/>
  <c r="BI134"/>
  <c r="BH134"/>
  <c r="BG134"/>
  <c r="BF134"/>
  <c r="T134"/>
  <c r="R134"/>
  <c r="P134"/>
  <c r="BK134"/>
  <c r="J134"/>
  <c r="BE134"/>
  <c r="BI133"/>
  <c r="BH133"/>
  <c r="BG133"/>
  <c r="BF133"/>
  <c r="T133"/>
  <c r="R133"/>
  <c r="P133"/>
  <c r="BK133"/>
  <c r="J133"/>
  <c r="BE133"/>
  <c r="BI132"/>
  <c r="BH132"/>
  <c r="BG132"/>
  <c r="BF132"/>
  <c r="T132"/>
  <c r="R132"/>
  <c r="P132"/>
  <c r="BK132"/>
  <c r="J132"/>
  <c r="BE132"/>
  <c r="BI131"/>
  <c r="BH131"/>
  <c r="BG131"/>
  <c r="BF131"/>
  <c r="T131"/>
  <c r="R131"/>
  <c r="P131"/>
  <c r="BK131"/>
  <c r="J131"/>
  <c r="BE131"/>
  <c r="BI130"/>
  <c r="BH130"/>
  <c r="BG130"/>
  <c r="BF130"/>
  <c r="T130"/>
  <c r="R130"/>
  <c r="P130"/>
  <c r="BK130"/>
  <c r="J130"/>
  <c r="BE130"/>
  <c r="BI129"/>
  <c r="BH129"/>
  <c r="BG129"/>
  <c r="BF129"/>
  <c r="T129"/>
  <c r="T128"/>
  <c r="R129"/>
  <c r="R128"/>
  <c r="P129"/>
  <c r="P128"/>
  <c r="BK129"/>
  <c r="BK128"/>
  <c r="J128"/>
  <c r="J129"/>
  <c r="BE129"/>
  <c r="J68"/>
  <c r="BI127"/>
  <c r="BH127"/>
  <c r="BG127"/>
  <c r="BF127"/>
  <c r="T127"/>
  <c r="R127"/>
  <c r="P127"/>
  <c r="BK127"/>
  <c r="J127"/>
  <c r="BE127"/>
  <c r="BI126"/>
  <c r="BH126"/>
  <c r="BG126"/>
  <c r="BF126"/>
  <c r="T126"/>
  <c r="R126"/>
  <c r="P126"/>
  <c r="BK126"/>
  <c r="J126"/>
  <c r="BE126"/>
  <c r="BI125"/>
  <c r="BH125"/>
  <c r="BG125"/>
  <c r="BF125"/>
  <c r="T125"/>
  <c r="R125"/>
  <c r="P125"/>
  <c r="BK125"/>
  <c r="J125"/>
  <c r="BE125"/>
  <c r="BI124"/>
  <c r="BH124"/>
  <c r="BG124"/>
  <c r="BF124"/>
  <c r="T124"/>
  <c r="T123"/>
  <c r="R124"/>
  <c r="R123"/>
  <c r="P124"/>
  <c r="P123"/>
  <c r="BK124"/>
  <c r="BK123"/>
  <c r="J123"/>
  <c r="J124"/>
  <c r="BE124"/>
  <c r="J67"/>
  <c r="BI122"/>
  <c r="BH122"/>
  <c r="BG122"/>
  <c r="BF122"/>
  <c r="T122"/>
  <c r="R122"/>
  <c r="P122"/>
  <c r="BK122"/>
  <c r="J122"/>
  <c r="BE122"/>
  <c r="BI121"/>
  <c r="BH121"/>
  <c r="BG121"/>
  <c r="BF121"/>
  <c r="T121"/>
  <c r="R121"/>
  <c r="P121"/>
  <c r="BK121"/>
  <c r="J121"/>
  <c r="BE121"/>
  <c r="BI120"/>
  <c r="BH120"/>
  <c r="BG120"/>
  <c r="BF120"/>
  <c r="T120"/>
  <c r="R120"/>
  <c r="P120"/>
  <c r="BK120"/>
  <c r="J120"/>
  <c r="BE120"/>
  <c r="BI119"/>
  <c r="BH119"/>
  <c r="BG119"/>
  <c r="BF119"/>
  <c r="T119"/>
  <c r="R119"/>
  <c r="P119"/>
  <c r="BK119"/>
  <c r="J119"/>
  <c r="BE119"/>
  <c r="BI118"/>
  <c r="BH118"/>
  <c r="BG118"/>
  <c r="BF118"/>
  <c r="T118"/>
  <c r="R118"/>
  <c r="P118"/>
  <c r="BK118"/>
  <c r="J118"/>
  <c r="BE118"/>
  <c r="BI117"/>
  <c r="BH117"/>
  <c r="BG117"/>
  <c r="BF117"/>
  <c r="T117"/>
  <c r="R117"/>
  <c r="P117"/>
  <c r="BK117"/>
  <c r="J117"/>
  <c r="BE117"/>
  <c r="BI116"/>
  <c r="BH116"/>
  <c r="BG116"/>
  <c r="BF116"/>
  <c r="T116"/>
  <c r="R116"/>
  <c r="P116"/>
  <c r="BK116"/>
  <c r="J116"/>
  <c r="BE116"/>
  <c r="BI115"/>
  <c r="BH115"/>
  <c r="BG115"/>
  <c r="BF115"/>
  <c r="T115"/>
  <c r="R115"/>
  <c r="P115"/>
  <c r="BK115"/>
  <c r="J115"/>
  <c r="BE115"/>
  <c r="BI114"/>
  <c r="BH114"/>
  <c r="BG114"/>
  <c r="BF114"/>
  <c r="T114"/>
  <c r="R114"/>
  <c r="P114"/>
  <c r="BK114"/>
  <c r="J114"/>
  <c r="BE114"/>
  <c r="BI113"/>
  <c r="BH113"/>
  <c r="BG113"/>
  <c r="BF113"/>
  <c r="T113"/>
  <c r="R113"/>
  <c r="P113"/>
  <c r="BK113"/>
  <c r="J113"/>
  <c r="BE113"/>
  <c r="BI109"/>
  <c r="BH109"/>
  <c r="BG109"/>
  <c r="BF109"/>
  <c r="T109"/>
  <c r="R109"/>
  <c r="P109"/>
  <c r="BK109"/>
  <c r="J109"/>
  <c r="BE109"/>
  <c r="BI108"/>
  <c r="BH108"/>
  <c r="BG108"/>
  <c r="BF108"/>
  <c r="T108"/>
  <c r="R108"/>
  <c r="P108"/>
  <c r="BK108"/>
  <c r="J108"/>
  <c r="BE108"/>
  <c r="BI107"/>
  <c r="BH107"/>
  <c r="BG107"/>
  <c r="BF107"/>
  <c r="T107"/>
  <c r="R107"/>
  <c r="P107"/>
  <c r="BK107"/>
  <c r="J107"/>
  <c r="BE107"/>
  <c r="BI106"/>
  <c r="BH106"/>
  <c r="BG106"/>
  <c r="BF106"/>
  <c r="T106"/>
  <c r="R106"/>
  <c r="P106"/>
  <c r="BK106"/>
  <c r="J106"/>
  <c r="BE106"/>
  <c r="BI105"/>
  <c r="BH105"/>
  <c r="BG105"/>
  <c r="BF105"/>
  <c r="T105"/>
  <c r="R105"/>
  <c r="P105"/>
  <c r="BK105"/>
  <c r="J105"/>
  <c r="BE105"/>
  <c r="BI104"/>
  <c r="BH104"/>
  <c r="BG104"/>
  <c r="BF104"/>
  <c r="T104"/>
  <c r="R104"/>
  <c r="P104"/>
  <c r="BK104"/>
  <c r="J104"/>
  <c r="BE104"/>
  <c r="BI103"/>
  <c r="BH103"/>
  <c r="BG103"/>
  <c r="BF103"/>
  <c r="T103"/>
  <c r="R103"/>
  <c r="P103"/>
  <c r="BK103"/>
  <c r="J103"/>
  <c r="BE103"/>
  <c r="BI102"/>
  <c r="BH102"/>
  <c r="BG102"/>
  <c r="BF102"/>
  <c r="T102"/>
  <c r="R102"/>
  <c r="P102"/>
  <c r="BK102"/>
  <c r="J102"/>
  <c r="BE102"/>
  <c r="BI101"/>
  <c r="BH101"/>
  <c r="BG101"/>
  <c r="BF101"/>
  <c r="T101"/>
  <c r="R101"/>
  <c r="P101"/>
  <c r="BK101"/>
  <c r="J101"/>
  <c r="BE101"/>
  <c r="BI100"/>
  <c r="BH100"/>
  <c r="BG100"/>
  <c r="BF100"/>
  <c r="T100"/>
  <c r="R100"/>
  <c r="P100"/>
  <c r="BK100"/>
  <c r="J100"/>
  <c r="BE100"/>
  <c r="BI99"/>
  <c r="F39"/>
  <c i="1" r="BD59"/>
  <c i="5" r="BH99"/>
  <c r="F38"/>
  <c i="1" r="BC59"/>
  <c i="5" r="BG99"/>
  <c r="F37"/>
  <c i="1" r="BB59"/>
  <c i="5" r="BF99"/>
  <c r="J36"/>
  <c i="1" r="AW59"/>
  <c i="5" r="F36"/>
  <c i="1" r="BA59"/>
  <c i="5" r="T99"/>
  <c r="T98"/>
  <c r="T97"/>
  <c r="T96"/>
  <c r="T95"/>
  <c r="R99"/>
  <c r="R98"/>
  <c r="R97"/>
  <c r="R96"/>
  <c r="R95"/>
  <c r="P99"/>
  <c r="P98"/>
  <c r="P97"/>
  <c r="P96"/>
  <c r="P95"/>
  <c i="1" r="AU59"/>
  <c i="5" r="BK99"/>
  <c r="BK98"/>
  <c r="J98"/>
  <c r="BK97"/>
  <c r="J97"/>
  <c r="BK96"/>
  <c r="J96"/>
  <c r="BK95"/>
  <c r="J95"/>
  <c r="J63"/>
  <c r="J32"/>
  <c i="1" r="AG59"/>
  <c i="5" r="J99"/>
  <c r="BE99"/>
  <c r="J35"/>
  <c i="1" r="AV59"/>
  <c i="5" r="F35"/>
  <c i="1" r="AZ59"/>
  <c i="5" r="J66"/>
  <c r="J65"/>
  <c r="J64"/>
  <c r="J92"/>
  <c r="J91"/>
  <c r="F91"/>
  <c r="F89"/>
  <c r="E87"/>
  <c r="J59"/>
  <c r="J58"/>
  <c r="F58"/>
  <c r="F56"/>
  <c r="E54"/>
  <c r="J41"/>
  <c r="J20"/>
  <c r="E20"/>
  <c r="F92"/>
  <c r="F59"/>
  <c r="J19"/>
  <c r="J14"/>
  <c r="J89"/>
  <c r="J56"/>
  <c r="E7"/>
  <c r="E83"/>
  <c r="E50"/>
  <c i="4" r="J39"/>
  <c r="J38"/>
  <c i="1" r="AY58"/>
  <c i="4" r="J37"/>
  <c i="1" r="AX58"/>
  <c i="4" r="BI127"/>
  <c r="BH127"/>
  <c r="BG127"/>
  <c r="BF127"/>
  <c r="T127"/>
  <c r="R127"/>
  <c r="P127"/>
  <c r="BK127"/>
  <c r="J127"/>
  <c r="BE127"/>
  <c r="BI126"/>
  <c r="BH126"/>
  <c r="BG126"/>
  <c r="BF126"/>
  <c r="T126"/>
  <c r="T125"/>
  <c r="R126"/>
  <c r="R125"/>
  <c r="P126"/>
  <c r="P125"/>
  <c r="BK126"/>
  <c r="BK125"/>
  <c r="J125"/>
  <c r="J126"/>
  <c r="BE126"/>
  <c r="J69"/>
  <c r="BI124"/>
  <c r="BH124"/>
  <c r="BG124"/>
  <c r="BF124"/>
  <c r="T124"/>
  <c r="R124"/>
  <c r="P124"/>
  <c r="BK124"/>
  <c r="J124"/>
  <c r="BE124"/>
  <c r="BI123"/>
  <c r="BH123"/>
  <c r="BG123"/>
  <c r="BF123"/>
  <c r="T123"/>
  <c r="R123"/>
  <c r="P123"/>
  <c r="BK123"/>
  <c r="J123"/>
  <c r="BE123"/>
  <c r="BI122"/>
  <c r="BH122"/>
  <c r="BG122"/>
  <c r="BF122"/>
  <c r="T122"/>
  <c r="R122"/>
  <c r="P122"/>
  <c r="BK122"/>
  <c r="J122"/>
  <c r="BE122"/>
  <c r="BI121"/>
  <c r="BH121"/>
  <c r="BG121"/>
  <c r="BF121"/>
  <c r="T121"/>
  <c r="R121"/>
  <c r="P121"/>
  <c r="BK121"/>
  <c r="J121"/>
  <c r="BE121"/>
  <c r="BI120"/>
  <c r="BH120"/>
  <c r="BG120"/>
  <c r="BF120"/>
  <c r="T120"/>
  <c r="R120"/>
  <c r="P120"/>
  <c r="BK120"/>
  <c r="J120"/>
  <c r="BE120"/>
  <c r="BI119"/>
  <c r="BH119"/>
  <c r="BG119"/>
  <c r="BF119"/>
  <c r="T119"/>
  <c r="R119"/>
  <c r="P119"/>
  <c r="BK119"/>
  <c r="J119"/>
  <c r="BE119"/>
  <c r="BI118"/>
  <c r="BH118"/>
  <c r="BG118"/>
  <c r="BF118"/>
  <c r="T118"/>
  <c r="R118"/>
  <c r="P118"/>
  <c r="BK118"/>
  <c r="J118"/>
  <c r="BE118"/>
  <c r="BI117"/>
  <c r="BH117"/>
  <c r="BG117"/>
  <c r="BF117"/>
  <c r="T117"/>
  <c r="R117"/>
  <c r="P117"/>
  <c r="BK117"/>
  <c r="J117"/>
  <c r="BE117"/>
  <c r="BI116"/>
  <c r="BH116"/>
  <c r="BG116"/>
  <c r="BF116"/>
  <c r="T116"/>
  <c r="R116"/>
  <c r="P116"/>
  <c r="BK116"/>
  <c r="J116"/>
  <c r="BE116"/>
  <c r="BI115"/>
  <c r="BH115"/>
  <c r="BG115"/>
  <c r="BF115"/>
  <c r="T115"/>
  <c r="R115"/>
  <c r="P115"/>
  <c r="BK115"/>
  <c r="J115"/>
  <c r="BE115"/>
  <c r="BI114"/>
  <c r="BH114"/>
  <c r="BG114"/>
  <c r="BF114"/>
  <c r="T114"/>
  <c r="R114"/>
  <c r="P114"/>
  <c r="BK114"/>
  <c r="J114"/>
  <c r="BE114"/>
  <c r="BI113"/>
  <c r="BH113"/>
  <c r="BG113"/>
  <c r="BF113"/>
  <c r="T113"/>
  <c r="R113"/>
  <c r="P113"/>
  <c r="BK113"/>
  <c r="J113"/>
  <c r="BE113"/>
  <c r="BI112"/>
  <c r="BH112"/>
  <c r="BG112"/>
  <c r="BF112"/>
  <c r="T112"/>
  <c r="R112"/>
  <c r="P112"/>
  <c r="BK112"/>
  <c r="J112"/>
  <c r="BE112"/>
  <c r="BI111"/>
  <c r="BH111"/>
  <c r="BG111"/>
  <c r="BF111"/>
  <c r="T111"/>
  <c r="R111"/>
  <c r="P111"/>
  <c r="BK111"/>
  <c r="J111"/>
  <c r="BE111"/>
  <c r="BI110"/>
  <c r="BH110"/>
  <c r="BG110"/>
  <c r="BF110"/>
  <c r="T110"/>
  <c r="T109"/>
  <c r="R110"/>
  <c r="R109"/>
  <c r="P110"/>
  <c r="P109"/>
  <c r="BK110"/>
  <c r="BK109"/>
  <c r="J109"/>
  <c r="J110"/>
  <c r="BE110"/>
  <c r="J68"/>
  <c r="BI108"/>
  <c r="BH108"/>
  <c r="BG108"/>
  <c r="BF108"/>
  <c r="T108"/>
  <c r="R108"/>
  <c r="P108"/>
  <c r="BK108"/>
  <c r="J108"/>
  <c r="BE108"/>
  <c r="BI107"/>
  <c r="BH107"/>
  <c r="BG107"/>
  <c r="BF107"/>
  <c r="T107"/>
  <c r="R107"/>
  <c r="P107"/>
  <c r="BK107"/>
  <c r="J107"/>
  <c r="BE107"/>
  <c r="BI106"/>
  <c r="BH106"/>
  <c r="BG106"/>
  <c r="BF106"/>
  <c r="T106"/>
  <c r="R106"/>
  <c r="P106"/>
  <c r="BK106"/>
  <c r="J106"/>
  <c r="BE106"/>
  <c r="BI105"/>
  <c r="BH105"/>
  <c r="BG105"/>
  <c r="BF105"/>
  <c r="T105"/>
  <c r="T104"/>
  <c r="R105"/>
  <c r="R104"/>
  <c r="P105"/>
  <c r="P104"/>
  <c r="BK105"/>
  <c r="BK104"/>
  <c r="J104"/>
  <c r="J105"/>
  <c r="BE105"/>
  <c r="J67"/>
  <c r="BI103"/>
  <c r="BH103"/>
  <c r="BG103"/>
  <c r="BF103"/>
  <c r="T103"/>
  <c r="R103"/>
  <c r="P103"/>
  <c r="BK103"/>
  <c r="J103"/>
  <c r="BE103"/>
  <c r="BI102"/>
  <c r="BH102"/>
  <c r="BG102"/>
  <c r="BF102"/>
  <c r="T102"/>
  <c r="R102"/>
  <c r="P102"/>
  <c r="BK102"/>
  <c r="J102"/>
  <c r="BE102"/>
  <c r="BI101"/>
  <c r="BH101"/>
  <c r="BG101"/>
  <c r="BF101"/>
  <c r="T101"/>
  <c r="R101"/>
  <c r="P101"/>
  <c r="BK101"/>
  <c r="J101"/>
  <c r="BE101"/>
  <c r="BI100"/>
  <c r="BH100"/>
  <c r="BG100"/>
  <c r="BF100"/>
  <c r="T100"/>
  <c r="R100"/>
  <c r="P100"/>
  <c r="BK100"/>
  <c r="J100"/>
  <c r="BE100"/>
  <c r="BI99"/>
  <c r="BH99"/>
  <c r="BG99"/>
  <c r="BF99"/>
  <c r="T99"/>
  <c r="T98"/>
  <c r="R99"/>
  <c r="R98"/>
  <c r="P99"/>
  <c r="P98"/>
  <c r="BK99"/>
  <c r="BK98"/>
  <c r="J98"/>
  <c r="J99"/>
  <c r="BE99"/>
  <c r="J66"/>
  <c r="BI97"/>
  <c r="BH97"/>
  <c r="BG97"/>
  <c r="BF97"/>
  <c r="T97"/>
  <c r="R97"/>
  <c r="P97"/>
  <c r="BK97"/>
  <c r="J97"/>
  <c r="BE97"/>
  <c r="BI96"/>
  <c r="BH96"/>
  <c r="BG96"/>
  <c r="BF96"/>
  <c r="T96"/>
  <c r="R96"/>
  <c r="P96"/>
  <c r="BK96"/>
  <c r="J96"/>
  <c r="BE96"/>
  <c r="BI95"/>
  <c r="BH95"/>
  <c r="BG95"/>
  <c r="BF95"/>
  <c r="T95"/>
  <c r="R95"/>
  <c r="P95"/>
  <c r="BK95"/>
  <c r="J95"/>
  <c r="BE95"/>
  <c r="BI94"/>
  <c r="F39"/>
  <c i="1" r="BD58"/>
  <c i="4" r="BH94"/>
  <c r="F38"/>
  <c i="1" r="BC58"/>
  <c i="4" r="BG94"/>
  <c r="F37"/>
  <c i="1" r="BB58"/>
  <c i="4" r="BF94"/>
  <c r="J36"/>
  <c i="1" r="AW58"/>
  <c i="4" r="F36"/>
  <c i="1" r="BA58"/>
  <c i="4" r="T94"/>
  <c r="T93"/>
  <c r="T92"/>
  <c r="T91"/>
  <c r="R94"/>
  <c r="R93"/>
  <c r="R92"/>
  <c r="R91"/>
  <c r="P94"/>
  <c r="P93"/>
  <c r="P92"/>
  <c r="P91"/>
  <c i="1" r="AU58"/>
  <c i="4" r="BK94"/>
  <c r="BK93"/>
  <c r="J93"/>
  <c r="BK92"/>
  <c r="J92"/>
  <c r="BK91"/>
  <c r="J91"/>
  <c r="J63"/>
  <c r="J32"/>
  <c i="1" r="AG58"/>
  <c i="4" r="J94"/>
  <c r="BE94"/>
  <c r="J35"/>
  <c i="1" r="AV58"/>
  <c i="4" r="F35"/>
  <c i="1" r="AZ58"/>
  <c i="4" r="J65"/>
  <c r="J64"/>
  <c r="J88"/>
  <c r="J87"/>
  <c r="F87"/>
  <c r="F85"/>
  <c r="E83"/>
  <c r="J59"/>
  <c r="J58"/>
  <c r="F58"/>
  <c r="F56"/>
  <c r="E54"/>
  <c r="J41"/>
  <c r="J20"/>
  <c r="E20"/>
  <c r="F88"/>
  <c r="F59"/>
  <c r="J19"/>
  <c r="J14"/>
  <c r="J85"/>
  <c r="J56"/>
  <c r="E7"/>
  <c r="E79"/>
  <c r="E50"/>
  <c i="3" r="J39"/>
  <c r="J38"/>
  <c i="1" r="AY57"/>
  <c i="3" r="J37"/>
  <c i="1" r="AX57"/>
  <c i="3" r="BI157"/>
  <c r="BH157"/>
  <c r="BG157"/>
  <c r="BF157"/>
  <c r="T157"/>
  <c r="R157"/>
  <c r="P157"/>
  <c r="BK157"/>
  <c r="J157"/>
  <c r="BE157"/>
  <c r="BI155"/>
  <c r="BH155"/>
  <c r="BG155"/>
  <c r="BF155"/>
  <c r="T155"/>
  <c r="T154"/>
  <c r="R155"/>
  <c r="R154"/>
  <c r="P155"/>
  <c r="P154"/>
  <c r="BK155"/>
  <c r="BK154"/>
  <c r="J154"/>
  <c r="J155"/>
  <c r="BE155"/>
  <c r="J70"/>
  <c r="BI153"/>
  <c r="BH153"/>
  <c r="BG153"/>
  <c r="BF153"/>
  <c r="T153"/>
  <c r="R153"/>
  <c r="P153"/>
  <c r="BK153"/>
  <c r="J153"/>
  <c r="BE153"/>
  <c r="BI152"/>
  <c r="BH152"/>
  <c r="BG152"/>
  <c r="BF152"/>
  <c r="T152"/>
  <c r="R152"/>
  <c r="P152"/>
  <c r="BK152"/>
  <c r="J152"/>
  <c r="BE152"/>
  <c r="BI151"/>
  <c r="BH151"/>
  <c r="BG151"/>
  <c r="BF151"/>
  <c r="T151"/>
  <c r="T150"/>
  <c r="R151"/>
  <c r="R150"/>
  <c r="P151"/>
  <c r="P150"/>
  <c r="BK151"/>
  <c r="BK150"/>
  <c r="J150"/>
  <c r="J151"/>
  <c r="BE151"/>
  <c r="J69"/>
  <c r="BI149"/>
  <c r="BH149"/>
  <c r="BG149"/>
  <c r="BF149"/>
  <c r="T149"/>
  <c r="R149"/>
  <c r="P149"/>
  <c r="BK149"/>
  <c r="J149"/>
  <c r="BE149"/>
  <c r="BI148"/>
  <c r="BH148"/>
  <c r="BG148"/>
  <c r="BF148"/>
  <c r="T148"/>
  <c r="R148"/>
  <c r="P148"/>
  <c r="BK148"/>
  <c r="J148"/>
  <c r="BE148"/>
  <c r="BI147"/>
  <c r="BH147"/>
  <c r="BG147"/>
  <c r="BF147"/>
  <c r="T147"/>
  <c r="R147"/>
  <c r="P147"/>
  <c r="BK147"/>
  <c r="J147"/>
  <c r="BE147"/>
  <c r="BI146"/>
  <c r="BH146"/>
  <c r="BG146"/>
  <c r="BF146"/>
  <c r="T146"/>
  <c r="R146"/>
  <c r="P146"/>
  <c r="BK146"/>
  <c r="J146"/>
  <c r="BE146"/>
  <c r="BI145"/>
  <c r="BH145"/>
  <c r="BG145"/>
  <c r="BF145"/>
  <c r="T145"/>
  <c r="R145"/>
  <c r="P145"/>
  <c r="BK145"/>
  <c r="J145"/>
  <c r="BE145"/>
  <c r="BI144"/>
  <c r="BH144"/>
  <c r="BG144"/>
  <c r="BF144"/>
  <c r="T144"/>
  <c r="R144"/>
  <c r="P144"/>
  <c r="BK144"/>
  <c r="J144"/>
  <c r="BE144"/>
  <c r="BI143"/>
  <c r="BH143"/>
  <c r="BG143"/>
  <c r="BF143"/>
  <c r="T143"/>
  <c r="R143"/>
  <c r="P143"/>
  <c r="BK143"/>
  <c r="J143"/>
  <c r="BE143"/>
  <c r="BI142"/>
  <c r="BH142"/>
  <c r="BG142"/>
  <c r="BF142"/>
  <c r="T142"/>
  <c r="R142"/>
  <c r="P142"/>
  <c r="BK142"/>
  <c r="J142"/>
  <c r="BE142"/>
  <c r="BI141"/>
  <c r="BH141"/>
  <c r="BG141"/>
  <c r="BF141"/>
  <c r="T141"/>
  <c r="R141"/>
  <c r="P141"/>
  <c r="BK141"/>
  <c r="J141"/>
  <c r="BE141"/>
  <c r="BI140"/>
  <c r="BH140"/>
  <c r="BG140"/>
  <c r="BF140"/>
  <c r="T140"/>
  <c r="R140"/>
  <c r="P140"/>
  <c r="BK140"/>
  <c r="J140"/>
  <c r="BE140"/>
  <c r="BI139"/>
  <c r="BH139"/>
  <c r="BG139"/>
  <c r="BF139"/>
  <c r="T139"/>
  <c r="R139"/>
  <c r="P139"/>
  <c r="BK139"/>
  <c r="J139"/>
  <c r="BE139"/>
  <c r="BI138"/>
  <c r="BH138"/>
  <c r="BG138"/>
  <c r="BF138"/>
  <c r="T138"/>
  <c r="R138"/>
  <c r="P138"/>
  <c r="BK138"/>
  <c r="J138"/>
  <c r="BE138"/>
  <c r="BI137"/>
  <c r="BH137"/>
  <c r="BG137"/>
  <c r="BF137"/>
  <c r="T137"/>
  <c r="R137"/>
  <c r="P137"/>
  <c r="BK137"/>
  <c r="J137"/>
  <c r="BE137"/>
  <c r="BI136"/>
  <c r="BH136"/>
  <c r="BG136"/>
  <c r="BF136"/>
  <c r="T136"/>
  <c r="R136"/>
  <c r="P136"/>
  <c r="BK136"/>
  <c r="J136"/>
  <c r="BE136"/>
  <c r="BI135"/>
  <c r="BH135"/>
  <c r="BG135"/>
  <c r="BF135"/>
  <c r="T135"/>
  <c r="R135"/>
  <c r="P135"/>
  <c r="BK135"/>
  <c r="J135"/>
  <c r="BE135"/>
  <c r="BI134"/>
  <c r="BH134"/>
  <c r="BG134"/>
  <c r="BF134"/>
  <c r="T134"/>
  <c r="R134"/>
  <c r="P134"/>
  <c r="BK134"/>
  <c r="J134"/>
  <c r="BE134"/>
  <c r="BI133"/>
  <c r="BH133"/>
  <c r="BG133"/>
  <c r="BF133"/>
  <c r="T133"/>
  <c r="R133"/>
  <c r="P133"/>
  <c r="BK133"/>
  <c r="J133"/>
  <c r="BE133"/>
  <c r="BI132"/>
  <c r="BH132"/>
  <c r="BG132"/>
  <c r="BF132"/>
  <c r="T132"/>
  <c r="R132"/>
  <c r="P132"/>
  <c r="BK132"/>
  <c r="J132"/>
  <c r="BE132"/>
  <c r="BI131"/>
  <c r="BH131"/>
  <c r="BG131"/>
  <c r="BF131"/>
  <c r="T131"/>
  <c r="R131"/>
  <c r="P131"/>
  <c r="BK131"/>
  <c r="J131"/>
  <c r="BE131"/>
  <c r="BI130"/>
  <c r="BH130"/>
  <c r="BG130"/>
  <c r="BF130"/>
  <c r="T130"/>
  <c r="T129"/>
  <c r="R130"/>
  <c r="R129"/>
  <c r="P130"/>
  <c r="P129"/>
  <c r="BK130"/>
  <c r="BK129"/>
  <c r="J129"/>
  <c r="J130"/>
  <c r="BE130"/>
  <c r="J68"/>
  <c r="BI128"/>
  <c r="BH128"/>
  <c r="BG128"/>
  <c r="BF128"/>
  <c r="T128"/>
  <c r="R128"/>
  <c r="P128"/>
  <c r="BK128"/>
  <c r="J128"/>
  <c r="BE128"/>
  <c r="BI127"/>
  <c r="BH127"/>
  <c r="BG127"/>
  <c r="BF127"/>
  <c r="T127"/>
  <c r="R127"/>
  <c r="P127"/>
  <c r="BK127"/>
  <c r="J127"/>
  <c r="BE127"/>
  <c r="BI126"/>
  <c r="BH126"/>
  <c r="BG126"/>
  <c r="BF126"/>
  <c r="T126"/>
  <c r="R126"/>
  <c r="P126"/>
  <c r="BK126"/>
  <c r="J126"/>
  <c r="BE126"/>
  <c r="BI125"/>
  <c r="BH125"/>
  <c r="BG125"/>
  <c r="BF125"/>
  <c r="T125"/>
  <c r="R125"/>
  <c r="P125"/>
  <c r="BK125"/>
  <c r="J125"/>
  <c r="BE125"/>
  <c r="BI124"/>
  <c r="BH124"/>
  <c r="BG124"/>
  <c r="BF124"/>
  <c r="T124"/>
  <c r="R124"/>
  <c r="P124"/>
  <c r="BK124"/>
  <c r="J124"/>
  <c r="BE124"/>
  <c r="BI123"/>
  <c r="BH123"/>
  <c r="BG123"/>
  <c r="BF123"/>
  <c r="T123"/>
  <c r="R123"/>
  <c r="P123"/>
  <c r="BK123"/>
  <c r="J123"/>
  <c r="BE123"/>
  <c r="BI122"/>
  <c r="BH122"/>
  <c r="BG122"/>
  <c r="BF122"/>
  <c r="T122"/>
  <c r="R122"/>
  <c r="P122"/>
  <c r="BK122"/>
  <c r="J122"/>
  <c r="BE122"/>
  <c r="BI121"/>
  <c r="BH121"/>
  <c r="BG121"/>
  <c r="BF121"/>
  <c r="T121"/>
  <c r="R121"/>
  <c r="P121"/>
  <c r="BK121"/>
  <c r="J121"/>
  <c r="BE121"/>
  <c r="BI120"/>
  <c r="BH120"/>
  <c r="BG120"/>
  <c r="BF120"/>
  <c r="T120"/>
  <c r="R120"/>
  <c r="P120"/>
  <c r="BK120"/>
  <c r="J120"/>
  <c r="BE120"/>
  <c r="BI119"/>
  <c r="BH119"/>
  <c r="BG119"/>
  <c r="BF119"/>
  <c r="T119"/>
  <c r="R119"/>
  <c r="P119"/>
  <c r="BK119"/>
  <c r="J119"/>
  <c r="BE119"/>
  <c r="BI118"/>
  <c r="BH118"/>
  <c r="BG118"/>
  <c r="BF118"/>
  <c r="T118"/>
  <c r="R118"/>
  <c r="P118"/>
  <c r="BK118"/>
  <c r="J118"/>
  <c r="BE118"/>
  <c r="BI117"/>
  <c r="BH117"/>
  <c r="BG117"/>
  <c r="BF117"/>
  <c r="T117"/>
  <c r="R117"/>
  <c r="P117"/>
  <c r="BK117"/>
  <c r="J117"/>
  <c r="BE117"/>
  <c r="BI116"/>
  <c r="BH116"/>
  <c r="BG116"/>
  <c r="BF116"/>
  <c r="T116"/>
  <c r="R116"/>
  <c r="P116"/>
  <c r="BK116"/>
  <c r="J116"/>
  <c r="BE116"/>
  <c r="BI115"/>
  <c r="BH115"/>
  <c r="BG115"/>
  <c r="BF115"/>
  <c r="T115"/>
  <c r="T114"/>
  <c r="R115"/>
  <c r="R114"/>
  <c r="P115"/>
  <c r="P114"/>
  <c r="BK115"/>
  <c r="BK114"/>
  <c r="J114"/>
  <c r="J115"/>
  <c r="BE115"/>
  <c r="J67"/>
  <c r="BI113"/>
  <c r="BH113"/>
  <c r="BG113"/>
  <c r="BF113"/>
  <c r="T113"/>
  <c r="R113"/>
  <c r="P113"/>
  <c r="BK113"/>
  <c r="J113"/>
  <c r="BE113"/>
  <c r="BI112"/>
  <c r="BH112"/>
  <c r="BG112"/>
  <c r="BF112"/>
  <c r="T112"/>
  <c r="R112"/>
  <c r="P112"/>
  <c r="BK112"/>
  <c r="J112"/>
  <c r="BE112"/>
  <c r="BI111"/>
  <c r="BH111"/>
  <c r="BG111"/>
  <c r="BF111"/>
  <c r="T111"/>
  <c r="R111"/>
  <c r="P111"/>
  <c r="BK111"/>
  <c r="J111"/>
  <c r="BE111"/>
  <c r="BI110"/>
  <c r="BH110"/>
  <c r="BG110"/>
  <c r="BF110"/>
  <c r="T110"/>
  <c r="R110"/>
  <c r="P110"/>
  <c r="BK110"/>
  <c r="J110"/>
  <c r="BE110"/>
  <c r="BI109"/>
  <c r="BH109"/>
  <c r="BG109"/>
  <c r="BF109"/>
  <c r="T109"/>
  <c r="R109"/>
  <c r="P109"/>
  <c r="BK109"/>
  <c r="J109"/>
  <c r="BE109"/>
  <c r="BI108"/>
  <c r="BH108"/>
  <c r="BG108"/>
  <c r="BF108"/>
  <c r="T108"/>
  <c r="R108"/>
  <c r="P108"/>
  <c r="BK108"/>
  <c r="J108"/>
  <c r="BE108"/>
  <c r="BI106"/>
  <c r="BH106"/>
  <c r="BG106"/>
  <c r="BF106"/>
  <c r="T106"/>
  <c r="R106"/>
  <c r="P106"/>
  <c r="BK106"/>
  <c r="J106"/>
  <c r="BE106"/>
  <c r="BI105"/>
  <c r="BH105"/>
  <c r="BG105"/>
  <c r="BF105"/>
  <c r="T105"/>
  <c r="R105"/>
  <c r="P105"/>
  <c r="BK105"/>
  <c r="J105"/>
  <c r="BE105"/>
  <c r="BI104"/>
  <c r="BH104"/>
  <c r="BG104"/>
  <c r="BF104"/>
  <c r="T104"/>
  <c r="R104"/>
  <c r="P104"/>
  <c r="BK104"/>
  <c r="J104"/>
  <c r="BE104"/>
  <c r="BI103"/>
  <c r="BH103"/>
  <c r="BG103"/>
  <c r="BF103"/>
  <c r="T103"/>
  <c r="R103"/>
  <c r="P103"/>
  <c r="BK103"/>
  <c r="J103"/>
  <c r="BE103"/>
  <c r="BI102"/>
  <c r="BH102"/>
  <c r="BG102"/>
  <c r="BF102"/>
  <c r="T102"/>
  <c r="R102"/>
  <c r="P102"/>
  <c r="BK102"/>
  <c r="J102"/>
  <c r="BE102"/>
  <c r="BI101"/>
  <c r="BH101"/>
  <c r="BG101"/>
  <c r="BF101"/>
  <c r="T101"/>
  <c r="R101"/>
  <c r="P101"/>
  <c r="BK101"/>
  <c r="J101"/>
  <c r="BE101"/>
  <c r="BI99"/>
  <c r="BH99"/>
  <c r="BG99"/>
  <c r="BF99"/>
  <c r="T99"/>
  <c r="T98"/>
  <c r="R99"/>
  <c r="R98"/>
  <c r="P99"/>
  <c r="P98"/>
  <c r="BK99"/>
  <c r="BK98"/>
  <c r="J98"/>
  <c r="J99"/>
  <c r="BE99"/>
  <c r="J66"/>
  <c r="BI97"/>
  <c r="BH97"/>
  <c r="BG97"/>
  <c r="BF97"/>
  <c r="T97"/>
  <c r="R97"/>
  <c r="P97"/>
  <c r="BK97"/>
  <c r="J97"/>
  <c r="BE97"/>
  <c r="BI96"/>
  <c r="BH96"/>
  <c r="BG96"/>
  <c r="BF96"/>
  <c r="T96"/>
  <c r="R96"/>
  <c r="P96"/>
  <c r="BK96"/>
  <c r="J96"/>
  <c r="BE96"/>
  <c r="BI95"/>
  <c r="F39"/>
  <c i="1" r="BD57"/>
  <c i="3" r="BH95"/>
  <c r="F38"/>
  <c i="1" r="BC57"/>
  <c i="3" r="BG95"/>
  <c r="F37"/>
  <c i="1" r="BB57"/>
  <c i="3" r="BF95"/>
  <c r="J36"/>
  <c i="1" r="AW57"/>
  <c i="3" r="F36"/>
  <c i="1" r="BA57"/>
  <c i="3" r="T95"/>
  <c r="T94"/>
  <c r="T93"/>
  <c r="T92"/>
  <c r="R95"/>
  <c r="R94"/>
  <c r="R93"/>
  <c r="R92"/>
  <c r="P95"/>
  <c r="P94"/>
  <c r="P93"/>
  <c r="P92"/>
  <c i="1" r="AU57"/>
  <c i="3" r="BK95"/>
  <c r="BK94"/>
  <c r="J94"/>
  <c r="BK93"/>
  <c r="J93"/>
  <c r="BK92"/>
  <c r="J92"/>
  <c r="J63"/>
  <c r="J32"/>
  <c i="1" r="AG57"/>
  <c i="3" r="J95"/>
  <c r="BE95"/>
  <c r="J35"/>
  <c i="1" r="AV57"/>
  <c i="3" r="F35"/>
  <c i="1" r="AZ57"/>
  <c i="3" r="J65"/>
  <c r="J64"/>
  <c r="J89"/>
  <c r="J88"/>
  <c r="F88"/>
  <c r="F86"/>
  <c r="E84"/>
  <c r="J59"/>
  <c r="J58"/>
  <c r="F58"/>
  <c r="F56"/>
  <c r="E54"/>
  <c r="J41"/>
  <c r="J20"/>
  <c r="E20"/>
  <c r="F89"/>
  <c r="F59"/>
  <c r="J19"/>
  <c r="J14"/>
  <c r="J86"/>
  <c r="J56"/>
  <c r="E7"/>
  <c r="E80"/>
  <c r="E50"/>
  <c i="2" r="J39"/>
  <c r="J38"/>
  <c i="1" r="AY56"/>
  <c i="2" r="J37"/>
  <c i="1" r="AX56"/>
  <c i="2" r="BI697"/>
  <c r="BH697"/>
  <c r="BG697"/>
  <c r="BF697"/>
  <c r="T697"/>
  <c r="R697"/>
  <c r="P697"/>
  <c r="BK697"/>
  <c r="J697"/>
  <c r="BE697"/>
  <c r="BI696"/>
  <c r="BH696"/>
  <c r="BG696"/>
  <c r="BF696"/>
  <c r="T696"/>
  <c r="R696"/>
  <c r="P696"/>
  <c r="BK696"/>
  <c r="J696"/>
  <c r="BE696"/>
  <c r="BI695"/>
  <c r="BH695"/>
  <c r="BG695"/>
  <c r="BF695"/>
  <c r="T695"/>
  <c r="R695"/>
  <c r="P695"/>
  <c r="BK695"/>
  <c r="J695"/>
  <c r="BE695"/>
  <c r="BI694"/>
  <c r="BH694"/>
  <c r="BG694"/>
  <c r="BF694"/>
  <c r="T694"/>
  <c r="R694"/>
  <c r="P694"/>
  <c r="BK694"/>
  <c r="J694"/>
  <c r="BE694"/>
  <c r="BI692"/>
  <c r="BH692"/>
  <c r="BG692"/>
  <c r="BF692"/>
  <c r="T692"/>
  <c r="R692"/>
  <c r="P692"/>
  <c r="BK692"/>
  <c r="J692"/>
  <c r="BE692"/>
  <c r="BI691"/>
  <c r="BH691"/>
  <c r="BG691"/>
  <c r="BF691"/>
  <c r="T691"/>
  <c r="R691"/>
  <c r="P691"/>
  <c r="BK691"/>
  <c r="J691"/>
  <c r="BE691"/>
  <c r="BI690"/>
  <c r="BH690"/>
  <c r="BG690"/>
  <c r="BF690"/>
  <c r="T690"/>
  <c r="R690"/>
  <c r="P690"/>
  <c r="BK690"/>
  <c r="J690"/>
  <c r="BE690"/>
  <c r="BI689"/>
  <c r="BH689"/>
  <c r="BG689"/>
  <c r="BF689"/>
  <c r="T689"/>
  <c r="R689"/>
  <c r="P689"/>
  <c r="BK689"/>
  <c r="J689"/>
  <c r="BE689"/>
  <c r="BI688"/>
  <c r="BH688"/>
  <c r="BG688"/>
  <c r="BF688"/>
  <c r="T688"/>
  <c r="R688"/>
  <c r="P688"/>
  <c r="BK688"/>
  <c r="J688"/>
  <c r="BE688"/>
  <c r="BI687"/>
  <c r="BH687"/>
  <c r="BG687"/>
  <c r="BF687"/>
  <c r="T687"/>
  <c r="R687"/>
  <c r="P687"/>
  <c r="BK687"/>
  <c r="J687"/>
  <c r="BE687"/>
  <c r="BI686"/>
  <c r="BH686"/>
  <c r="BG686"/>
  <c r="BF686"/>
  <c r="T686"/>
  <c r="T685"/>
  <c r="R686"/>
  <c r="R685"/>
  <c r="P686"/>
  <c r="P685"/>
  <c r="BK686"/>
  <c r="BK685"/>
  <c r="J685"/>
  <c r="J686"/>
  <c r="BE686"/>
  <c r="J91"/>
  <c r="BI683"/>
  <c r="BH683"/>
  <c r="BG683"/>
  <c r="BF683"/>
  <c r="T683"/>
  <c r="T682"/>
  <c r="R683"/>
  <c r="R682"/>
  <c r="P683"/>
  <c r="P682"/>
  <c r="BK683"/>
  <c r="BK682"/>
  <c r="J682"/>
  <c r="J683"/>
  <c r="BE683"/>
  <c r="J90"/>
  <c r="BI680"/>
  <c r="BH680"/>
  <c r="BG680"/>
  <c r="BF680"/>
  <c r="T680"/>
  <c r="T679"/>
  <c r="R680"/>
  <c r="R679"/>
  <c r="P680"/>
  <c r="P679"/>
  <c r="BK680"/>
  <c r="BK679"/>
  <c r="J679"/>
  <c r="J680"/>
  <c r="BE680"/>
  <c r="J89"/>
  <c r="BI678"/>
  <c r="BH678"/>
  <c r="BG678"/>
  <c r="BF678"/>
  <c r="T678"/>
  <c r="R678"/>
  <c r="P678"/>
  <c r="BK678"/>
  <c r="J678"/>
  <c r="BE678"/>
  <c r="BI676"/>
  <c r="BH676"/>
  <c r="BG676"/>
  <c r="BF676"/>
  <c r="T676"/>
  <c r="R676"/>
  <c r="P676"/>
  <c r="BK676"/>
  <c r="J676"/>
  <c r="BE676"/>
  <c r="BI674"/>
  <c r="BH674"/>
  <c r="BG674"/>
  <c r="BF674"/>
  <c r="T674"/>
  <c r="R674"/>
  <c r="P674"/>
  <c r="BK674"/>
  <c r="J674"/>
  <c r="BE674"/>
  <c r="BI670"/>
  <c r="BH670"/>
  <c r="BG670"/>
  <c r="BF670"/>
  <c r="T670"/>
  <c r="T669"/>
  <c r="R670"/>
  <c r="R669"/>
  <c r="P670"/>
  <c r="P669"/>
  <c r="BK670"/>
  <c r="BK669"/>
  <c r="J669"/>
  <c r="J670"/>
  <c r="BE670"/>
  <c r="J88"/>
  <c r="BI668"/>
  <c r="BH668"/>
  <c r="BG668"/>
  <c r="BF668"/>
  <c r="T668"/>
  <c r="R668"/>
  <c r="P668"/>
  <c r="BK668"/>
  <c r="J668"/>
  <c r="BE668"/>
  <c r="BI654"/>
  <c r="BH654"/>
  <c r="BG654"/>
  <c r="BF654"/>
  <c r="T654"/>
  <c r="R654"/>
  <c r="P654"/>
  <c r="BK654"/>
  <c r="J654"/>
  <c r="BE654"/>
  <c r="BI649"/>
  <c r="BH649"/>
  <c r="BG649"/>
  <c r="BF649"/>
  <c r="T649"/>
  <c r="R649"/>
  <c r="P649"/>
  <c r="BK649"/>
  <c r="J649"/>
  <c r="BE649"/>
  <c r="BI648"/>
  <c r="BH648"/>
  <c r="BG648"/>
  <c r="BF648"/>
  <c r="T648"/>
  <c r="R648"/>
  <c r="P648"/>
  <c r="BK648"/>
  <c r="J648"/>
  <c r="BE648"/>
  <c r="BI647"/>
  <c r="BH647"/>
  <c r="BG647"/>
  <c r="BF647"/>
  <c r="T647"/>
  <c r="T646"/>
  <c r="R647"/>
  <c r="R646"/>
  <c r="P647"/>
  <c r="P646"/>
  <c r="BK647"/>
  <c r="BK646"/>
  <c r="J646"/>
  <c r="J647"/>
  <c r="BE647"/>
  <c r="J87"/>
  <c r="BI639"/>
  <c r="BH639"/>
  <c r="BG639"/>
  <c r="BF639"/>
  <c r="T639"/>
  <c r="R639"/>
  <c r="P639"/>
  <c r="BK639"/>
  <c r="J639"/>
  <c r="BE639"/>
  <c r="BI632"/>
  <c r="BH632"/>
  <c r="BG632"/>
  <c r="BF632"/>
  <c r="T632"/>
  <c r="R632"/>
  <c r="P632"/>
  <c r="BK632"/>
  <c r="J632"/>
  <c r="BE632"/>
  <c r="BI631"/>
  <c r="BH631"/>
  <c r="BG631"/>
  <c r="BF631"/>
  <c r="T631"/>
  <c r="R631"/>
  <c r="P631"/>
  <c r="BK631"/>
  <c r="J631"/>
  <c r="BE631"/>
  <c r="BI630"/>
  <c r="BH630"/>
  <c r="BG630"/>
  <c r="BF630"/>
  <c r="T630"/>
  <c r="R630"/>
  <c r="P630"/>
  <c r="BK630"/>
  <c r="J630"/>
  <c r="BE630"/>
  <c r="BI629"/>
  <c r="BH629"/>
  <c r="BG629"/>
  <c r="BF629"/>
  <c r="T629"/>
  <c r="R629"/>
  <c r="P629"/>
  <c r="BK629"/>
  <c r="J629"/>
  <c r="BE629"/>
  <c r="BI624"/>
  <c r="BH624"/>
  <c r="BG624"/>
  <c r="BF624"/>
  <c r="T624"/>
  <c r="R624"/>
  <c r="P624"/>
  <c r="BK624"/>
  <c r="J624"/>
  <c r="BE624"/>
  <c r="BI623"/>
  <c r="BH623"/>
  <c r="BG623"/>
  <c r="BF623"/>
  <c r="T623"/>
  <c r="R623"/>
  <c r="P623"/>
  <c r="BK623"/>
  <c r="J623"/>
  <c r="BE623"/>
  <c r="BI622"/>
  <c r="BH622"/>
  <c r="BG622"/>
  <c r="BF622"/>
  <c r="T622"/>
  <c r="R622"/>
  <c r="P622"/>
  <c r="BK622"/>
  <c r="J622"/>
  <c r="BE622"/>
  <c r="BI620"/>
  <c r="BH620"/>
  <c r="BG620"/>
  <c r="BF620"/>
  <c r="T620"/>
  <c r="R620"/>
  <c r="P620"/>
  <c r="BK620"/>
  <c r="J620"/>
  <c r="BE620"/>
  <c r="BI618"/>
  <c r="BH618"/>
  <c r="BG618"/>
  <c r="BF618"/>
  <c r="T618"/>
  <c r="R618"/>
  <c r="P618"/>
  <c r="BK618"/>
  <c r="J618"/>
  <c r="BE618"/>
  <c r="BI615"/>
  <c r="BH615"/>
  <c r="BG615"/>
  <c r="BF615"/>
  <c r="T615"/>
  <c r="T614"/>
  <c r="R615"/>
  <c r="R614"/>
  <c r="P615"/>
  <c r="P614"/>
  <c r="BK615"/>
  <c r="BK614"/>
  <c r="J614"/>
  <c r="J615"/>
  <c r="BE615"/>
  <c r="J86"/>
  <c r="BI613"/>
  <c r="BH613"/>
  <c r="BG613"/>
  <c r="BF613"/>
  <c r="T613"/>
  <c r="R613"/>
  <c r="P613"/>
  <c r="BK613"/>
  <c r="J613"/>
  <c r="BE613"/>
  <c r="BI606"/>
  <c r="BH606"/>
  <c r="BG606"/>
  <c r="BF606"/>
  <c r="T606"/>
  <c r="R606"/>
  <c r="P606"/>
  <c r="BK606"/>
  <c r="J606"/>
  <c r="BE606"/>
  <c r="BI600"/>
  <c r="BH600"/>
  <c r="BG600"/>
  <c r="BF600"/>
  <c r="T600"/>
  <c r="R600"/>
  <c r="P600"/>
  <c r="BK600"/>
  <c r="J600"/>
  <c r="BE600"/>
  <c r="BI598"/>
  <c r="BH598"/>
  <c r="BG598"/>
  <c r="BF598"/>
  <c r="T598"/>
  <c r="R598"/>
  <c r="P598"/>
  <c r="BK598"/>
  <c r="J598"/>
  <c r="BE598"/>
  <c r="BI593"/>
  <c r="BH593"/>
  <c r="BG593"/>
  <c r="BF593"/>
  <c r="T593"/>
  <c r="R593"/>
  <c r="P593"/>
  <c r="BK593"/>
  <c r="J593"/>
  <c r="BE593"/>
  <c r="BI589"/>
  <c r="BH589"/>
  <c r="BG589"/>
  <c r="BF589"/>
  <c r="T589"/>
  <c r="R589"/>
  <c r="P589"/>
  <c r="BK589"/>
  <c r="J589"/>
  <c r="BE589"/>
  <c r="BI585"/>
  <c r="BH585"/>
  <c r="BG585"/>
  <c r="BF585"/>
  <c r="T585"/>
  <c r="R585"/>
  <c r="P585"/>
  <c r="BK585"/>
  <c r="J585"/>
  <c r="BE585"/>
  <c r="BI584"/>
  <c r="BH584"/>
  <c r="BG584"/>
  <c r="BF584"/>
  <c r="T584"/>
  <c r="R584"/>
  <c r="P584"/>
  <c r="BK584"/>
  <c r="J584"/>
  <c r="BE584"/>
  <c r="BI583"/>
  <c r="BH583"/>
  <c r="BG583"/>
  <c r="BF583"/>
  <c r="T583"/>
  <c r="R583"/>
  <c r="P583"/>
  <c r="BK583"/>
  <c r="J583"/>
  <c r="BE583"/>
  <c r="BI581"/>
  <c r="BH581"/>
  <c r="BG581"/>
  <c r="BF581"/>
  <c r="T581"/>
  <c r="R581"/>
  <c r="P581"/>
  <c r="BK581"/>
  <c r="J581"/>
  <c r="BE581"/>
  <c r="BI577"/>
  <c r="BH577"/>
  <c r="BG577"/>
  <c r="BF577"/>
  <c r="T577"/>
  <c r="R577"/>
  <c r="P577"/>
  <c r="BK577"/>
  <c r="J577"/>
  <c r="BE577"/>
  <c r="BI569"/>
  <c r="BH569"/>
  <c r="BG569"/>
  <c r="BF569"/>
  <c r="T569"/>
  <c r="T568"/>
  <c r="R569"/>
  <c r="R568"/>
  <c r="P569"/>
  <c r="P568"/>
  <c r="BK569"/>
  <c r="BK568"/>
  <c r="J568"/>
  <c r="J569"/>
  <c r="BE569"/>
  <c r="J85"/>
  <c r="BI567"/>
  <c r="BH567"/>
  <c r="BG567"/>
  <c r="BF567"/>
  <c r="T567"/>
  <c r="R567"/>
  <c r="P567"/>
  <c r="BK567"/>
  <c r="J567"/>
  <c r="BE567"/>
  <c r="BI565"/>
  <c r="BH565"/>
  <c r="BG565"/>
  <c r="BF565"/>
  <c r="T565"/>
  <c r="R565"/>
  <c r="P565"/>
  <c r="BK565"/>
  <c r="J565"/>
  <c r="BE565"/>
  <c r="BI563"/>
  <c r="BH563"/>
  <c r="BG563"/>
  <c r="BF563"/>
  <c r="T563"/>
  <c r="R563"/>
  <c r="P563"/>
  <c r="BK563"/>
  <c r="J563"/>
  <c r="BE563"/>
  <c r="BI561"/>
  <c r="BH561"/>
  <c r="BG561"/>
  <c r="BF561"/>
  <c r="T561"/>
  <c r="R561"/>
  <c r="P561"/>
  <c r="BK561"/>
  <c r="J561"/>
  <c r="BE561"/>
  <c r="BI559"/>
  <c r="BH559"/>
  <c r="BG559"/>
  <c r="BF559"/>
  <c r="T559"/>
  <c r="R559"/>
  <c r="P559"/>
  <c r="BK559"/>
  <c r="J559"/>
  <c r="BE559"/>
  <c r="BI558"/>
  <c r="BH558"/>
  <c r="BG558"/>
  <c r="BF558"/>
  <c r="T558"/>
  <c r="R558"/>
  <c r="P558"/>
  <c r="BK558"/>
  <c r="J558"/>
  <c r="BE558"/>
  <c r="BI557"/>
  <c r="BH557"/>
  <c r="BG557"/>
  <c r="BF557"/>
  <c r="T557"/>
  <c r="T556"/>
  <c r="R557"/>
  <c r="R556"/>
  <c r="P557"/>
  <c r="P556"/>
  <c r="BK557"/>
  <c r="BK556"/>
  <c r="J556"/>
  <c r="J557"/>
  <c r="BE557"/>
  <c r="J84"/>
  <c r="BI555"/>
  <c r="BH555"/>
  <c r="BG555"/>
  <c r="BF555"/>
  <c r="T555"/>
  <c r="R555"/>
  <c r="P555"/>
  <c r="BK555"/>
  <c r="J555"/>
  <c r="BE555"/>
  <c r="BI551"/>
  <c r="BH551"/>
  <c r="BG551"/>
  <c r="BF551"/>
  <c r="T551"/>
  <c r="R551"/>
  <c r="P551"/>
  <c r="BK551"/>
  <c r="J551"/>
  <c r="BE551"/>
  <c r="BI547"/>
  <c r="BH547"/>
  <c r="BG547"/>
  <c r="BF547"/>
  <c r="T547"/>
  <c r="R547"/>
  <c r="P547"/>
  <c r="BK547"/>
  <c r="J547"/>
  <c r="BE547"/>
  <c r="BI543"/>
  <c r="BH543"/>
  <c r="BG543"/>
  <c r="BF543"/>
  <c r="T543"/>
  <c r="R543"/>
  <c r="P543"/>
  <c r="BK543"/>
  <c r="J543"/>
  <c r="BE543"/>
  <c r="BI539"/>
  <c r="BH539"/>
  <c r="BG539"/>
  <c r="BF539"/>
  <c r="T539"/>
  <c r="R539"/>
  <c r="P539"/>
  <c r="BK539"/>
  <c r="J539"/>
  <c r="BE539"/>
  <c r="BI537"/>
  <c r="BH537"/>
  <c r="BG537"/>
  <c r="BF537"/>
  <c r="T537"/>
  <c r="R537"/>
  <c r="P537"/>
  <c r="BK537"/>
  <c r="J537"/>
  <c r="BE537"/>
  <c r="BI533"/>
  <c r="BH533"/>
  <c r="BG533"/>
  <c r="BF533"/>
  <c r="T533"/>
  <c r="R533"/>
  <c r="P533"/>
  <c r="BK533"/>
  <c r="J533"/>
  <c r="BE533"/>
  <c r="BI532"/>
  <c r="BH532"/>
  <c r="BG532"/>
  <c r="BF532"/>
  <c r="T532"/>
  <c r="R532"/>
  <c r="P532"/>
  <c r="BK532"/>
  <c r="J532"/>
  <c r="BE532"/>
  <c r="BI528"/>
  <c r="BH528"/>
  <c r="BG528"/>
  <c r="BF528"/>
  <c r="T528"/>
  <c r="R528"/>
  <c r="P528"/>
  <c r="BK528"/>
  <c r="J528"/>
  <c r="BE528"/>
  <c r="BI527"/>
  <c r="BH527"/>
  <c r="BG527"/>
  <c r="BF527"/>
  <c r="T527"/>
  <c r="T526"/>
  <c r="R527"/>
  <c r="R526"/>
  <c r="P527"/>
  <c r="P526"/>
  <c r="BK527"/>
  <c r="BK526"/>
  <c r="J526"/>
  <c r="J527"/>
  <c r="BE527"/>
  <c r="J83"/>
  <c r="BI525"/>
  <c r="BH525"/>
  <c r="BG525"/>
  <c r="BF525"/>
  <c r="T525"/>
  <c r="R525"/>
  <c r="P525"/>
  <c r="BK525"/>
  <c r="J525"/>
  <c r="BE525"/>
  <c r="BI524"/>
  <c r="BH524"/>
  <c r="BG524"/>
  <c r="BF524"/>
  <c r="T524"/>
  <c r="R524"/>
  <c r="P524"/>
  <c r="BK524"/>
  <c r="J524"/>
  <c r="BE524"/>
  <c r="BI523"/>
  <c r="BH523"/>
  <c r="BG523"/>
  <c r="BF523"/>
  <c r="T523"/>
  <c r="R523"/>
  <c r="P523"/>
  <c r="BK523"/>
  <c r="J523"/>
  <c r="BE523"/>
  <c r="BI521"/>
  <c r="BH521"/>
  <c r="BG521"/>
  <c r="BF521"/>
  <c r="T521"/>
  <c r="R521"/>
  <c r="P521"/>
  <c r="BK521"/>
  <c r="J521"/>
  <c r="BE521"/>
  <c r="BI518"/>
  <c r="BH518"/>
  <c r="BG518"/>
  <c r="BF518"/>
  <c r="T518"/>
  <c r="R518"/>
  <c r="P518"/>
  <c r="BK518"/>
  <c r="J518"/>
  <c r="BE518"/>
  <c r="BI517"/>
  <c r="BH517"/>
  <c r="BG517"/>
  <c r="BF517"/>
  <c r="T517"/>
  <c r="R517"/>
  <c r="P517"/>
  <c r="BK517"/>
  <c r="J517"/>
  <c r="BE517"/>
  <c r="BI516"/>
  <c r="BH516"/>
  <c r="BG516"/>
  <c r="BF516"/>
  <c r="T516"/>
  <c r="R516"/>
  <c r="P516"/>
  <c r="BK516"/>
  <c r="J516"/>
  <c r="BE516"/>
  <c r="BI512"/>
  <c r="BH512"/>
  <c r="BG512"/>
  <c r="BF512"/>
  <c r="T512"/>
  <c r="R512"/>
  <c r="P512"/>
  <c r="BK512"/>
  <c r="J512"/>
  <c r="BE512"/>
  <c r="BI511"/>
  <c r="BH511"/>
  <c r="BG511"/>
  <c r="BF511"/>
  <c r="T511"/>
  <c r="R511"/>
  <c r="P511"/>
  <c r="BK511"/>
  <c r="J511"/>
  <c r="BE511"/>
  <c r="BI509"/>
  <c r="BH509"/>
  <c r="BG509"/>
  <c r="BF509"/>
  <c r="T509"/>
  <c r="R509"/>
  <c r="P509"/>
  <c r="BK509"/>
  <c r="J509"/>
  <c r="BE509"/>
  <c r="BI507"/>
  <c r="BH507"/>
  <c r="BG507"/>
  <c r="BF507"/>
  <c r="T507"/>
  <c r="R507"/>
  <c r="P507"/>
  <c r="BK507"/>
  <c r="J507"/>
  <c r="BE507"/>
  <c r="BI505"/>
  <c r="BH505"/>
  <c r="BG505"/>
  <c r="BF505"/>
  <c r="T505"/>
  <c r="R505"/>
  <c r="P505"/>
  <c r="BK505"/>
  <c r="J505"/>
  <c r="BE505"/>
  <c r="BI501"/>
  <c r="BH501"/>
  <c r="BG501"/>
  <c r="BF501"/>
  <c r="T501"/>
  <c r="R501"/>
  <c r="P501"/>
  <c r="BK501"/>
  <c r="J501"/>
  <c r="BE501"/>
  <c r="BI500"/>
  <c r="BH500"/>
  <c r="BG500"/>
  <c r="BF500"/>
  <c r="T500"/>
  <c r="R500"/>
  <c r="P500"/>
  <c r="BK500"/>
  <c r="J500"/>
  <c r="BE500"/>
  <c r="BI498"/>
  <c r="BH498"/>
  <c r="BG498"/>
  <c r="BF498"/>
  <c r="T498"/>
  <c r="R498"/>
  <c r="P498"/>
  <c r="BK498"/>
  <c r="J498"/>
  <c r="BE498"/>
  <c r="BI497"/>
  <c r="BH497"/>
  <c r="BG497"/>
  <c r="BF497"/>
  <c r="T497"/>
  <c r="R497"/>
  <c r="P497"/>
  <c r="BK497"/>
  <c r="J497"/>
  <c r="BE497"/>
  <c r="BI495"/>
  <c r="BH495"/>
  <c r="BG495"/>
  <c r="BF495"/>
  <c r="T495"/>
  <c r="R495"/>
  <c r="P495"/>
  <c r="BK495"/>
  <c r="J495"/>
  <c r="BE495"/>
  <c r="BI494"/>
  <c r="BH494"/>
  <c r="BG494"/>
  <c r="BF494"/>
  <c r="T494"/>
  <c r="R494"/>
  <c r="P494"/>
  <c r="BK494"/>
  <c r="J494"/>
  <c r="BE494"/>
  <c r="BI492"/>
  <c r="BH492"/>
  <c r="BG492"/>
  <c r="BF492"/>
  <c r="T492"/>
  <c r="R492"/>
  <c r="P492"/>
  <c r="BK492"/>
  <c r="J492"/>
  <c r="BE492"/>
  <c r="BI491"/>
  <c r="BH491"/>
  <c r="BG491"/>
  <c r="BF491"/>
  <c r="T491"/>
  <c r="R491"/>
  <c r="P491"/>
  <c r="BK491"/>
  <c r="J491"/>
  <c r="BE491"/>
  <c r="BI490"/>
  <c r="BH490"/>
  <c r="BG490"/>
  <c r="BF490"/>
  <c r="T490"/>
  <c r="R490"/>
  <c r="P490"/>
  <c r="BK490"/>
  <c r="J490"/>
  <c r="BE490"/>
  <c r="BI486"/>
  <c r="BH486"/>
  <c r="BG486"/>
  <c r="BF486"/>
  <c r="T486"/>
  <c r="R486"/>
  <c r="P486"/>
  <c r="BK486"/>
  <c r="J486"/>
  <c r="BE486"/>
  <c r="BI485"/>
  <c r="BH485"/>
  <c r="BG485"/>
  <c r="BF485"/>
  <c r="T485"/>
  <c r="R485"/>
  <c r="P485"/>
  <c r="BK485"/>
  <c r="J485"/>
  <c r="BE485"/>
  <c r="BI483"/>
  <c r="BH483"/>
  <c r="BG483"/>
  <c r="BF483"/>
  <c r="T483"/>
  <c r="T482"/>
  <c r="R483"/>
  <c r="R482"/>
  <c r="P483"/>
  <c r="P482"/>
  <c r="BK483"/>
  <c r="BK482"/>
  <c r="J482"/>
  <c r="J483"/>
  <c r="BE483"/>
  <c r="J82"/>
  <c r="BI481"/>
  <c r="BH481"/>
  <c r="BG481"/>
  <c r="BF481"/>
  <c r="T481"/>
  <c r="R481"/>
  <c r="P481"/>
  <c r="BK481"/>
  <c r="J481"/>
  <c r="BE481"/>
  <c r="BI480"/>
  <c r="BH480"/>
  <c r="BG480"/>
  <c r="BF480"/>
  <c r="T480"/>
  <c r="R480"/>
  <c r="P480"/>
  <c r="BK480"/>
  <c r="J480"/>
  <c r="BE480"/>
  <c r="BI478"/>
  <c r="BH478"/>
  <c r="BG478"/>
  <c r="BF478"/>
  <c r="T478"/>
  <c r="R478"/>
  <c r="P478"/>
  <c r="BK478"/>
  <c r="J478"/>
  <c r="BE478"/>
  <c r="BI477"/>
  <c r="BH477"/>
  <c r="BG477"/>
  <c r="BF477"/>
  <c r="T477"/>
  <c r="R477"/>
  <c r="P477"/>
  <c r="BK477"/>
  <c r="J477"/>
  <c r="BE477"/>
  <c r="BI475"/>
  <c r="BH475"/>
  <c r="BG475"/>
  <c r="BF475"/>
  <c r="T475"/>
  <c r="R475"/>
  <c r="P475"/>
  <c r="BK475"/>
  <c r="J475"/>
  <c r="BE475"/>
  <c r="BI467"/>
  <c r="BH467"/>
  <c r="BG467"/>
  <c r="BF467"/>
  <c r="T467"/>
  <c r="R467"/>
  <c r="P467"/>
  <c r="BK467"/>
  <c r="J467"/>
  <c r="BE467"/>
  <c r="BI465"/>
  <c r="BH465"/>
  <c r="BG465"/>
  <c r="BF465"/>
  <c r="T465"/>
  <c r="R465"/>
  <c r="P465"/>
  <c r="BK465"/>
  <c r="J465"/>
  <c r="BE465"/>
  <c r="BI463"/>
  <c r="BH463"/>
  <c r="BG463"/>
  <c r="BF463"/>
  <c r="T463"/>
  <c r="R463"/>
  <c r="P463"/>
  <c r="BK463"/>
  <c r="J463"/>
  <c r="BE463"/>
  <c r="BI458"/>
  <c r="BH458"/>
  <c r="BG458"/>
  <c r="BF458"/>
  <c r="T458"/>
  <c r="R458"/>
  <c r="P458"/>
  <c r="BK458"/>
  <c r="J458"/>
  <c r="BE458"/>
  <c r="BI453"/>
  <c r="BH453"/>
  <c r="BG453"/>
  <c r="BF453"/>
  <c r="T453"/>
  <c r="R453"/>
  <c r="P453"/>
  <c r="BK453"/>
  <c r="J453"/>
  <c r="BE453"/>
  <c r="BI446"/>
  <c r="BH446"/>
  <c r="BG446"/>
  <c r="BF446"/>
  <c r="T446"/>
  <c r="R446"/>
  <c r="P446"/>
  <c r="BK446"/>
  <c r="J446"/>
  <c r="BE446"/>
  <c r="BI445"/>
  <c r="BH445"/>
  <c r="BG445"/>
  <c r="BF445"/>
  <c r="T445"/>
  <c r="R445"/>
  <c r="P445"/>
  <c r="BK445"/>
  <c r="J445"/>
  <c r="BE445"/>
  <c r="BI444"/>
  <c r="BH444"/>
  <c r="BG444"/>
  <c r="BF444"/>
  <c r="T444"/>
  <c r="R444"/>
  <c r="P444"/>
  <c r="BK444"/>
  <c r="J444"/>
  <c r="BE444"/>
  <c r="BI442"/>
  <c r="BH442"/>
  <c r="BG442"/>
  <c r="BF442"/>
  <c r="T442"/>
  <c r="R442"/>
  <c r="P442"/>
  <c r="BK442"/>
  <c r="J442"/>
  <c r="BE442"/>
  <c r="BI437"/>
  <c r="BH437"/>
  <c r="BG437"/>
  <c r="BF437"/>
  <c r="T437"/>
  <c r="R437"/>
  <c r="P437"/>
  <c r="BK437"/>
  <c r="J437"/>
  <c r="BE437"/>
  <c r="BI435"/>
  <c r="BH435"/>
  <c r="BG435"/>
  <c r="BF435"/>
  <c r="T435"/>
  <c r="R435"/>
  <c r="P435"/>
  <c r="BK435"/>
  <c r="J435"/>
  <c r="BE435"/>
  <c r="BI433"/>
  <c r="BH433"/>
  <c r="BG433"/>
  <c r="BF433"/>
  <c r="T433"/>
  <c r="R433"/>
  <c r="P433"/>
  <c r="BK433"/>
  <c r="J433"/>
  <c r="BE433"/>
  <c r="BI432"/>
  <c r="BH432"/>
  <c r="BG432"/>
  <c r="BF432"/>
  <c r="T432"/>
  <c r="R432"/>
  <c r="P432"/>
  <c r="BK432"/>
  <c r="J432"/>
  <c r="BE432"/>
  <c r="BI430"/>
  <c r="BH430"/>
  <c r="BG430"/>
  <c r="BF430"/>
  <c r="T430"/>
  <c r="R430"/>
  <c r="P430"/>
  <c r="BK430"/>
  <c r="J430"/>
  <c r="BE430"/>
  <c r="BI428"/>
  <c r="BH428"/>
  <c r="BG428"/>
  <c r="BF428"/>
  <c r="T428"/>
  <c r="R428"/>
  <c r="P428"/>
  <c r="BK428"/>
  <c r="J428"/>
  <c r="BE428"/>
  <c r="BI426"/>
  <c r="BH426"/>
  <c r="BG426"/>
  <c r="BF426"/>
  <c r="T426"/>
  <c r="R426"/>
  <c r="P426"/>
  <c r="BK426"/>
  <c r="J426"/>
  <c r="BE426"/>
  <c r="BI424"/>
  <c r="BH424"/>
  <c r="BG424"/>
  <c r="BF424"/>
  <c r="T424"/>
  <c r="T423"/>
  <c r="R424"/>
  <c r="R423"/>
  <c r="P424"/>
  <c r="P423"/>
  <c r="BK424"/>
  <c r="BK423"/>
  <c r="J423"/>
  <c r="J424"/>
  <c r="BE424"/>
  <c r="J81"/>
  <c r="BI422"/>
  <c r="BH422"/>
  <c r="BG422"/>
  <c r="BF422"/>
  <c r="T422"/>
  <c r="R422"/>
  <c r="P422"/>
  <c r="BK422"/>
  <c r="J422"/>
  <c r="BE422"/>
  <c r="BI420"/>
  <c r="BH420"/>
  <c r="BG420"/>
  <c r="BF420"/>
  <c r="T420"/>
  <c r="R420"/>
  <c r="P420"/>
  <c r="BK420"/>
  <c r="J420"/>
  <c r="BE420"/>
  <c r="BI418"/>
  <c r="BH418"/>
  <c r="BG418"/>
  <c r="BF418"/>
  <c r="T418"/>
  <c r="R418"/>
  <c r="P418"/>
  <c r="BK418"/>
  <c r="J418"/>
  <c r="BE418"/>
  <c r="BI416"/>
  <c r="BH416"/>
  <c r="BG416"/>
  <c r="BF416"/>
  <c r="T416"/>
  <c r="R416"/>
  <c r="P416"/>
  <c r="BK416"/>
  <c r="J416"/>
  <c r="BE416"/>
  <c r="BI415"/>
  <c r="BH415"/>
  <c r="BG415"/>
  <c r="BF415"/>
  <c r="T415"/>
  <c r="R415"/>
  <c r="P415"/>
  <c r="BK415"/>
  <c r="J415"/>
  <c r="BE415"/>
  <c r="BI408"/>
  <c r="BH408"/>
  <c r="BG408"/>
  <c r="BF408"/>
  <c r="T408"/>
  <c r="T407"/>
  <c r="R408"/>
  <c r="R407"/>
  <c r="P408"/>
  <c r="P407"/>
  <c r="BK408"/>
  <c r="BK407"/>
  <c r="J407"/>
  <c r="J408"/>
  <c r="BE408"/>
  <c r="J80"/>
  <c r="BI406"/>
  <c r="BH406"/>
  <c r="BG406"/>
  <c r="BF406"/>
  <c r="T406"/>
  <c r="R406"/>
  <c r="P406"/>
  <c r="BK406"/>
  <c r="J406"/>
  <c r="BE406"/>
  <c r="BI404"/>
  <c r="BH404"/>
  <c r="BG404"/>
  <c r="BF404"/>
  <c r="T404"/>
  <c r="R404"/>
  <c r="P404"/>
  <c r="BK404"/>
  <c r="J404"/>
  <c r="BE404"/>
  <c r="BI402"/>
  <c r="BH402"/>
  <c r="BG402"/>
  <c r="BF402"/>
  <c r="T402"/>
  <c r="R402"/>
  <c r="P402"/>
  <c r="BK402"/>
  <c r="J402"/>
  <c r="BE402"/>
  <c r="BI400"/>
  <c r="BH400"/>
  <c r="BG400"/>
  <c r="BF400"/>
  <c r="T400"/>
  <c r="T399"/>
  <c r="R400"/>
  <c r="R399"/>
  <c r="P400"/>
  <c r="P399"/>
  <c r="BK400"/>
  <c r="BK399"/>
  <c r="J399"/>
  <c r="J400"/>
  <c r="BE400"/>
  <c r="J79"/>
  <c r="BI397"/>
  <c r="BH397"/>
  <c r="BG397"/>
  <c r="BF397"/>
  <c r="T397"/>
  <c r="T396"/>
  <c r="R397"/>
  <c r="R396"/>
  <c r="P397"/>
  <c r="P396"/>
  <c r="BK397"/>
  <c r="BK396"/>
  <c r="J396"/>
  <c r="J397"/>
  <c r="BE397"/>
  <c r="J78"/>
  <c r="BI395"/>
  <c r="BH395"/>
  <c r="BG395"/>
  <c r="BF395"/>
  <c r="T395"/>
  <c r="R395"/>
  <c r="P395"/>
  <c r="BK395"/>
  <c r="J395"/>
  <c r="BE395"/>
  <c r="BI391"/>
  <c r="BH391"/>
  <c r="BG391"/>
  <c r="BF391"/>
  <c r="T391"/>
  <c r="R391"/>
  <c r="P391"/>
  <c r="BK391"/>
  <c r="J391"/>
  <c r="BE391"/>
  <c r="BI387"/>
  <c r="BH387"/>
  <c r="BG387"/>
  <c r="BF387"/>
  <c r="T387"/>
  <c r="T386"/>
  <c r="T385"/>
  <c r="R387"/>
  <c r="R386"/>
  <c r="R385"/>
  <c r="P387"/>
  <c r="P386"/>
  <c r="P385"/>
  <c r="BK387"/>
  <c r="BK386"/>
  <c r="J386"/>
  <c r="BK385"/>
  <c r="J385"/>
  <c r="J387"/>
  <c r="BE387"/>
  <c r="J77"/>
  <c r="J76"/>
  <c r="BI384"/>
  <c r="BH384"/>
  <c r="BG384"/>
  <c r="BF384"/>
  <c r="T384"/>
  <c r="T383"/>
  <c r="R384"/>
  <c r="R383"/>
  <c r="P384"/>
  <c r="P383"/>
  <c r="BK384"/>
  <c r="BK383"/>
  <c r="J383"/>
  <c r="J384"/>
  <c r="BE384"/>
  <c r="J75"/>
  <c r="BI382"/>
  <c r="BH382"/>
  <c r="BG382"/>
  <c r="BF382"/>
  <c r="T382"/>
  <c r="R382"/>
  <c r="P382"/>
  <c r="BK382"/>
  <c r="J382"/>
  <c r="BE382"/>
  <c r="BI381"/>
  <c r="BH381"/>
  <c r="BG381"/>
  <c r="BF381"/>
  <c r="T381"/>
  <c r="R381"/>
  <c r="P381"/>
  <c r="BK381"/>
  <c r="J381"/>
  <c r="BE381"/>
  <c r="BI379"/>
  <c r="BH379"/>
  <c r="BG379"/>
  <c r="BF379"/>
  <c r="T379"/>
  <c r="R379"/>
  <c r="P379"/>
  <c r="BK379"/>
  <c r="J379"/>
  <c r="BE379"/>
  <c r="BI378"/>
  <c r="BH378"/>
  <c r="BG378"/>
  <c r="BF378"/>
  <c r="T378"/>
  <c r="R378"/>
  <c r="P378"/>
  <c r="BK378"/>
  <c r="J378"/>
  <c r="BE378"/>
  <c r="BI377"/>
  <c r="BH377"/>
  <c r="BG377"/>
  <c r="BF377"/>
  <c r="T377"/>
  <c r="R377"/>
  <c r="P377"/>
  <c r="BK377"/>
  <c r="J377"/>
  <c r="BE377"/>
  <c r="BI376"/>
  <c r="BH376"/>
  <c r="BG376"/>
  <c r="BF376"/>
  <c r="T376"/>
  <c r="T375"/>
  <c r="R376"/>
  <c r="R375"/>
  <c r="P376"/>
  <c r="P375"/>
  <c r="BK376"/>
  <c r="BK375"/>
  <c r="J375"/>
  <c r="J376"/>
  <c r="BE376"/>
  <c r="J74"/>
  <c r="BI368"/>
  <c r="BH368"/>
  <c r="BG368"/>
  <c r="BF368"/>
  <c r="T368"/>
  <c r="R368"/>
  <c r="P368"/>
  <c r="BK368"/>
  <c r="J368"/>
  <c r="BE368"/>
  <c r="BI364"/>
  <c r="BH364"/>
  <c r="BG364"/>
  <c r="BF364"/>
  <c r="T364"/>
  <c r="R364"/>
  <c r="P364"/>
  <c r="BK364"/>
  <c r="J364"/>
  <c r="BE364"/>
  <c r="BI357"/>
  <c r="BH357"/>
  <c r="BG357"/>
  <c r="BF357"/>
  <c r="T357"/>
  <c r="R357"/>
  <c r="P357"/>
  <c r="BK357"/>
  <c r="J357"/>
  <c r="BE357"/>
  <c r="BI356"/>
  <c r="BH356"/>
  <c r="BG356"/>
  <c r="BF356"/>
  <c r="T356"/>
  <c r="T355"/>
  <c r="R356"/>
  <c r="R355"/>
  <c r="P356"/>
  <c r="P355"/>
  <c r="BK356"/>
  <c r="BK355"/>
  <c r="J355"/>
  <c r="J356"/>
  <c r="BE356"/>
  <c r="J73"/>
  <c r="BI351"/>
  <c r="BH351"/>
  <c r="BG351"/>
  <c r="BF351"/>
  <c r="T351"/>
  <c r="R351"/>
  <c r="P351"/>
  <c r="BK351"/>
  <c r="J351"/>
  <c r="BE351"/>
  <c r="BI349"/>
  <c r="BH349"/>
  <c r="BG349"/>
  <c r="BF349"/>
  <c r="T349"/>
  <c r="R349"/>
  <c r="P349"/>
  <c r="BK349"/>
  <c r="J349"/>
  <c r="BE349"/>
  <c r="BI347"/>
  <c r="BH347"/>
  <c r="BG347"/>
  <c r="BF347"/>
  <c r="T347"/>
  <c r="R347"/>
  <c r="P347"/>
  <c r="BK347"/>
  <c r="J347"/>
  <c r="BE347"/>
  <c r="BI345"/>
  <c r="BH345"/>
  <c r="BG345"/>
  <c r="BF345"/>
  <c r="T345"/>
  <c r="R345"/>
  <c r="P345"/>
  <c r="BK345"/>
  <c r="J345"/>
  <c r="BE345"/>
  <c r="BI341"/>
  <c r="BH341"/>
  <c r="BG341"/>
  <c r="BF341"/>
  <c r="T341"/>
  <c r="R341"/>
  <c r="P341"/>
  <c r="BK341"/>
  <c r="J341"/>
  <c r="BE341"/>
  <c r="BI339"/>
  <c r="BH339"/>
  <c r="BG339"/>
  <c r="BF339"/>
  <c r="T339"/>
  <c r="R339"/>
  <c r="P339"/>
  <c r="BK339"/>
  <c r="J339"/>
  <c r="BE339"/>
  <c r="BI333"/>
  <c r="BH333"/>
  <c r="BG333"/>
  <c r="BF333"/>
  <c r="T333"/>
  <c r="R333"/>
  <c r="P333"/>
  <c r="BK333"/>
  <c r="J333"/>
  <c r="BE333"/>
  <c r="BI331"/>
  <c r="BH331"/>
  <c r="BG331"/>
  <c r="BF331"/>
  <c r="T331"/>
  <c r="R331"/>
  <c r="P331"/>
  <c r="BK331"/>
  <c r="J331"/>
  <c r="BE331"/>
  <c r="BI327"/>
  <c r="BH327"/>
  <c r="BG327"/>
  <c r="BF327"/>
  <c r="T327"/>
  <c r="R327"/>
  <c r="P327"/>
  <c r="BK327"/>
  <c r="J327"/>
  <c r="BE327"/>
  <c r="BI323"/>
  <c r="BH323"/>
  <c r="BG323"/>
  <c r="BF323"/>
  <c r="T323"/>
  <c r="R323"/>
  <c r="P323"/>
  <c r="BK323"/>
  <c r="J323"/>
  <c r="BE323"/>
  <c r="BI321"/>
  <c r="BH321"/>
  <c r="BG321"/>
  <c r="BF321"/>
  <c r="T321"/>
  <c r="T320"/>
  <c r="R321"/>
  <c r="R320"/>
  <c r="P321"/>
  <c r="P320"/>
  <c r="BK321"/>
  <c r="BK320"/>
  <c r="J320"/>
  <c r="J321"/>
  <c r="BE321"/>
  <c r="J72"/>
  <c r="BI319"/>
  <c r="BH319"/>
  <c r="BG319"/>
  <c r="BF319"/>
  <c r="T319"/>
  <c r="R319"/>
  <c r="P319"/>
  <c r="BK319"/>
  <c r="J319"/>
  <c r="BE319"/>
  <c r="BI317"/>
  <c r="BH317"/>
  <c r="BG317"/>
  <c r="BF317"/>
  <c r="T317"/>
  <c r="R317"/>
  <c r="P317"/>
  <c r="BK317"/>
  <c r="J317"/>
  <c r="BE317"/>
  <c r="BI315"/>
  <c r="BH315"/>
  <c r="BG315"/>
  <c r="BF315"/>
  <c r="T315"/>
  <c r="R315"/>
  <c r="P315"/>
  <c r="BK315"/>
  <c r="J315"/>
  <c r="BE315"/>
  <c r="BI313"/>
  <c r="BH313"/>
  <c r="BG313"/>
  <c r="BF313"/>
  <c r="T313"/>
  <c r="R313"/>
  <c r="P313"/>
  <c r="BK313"/>
  <c r="J313"/>
  <c r="BE313"/>
  <c r="BI311"/>
  <c r="BH311"/>
  <c r="BG311"/>
  <c r="BF311"/>
  <c r="T311"/>
  <c r="R311"/>
  <c r="P311"/>
  <c r="BK311"/>
  <c r="J311"/>
  <c r="BE311"/>
  <c r="BI310"/>
  <c r="BH310"/>
  <c r="BG310"/>
  <c r="BF310"/>
  <c r="T310"/>
  <c r="R310"/>
  <c r="P310"/>
  <c r="BK310"/>
  <c r="J310"/>
  <c r="BE310"/>
  <c r="BI308"/>
  <c r="BH308"/>
  <c r="BG308"/>
  <c r="BF308"/>
  <c r="T308"/>
  <c r="R308"/>
  <c r="P308"/>
  <c r="BK308"/>
  <c r="J308"/>
  <c r="BE308"/>
  <c r="BI307"/>
  <c r="BH307"/>
  <c r="BG307"/>
  <c r="BF307"/>
  <c r="T307"/>
  <c r="R307"/>
  <c r="P307"/>
  <c r="BK307"/>
  <c r="J307"/>
  <c r="BE307"/>
  <c r="BI306"/>
  <c r="BH306"/>
  <c r="BG306"/>
  <c r="BF306"/>
  <c r="T306"/>
  <c r="R306"/>
  <c r="P306"/>
  <c r="BK306"/>
  <c r="J306"/>
  <c r="BE306"/>
  <c r="BI304"/>
  <c r="BH304"/>
  <c r="BG304"/>
  <c r="BF304"/>
  <c r="T304"/>
  <c r="R304"/>
  <c r="P304"/>
  <c r="BK304"/>
  <c r="J304"/>
  <c r="BE304"/>
  <c r="BI299"/>
  <c r="BH299"/>
  <c r="BG299"/>
  <c r="BF299"/>
  <c r="T299"/>
  <c r="T298"/>
  <c r="R299"/>
  <c r="R298"/>
  <c r="P299"/>
  <c r="P298"/>
  <c r="BK299"/>
  <c r="BK298"/>
  <c r="J298"/>
  <c r="J299"/>
  <c r="BE299"/>
  <c r="J71"/>
  <c r="BI297"/>
  <c r="BH297"/>
  <c r="BG297"/>
  <c r="BF297"/>
  <c r="T297"/>
  <c r="R297"/>
  <c r="P297"/>
  <c r="BK297"/>
  <c r="J297"/>
  <c r="BE297"/>
  <c r="BI295"/>
  <c r="BH295"/>
  <c r="BG295"/>
  <c r="BF295"/>
  <c r="T295"/>
  <c r="R295"/>
  <c r="P295"/>
  <c r="BK295"/>
  <c r="J295"/>
  <c r="BE295"/>
  <c r="BI293"/>
  <c r="BH293"/>
  <c r="BG293"/>
  <c r="BF293"/>
  <c r="T293"/>
  <c r="R293"/>
  <c r="P293"/>
  <c r="BK293"/>
  <c r="J293"/>
  <c r="BE293"/>
  <c r="BI279"/>
  <c r="BH279"/>
  <c r="BG279"/>
  <c r="BF279"/>
  <c r="T279"/>
  <c r="R279"/>
  <c r="P279"/>
  <c r="BK279"/>
  <c r="J279"/>
  <c r="BE279"/>
  <c r="BI277"/>
  <c r="BH277"/>
  <c r="BG277"/>
  <c r="BF277"/>
  <c r="T277"/>
  <c r="R277"/>
  <c r="P277"/>
  <c r="BK277"/>
  <c r="J277"/>
  <c r="BE277"/>
  <c r="BI275"/>
  <c r="BH275"/>
  <c r="BG275"/>
  <c r="BF275"/>
  <c r="T275"/>
  <c r="R275"/>
  <c r="P275"/>
  <c r="BK275"/>
  <c r="J275"/>
  <c r="BE275"/>
  <c r="BI273"/>
  <c r="BH273"/>
  <c r="BG273"/>
  <c r="BF273"/>
  <c r="T273"/>
  <c r="R273"/>
  <c r="P273"/>
  <c r="BK273"/>
  <c r="J273"/>
  <c r="BE273"/>
  <c r="BI271"/>
  <c r="BH271"/>
  <c r="BG271"/>
  <c r="BF271"/>
  <c r="T271"/>
  <c r="R271"/>
  <c r="P271"/>
  <c r="BK271"/>
  <c r="J271"/>
  <c r="BE271"/>
  <c r="BI267"/>
  <c r="BH267"/>
  <c r="BG267"/>
  <c r="BF267"/>
  <c r="T267"/>
  <c r="R267"/>
  <c r="P267"/>
  <c r="BK267"/>
  <c r="J267"/>
  <c r="BE267"/>
  <c r="BI263"/>
  <c r="BH263"/>
  <c r="BG263"/>
  <c r="BF263"/>
  <c r="T263"/>
  <c r="R263"/>
  <c r="P263"/>
  <c r="BK263"/>
  <c r="J263"/>
  <c r="BE263"/>
  <c r="BI260"/>
  <c r="BH260"/>
  <c r="BG260"/>
  <c r="BF260"/>
  <c r="T260"/>
  <c r="R260"/>
  <c r="P260"/>
  <c r="BK260"/>
  <c r="J260"/>
  <c r="BE260"/>
  <c r="BI258"/>
  <c r="BH258"/>
  <c r="BG258"/>
  <c r="BF258"/>
  <c r="T258"/>
  <c r="R258"/>
  <c r="P258"/>
  <c r="BK258"/>
  <c r="J258"/>
  <c r="BE258"/>
  <c r="BI255"/>
  <c r="BH255"/>
  <c r="BG255"/>
  <c r="BF255"/>
  <c r="T255"/>
  <c r="R255"/>
  <c r="P255"/>
  <c r="BK255"/>
  <c r="J255"/>
  <c r="BE255"/>
  <c r="BI253"/>
  <c r="BH253"/>
  <c r="BG253"/>
  <c r="BF253"/>
  <c r="T253"/>
  <c r="T252"/>
  <c r="R253"/>
  <c r="R252"/>
  <c r="P253"/>
  <c r="P252"/>
  <c r="BK253"/>
  <c r="BK252"/>
  <c r="J252"/>
  <c r="J253"/>
  <c r="BE253"/>
  <c r="J70"/>
  <c r="BI251"/>
  <c r="BH251"/>
  <c r="BG251"/>
  <c r="BF251"/>
  <c r="T251"/>
  <c r="R251"/>
  <c r="P251"/>
  <c r="BK251"/>
  <c r="J251"/>
  <c r="BE251"/>
  <c r="BI249"/>
  <c r="BH249"/>
  <c r="BG249"/>
  <c r="BF249"/>
  <c r="T249"/>
  <c r="T248"/>
  <c r="R249"/>
  <c r="R248"/>
  <c r="P249"/>
  <c r="P248"/>
  <c r="BK249"/>
  <c r="BK248"/>
  <c r="J248"/>
  <c r="J249"/>
  <c r="BE249"/>
  <c r="J69"/>
  <c r="BI246"/>
  <c r="BH246"/>
  <c r="BG246"/>
  <c r="BF246"/>
  <c r="T246"/>
  <c r="R246"/>
  <c r="P246"/>
  <c r="BK246"/>
  <c r="J246"/>
  <c r="BE246"/>
  <c r="BI244"/>
  <c r="BH244"/>
  <c r="BG244"/>
  <c r="BF244"/>
  <c r="T244"/>
  <c r="R244"/>
  <c r="P244"/>
  <c r="BK244"/>
  <c r="J244"/>
  <c r="BE244"/>
  <c r="BI239"/>
  <c r="BH239"/>
  <c r="BG239"/>
  <c r="BF239"/>
  <c r="T239"/>
  <c r="R239"/>
  <c r="P239"/>
  <c r="BK239"/>
  <c r="J239"/>
  <c r="BE239"/>
  <c r="BI233"/>
  <c r="BH233"/>
  <c r="BG233"/>
  <c r="BF233"/>
  <c r="T233"/>
  <c r="R233"/>
  <c r="P233"/>
  <c r="BK233"/>
  <c r="J233"/>
  <c r="BE233"/>
  <c r="BI232"/>
  <c r="BH232"/>
  <c r="BG232"/>
  <c r="BF232"/>
  <c r="T232"/>
  <c r="R232"/>
  <c r="P232"/>
  <c r="BK232"/>
  <c r="J232"/>
  <c r="BE232"/>
  <c r="BI228"/>
  <c r="BH228"/>
  <c r="BG228"/>
  <c r="BF228"/>
  <c r="T228"/>
  <c r="R228"/>
  <c r="P228"/>
  <c r="BK228"/>
  <c r="J228"/>
  <c r="BE228"/>
  <c r="BI226"/>
  <c r="BH226"/>
  <c r="BG226"/>
  <c r="BF226"/>
  <c r="T226"/>
  <c r="R226"/>
  <c r="P226"/>
  <c r="BK226"/>
  <c r="J226"/>
  <c r="BE226"/>
  <c r="BI224"/>
  <c r="BH224"/>
  <c r="BG224"/>
  <c r="BF224"/>
  <c r="T224"/>
  <c r="R224"/>
  <c r="P224"/>
  <c r="BK224"/>
  <c r="J224"/>
  <c r="BE224"/>
  <c r="BI222"/>
  <c r="BH222"/>
  <c r="BG222"/>
  <c r="BF222"/>
  <c r="T222"/>
  <c r="R222"/>
  <c r="P222"/>
  <c r="BK222"/>
  <c r="J222"/>
  <c r="BE222"/>
  <c r="BI220"/>
  <c r="BH220"/>
  <c r="BG220"/>
  <c r="BF220"/>
  <c r="T220"/>
  <c r="R220"/>
  <c r="P220"/>
  <c r="BK220"/>
  <c r="J220"/>
  <c r="BE220"/>
  <c r="BI218"/>
  <c r="BH218"/>
  <c r="BG218"/>
  <c r="BF218"/>
  <c r="T218"/>
  <c r="R218"/>
  <c r="P218"/>
  <c r="BK218"/>
  <c r="J218"/>
  <c r="BE218"/>
  <c r="BI213"/>
  <c r="BH213"/>
  <c r="BG213"/>
  <c r="BF213"/>
  <c r="T213"/>
  <c r="R213"/>
  <c r="P213"/>
  <c r="BK213"/>
  <c r="J213"/>
  <c r="BE213"/>
  <c r="BI208"/>
  <c r="BH208"/>
  <c r="BG208"/>
  <c r="BF208"/>
  <c r="T208"/>
  <c r="R208"/>
  <c r="P208"/>
  <c r="BK208"/>
  <c r="J208"/>
  <c r="BE208"/>
  <c r="BI203"/>
  <c r="BH203"/>
  <c r="BG203"/>
  <c r="BF203"/>
  <c r="T203"/>
  <c r="R203"/>
  <c r="P203"/>
  <c r="BK203"/>
  <c r="J203"/>
  <c r="BE203"/>
  <c r="BI196"/>
  <c r="BH196"/>
  <c r="BG196"/>
  <c r="BF196"/>
  <c r="T196"/>
  <c r="R196"/>
  <c r="P196"/>
  <c r="BK196"/>
  <c r="J196"/>
  <c r="BE196"/>
  <c r="BI192"/>
  <c r="BH192"/>
  <c r="BG192"/>
  <c r="BF192"/>
  <c r="T192"/>
  <c r="R192"/>
  <c r="P192"/>
  <c r="BK192"/>
  <c r="J192"/>
  <c r="BE192"/>
  <c r="BI190"/>
  <c r="BH190"/>
  <c r="BG190"/>
  <c r="BF190"/>
  <c r="T190"/>
  <c r="R190"/>
  <c r="P190"/>
  <c r="BK190"/>
  <c r="J190"/>
  <c r="BE190"/>
  <c r="BI185"/>
  <c r="BH185"/>
  <c r="BG185"/>
  <c r="BF185"/>
  <c r="T185"/>
  <c r="R185"/>
  <c r="P185"/>
  <c r="BK185"/>
  <c r="J185"/>
  <c r="BE185"/>
  <c r="BI184"/>
  <c r="BH184"/>
  <c r="BG184"/>
  <c r="BF184"/>
  <c r="T184"/>
  <c r="R184"/>
  <c r="P184"/>
  <c r="BK184"/>
  <c r="J184"/>
  <c r="BE184"/>
  <c r="BI179"/>
  <c r="BH179"/>
  <c r="BG179"/>
  <c r="BF179"/>
  <c r="T179"/>
  <c r="R179"/>
  <c r="P179"/>
  <c r="BK179"/>
  <c r="J179"/>
  <c r="BE179"/>
  <c r="BI178"/>
  <c r="BH178"/>
  <c r="BG178"/>
  <c r="BF178"/>
  <c r="T178"/>
  <c r="R178"/>
  <c r="P178"/>
  <c r="BK178"/>
  <c r="J178"/>
  <c r="BE178"/>
  <c r="BI177"/>
  <c r="BH177"/>
  <c r="BG177"/>
  <c r="BF177"/>
  <c r="T177"/>
  <c r="T176"/>
  <c r="R177"/>
  <c r="R176"/>
  <c r="P177"/>
  <c r="P176"/>
  <c r="BK177"/>
  <c r="BK176"/>
  <c r="J176"/>
  <c r="J177"/>
  <c r="BE177"/>
  <c r="J68"/>
  <c r="BI174"/>
  <c r="BH174"/>
  <c r="BG174"/>
  <c r="BF174"/>
  <c r="T174"/>
  <c r="R174"/>
  <c r="P174"/>
  <c r="BK174"/>
  <c r="J174"/>
  <c r="BE174"/>
  <c r="BI172"/>
  <c r="BH172"/>
  <c r="BG172"/>
  <c r="BF172"/>
  <c r="T172"/>
  <c r="R172"/>
  <c r="P172"/>
  <c r="BK172"/>
  <c r="J172"/>
  <c r="BE172"/>
  <c r="BI170"/>
  <c r="BH170"/>
  <c r="BG170"/>
  <c r="BF170"/>
  <c r="T170"/>
  <c r="R170"/>
  <c r="P170"/>
  <c r="BK170"/>
  <c r="J170"/>
  <c r="BE170"/>
  <c r="BI168"/>
  <c r="BH168"/>
  <c r="BG168"/>
  <c r="BF168"/>
  <c r="T168"/>
  <c r="R168"/>
  <c r="P168"/>
  <c r="BK168"/>
  <c r="J168"/>
  <c r="BE168"/>
  <c r="BI166"/>
  <c r="BH166"/>
  <c r="BG166"/>
  <c r="BF166"/>
  <c r="T166"/>
  <c r="R166"/>
  <c r="P166"/>
  <c r="BK166"/>
  <c r="J166"/>
  <c r="BE166"/>
  <c r="BI164"/>
  <c r="BH164"/>
  <c r="BG164"/>
  <c r="BF164"/>
  <c r="T164"/>
  <c r="T163"/>
  <c r="R164"/>
  <c r="R163"/>
  <c r="P164"/>
  <c r="P163"/>
  <c r="BK164"/>
  <c r="BK163"/>
  <c r="J163"/>
  <c r="J164"/>
  <c r="BE164"/>
  <c r="J67"/>
  <c r="BI161"/>
  <c r="BH161"/>
  <c r="BG161"/>
  <c r="BF161"/>
  <c r="T161"/>
  <c r="R161"/>
  <c r="P161"/>
  <c r="BK161"/>
  <c r="J161"/>
  <c r="BE161"/>
  <c r="BI159"/>
  <c r="BH159"/>
  <c r="BG159"/>
  <c r="BF159"/>
  <c r="T159"/>
  <c r="R159"/>
  <c r="P159"/>
  <c r="BK159"/>
  <c r="J159"/>
  <c r="BE159"/>
  <c r="BI157"/>
  <c r="BH157"/>
  <c r="BG157"/>
  <c r="BF157"/>
  <c r="T157"/>
  <c r="R157"/>
  <c r="P157"/>
  <c r="BK157"/>
  <c r="J157"/>
  <c r="BE157"/>
  <c r="BI155"/>
  <c r="BH155"/>
  <c r="BG155"/>
  <c r="BF155"/>
  <c r="T155"/>
  <c r="R155"/>
  <c r="P155"/>
  <c r="BK155"/>
  <c r="J155"/>
  <c r="BE155"/>
  <c r="BI153"/>
  <c r="BH153"/>
  <c r="BG153"/>
  <c r="BF153"/>
  <c r="T153"/>
  <c r="R153"/>
  <c r="P153"/>
  <c r="BK153"/>
  <c r="J153"/>
  <c r="BE153"/>
  <c r="BI149"/>
  <c r="BH149"/>
  <c r="BG149"/>
  <c r="BF149"/>
  <c r="T149"/>
  <c r="T148"/>
  <c r="R149"/>
  <c r="R148"/>
  <c r="P149"/>
  <c r="P148"/>
  <c r="BK149"/>
  <c r="BK148"/>
  <c r="J148"/>
  <c r="J149"/>
  <c r="BE149"/>
  <c r="J66"/>
  <c r="BI143"/>
  <c r="BH143"/>
  <c r="BG143"/>
  <c r="BF143"/>
  <c r="T143"/>
  <c r="R143"/>
  <c r="P143"/>
  <c r="BK143"/>
  <c r="J143"/>
  <c r="BE143"/>
  <c r="BI141"/>
  <c r="BH141"/>
  <c r="BG141"/>
  <c r="BF141"/>
  <c r="T141"/>
  <c r="R141"/>
  <c r="P141"/>
  <c r="BK141"/>
  <c r="J141"/>
  <c r="BE141"/>
  <c r="BI139"/>
  <c r="BH139"/>
  <c r="BG139"/>
  <c r="BF139"/>
  <c r="T139"/>
  <c r="R139"/>
  <c r="P139"/>
  <c r="BK139"/>
  <c r="J139"/>
  <c r="BE139"/>
  <c r="BI137"/>
  <c r="BH137"/>
  <c r="BG137"/>
  <c r="BF137"/>
  <c r="T137"/>
  <c r="R137"/>
  <c r="P137"/>
  <c r="BK137"/>
  <c r="J137"/>
  <c r="BE137"/>
  <c r="BI136"/>
  <c r="BH136"/>
  <c r="BG136"/>
  <c r="BF136"/>
  <c r="T136"/>
  <c r="R136"/>
  <c r="P136"/>
  <c r="BK136"/>
  <c r="J136"/>
  <c r="BE136"/>
  <c r="BI134"/>
  <c r="BH134"/>
  <c r="BG134"/>
  <c r="BF134"/>
  <c r="T134"/>
  <c r="R134"/>
  <c r="P134"/>
  <c r="BK134"/>
  <c r="J134"/>
  <c r="BE134"/>
  <c r="BI133"/>
  <c r="BH133"/>
  <c r="BG133"/>
  <c r="BF133"/>
  <c r="T133"/>
  <c r="R133"/>
  <c r="P133"/>
  <c r="BK133"/>
  <c r="J133"/>
  <c r="BE133"/>
  <c r="BI132"/>
  <c r="BH132"/>
  <c r="BG132"/>
  <c r="BF132"/>
  <c r="T132"/>
  <c r="R132"/>
  <c r="P132"/>
  <c r="BK132"/>
  <c r="J132"/>
  <c r="BE132"/>
  <c r="BI124"/>
  <c r="BH124"/>
  <c r="BG124"/>
  <c r="BF124"/>
  <c r="T124"/>
  <c r="R124"/>
  <c r="P124"/>
  <c r="BK124"/>
  <c r="J124"/>
  <c r="BE124"/>
  <c r="BI122"/>
  <c r="BH122"/>
  <c r="BG122"/>
  <c r="BF122"/>
  <c r="T122"/>
  <c r="R122"/>
  <c r="P122"/>
  <c r="BK122"/>
  <c r="J122"/>
  <c r="BE122"/>
  <c r="BI120"/>
  <c r="BH120"/>
  <c r="BG120"/>
  <c r="BF120"/>
  <c r="T120"/>
  <c r="R120"/>
  <c r="P120"/>
  <c r="BK120"/>
  <c r="J120"/>
  <c r="BE120"/>
  <c r="BI118"/>
  <c r="BH118"/>
  <c r="BG118"/>
  <c r="BF118"/>
  <c r="T118"/>
  <c r="R118"/>
  <c r="P118"/>
  <c r="BK118"/>
  <c r="J118"/>
  <c r="BE118"/>
  <c r="BI116"/>
  <c r="F39"/>
  <c i="1" r="BD56"/>
  <c i="2" r="BH116"/>
  <c r="F38"/>
  <c i="1" r="BC56"/>
  <c i="2" r="BG116"/>
  <c r="F37"/>
  <c i="1" r="BB56"/>
  <c i="2" r="BF116"/>
  <c r="J36"/>
  <c i="1" r="AW56"/>
  <c i="2" r="F36"/>
  <c i="1" r="BA56"/>
  <c i="2" r="T116"/>
  <c r="T115"/>
  <c r="T114"/>
  <c r="T113"/>
  <c r="R116"/>
  <c r="R115"/>
  <c r="R114"/>
  <c r="R113"/>
  <c r="P116"/>
  <c r="P115"/>
  <c r="P114"/>
  <c r="P113"/>
  <c i="1" r="AU56"/>
  <c i="2" r="BK116"/>
  <c r="BK115"/>
  <c r="J115"/>
  <c r="BK114"/>
  <c r="J114"/>
  <c r="BK113"/>
  <c r="J113"/>
  <c r="J63"/>
  <c r="J32"/>
  <c i="1" r="AG56"/>
  <c i="2" r="J116"/>
  <c r="BE116"/>
  <c r="J35"/>
  <c i="1" r="AV56"/>
  <c i="2" r="F35"/>
  <c i="1" r="AZ56"/>
  <c i="2" r="J65"/>
  <c r="J64"/>
  <c r="J110"/>
  <c r="J109"/>
  <c r="F109"/>
  <c r="F107"/>
  <c r="E105"/>
  <c r="J59"/>
  <c r="J58"/>
  <c r="F58"/>
  <c r="F56"/>
  <c r="E54"/>
  <c r="J41"/>
  <c r="J20"/>
  <c r="E20"/>
  <c r="F110"/>
  <c r="F59"/>
  <c r="J19"/>
  <c r="J14"/>
  <c r="J107"/>
  <c r="J56"/>
  <c r="E7"/>
  <c r="E101"/>
  <c r="E50"/>
  <c i="1" r="BD55"/>
  <c r="BC55"/>
  <c r="BB55"/>
  <c r="BA55"/>
  <c r="AZ55"/>
  <c r="AY55"/>
  <c r="AX55"/>
  <c r="AW55"/>
  <c r="AV55"/>
  <c r="AU55"/>
  <c r="AT55"/>
  <c r="AS55"/>
  <c r="AG55"/>
  <c r="BD54"/>
  <c r="W33"/>
  <c r="BC54"/>
  <c r="W32"/>
  <c r="BB54"/>
  <c r="W31"/>
  <c r="BA54"/>
  <c r="W30"/>
  <c r="AZ54"/>
  <c r="W29"/>
  <c r="AY54"/>
  <c r="AX54"/>
  <c r="AW54"/>
  <c r="AK30"/>
  <c r="AV54"/>
  <c r="AK29"/>
  <c r="AU54"/>
  <c r="AT54"/>
  <c r="AS54"/>
  <c r="AG54"/>
  <c r="AK26"/>
  <c r="AT59"/>
  <c r="AN59"/>
  <c r="AT58"/>
  <c r="AN58"/>
  <c r="AT57"/>
  <c r="AN57"/>
  <c r="AT56"/>
  <c r="AN56"/>
  <c r="AN55"/>
  <c r="AN54"/>
  <c r="L50"/>
  <c r="AM50"/>
  <c r="AM49"/>
  <c r="L49"/>
  <c r="AM47"/>
  <c r="L47"/>
  <c r="L45"/>
  <c r="L44"/>
  <c r="AK35"/>
</calcChain>
</file>

<file path=xl/sharedStrings.xml><?xml version="1.0" encoding="utf-8"?>
<sst xmlns="http://schemas.openxmlformats.org/spreadsheetml/2006/main">
  <si>
    <t>Export Komplet</t>
  </si>
  <si>
    <t>VZ</t>
  </si>
  <si>
    <t>2.0</t>
  </si>
  <si>
    <t>ZAMOK</t>
  </si>
  <si>
    <t>False</t>
  </si>
  <si>
    <t>{095bc5df-462c-4bce-9ea6-998d323f4212}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</si>
  <si>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</si>
  <si>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</si>
  <si>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</si>
  <si>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</si>
  <si>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</si>
  <si>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</si>
  <si>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</si>
  <si>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</si>
  <si>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20190121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</si>
  <si>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</t>
  </si>
  <si>
    <t>Stavba:</t>
  </si>
  <si>
    <t>ON – Rosice u Brna</t>
  </si>
  <si>
    <t>KSO:</t>
  </si>
  <si>
    <t/>
  </si>
  <si>
    <t>CC-CZ:</t>
  </si>
  <si>
    <t>Místo:</t>
  </si>
  <si>
    <t xml:space="preserve"> </t>
  </si>
  <si>
    <t>Datum:</t>
  </si>
  <si>
    <t>21. 1. 2019</t>
  </si>
  <si>
    <t>Zadavatel:</t>
  </si>
  <si>
    <t>IČ:</t>
  </si>
  <si>
    <t>Správa železniční dopravní cesty, st.organizace</t>
  </si>
  <si>
    <t>DIČ:</t>
  </si>
  <si>
    <t>Uchazeč:</t>
  </si>
  <si>
    <t>Vyplň údaj</t>
  </si>
  <si>
    <t>Projektant:</t>
  </si>
  <si>
    <t>45193584</t>
  </si>
  <si>
    <t>HUTNÍ PROJEKT Frýdek - Místek a.s.</t>
  </si>
  <si>
    <t>True</t>
  </si>
  <si>
    <t>Zpracovatel: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</si>
  <si>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</si>
  <si>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</si>
  <si>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</si>
  <si>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</si>
  <si>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</si>
  <si>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</si>
  <si>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</si>
  <si>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</si>
  <si>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</si>
  <si>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</si>
  <si>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</si>
  <si>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</si>
  <si>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</si>
  <si>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</si>
  <si>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</si>
  <si>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</si>
  <si>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</si>
  <si>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</si>
  <si>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</si>
  <si>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</si>
  <si>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</si>
  <si>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</si>
  <si>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</si>
  <si>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</si>
  <si>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</si>
  <si>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</si>
  <si>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</si>
  <si>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</si>
  <si>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</si>
  <si>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</si>
  <si>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</si>
  <si>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</si>
  <si>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</si>
  <si>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</si>
  <si>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</si>
  <si>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</si>
  <si>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</si>
  <si>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</si>
  <si>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</si>
  <si>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</si>
  <si>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SO 01</t>
  </si>
  <si>
    <t>Budova zastávky</t>
  </si>
  <si>
    <t>STA</t>
  </si>
  <si>
    <t>1</t>
  </si>
  <si>
    <t>{16c6bd3d-c5b2-4af2-8bf8-292fe3c49c9a}</t>
  </si>
  <si>
    <t>2</t>
  </si>
  <si>
    <t>/</t>
  </si>
  <si>
    <t>D1.01</t>
  </si>
  <si>
    <t>Architektonicko-stavební řešení</t>
  </si>
  <si>
    <t>Soupis</t>
  </si>
  <si>
    <t>{ac0ac9e3-6f2f-406b-8b20-07bd245b9a35}</t>
  </si>
  <si>
    <t>D1.03</t>
  </si>
  <si>
    <t>Zdravotně technické instalace</t>
  </si>
  <si>
    <t>{6cde9db0-e51f-4964-a7ae-0553b4830972}</t>
  </si>
  <si>
    <t>D1.07</t>
  </si>
  <si>
    <t>Vytápění</t>
  </si>
  <si>
    <t>{339f2766-edd8-48ff-90e7-7aa9859c9590}</t>
  </si>
  <si>
    <t>D1.08</t>
  </si>
  <si>
    <t>Elektroinstalace silnoproudé</t>
  </si>
  <si>
    <t>{a799b772-869b-4df7-975f-b0c09704fd65}</t>
  </si>
  <si>
    <t>--</t>
  </si>
  <si>
    <t>KRYCÍ LIST SOUPISU PRACÍ</t>
  </si>
  <si>
    <t>Objekt:</t>
  </si>
  <si>
    <t>SO 01 - Budova zastávky</t>
  </si>
  <si>
    <t>Soupis:</t>
  </si>
  <si>
    <t>D1.01 - Architektonicko-stavební řešení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</si>
  <si>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</si>
  <si>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</si>
  <si>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</si>
  <si>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</si>
  <si>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</si>
  <si>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1 - Zemní práce</t>
  </si>
  <si>
    <t xml:space="preserve">    3 - Svislé a kompletní konstrukce</t>
  </si>
  <si>
    <t xml:space="preserve">    5 - Komunikace pozemní</t>
  </si>
  <si>
    <t xml:space="preserve">    6 - Úpravy povrchů, podlahy a osazování výplní</t>
  </si>
  <si>
    <t xml:space="preserve">    8 - Trubní vedení</t>
  </si>
  <si>
    <t xml:space="preserve">    9 - Ostatní konstrukce a práce, bourání</t>
  </si>
  <si>
    <t xml:space="preserve">    94 - Lešení a stavební výtahy</t>
  </si>
  <si>
    <t xml:space="preserve">    96 - Bourání konstrukcí</t>
  </si>
  <si>
    <t xml:space="preserve">    97 - Prorážení otvorů a ostatní bourací práce</t>
  </si>
  <si>
    <t xml:space="preserve">    997 - Přesun sutě</t>
  </si>
  <si>
    <t xml:space="preserve">    998 - Přesun hmot</t>
  </si>
  <si>
    <t>PSV - Práce a dodávky PSV</t>
  </si>
  <si>
    <t xml:space="preserve">    711 - Izolace proti vodě, vlhkosti a plynům</t>
  </si>
  <si>
    <t xml:space="preserve">    721 - Zdravotechnika - vnitřní kanalizace</t>
  </si>
  <si>
    <t xml:space="preserve">    763 - Konstrukce suché výstavby</t>
  </si>
  <si>
    <t xml:space="preserve">    764 - Konstrukce klempířské</t>
  </si>
  <si>
    <t xml:space="preserve">    766 - Konstrukce truhlářské</t>
  </si>
  <si>
    <t xml:space="preserve">    767 - Konstrukce zámečnické</t>
  </si>
  <si>
    <t xml:space="preserve">    771 - Podlahy z dlaždic</t>
  </si>
  <si>
    <t xml:space="preserve">    776 - Podlahy povlakové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</si>
  <si>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</si>
  <si>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</si>
  <si>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</si>
  <si>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 xml:space="preserve">    786 - Dokončovací práce - čalounické úpravy</t>
  </si>
  <si>
    <t xml:space="preserve">    789 - Povrchové úpravy ocelových konstrukcí a technologických zařízení</t>
  </si>
  <si>
    <t>HZS - Hodinové zúčtovací sazby</t>
  </si>
  <si>
    <t>VRN - Vedlejší a ostatní náklady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</si>
  <si>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</si>
  <si>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</si>
  <si>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</si>
  <si>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</si>
  <si>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</si>
  <si>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</si>
  <si>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</si>
  <si>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</si>
  <si>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</si>
  <si>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</si>
  <si>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</si>
  <si>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</si>
  <si>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</si>
  <si>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</si>
  <si>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</si>
  <si>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</si>
  <si>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</si>
  <si>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</si>
  <si>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113106121</t>
  </si>
  <si>
    <t>Rozebrání dlažeb komunikací pro pěší s přemístěním hmot na skládku na vzdálenost do 3 m nebo s naložením na dopravní prostředek s ložem z kameniva nebo živice a s jakoukoliv výplní spár ručně z betonových nebo kameninových dlaždic, desek nebo tvarovek</t>
  </si>
  <si>
    <t>m2</t>
  </si>
  <si>
    <t>CS ÚRS 2019 01</t>
  </si>
  <si>
    <t>4</t>
  </si>
  <si>
    <t>278475559</t>
  </si>
  <si>
    <t>VV</t>
  </si>
  <si>
    <t>0,5*(10,1+1,5+12,5)</t>
  </si>
  <si>
    <t>113106123</t>
  </si>
  <si>
    <t>Rozebrání dlažeb komunikací pro pěší s přemístěním hmot na skládku na vzdálenost do 3 m nebo s naložením na dopravní prostředek s ložem z kameniva nebo živice a s jakoukoliv výplní spár ručně ze zámkové dlažby</t>
  </si>
  <si>
    <t>1789163852</t>
  </si>
  <si>
    <t>113,04+3,0*2+22,4+4,8+3,3</t>
  </si>
  <si>
    <t>3</t>
  </si>
  <si>
    <t>113107326</t>
  </si>
  <si>
    <t>Odstranění podkladů nebo krytů strojně plochy jednotlivě do 50 m2 s přemístěním hmot na skládku na vzdálenost do 3 m nebo s naložením na dopravní prostředek z kameniva hrubého drceného se štětem, o tl. vrstvy přes 250 do 450 mm</t>
  </si>
  <si>
    <t>-1305331891</t>
  </si>
  <si>
    <t>5,62+5,04+3,27</t>
  </si>
  <si>
    <t>113202111</t>
  </si>
  <si>
    <t>Vytrhání obrub s vybouráním lože, s přemístěním hmot na skládku na vzdálenost do 3 m nebo s naložením na dopravní prostředek z krajníků nebo obrubníků stojatých</t>
  </si>
  <si>
    <t>m</t>
  </si>
  <si>
    <t>-786947452</t>
  </si>
  <si>
    <t>1,6+7,1</t>
  </si>
  <si>
    <t>5</t>
  </si>
  <si>
    <t>122201101</t>
  </si>
  <si>
    <t>Odkopávky a prokopávky nezapažené s přehozením výkopku na vzdálenost do 3 m nebo s naložením na dopravní prostředek v hornině tř. 3 do 100 m3</t>
  </si>
  <si>
    <t>m3</t>
  </si>
  <si>
    <t>662646568</t>
  </si>
  <si>
    <t>"pod obrubníky :"</t>
  </si>
  <si>
    <t>(2,1+1,0+4,2+1,2+32,84+3,15)*0,3*0,2</t>
  </si>
  <si>
    <t>(5,35+2,3*2)*0,5*0,2</t>
  </si>
  <si>
    <t>"pod zpevněné plochy :"</t>
  </si>
  <si>
    <t>(146,81+4,9)*0,3</t>
  </si>
  <si>
    <t>(9,275+6,85+5,6)*0,5*0,1</t>
  </si>
  <si>
    <t>Součet</t>
  </si>
  <si>
    <t>6</t>
  </si>
  <si>
    <t>122201109</t>
  </si>
  <si>
    <t>Odkopávky a prokopávky nezapažené s přehozením výkopku na vzdálenost do 3 m nebo s naložením na dopravní prostředek v hornině tř. 3 Příplatek k cenám za lepivost horniny tř. 3</t>
  </si>
  <si>
    <t>-1849804183</t>
  </si>
  <si>
    <t>7</t>
  </si>
  <si>
    <t>162301102</t>
  </si>
  <si>
    <t>Vodorovné přemístění výkopku nebo sypaniny po suchu na obvyklém dopravním prostředku, bez naložení výkopku, avšak se složením bez rozhrnutí z horniny tř. 1 až 4 na vzdálenost přes 500 do 1 000 m</t>
  </si>
  <si>
    <t>781247823</t>
  </si>
  <si>
    <t>8</t>
  </si>
  <si>
    <t>162701109</t>
  </si>
  <si>
    <t>Vodorovné přemístění výkopku nebo sypaniny po suchu na obvyklém dopravním prostředku, bez naložení výkopku, avšak se složením bez rozhrnutí z horniny tř. 1 až 4 na vzdálenost Příplatek k ceně za každých dalších i započatých 1 000 m</t>
  </si>
  <si>
    <t>1075840060</t>
  </si>
  <si>
    <t>50,263*20 "Přepočtené koeficientem množství</t>
  </si>
  <si>
    <t>9</t>
  </si>
  <si>
    <t>167101101</t>
  </si>
  <si>
    <t>Nakládání, skládání a překládání neulehlého výkopku nebo sypaniny nakládání, množství do 100 m3, z hornin tř. 1 až 4</t>
  </si>
  <si>
    <t>3958284</t>
  </si>
  <si>
    <t>10</t>
  </si>
  <si>
    <t>171201211</t>
  </si>
  <si>
    <t>Poplatek za uložení stavebního odpadu na skládce (skládkovné) zeminy a kameniva zatříděného do Katalogu odpadů pod kódem 170 504</t>
  </si>
  <si>
    <t>t</t>
  </si>
  <si>
    <t>-1738720774</t>
  </si>
  <si>
    <t>50,263*1,8</t>
  </si>
  <si>
    <t>11</t>
  </si>
  <si>
    <t>181111131</t>
  </si>
  <si>
    <t>Plošná úprava terénu v zemině tř. 1 až 4 s urovnáním povrchu bez doplnění ornice souvislé plochy do 500 m2 při nerovnostech terénu přes 150 do 200 mm v rovině nebo na svahu do 1:5</t>
  </si>
  <si>
    <t>-783303711</t>
  </si>
  <si>
    <t>(11,12+3,0*2)*1,2</t>
  </si>
  <si>
    <t>12</t>
  </si>
  <si>
    <t>M</t>
  </si>
  <si>
    <t>10364101</t>
  </si>
  <si>
    <t xml:space="preserve">zemina pro terénní úpravy -  ornice</t>
  </si>
  <si>
    <t>1632146002</t>
  </si>
  <si>
    <t>20,544*0,2*1,8</t>
  </si>
  <si>
    <t>13</t>
  </si>
  <si>
    <t>181951102</t>
  </si>
  <si>
    <t>Úprava pláně vyrovnáním výškových rozdílů v hornině tř. 1 až 4 se zhutněním</t>
  </si>
  <si>
    <t>658532691</t>
  </si>
  <si>
    <t>146,81+4,9</t>
  </si>
  <si>
    <t>(9,275+6,85+5,6)*0,5</t>
  </si>
  <si>
    <t>Svislé a kompletní konstrukce</t>
  </si>
  <si>
    <t>14</t>
  </si>
  <si>
    <t>310231055</t>
  </si>
  <si>
    <t>Zazdívka otvorů ve zdivu nadzákladovém děrovanými cihlami plochy přes 1 m2 do 4 m2 přes P10 do P15, tl. zdiva 300 mm</t>
  </si>
  <si>
    <t>1935809314</t>
  </si>
  <si>
    <t>"101 :"1,45*2,6</t>
  </si>
  <si>
    <t>"102 :"1,45*2,6</t>
  </si>
  <si>
    <t>317941123</t>
  </si>
  <si>
    <t>Osazování ocelových válcovaných nosníků na zdivu I nebo IE nebo U nebo UE nebo L č. 14 až 22 nebo výšky do 220 mm</t>
  </si>
  <si>
    <t>806822847</t>
  </si>
  <si>
    <t>"nad otvory 101,102 - 2xI140 :"2*1,5*2*14,3/1000</t>
  </si>
  <si>
    <t>16</t>
  </si>
  <si>
    <t>13010716</t>
  </si>
  <si>
    <t>ocel profilová IPN 140 jakost 11 375</t>
  </si>
  <si>
    <t>1962962230</t>
  </si>
  <si>
    <t>2*1,5*2*14,3/1000*1,1</t>
  </si>
  <si>
    <t>17</t>
  </si>
  <si>
    <t>340231021</t>
  </si>
  <si>
    <t>Zazdívka otvorů v příčkách nebo stěnách děrovanými cihlami plochy přes 0,25 do 1 m2 , tloušťka příčky 140 mm</t>
  </si>
  <si>
    <t>-1631157011</t>
  </si>
  <si>
    <t>"107/108 :"0,9*2,02*1,2</t>
  </si>
  <si>
    <t>18</t>
  </si>
  <si>
    <t>346244361</t>
  </si>
  <si>
    <t>Zazdívka rýh, potrubí, nik (výklenků) nebo kapes z pálených cihel na maltu tl. 65 mm</t>
  </si>
  <si>
    <t>-1730823206</t>
  </si>
  <si>
    <t>"svislé kanalizace :"5,0*0,3*2+4,0*0,3*2</t>
  </si>
  <si>
    <t>19</t>
  </si>
  <si>
    <t>346244381</t>
  </si>
  <si>
    <t>Plentování ocelových válcovaných nosníků jednostranné cihlami na maltu, výška stojiny do 200 mm</t>
  </si>
  <si>
    <t>1598437753</t>
  </si>
  <si>
    <t>"nad otvory 101,102 :"2*0,2*(1,2+0,2*2)*2</t>
  </si>
  <si>
    <t>Komunikace pozemní</t>
  </si>
  <si>
    <t>20</t>
  </si>
  <si>
    <t>564831111</t>
  </si>
  <si>
    <t>Podklad ze štěrkodrti ŠD s rozprostřením a zhutněním, po zhutnění tl. 100 mm</t>
  </si>
  <si>
    <t>1190850268</t>
  </si>
  <si>
    <t>564851111</t>
  </si>
  <si>
    <t>Podklad ze štěrkodrti ŠD s rozprostřením a zhutněním, po zhutnění tl. 150 mm</t>
  </si>
  <si>
    <t>-1368853667</t>
  </si>
  <si>
    <t>22</t>
  </si>
  <si>
    <t>564961315</t>
  </si>
  <si>
    <t>Podklad nebo podsyp z betonového recyklátu s rozprostřením a zhutněním, po zhutnění tl. 200 mm</t>
  </si>
  <si>
    <t>-2118315527</t>
  </si>
  <si>
    <t>23</t>
  </si>
  <si>
    <t>596211120</t>
  </si>
  <si>
    <t>Kladení dlažby z betonových zámkových dlaždic komunikací pro pěší s ložem z kameniva těženého nebo drceného tl. do 40 mm, s vyplněním spár s dvojitým hutněním, vibrováním a se smetením přebytečného materiálu na krajnici tl. 60 mm skupiny B, pro plochy do 50 m2</t>
  </si>
  <si>
    <t>290606723</t>
  </si>
  <si>
    <t>4,9</t>
  </si>
  <si>
    <t>24</t>
  </si>
  <si>
    <t>596211122</t>
  </si>
  <si>
    <t>Kladení dlažby z betonových zámkových dlaždic komunikací pro pěší s ložem z kameniva těženého nebo drceného tl. do 40 mm, s vyplněním spár s dvojitým hutněním, vibrováním a se smetením přebytečného materiálu na krajnici tl. 60 mm skupiny B, pro plochy přes 100 do 300 m2</t>
  </si>
  <si>
    <t>-798530840</t>
  </si>
  <si>
    <t>146,81</t>
  </si>
  <si>
    <t>25</t>
  </si>
  <si>
    <t>59245018</t>
  </si>
  <si>
    <t>dlažba skladebná betonová 200x100x60mm přírodní</t>
  </si>
  <si>
    <t>218087031</t>
  </si>
  <si>
    <t>(146,81+4,9)*1,05</t>
  </si>
  <si>
    <t>Úpravy povrchů, podlahy a osazování výplní</t>
  </si>
  <si>
    <t>26</t>
  </si>
  <si>
    <t>612131100</t>
  </si>
  <si>
    <t>Podkladní a spojovací vrstva vnitřních omítaných ploch vápenný postřik nanášený ručně celoplošně stěn</t>
  </si>
  <si>
    <t>21332358</t>
  </si>
  <si>
    <t>27</t>
  </si>
  <si>
    <t>612142001</t>
  </si>
  <si>
    <t>Potažení vnitřních ploch pletivem v ploše nebo pruzích, na plném podkladu sklovláknitým vtlačením do tmelu stěn</t>
  </si>
  <si>
    <t>-1192545011</t>
  </si>
  <si>
    <t>28</t>
  </si>
  <si>
    <t>612321141</t>
  </si>
  <si>
    <t>Omítka vápenocementová vnitřních ploch nanášená ručně dvouvrstvá, tloušťky jádrové omítky do 10 mm a tloušťky štuku do 3 mm štuková svislých konstrukcí stěn</t>
  </si>
  <si>
    <t>750489161</t>
  </si>
  <si>
    <t>"107/108 :"0,9*2,02*1,3*2</t>
  </si>
  <si>
    <t>"101 :"1,45*2,6*1,3</t>
  </si>
  <si>
    <t>"102 :"1,45*2,6*1,3</t>
  </si>
  <si>
    <t>29</t>
  </si>
  <si>
    <t>612321191</t>
  </si>
  <si>
    <t>Omítka vápenocementová vnitřních ploch nanášená ručně Příplatek k cenám za každých dalších i započatých 5 mm tloušťky omítky přes 10 mm stěn</t>
  </si>
  <si>
    <t>78711159</t>
  </si>
  <si>
    <t>30</t>
  </si>
  <si>
    <t>619995001</t>
  </si>
  <si>
    <t>Začištění omítek (s dodáním hmot) kolem oken, dveří, podlah, obkladů apod.</t>
  </si>
  <si>
    <t>1056958025</t>
  </si>
  <si>
    <t>2*(1,2+2,2)*2</t>
  </si>
  <si>
    <t>4*0,9*4+(1,2+1,5)*2+3*(1,0+2,6*2)+(1,2+2,6*2)+2*(0,9+0,6)*2</t>
  </si>
  <si>
    <t>(3,6+1,0*2+1,5)*2+(11,85+2,6)*2+(7,7+3,95)*2</t>
  </si>
  <si>
    <t>31</t>
  </si>
  <si>
    <t>621325202</t>
  </si>
  <si>
    <t>Oprava vápenocementové omítky vnějších ploch stupně členitosti 1 štukové podhledů, v rozsahu opravované plochy přes 10 do 30%</t>
  </si>
  <si>
    <t>-1422093922</t>
  </si>
  <si>
    <t>"podhledy :"170,12-31,36+0,15*4,25</t>
  </si>
  <si>
    <t>32</t>
  </si>
  <si>
    <t>622131100</t>
  </si>
  <si>
    <t>Podkladní a spojovací vrstva vnějších omítaných ploch vápenný postřik nanášený ručně celoplošně stěn</t>
  </si>
  <si>
    <t>-437263923</t>
  </si>
  <si>
    <t>33</t>
  </si>
  <si>
    <t>622135001</t>
  </si>
  <si>
    <t>Vyrovnání nerovností podkladu vnějších omítaných ploch maltou, tloušťky do 10 mm vápenocementovou stěn</t>
  </si>
  <si>
    <t>861400397</t>
  </si>
  <si>
    <t>"pohled jz :"(5,6+28,425+1,0*2)*3,0-(11,85*2,6+3*1,0*2,6+1,2*2,6+2*0,9*0,6+2*1,0*1,5+3,6*1,5)</t>
  </si>
  <si>
    <t>0,1*(11,85+2,6*2+3,6+1,0*2+1,5*2)+0,35*(1,0*3+1,2+2,6*4*2+0,9*2+0,6*2*2)+0,15*(0,8+0,15*2)</t>
  </si>
  <si>
    <t>"pohled sv :"5,6*3,36+9,4*0,5+3,04</t>
  </si>
  <si>
    <t>"pohled jv :"24,264+7,7*3,6</t>
  </si>
  <si>
    <t>"pohled sz :"4,9+5,6*3,0-0,9*2,2*2+0,2*(0,9*2+2,2*2*2)</t>
  </si>
  <si>
    <t>34</t>
  </si>
  <si>
    <t>622135091</t>
  </si>
  <si>
    <t>Vyrovnání nerovností podkladu vnějších omítaných ploch tmelem, tloušťky do 2 mm Příplatek k ceně za každých dalších 5 mm tloušťky podkladní vrstvy přes 10 mm maltou vápenocementovou stěn</t>
  </si>
  <si>
    <t>-1367076029</t>
  </si>
  <si>
    <t>168,215</t>
  </si>
  <si>
    <t>168,215*0,3</t>
  </si>
  <si>
    <t>168,215*0,1</t>
  </si>
  <si>
    <t>35</t>
  </si>
  <si>
    <t>622142001</t>
  </si>
  <si>
    <t>Potažení vnějších ploch pletivem v ploše nebo pruzích, na plném podkladu sklovláknitým vtlačením do tmelu stěn</t>
  </si>
  <si>
    <t>1953928846</t>
  </si>
  <si>
    <t>"sanace trhlin - pás v š.500 mm - 1mb do 1 m2 na 10% povrchů :"((139,398+194,425+164,7+175,39)*1,0*0,1)*0,5</t>
  </si>
  <si>
    <t>36</t>
  </si>
  <si>
    <t>622143004</t>
  </si>
  <si>
    <t>Montáž omítkových profilů plastových nebo pozinkovaných, upevněných vtlačením do podkladní vrstvy nebo přibitím začišťovacích samolepících pro vytvoření dilatujícího spoje s okenním rámem</t>
  </si>
  <si>
    <t>-1530237455</t>
  </si>
  <si>
    <t>37</t>
  </si>
  <si>
    <t>59051476</t>
  </si>
  <si>
    <t>profil okenní začišťovací se sklovláknitou armovací tkaninou 9 mm/2,4 m</t>
  </si>
  <si>
    <t>-1789720535</t>
  </si>
  <si>
    <t>130,8*1,05</t>
  </si>
  <si>
    <t>38</t>
  </si>
  <si>
    <t>622212051</t>
  </si>
  <si>
    <t>Montáž kontaktního zateplení vnějšího ostění, nadpraží nebo parapetu z polystyrenových desek hloubky špalet přes 200 do 400 mm, tloušťky desek do 40 mm</t>
  </si>
  <si>
    <t>1072196073</t>
  </si>
  <si>
    <t>"nad otvory 101,102 :"2*1,2*1,1</t>
  </si>
  <si>
    <t>39</t>
  </si>
  <si>
    <t>28375931</t>
  </si>
  <si>
    <t>deska EPS 70 fasádní λ=0,039 tl 30mm</t>
  </si>
  <si>
    <t>870481733</t>
  </si>
  <si>
    <t>2,64*1,02</t>
  </si>
  <si>
    <t>40</t>
  </si>
  <si>
    <t>622252002</t>
  </si>
  <si>
    <t>Montáž lišt kontaktního zateplení ostatních stěnových, dilatačních apod. lepených do tmelu</t>
  </si>
  <si>
    <t>-801726206</t>
  </si>
  <si>
    <t>3,0*2</t>
  </si>
  <si>
    <t>41</t>
  </si>
  <si>
    <t>59051500</t>
  </si>
  <si>
    <t>profil dilatační stěnový</t>
  </si>
  <si>
    <t>999074929</t>
  </si>
  <si>
    <t>6,0*1,05</t>
  </si>
  <si>
    <t>42</t>
  </si>
  <si>
    <t>622321141</t>
  </si>
  <si>
    <t>Omítka vápenocementová vnějších ploch nanášená ručně dvouvrstvá, tloušťky jádrové omítky do 15 mm a tloušťky štuku do 3 mm štuková stěn</t>
  </si>
  <si>
    <t>564485639</t>
  </si>
  <si>
    <t>43</t>
  </si>
  <si>
    <t>622321191</t>
  </si>
  <si>
    <t>Omítka vápenocementová vnějších ploch nanášená ručně Příplatek k cenám za každých dalších i započatých 5 mm tloušťky omítky přes 15 mm stěn</t>
  </si>
  <si>
    <t>1753936462</t>
  </si>
  <si>
    <t>44</t>
  </si>
  <si>
    <t>622325202</t>
  </si>
  <si>
    <t>Oprava vápenocementové omítky vnějších ploch stupně členitosti 1 štukové stěn, v rozsahu opravované plochy přes 10 do 30%</t>
  </si>
  <si>
    <t>-502992348</t>
  </si>
  <si>
    <t>"omítané plochy jz :"38,325*0,66+26,78</t>
  </si>
  <si>
    <t>"omítané plochy sv :"9,75*0,66+38,44+5,82+(5,15+2,0+1,8)*4,16-0,9*0,9*4+0,2*0,9*3*4</t>
  </si>
  <si>
    <t>"omítané plochy jv :"8,77*0,66+16,76</t>
  </si>
  <si>
    <t>"omítané plochy sz :"(3,0+4,25)*0,66+(12,75-1,2*1,5+0,25*(1,2+1,5*2))+16,17</t>
  </si>
  <si>
    <t>45</t>
  </si>
  <si>
    <t>629991012</t>
  </si>
  <si>
    <t>Zakrytí vnějších ploch před znečištěním včetně pozdějšího odkrytí výplní otvorů a svislých ploch fólií přilepenou na začišťovací lištu</t>
  </si>
  <si>
    <t>1259133727</t>
  </si>
  <si>
    <t>1,2*2,2*2</t>
  </si>
  <si>
    <t>4*0,9*0,9+1,2*1,5+3*1,0*2,6+1,2*2,6+2*0,9*0,6</t>
  </si>
  <si>
    <t>3,6*1,5+1,0*1,5*2+11,85*2,6+7,7*3,9*5</t>
  </si>
  <si>
    <t>46</t>
  </si>
  <si>
    <t>637211122</t>
  </si>
  <si>
    <t>Okapový chodník z dlaždic betonových se zalitím spár cementovou maltou do písku, tl. dlaždic 60 mm</t>
  </si>
  <si>
    <t>2126927100</t>
  </si>
  <si>
    <t>47</t>
  </si>
  <si>
    <t>59245620</t>
  </si>
  <si>
    <t>dlažba desková betonová 500x500x60mm přírodní</t>
  </si>
  <si>
    <t>546988855</t>
  </si>
  <si>
    <t>10,863*1,1</t>
  </si>
  <si>
    <t>Trubní vedení</t>
  </si>
  <si>
    <t>48</t>
  </si>
  <si>
    <t>899103112</t>
  </si>
  <si>
    <t>Osazení poklopů litinových a ocelových včetně rámů pro třídu zatížení B125, C250</t>
  </si>
  <si>
    <t>kus</t>
  </si>
  <si>
    <t>407336549</t>
  </si>
  <si>
    <t>"PL/3 :"4</t>
  </si>
  <si>
    <t>49</t>
  </si>
  <si>
    <t>56230604</t>
  </si>
  <si>
    <t>šachtový poklop z PU + rám HDPE, 12,5t, 700 x 700 x 65 mm</t>
  </si>
  <si>
    <t>-1873019253</t>
  </si>
  <si>
    <t>Ostatní konstrukce a práce, bourání</t>
  </si>
  <si>
    <t>50</t>
  </si>
  <si>
    <t>916231213</t>
  </si>
  <si>
    <t>Osazení chodníkového obrubníku betonového se zřízením lože, s vyplněním a zatřením spár cementovou maltou stojatého s boční opěrou z betonu prostého, do lože z betonu prostého</t>
  </si>
  <si>
    <t>1099258933</t>
  </si>
  <si>
    <t>2,1+1,0+4,2+1,2+32,84+3,15</t>
  </si>
  <si>
    <t>51</t>
  </si>
  <si>
    <t>59217023</t>
  </si>
  <si>
    <t>obrubník betonový chodníkový 1000x150x250mm</t>
  </si>
  <si>
    <t>-1416634888</t>
  </si>
  <si>
    <t>44,49*1,05</t>
  </si>
  <si>
    <t>52</t>
  </si>
  <si>
    <t>916241113</t>
  </si>
  <si>
    <t>Osazení obrubníku kamenného se zřízením lože, s vyplněním a zatřením spár cementovou maltou ležatého s boční opěrou z betonu prostého, do lože z betonu prostého</t>
  </si>
  <si>
    <t>-1170465099</t>
  </si>
  <si>
    <t>5,35+2,3*2</t>
  </si>
  <si>
    <t>53</t>
  </si>
  <si>
    <t>59217027</t>
  </si>
  <si>
    <t>obrubník betonový silniční nájezdový 250x150x150mm</t>
  </si>
  <si>
    <t>-672034539</t>
  </si>
  <si>
    <t>9,95*1,05</t>
  </si>
  <si>
    <t>54</t>
  </si>
  <si>
    <t>916991121</t>
  </si>
  <si>
    <t>Lože pod obrubníky, krajníky nebo obruby z dlažebních kostek z betonu prostého tř. C 16/20</t>
  </si>
  <si>
    <t>-2003591360</t>
  </si>
  <si>
    <t>55</t>
  </si>
  <si>
    <t>952902021</t>
  </si>
  <si>
    <t>Čištění budov při provádění oprav a udržovacích prací podlah hladkých zametením</t>
  </si>
  <si>
    <t>835430486</t>
  </si>
  <si>
    <t>112,8+28,9+81,6</t>
  </si>
  <si>
    <t>9,0+15,3+1,22+1,4+7,5+9,0</t>
  </si>
  <si>
    <t>56</t>
  </si>
  <si>
    <t>952902041</t>
  </si>
  <si>
    <t>Čištění budov při provádění oprav a udržovacích prací podlah hladkých drhnutím s chemickými prostředky</t>
  </si>
  <si>
    <t>1501887874</t>
  </si>
  <si>
    <t>81,6+9,0+15,3+1,22+1,4+7,5+9,0</t>
  </si>
  <si>
    <t>57</t>
  </si>
  <si>
    <t>953966121</t>
  </si>
  <si>
    <t>Montáž ochranných prvků stěn antibakteriálních (do zdravotnických zařízení) pomocí hmoždinek madlo a svodidlo</t>
  </si>
  <si>
    <t>534214395</t>
  </si>
  <si>
    <t>"Z/2 :"7,7</t>
  </si>
  <si>
    <t>58</t>
  </si>
  <si>
    <t>553R01</t>
  </si>
  <si>
    <t>Nízkoúrovňové svodidlo na konzolách nerez (tr. DN 50) kotveno do podlahy, kryto nerez krytkou</t>
  </si>
  <si>
    <t>VLASTNÍ</t>
  </si>
  <si>
    <t>-16795395</t>
  </si>
  <si>
    <t>7,7*1,1</t>
  </si>
  <si>
    <t>59</t>
  </si>
  <si>
    <t>973025141</t>
  </si>
  <si>
    <t>Vysekání výklenků nebo kapes ve zdivu z kamene kapes pro kotvení upevňovacích prvků, hl. přes 150 mm</t>
  </si>
  <si>
    <t>1201949402</t>
  </si>
  <si>
    <t>"nad otvory 101,102 :"2*2*2</t>
  </si>
  <si>
    <t>60</t>
  </si>
  <si>
    <t>985131111</t>
  </si>
  <si>
    <t>Očištění ploch stěn, rubu kleneb a podlah tlakovou vodou</t>
  </si>
  <si>
    <t>162240922</t>
  </si>
  <si>
    <t>"obklady jz :"(5,6+28,425+1,0*2)*3,0-(11,85*2,6+3*1,0*2,6+1,2*2,6+2*0,9*0,6+2*1,0*1,5+3,6*1,5)</t>
  </si>
  <si>
    <t>"obklady sv :"5,6*3,36+9,4*0,5+3,04</t>
  </si>
  <si>
    <t>"obklady jv :"24,264-2*1,45*2,6+0,25*(1,45*2+2,6*2*2)+7,7*3,6</t>
  </si>
  <si>
    <t>"obklady sz :"4,9+5,6*3,0-(0,9*2,4*2)+0,2*(0,9*2+2,4*2*2)</t>
  </si>
  <si>
    <t>Mezisoučet</t>
  </si>
  <si>
    <t>"obklad v čekárně 103 :"(7,9+11,45)*4,0</t>
  </si>
  <si>
    <t>61</t>
  </si>
  <si>
    <t>985141111</t>
  </si>
  <si>
    <t>Vyčištění trhlin nebo dutin ve zdivu šířky do 30 mm, hloubky do 150 mm</t>
  </si>
  <si>
    <t>-1507034670</t>
  </si>
  <si>
    <t>"1mb do 1 m2 na 10% povrchů :"(139,398+194,425+164,7+175,39)*1,0*0,1</t>
  </si>
  <si>
    <t>62</t>
  </si>
  <si>
    <t>985421132</t>
  </si>
  <si>
    <t>Injektáž trhlin v cihelném, kamenném nebo smíšeném zdivu nízkotlaká do 0,6 MP, včetně provedení vrtů aktivovanou cementovou maltou šířka trhlin přes 5 do 10 mm tloušťka zdiva přes 300 do 450 mm</t>
  </si>
  <si>
    <t>2023804506</t>
  </si>
  <si>
    <t>63</t>
  </si>
  <si>
    <t>9R00001</t>
  </si>
  <si>
    <t>Repase stávajících nápisů s označením zastávky</t>
  </si>
  <si>
    <t>soubor</t>
  </si>
  <si>
    <t>-790181336</t>
  </si>
  <si>
    <t>94</t>
  </si>
  <si>
    <t>Lešení a stavební výtahy</t>
  </si>
  <si>
    <t>64</t>
  </si>
  <si>
    <t>941111121</t>
  </si>
  <si>
    <t>Montáž lešení řadového trubkového lehkého pracovního s podlahami s provozním zatížením tř. 3 do 200 kg/m2 šířky tř. W09 přes 0,9 do 1,2 m, výšky do 10 m</t>
  </si>
  <si>
    <t>1956051067</t>
  </si>
  <si>
    <t>(38,5+7,4+2,0+9,8+8,9)*5,0</t>
  </si>
  <si>
    <t>(12,7+2,0)*7,0</t>
  </si>
  <si>
    <t>(5,8+12,8+7,7)*3,0</t>
  </si>
  <si>
    <t>65</t>
  </si>
  <si>
    <t>941111221</t>
  </si>
  <si>
    <t>Montáž lešení řadového trubkového lehkého pracovního s podlahami s provozním zatížením tř. 3 do 200 kg/m2 Příplatek za první a každý další den použití lešení k ceně -1121</t>
  </si>
  <si>
    <t>-76517340</t>
  </si>
  <si>
    <t>514,8*90 "Přepočtené koeficientem množství</t>
  </si>
  <si>
    <t>66</t>
  </si>
  <si>
    <t>941111821</t>
  </si>
  <si>
    <t>Demontáž lešení řadového trubkového lehkého pracovního s podlahami s provozním zatížením tř. 3 do 200 kg/m2 šířky tř. W09 přes 0,9 do 1,2 m, výšky do 10 m</t>
  </si>
  <si>
    <t>-607515336</t>
  </si>
  <si>
    <t>67</t>
  </si>
  <si>
    <t>944511111</t>
  </si>
  <si>
    <t>Montáž ochranné sítě zavěšené na konstrukci lešení z textilie z umělých vláken</t>
  </si>
  <si>
    <t>2025296843</t>
  </si>
  <si>
    <t>68</t>
  </si>
  <si>
    <t>944511211</t>
  </si>
  <si>
    <t>Montáž ochranné sítě Příplatek za první a každý další den použití sítě k ceně -1111</t>
  </si>
  <si>
    <t>89471405</t>
  </si>
  <si>
    <t>69</t>
  </si>
  <si>
    <t>944511811</t>
  </si>
  <si>
    <t>Demontáž ochranné sítě zavěšené na konstrukci lešení z textilie z umělých vláken</t>
  </si>
  <si>
    <t>-152608282</t>
  </si>
  <si>
    <t>70</t>
  </si>
  <si>
    <t>949101111</t>
  </si>
  <si>
    <t>Lešení pomocné pracovní pro objekty pozemních staveb pro zatížení do 150 kg/m2, o výšce lešeňové podlahy do 1,9 m</t>
  </si>
  <si>
    <t>-1582341971</t>
  </si>
  <si>
    <t>71</t>
  </si>
  <si>
    <t>949101112</t>
  </si>
  <si>
    <t>Lešení pomocné pracovní pro objekty pozemních staveb pro zatížení do 150 kg/m2, o výšce lešeňové podlahy přes 1,9 do 3,5 m</t>
  </si>
  <si>
    <t>-889453129</t>
  </si>
  <si>
    <t>72</t>
  </si>
  <si>
    <t>949521112</t>
  </si>
  <si>
    <t>Montáž podchodu u dílcových lešení zřizovaného současně s lehkým nebo těžkým pracovním lešením, šířky do 2,0 m</t>
  </si>
  <si>
    <t>985120651</t>
  </si>
  <si>
    <t>3,2*2+2,1</t>
  </si>
  <si>
    <t>73</t>
  </si>
  <si>
    <t>949521212</t>
  </si>
  <si>
    <t>Montáž podchodu u dílcových lešení Příplatek za první a každý další den použití podchodu k ceně -1112</t>
  </si>
  <si>
    <t>-867989955</t>
  </si>
  <si>
    <t>8,5*90 "Přepočtené koeficientem množství</t>
  </si>
  <si>
    <t>74</t>
  </si>
  <si>
    <t>949521812</t>
  </si>
  <si>
    <t>Demontáž podchodu u dílcových lešení zřizovaného současně s lehkým nebo těžkým pracovním lešením, šířky do 2,0 m</t>
  </si>
  <si>
    <t>-82063140</t>
  </si>
  <si>
    <t>96</t>
  </si>
  <si>
    <t>Bourání konstrukcí</t>
  </si>
  <si>
    <t>75</t>
  </si>
  <si>
    <t>961044111</t>
  </si>
  <si>
    <t>Bourání základů z betonu prostého</t>
  </si>
  <si>
    <t>-915443456</t>
  </si>
  <si>
    <t>"patky stožárů :"0,8*0,8*0,3*2</t>
  </si>
  <si>
    <t>76</t>
  </si>
  <si>
    <t>962086121</t>
  </si>
  <si>
    <t>Bourání zdiva příček nebo vybourání otvorů z plynosilikátu, siporexu a ostatních nepálených zdících materiálů o objemové hmotnosti do 500 kg/m3, tl. do 300 mm</t>
  </si>
  <si>
    <t>1966919995</t>
  </si>
  <si>
    <t>"101 :"0,9*1,8+(1,2-0,9)*2,2</t>
  </si>
  <si>
    <t>"102 :"0,9*1,8+(1,2-0,9)*2,2</t>
  </si>
  <si>
    <t>77</t>
  </si>
  <si>
    <t>965081213</t>
  </si>
  <si>
    <t>Bourání podlah z dlaždic bez podkladního lože nebo mazaniny, s jakoukoliv výplní spár keramických nebo xylolitových tl. do 10 mm, plochy přes 1 m2</t>
  </si>
  <si>
    <t>-1200078995</t>
  </si>
  <si>
    <t>"105 :"1,22</t>
  </si>
  <si>
    <t>"106 :"1,4</t>
  </si>
  <si>
    <t>78</t>
  </si>
  <si>
    <t>966071121</t>
  </si>
  <si>
    <t>Demontáž ocelových konstrukcí profilů hmotnosti přes 13 do 30 kg/m, hmotnosti konstrukce do 5 t</t>
  </si>
  <si>
    <t>1404494883</t>
  </si>
  <si>
    <t>"vlajkové stožáry :"9,0*20,0/1000*2</t>
  </si>
  <si>
    <t>79</t>
  </si>
  <si>
    <t>968062354</t>
  </si>
  <si>
    <t>Vybourání dřevěných rámů oken s křídly, dveřních zárubní, vrat, stěn, ostění nebo obkladů rámů oken s křídly dvojitých, plochy do 1 m2</t>
  </si>
  <si>
    <t>-313138555</t>
  </si>
  <si>
    <t>0,9*0,6*2</t>
  </si>
  <si>
    <t>0,7*1,2</t>
  </si>
  <si>
    <t>0,9*0,9*3</t>
  </si>
  <si>
    <t>80</t>
  </si>
  <si>
    <t>968062355</t>
  </si>
  <si>
    <t>Vybourání dřevěných rámů oken s křídly, dveřních zárubní, vrat, stěn, ostění nebo obkladů rámů oken s křídly dvojitých, plochy do 2 m2</t>
  </si>
  <si>
    <t>488056450</t>
  </si>
  <si>
    <t>1,2*1,5</t>
  </si>
  <si>
    <t>81</t>
  </si>
  <si>
    <t>968062456</t>
  </si>
  <si>
    <t>Vybourání dřevěných rámů oken s křídly, dveřních zárubní, vrat, stěn, ostění nebo obkladů dveřních zárubní, plochy přes 2 m2</t>
  </si>
  <si>
    <t>750359230</t>
  </si>
  <si>
    <t>1,45*2,6*2</t>
  </si>
  <si>
    <t>1,0*2,6*3</t>
  </si>
  <si>
    <t>1,2*2,6</t>
  </si>
  <si>
    <t>82</t>
  </si>
  <si>
    <t>968072355</t>
  </si>
  <si>
    <t>Vybourání kovových rámů oken s křídly, dveřních zárubní, vrat, stěn, ostění nebo obkladů okenních rámů s křídly zdvojených, plochy do 2 m2</t>
  </si>
  <si>
    <t>1487030240</t>
  </si>
  <si>
    <t>0,875*1,5*2</t>
  </si>
  <si>
    <t>83</t>
  </si>
  <si>
    <t>968072357</t>
  </si>
  <si>
    <t>Vybourání kovových rámů oken s křídly, dveřních zárubní, vrat, stěn, ostění nebo obkladů okenních rámů s křídly zdvojených, plochy přes 4 m2</t>
  </si>
  <si>
    <t>1666855993</t>
  </si>
  <si>
    <t>3,35*1,5</t>
  </si>
  <si>
    <t>84</t>
  </si>
  <si>
    <t>968072455</t>
  </si>
  <si>
    <t>Vybourání kovových rámů oken s křídly, dveřních zárubní, vrat, stěn, ostění nebo obkladů dveřních zárubní, plochy do 2 m2</t>
  </si>
  <si>
    <t>434656486</t>
  </si>
  <si>
    <t>0,8*1,97</t>
  </si>
  <si>
    <t>85</t>
  </si>
  <si>
    <t>968072747</t>
  </si>
  <si>
    <t>Vybourání kovových rámů oken s křídly, dveřních zárubní, vrat, stěn, ostění nebo obkladů stěn výkladních pevných nebo otevíratelných, plochy přes 4 m2</t>
  </si>
  <si>
    <t>217883050</t>
  </si>
  <si>
    <t>11,85*2,6</t>
  </si>
  <si>
    <t>7,7*3,95</t>
  </si>
  <si>
    <t>97</t>
  </si>
  <si>
    <t>Prorážení otvorů a ostatní bourací práce</t>
  </si>
  <si>
    <t>86</t>
  </si>
  <si>
    <t>976085211</t>
  </si>
  <si>
    <t>Vybourání drobných zámečnických a jiných konstrukcí kanalizačních rámů litinových, z rýhovaného plechu nebo betonových včetně poklopů nebo mříží, plochy do 0,30 m2</t>
  </si>
  <si>
    <t>-65876482</t>
  </si>
  <si>
    <t>87</t>
  </si>
  <si>
    <t>978015341</t>
  </si>
  <si>
    <t>Otlučení vápenných nebo vápenocementových omítek vnějších ploch s vyškrabáním spar a s očištěním zdiva stupně členitosti 1 a 2, v rozsahu přes 10 do 30 %</t>
  </si>
  <si>
    <t>-2138788084</t>
  </si>
  <si>
    <t>88</t>
  </si>
  <si>
    <t>978059541</t>
  </si>
  <si>
    <t>Odsekání obkladů stěn včetně otlučení podkladní omítky až na zdivo z obkládaček vnitřních, z jakýchkoliv materiálů, plochy přes 1 m2</t>
  </si>
  <si>
    <t>62570952</t>
  </si>
  <si>
    <t>"105 :"(0,9+1,35)*2*1,5-0,6*1,5</t>
  </si>
  <si>
    <t>"106 :"(0,9+1,55)*2*1,5-2*0,6*1,5</t>
  </si>
  <si>
    <t>89</t>
  </si>
  <si>
    <t>978059641</t>
  </si>
  <si>
    <t>Odsekání obkladů stěn včetně otlučení podkladní omítky až na zdivo z obkládaček vnějších, z jakýchkoliv materiálů, plochy přes 1 m2</t>
  </si>
  <si>
    <t>568956565</t>
  </si>
  <si>
    <t>"pohled jv :"24,264-2*1,45*2,6+0,25*(1,45*2+2,6*2*2)+7,7*3,6</t>
  </si>
  <si>
    <t>"pohled sz :"4,9+5,6*3,0-(0,9*2,4+0,9*0,6)+0,2*(0,9*2+2,4*2+0,6*2)</t>
  </si>
  <si>
    <t>997</t>
  </si>
  <si>
    <t>Přesun sutě</t>
  </si>
  <si>
    <t>218</t>
  </si>
  <si>
    <t>997013151</t>
  </si>
  <si>
    <t>Vnitrostaveništní doprava suti a vybouraných hmot vodorovně do 50 m svisle s omezením mechanizace pro budovy a haly výšky do 6 m</t>
  </si>
  <si>
    <t>-1601485239</t>
  </si>
  <si>
    <t>90</t>
  </si>
  <si>
    <t>997013219</t>
  </si>
  <si>
    <t>Vnitrostaveništní doprava suti a vybouraných hmot vodorovně do 50 m Příplatek k cenám -3111 až -3217 za zvětšenou vodorovnou dopravu přes vymezenou dopravní vzdálenost za každých dalších i započatých 10 m</t>
  </si>
  <si>
    <t>1988804746</t>
  </si>
  <si>
    <t>91</t>
  </si>
  <si>
    <t>997013501</t>
  </si>
  <si>
    <t>Odvoz suti a vybouraných hmot na skládku nebo meziskládku se složením, na vzdálenost do 1 km</t>
  </si>
  <si>
    <t>-1510045304</t>
  </si>
  <si>
    <t>92</t>
  </si>
  <si>
    <t>997013509</t>
  </si>
  <si>
    <t>Odvoz suti a vybouraných hmot na skládku nebo meziskládku se složením, na vzdálenost Příplatek k ceně za každý další i započatý 1 km přes 1 km</t>
  </si>
  <si>
    <t>-211176409</t>
  </si>
  <si>
    <t>82,443*20 "Přepočtené koeficientem množství</t>
  </si>
  <si>
    <t>93</t>
  </si>
  <si>
    <t>997211612</t>
  </si>
  <si>
    <t>Nakládání suti nebo vybouraných hmot na dopravní prostředky pro vodorovnou dopravu vybouraných hmot</t>
  </si>
  <si>
    <t>-1379367932</t>
  </si>
  <si>
    <t>997013831</t>
  </si>
  <si>
    <t>Poplatek za uložení stavebního odpadu na skládce (skládkovné) směsného stavebního a demoličního zatříděného do Katalogu odpadů pod kódem 170 904</t>
  </si>
  <si>
    <t>700707208</t>
  </si>
  <si>
    <t>998</t>
  </si>
  <si>
    <t>Přesun hmot</t>
  </si>
  <si>
    <t>95</t>
  </si>
  <si>
    <t>998011001</t>
  </si>
  <si>
    <t>Přesun hmot pro budovy občanské výstavby, bydlení, výrobu a služby s nosnou svislou konstrukcí zděnou z cihel, tvárnic nebo kamene vodorovná dopravní vzdálenost do 100 m pro budovy výšky do 6 m</t>
  </si>
  <si>
    <t>-891783880</t>
  </si>
  <si>
    <t>PSV</t>
  </si>
  <si>
    <t>Práce a dodávky PSV</t>
  </si>
  <si>
    <t>711</t>
  </si>
  <si>
    <t>Izolace proti vodě, vlhkosti a plynům</t>
  </si>
  <si>
    <t>711161212</t>
  </si>
  <si>
    <t>Izolace proti zemní vlhkosti a beztlakové vodě nopovými fóliemi na ploše svislé S vrstva ochranná, odvětrávací a drenážní výška nopku 8,0 mm, tl. fólie do 0,6 mm</t>
  </si>
  <si>
    <t>1596887397</t>
  </si>
  <si>
    <t>(0,65*2+2,2+6,63+9,53)*0,5</t>
  </si>
  <si>
    <t>(3,6+3,96+1,2*5+3,45)*0,5</t>
  </si>
  <si>
    <t>711161383</t>
  </si>
  <si>
    <t>Izolace proti zemní vlhkosti a beztlakové vodě nopovými fóliemi ostatní ukončení izolace lištou</t>
  </si>
  <si>
    <t>-1285777018</t>
  </si>
  <si>
    <t>0,65*2+2,2+6,63+9,53</t>
  </si>
  <si>
    <t>3,6+3,96+1,2*5+3,45</t>
  </si>
  <si>
    <t>98</t>
  </si>
  <si>
    <t>998711101</t>
  </si>
  <si>
    <t>Přesun hmot pro izolace proti vodě, vlhkosti a plynům stanovený z hmotnosti přesunovaného materiálu vodorovná dopravní vzdálenost do 50 m v objektech výšky do 6 m</t>
  </si>
  <si>
    <t>-2051387193</t>
  </si>
  <si>
    <t>721</t>
  </si>
  <si>
    <t>Zdravotechnika - vnitřní kanalizace</t>
  </si>
  <si>
    <t>99</t>
  </si>
  <si>
    <t>721140806</t>
  </si>
  <si>
    <t>Demontáž potrubí z litinových trub odpadních nebo dešťových přes 100 do DN 200</t>
  </si>
  <si>
    <t>213183683</t>
  </si>
  <si>
    <t>4,5*2+3,5*2</t>
  </si>
  <si>
    <t>763</t>
  </si>
  <si>
    <t>Konstrukce suché výstavby</t>
  </si>
  <si>
    <t>100</t>
  </si>
  <si>
    <t>763164137</t>
  </si>
  <si>
    <t>Obklad ze sádrokartonových desek konstrukcí dřevěných včetně ochranných úhelníků ve tvaru L rozvinuté šíře přes 0,4 do 0,8 m, opláštěný deskou protipožární DF, tl. 2 x 12,5 mm</t>
  </si>
  <si>
    <t>-499629100</t>
  </si>
  <si>
    <t>"108 :"3,0</t>
  </si>
  <si>
    <t>101</t>
  </si>
  <si>
    <t>763431011</t>
  </si>
  <si>
    <t>Montáž podhledu minerálního včetně zavěšeného roštu polozapuštěného s panely vyjímatelnými, velikosti panelů do 0,36 m2</t>
  </si>
  <si>
    <t>-1495052846</t>
  </si>
  <si>
    <t>"103 :"81,6</t>
  </si>
  <si>
    <t>102</t>
  </si>
  <si>
    <t>59030581</t>
  </si>
  <si>
    <t>podhled kazetový děrovaný 9x9mm polozapuštený rastr tl 10mm 600x600mm</t>
  </si>
  <si>
    <t>1551120353</t>
  </si>
  <si>
    <t>81,6*1,05</t>
  </si>
  <si>
    <t>103</t>
  </si>
  <si>
    <t>998763100</t>
  </si>
  <si>
    <t>Přesun hmot pro dřevostavby stanovený z hmotnosti přesunovaného materiálu vodorovná dopravní vzdálenost do 50 m v objektech výšky do 6 m</t>
  </si>
  <si>
    <t>1741820458</t>
  </si>
  <si>
    <t>764</t>
  </si>
  <si>
    <t>Konstrukce klempířské</t>
  </si>
  <si>
    <t>104</t>
  </si>
  <si>
    <t>764002851</t>
  </si>
  <si>
    <t>Demontáž klempířských konstrukcí oplechování parapetů do suti</t>
  </si>
  <si>
    <t>-1348541837</t>
  </si>
  <si>
    <t>0,9*2</t>
  </si>
  <si>
    <t>0,9*3</t>
  </si>
  <si>
    <t>1,2</t>
  </si>
  <si>
    <t>3,35+0,875*2</t>
  </si>
  <si>
    <t>105</t>
  </si>
  <si>
    <t>764004861</t>
  </si>
  <si>
    <t>Demontáž klempířských konstrukcí svodu do suti</t>
  </si>
  <si>
    <t>-237011177</t>
  </si>
  <si>
    <t>106</t>
  </si>
  <si>
    <t>764226442</t>
  </si>
  <si>
    <t>Oplechování parapetů z hliníkového plechu rovných celoplošně lepené, bez rohů rš 200 mm</t>
  </si>
  <si>
    <t>-1107795092</t>
  </si>
  <si>
    <t>"K/3 :"7,7</t>
  </si>
  <si>
    <t>107</t>
  </si>
  <si>
    <t>764226444</t>
  </si>
  <si>
    <t>Oplechování parapetů z hliníkového plechu rovných celoplošně lepené, bez rohů rš 330 mm</t>
  </si>
  <si>
    <t>-578581096</t>
  </si>
  <si>
    <t>"K/1 :"11,35</t>
  </si>
  <si>
    <t>108</t>
  </si>
  <si>
    <t>764528422</t>
  </si>
  <si>
    <t>Svod z hliníkového plechu včetně objímek, kolen a odskoků kruhový, průměru 100 mm</t>
  </si>
  <si>
    <t>-735969533</t>
  </si>
  <si>
    <t>"K/2 :"3,5</t>
  </si>
  <si>
    <t>109</t>
  </si>
  <si>
    <t>998764101</t>
  </si>
  <si>
    <t>Přesun hmot pro konstrukce klempířské stanovený z hmotnosti přesunovaného materiálu vodorovná dopravní vzdálenost do 50 m v objektech výšky do 6 m</t>
  </si>
  <si>
    <t>-97183888</t>
  </si>
  <si>
    <t>766</t>
  </si>
  <si>
    <t>Konstrukce truhlářské</t>
  </si>
  <si>
    <t>110</t>
  </si>
  <si>
    <t>762081510</t>
  </si>
  <si>
    <t>Práce společné pro tesařské konstrukce hoblování hraněného řeziva zabudovaného do konstrukce plošné prkna, fošny</t>
  </si>
  <si>
    <t>-544276100</t>
  </si>
  <si>
    <t>"T/2 :"3,0*1,0*2</t>
  </si>
  <si>
    <t>111</t>
  </si>
  <si>
    <t>766311111</t>
  </si>
  <si>
    <t>Montáž zábradlí dřevěného vnitřního</t>
  </si>
  <si>
    <t>1571139791</t>
  </si>
  <si>
    <t>"T/2 :"3,0</t>
  </si>
  <si>
    <t>112</t>
  </si>
  <si>
    <t>60516110</t>
  </si>
  <si>
    <t>řezivo modřínové sušené tl 30mm</t>
  </si>
  <si>
    <t>1497115958</t>
  </si>
  <si>
    <t>3,0*0,03*0,2*4</t>
  </si>
  <si>
    <t>113</t>
  </si>
  <si>
    <t>762295001</t>
  </si>
  <si>
    <t>Spojovací prostředky schodišť a zábradlí hřebíky, svory, fixační prkna, vruty</t>
  </si>
  <si>
    <t>-1034875175</t>
  </si>
  <si>
    <t>114</t>
  </si>
  <si>
    <t>766311811</t>
  </si>
  <si>
    <t>Demontáž zábradlí dřevěného vnitřního</t>
  </si>
  <si>
    <t>-1308508183</t>
  </si>
  <si>
    <t>115</t>
  </si>
  <si>
    <t>766622216</t>
  </si>
  <si>
    <t>Montáž oken plastových plochy do 1 m2 včetně montáže rámu otevíravých do zdiva</t>
  </si>
  <si>
    <t>-845358659</t>
  </si>
  <si>
    <t>"PL/1 :"3</t>
  </si>
  <si>
    <t>116</t>
  </si>
  <si>
    <t>61140050</t>
  </si>
  <si>
    <t>okno plastové otevíravé/sklopné trojsklo do plochy 1m2</t>
  </si>
  <si>
    <t>387091893</t>
  </si>
  <si>
    <t>117</t>
  </si>
  <si>
    <t>766629214</t>
  </si>
  <si>
    <t>Montáž oken dřevěných Příplatek k cenám za tepelnou izolaci mezi ostěním a rámem okna při rovném ostění, připojovací spára tl. do 15 mm, páska</t>
  </si>
  <si>
    <t>1837430960</t>
  </si>
  <si>
    <t>3*0,9*4+(1,2+1,5)*2+3*(1,0+2,6*2)+(1,2+2,6*2)+2*(0,9+0,6)*2</t>
  </si>
  <si>
    <t>118</t>
  </si>
  <si>
    <t>766660001</t>
  </si>
  <si>
    <t>Montáž dveřních křídel dřevěných nebo plastových otevíravých do ocelové zárubně povrchově upravených jednokřídlových, šířky do 800 mm</t>
  </si>
  <si>
    <t>-718151596</t>
  </si>
  <si>
    <t>"T/1 :"2</t>
  </si>
  <si>
    <t>119</t>
  </si>
  <si>
    <t>61162930</t>
  </si>
  <si>
    <t>dveře vnitřní hladké laminované světlý dub plné 1křídlé 600x1970mm dub</t>
  </si>
  <si>
    <t>-954591247</t>
  </si>
  <si>
    <t>120</t>
  </si>
  <si>
    <t>54914620</t>
  </si>
  <si>
    <t>kování dveřní vrchní klika včetně rozet a montážního materiálu R PZ nerez PK</t>
  </si>
  <si>
    <t>501033235</t>
  </si>
  <si>
    <t>121</t>
  </si>
  <si>
    <t>766691914</t>
  </si>
  <si>
    <t>Ostatní práce vyvěšení nebo zavěšení křídel s případným uložením a opětovným zavěšením po provedení stavebních změn dřevěných dveřních, plochy do 2 m2</t>
  </si>
  <si>
    <t>1209583679</t>
  </si>
  <si>
    <t>exteriér</t>
  </si>
  <si>
    <t>"1250/2000 :"2*2</t>
  </si>
  <si>
    <t>interiér</t>
  </si>
  <si>
    <t>"600/1970 :"1+1</t>
  </si>
  <si>
    <t>"800/1970 :"1</t>
  </si>
  <si>
    <t>122</t>
  </si>
  <si>
    <t>766691915</t>
  </si>
  <si>
    <t>Ostatní práce vyvěšení nebo zavěšení křídel s případným uložením a opětovným zavěšením po provedení stavebních změn dřevěných dveřních, plochy přes 2 m2</t>
  </si>
  <si>
    <t>-1862020849</t>
  </si>
  <si>
    <t>"800/2000 :"3</t>
  </si>
  <si>
    <t>"1000/2000 :"1</t>
  </si>
  <si>
    <t>123</t>
  </si>
  <si>
    <t>766694111</t>
  </si>
  <si>
    <t>Montáž ostatních truhlářských konstrukcí parapetních desek dřevěných nebo plastových šířky do 300 mm, délky do 1000 mm</t>
  </si>
  <si>
    <t>-559394473</t>
  </si>
  <si>
    <t>"H/3 :"2</t>
  </si>
  <si>
    <t>"H/4 :"3</t>
  </si>
  <si>
    <t>124</t>
  </si>
  <si>
    <t>766694112</t>
  </si>
  <si>
    <t>Montáž ostatních truhlářských konstrukcí parapetních desek dřevěných nebo plastových šířky do 300 mm, délky přes 1000 do 1600 mm</t>
  </si>
  <si>
    <t>403690562</t>
  </si>
  <si>
    <t>"H/5 :"1</t>
  </si>
  <si>
    <t>125</t>
  </si>
  <si>
    <t>766694114</t>
  </si>
  <si>
    <t>Montáž ostatních truhlářských konstrukcí parapetních desek dřevěných nebo plastových šířky do 300 mm, délky přes 2600 mm</t>
  </si>
  <si>
    <t>-657407479</t>
  </si>
  <si>
    <t>"H/3 :"1</t>
  </si>
  <si>
    <t>126</t>
  </si>
  <si>
    <t>61144401</t>
  </si>
  <si>
    <t>parapet plastový vnitřní komůrkový 250x20x1000mm</t>
  </si>
  <si>
    <t>-1195606293</t>
  </si>
  <si>
    <t>"PL/1 :"0,9*3</t>
  </si>
  <si>
    <t>"H/3 :"3,15+0,875*2</t>
  </si>
  <si>
    <t>"H/4 :"0,9*3</t>
  </si>
  <si>
    <t>"H/5 :"1,2</t>
  </si>
  <si>
    <t>11,5*0,1</t>
  </si>
  <si>
    <t>127</t>
  </si>
  <si>
    <t>766694121</t>
  </si>
  <si>
    <t>Montáž ostatních truhlářských konstrukcí parapetních desek dřevěných nebo plastových šířky přes 300 mm, délky do 1000 mm</t>
  </si>
  <si>
    <t>-763734156</t>
  </si>
  <si>
    <t>"H/7 :"1</t>
  </si>
  <si>
    <t>128</t>
  </si>
  <si>
    <t>61144499</t>
  </si>
  <si>
    <t>parapet plastový vnitřní komůrkový 450x20x700mm s miskou na peníze 200x300mm</t>
  </si>
  <si>
    <t>1337537260</t>
  </si>
  <si>
    <t>129</t>
  </si>
  <si>
    <t>766695212</t>
  </si>
  <si>
    <t>Montáž ostatních truhlářských konstrukcí prahů dveří jednokřídlových, šířky do 100 mm</t>
  </si>
  <si>
    <t>-293568292</t>
  </si>
  <si>
    <t>130</t>
  </si>
  <si>
    <t>61187361</t>
  </si>
  <si>
    <t>práh dveřní dřevěný bukový tl 20mm dl 620mm š 150mm</t>
  </si>
  <si>
    <t>1845909033</t>
  </si>
  <si>
    <t>131</t>
  </si>
  <si>
    <t>998766101</t>
  </si>
  <si>
    <t>Přesun hmot pro konstrukce truhlářské stanovený z hmotnosti přesunovaného materiálu vodorovná dopravní vzdálenost do 50 m v objektech výšky do 6 m</t>
  </si>
  <si>
    <t>-623135234</t>
  </si>
  <si>
    <t>767</t>
  </si>
  <si>
    <t>Konstrukce zámečnické</t>
  </si>
  <si>
    <t>132</t>
  </si>
  <si>
    <t>767113130</t>
  </si>
  <si>
    <t>Montáž stěn a příček pro zasklení z hliníkových profilů, plochy jednotlivých stěn přes 9 do 12 m2</t>
  </si>
  <si>
    <t>-903540885</t>
  </si>
  <si>
    <t>"H/3 :"(3,6+1,0*2)*1,5</t>
  </si>
  <si>
    <t>133</t>
  </si>
  <si>
    <t>767H3</t>
  </si>
  <si>
    <t>Sestava hliníkových oken, 7 křídel pevných, 3 křídla otevíravá a sklápěcí, izolační trojsklo bezpečnostní</t>
  </si>
  <si>
    <t>1749360580</t>
  </si>
  <si>
    <t>134</t>
  </si>
  <si>
    <t>767113150</t>
  </si>
  <si>
    <t>Montáž stěn a příček pro zasklení z hliníkových profilů, plochy jednotlivých stěn přes 16 m2</t>
  </si>
  <si>
    <t>-1226814169</t>
  </si>
  <si>
    <t>"H/1 :"11,85*2,6</t>
  </si>
  <si>
    <t>"H/2 :"7,7*3,95</t>
  </si>
  <si>
    <t>135</t>
  </si>
  <si>
    <t>767H1</t>
  </si>
  <si>
    <t>Hliníková prosklená stěna s dvoukřídlovými automatickými posuvnými dveřmi, 17 křídel pevných, 4 křídla sklápěcí, izolační trojsklo bezpečnostní</t>
  </si>
  <si>
    <t>286063841</t>
  </si>
  <si>
    <t>136</t>
  </si>
  <si>
    <t>767H2</t>
  </si>
  <si>
    <t>Hliníková prosklená stěna, 24 křídel pevných, 8 křídel sklápěcích, izolační trojsklo bezpečnostní</t>
  </si>
  <si>
    <t>-1173270707</t>
  </si>
  <si>
    <t>137</t>
  </si>
  <si>
    <t>767531111</t>
  </si>
  <si>
    <t>Montáž vstupních čistících zón z rohoží kovových nebo plastových</t>
  </si>
  <si>
    <t>1149070670</t>
  </si>
  <si>
    <t>"Z/3 :"2*2,0*1,0</t>
  </si>
  <si>
    <t>138</t>
  </si>
  <si>
    <t>69752070</t>
  </si>
  <si>
    <t>rohož vstupní provedení umělohmotné profily se silon. Kartáčky</t>
  </si>
  <si>
    <t>736679493</t>
  </si>
  <si>
    <t>139</t>
  </si>
  <si>
    <t>767531125</t>
  </si>
  <si>
    <t>Montáž vstupních čistících zón z rohoží osazení rámu mosazného nebo hliníkového náběhového širokého - 65 mm</t>
  </si>
  <si>
    <t>-542396286</t>
  </si>
  <si>
    <t>"Z/3 :"1,0*4+2,0*2</t>
  </si>
  <si>
    <t>140</t>
  </si>
  <si>
    <t>69752150</t>
  </si>
  <si>
    <t>rámy náběhové-náběh široký-65mm-Al</t>
  </si>
  <si>
    <t>-1597836488</t>
  </si>
  <si>
    <t>141</t>
  </si>
  <si>
    <t>767610116</t>
  </si>
  <si>
    <t>Montáž oken jednoduchých z hliníkových nebo ocelových profilů na polyuretanovou pěnu pevných do zdiva, plochy přes 0,6 do 1,5 m2</t>
  </si>
  <si>
    <t>1468179224</t>
  </si>
  <si>
    <t>"H/7 :"0,7*1,2</t>
  </si>
  <si>
    <t>142</t>
  </si>
  <si>
    <t>55341H7</t>
  </si>
  <si>
    <t>okno Al s fixním zasklením dvojsklo přes plochu 1m2 do v1,5m</t>
  </si>
  <si>
    <t>-1306912575</t>
  </si>
  <si>
    <t>143</t>
  </si>
  <si>
    <t>767610126</t>
  </si>
  <si>
    <t>Montáž oken jednoduchých z hliníkových nebo ocelových profilů na polyuretanovou pěnu otevíravých do zdiva, plochy přes 0,6 do 1,5 m2</t>
  </si>
  <si>
    <t>-968022684</t>
  </si>
  <si>
    <t>"H/4 :"0,9*0,6*2</t>
  </si>
  <si>
    <t>"H/5 :"1,2*1,5</t>
  </si>
  <si>
    <t>144</t>
  </si>
  <si>
    <t>55341009</t>
  </si>
  <si>
    <t>okno Al otevíravé/sklopné trojsklo do plochy 1m2</t>
  </si>
  <si>
    <t>-1200473896</t>
  </si>
  <si>
    <t>"H4 2ks :"0,9*0,6*2</t>
  </si>
  <si>
    <t>145</t>
  </si>
  <si>
    <t>55341011</t>
  </si>
  <si>
    <t>okno Al otevíravé/sklopné trojsklo přes plochu 1m2 do v1,5m</t>
  </si>
  <si>
    <t>461313392</t>
  </si>
  <si>
    <t>"H/5 1ks :"1,2*1,5</t>
  </si>
  <si>
    <t>146</t>
  </si>
  <si>
    <t>767640111</t>
  </si>
  <si>
    <t>Montáž dveří ocelových vchodových jednokřídlových bez nadsvětlíku</t>
  </si>
  <si>
    <t>-106375549</t>
  </si>
  <si>
    <t>"H/9 :"2</t>
  </si>
  <si>
    <t>147</t>
  </si>
  <si>
    <t>553H9</t>
  </si>
  <si>
    <t>dveře Al vchodové jednokřídlové, plné, 1000x2200mm</t>
  </si>
  <si>
    <t>-150623121</t>
  </si>
  <si>
    <t>148</t>
  </si>
  <si>
    <t>767640112</t>
  </si>
  <si>
    <t>Montáž dveří ocelových vchodových jednokřídlových s nadsvětlíkem</t>
  </si>
  <si>
    <t>-1210879532</t>
  </si>
  <si>
    <t>"H/6 :"1</t>
  </si>
  <si>
    <t>"H/8 :"3</t>
  </si>
  <si>
    <t>149</t>
  </si>
  <si>
    <t>553H6</t>
  </si>
  <si>
    <t>dveře Al vchodové jednokřídlové s nadsvětlíkem, plné, nadsvětlík zasklený izolačním trojsklem, 1200x2600mm</t>
  </si>
  <si>
    <t>-1382272300</t>
  </si>
  <si>
    <t>150</t>
  </si>
  <si>
    <t>553H8</t>
  </si>
  <si>
    <t>-1664409132</t>
  </si>
  <si>
    <t>151</t>
  </si>
  <si>
    <t>767661811</t>
  </si>
  <si>
    <t>Demontáž mříží pevných nebo otevíravých</t>
  </si>
  <si>
    <t>1529871605</t>
  </si>
  <si>
    <t>"okenní mříže :"(3,35+0,875*2)*1,5</t>
  </si>
  <si>
    <t>152</t>
  </si>
  <si>
    <t>767810111</t>
  </si>
  <si>
    <t>Montáž větracích mřížek ocelových čtyřhranných, průřezu do 0,01 m2</t>
  </si>
  <si>
    <t>937176551</t>
  </si>
  <si>
    <t>"PL/2 :"71</t>
  </si>
  <si>
    <t>153</t>
  </si>
  <si>
    <t>56245610</t>
  </si>
  <si>
    <t>mřížka větrací hranatá plast se síťovinou 100x100mm</t>
  </si>
  <si>
    <t>-768031041</t>
  </si>
  <si>
    <t>154</t>
  </si>
  <si>
    <t>767810811</t>
  </si>
  <si>
    <t>Demontáž větracích mřížek ocelových čtyřhranných neho kruhových</t>
  </si>
  <si>
    <t>-640474271</t>
  </si>
  <si>
    <t>155</t>
  </si>
  <si>
    <t>998767101</t>
  </si>
  <si>
    <t>Přesun hmot pro zámečnické konstrukce stanovený z hmotnosti přesunovaného materiálu vodorovná dopravní vzdálenost do 50 m v objektech výšky do 6 m</t>
  </si>
  <si>
    <t>1777555262</t>
  </si>
  <si>
    <t>771</t>
  </si>
  <si>
    <t>Podlahy z dlaždic</t>
  </si>
  <si>
    <t>156</t>
  </si>
  <si>
    <t>771121011</t>
  </si>
  <si>
    <t>Příprava podkladu před provedením dlažby nátěr penetrační na podlahu</t>
  </si>
  <si>
    <t>820556468</t>
  </si>
  <si>
    <t>157</t>
  </si>
  <si>
    <t>771151014</t>
  </si>
  <si>
    <t>Příprava podkladu před provedením dlažby samonivelační stěrka min.pevnosti 20 MPa, tloušťky přes 8 do 10 mm</t>
  </si>
  <si>
    <t>2094358600</t>
  </si>
  <si>
    <t>158</t>
  </si>
  <si>
    <t>771559191</t>
  </si>
  <si>
    <t>Montáž podlah z dlaždic teracových Příplatek k cenám za plochu do 5 m2 jednotlivě</t>
  </si>
  <si>
    <t>-63059252</t>
  </si>
  <si>
    <t>159</t>
  </si>
  <si>
    <t>771574264</t>
  </si>
  <si>
    <t>Montáž podlah z dlaždic keramických lepených flexibilním lepidlem maloformátových pro vysoké mechanické zatížení protiskluzných nebo reliéfních (bezbariérových) přes 12 do 19 ks/m2</t>
  </si>
  <si>
    <t>1167778922</t>
  </si>
  <si>
    <t>160</t>
  </si>
  <si>
    <t>59761409</t>
  </si>
  <si>
    <t>dlažba keramická slinutá protiskluzná do interiéru i exteriéru pro vysoké mechanické namáhání přes 9 do 12 ks/m2</t>
  </si>
  <si>
    <t>1231665758</t>
  </si>
  <si>
    <t>2,62*1,1</t>
  </si>
  <si>
    <t>161</t>
  </si>
  <si>
    <t>771591112</t>
  </si>
  <si>
    <t>Izolace podlahy pod dlažbu nátěrem nebo stěrkou ve dvou vrstvách</t>
  </si>
  <si>
    <t>1137341638</t>
  </si>
  <si>
    <t>"105 :"1,22+((0,9+1,35)*2-0,6)*0,3</t>
  </si>
  <si>
    <t>"106 :"1,4+((0,9+1,55)*2-2*0,6)*0,3</t>
  </si>
  <si>
    <t>162</t>
  </si>
  <si>
    <t>771591115</t>
  </si>
  <si>
    <t>Podlahy - dokončovací práce spárování silikonem</t>
  </si>
  <si>
    <t>1665504343</t>
  </si>
  <si>
    <t>"105 :"(0,9+1,35)*2-0,6</t>
  </si>
  <si>
    <t>"106 :"(0,9+1,55)*2-2*0,6</t>
  </si>
  <si>
    <t>163</t>
  </si>
  <si>
    <t>771591241</t>
  </si>
  <si>
    <t>Izolace podlahy pod dlažbu těsnícími izolačními pásy vnitřní kout</t>
  </si>
  <si>
    <t>353992573</t>
  </si>
  <si>
    <t>"105 :"4</t>
  </si>
  <si>
    <t>"106 :"4</t>
  </si>
  <si>
    <t>164</t>
  </si>
  <si>
    <t>771591264</t>
  </si>
  <si>
    <t>Izolace podlahy pod dlažbu těsnícími izolačními pásy mezi podlahou a stěnu</t>
  </si>
  <si>
    <t>1537084387</t>
  </si>
  <si>
    <t>165</t>
  </si>
  <si>
    <t>998771101</t>
  </si>
  <si>
    <t>Přesun hmot pro podlahy z dlaždic stanovený z hmotnosti přesunovaného materiálu vodorovná dopravní vzdálenost do 50 m v objektech výšky do 6 m</t>
  </si>
  <si>
    <t>1926370138</t>
  </si>
  <si>
    <t>776</t>
  </si>
  <si>
    <t>Podlahy povlakové</t>
  </si>
  <si>
    <t>166</t>
  </si>
  <si>
    <t>776121311</t>
  </si>
  <si>
    <t>Příprava podkladu penetrace vodou ředitelná na savý podklad (válečkováním) ředěná v poměru 1:1 podlah</t>
  </si>
  <si>
    <t>1521446793</t>
  </si>
  <si>
    <t>167</t>
  </si>
  <si>
    <t>776141112</t>
  </si>
  <si>
    <t>Příprava podkladu vyrovnání samonivelační stěrkou podlah min.pevnosti 20 MPa, tloušťky přes 3 do 5 mm</t>
  </si>
  <si>
    <t>-217641677</t>
  </si>
  <si>
    <t>168</t>
  </si>
  <si>
    <t>776232111</t>
  </si>
  <si>
    <t>Montáž podlahovin z vinylu lepením lamel nebo čtverců 2-složkovým lepidlem (do vlhkých prostor)</t>
  </si>
  <si>
    <t>1614755250</t>
  </si>
  <si>
    <t>"107 :"7,5</t>
  </si>
  <si>
    <t>169</t>
  </si>
  <si>
    <t>28411011</t>
  </si>
  <si>
    <t>PVC heterogenní zátěžová akustické antibakteriální, nášlapná vrstva 0,70 mm, R10, zátěž 34/43, otlak do 0,06 mm, útlum 15dB, Bfl S1</t>
  </si>
  <si>
    <t>75755371</t>
  </si>
  <si>
    <t>7,5*1,1</t>
  </si>
  <si>
    <t>170</t>
  </si>
  <si>
    <t>776411111</t>
  </si>
  <si>
    <t>Montáž soklíků lepením obvodových, výšky do 80 mm</t>
  </si>
  <si>
    <t>1114309701</t>
  </si>
  <si>
    <t>"107 :"13,0-0,8-0,6-0,8</t>
  </si>
  <si>
    <t>171</t>
  </si>
  <si>
    <t>28411007</t>
  </si>
  <si>
    <t>lišta soklová PVC 15x50mm</t>
  </si>
  <si>
    <t>-362837335</t>
  </si>
  <si>
    <t>10,8*1,1</t>
  </si>
  <si>
    <t>172</t>
  </si>
  <si>
    <t>998776101</t>
  </si>
  <si>
    <t>Přesun hmot pro podlahy povlakové stanovený z hmotnosti přesunovaného materiálu vodorovná dopravní vzdálenost do 50 m v objektech výšky do 6 m</t>
  </si>
  <si>
    <t>-1599454156</t>
  </si>
  <si>
    <t>781</t>
  </si>
  <si>
    <t>Dokončovací práce - obklady</t>
  </si>
  <si>
    <t>173</t>
  </si>
  <si>
    <t>781121011</t>
  </si>
  <si>
    <t>Příprava podkladu před provedením obkladu nátěr penetrační na stěnu</t>
  </si>
  <si>
    <t>609938548</t>
  </si>
  <si>
    <t>15,2</t>
  </si>
  <si>
    <t>144,285</t>
  </si>
  <si>
    <t>0,1*(11,85+2,6*2+3,6+1,0*2+1,5*2)*1,15</t>
  </si>
  <si>
    <t>0,15*(0,8+0,15*2)*1,15</t>
  </si>
  <si>
    <t>0,2*(1,2*2+2,2*2*2)*1,15</t>
  </si>
  <si>
    <t>0,35*(1,0*3+1,2+2,6*4*2+0,9*2+0,6*2*2)*1,15</t>
  </si>
  <si>
    <t>174</t>
  </si>
  <si>
    <t>781474115</t>
  </si>
  <si>
    <t>Montáž obkladů vnitřních stěn z dlaždic keramických lepených flexibilním lepidlem maloformátových hladkých přes 22 do 25 ks/m2</t>
  </si>
  <si>
    <t>-252410341</t>
  </si>
  <si>
    <t>"105 :"(0,9+1,35)*2*2,0-0,6*2,0</t>
  </si>
  <si>
    <t>"106 :"(0,9+1,55)*2*2,0-2*0,6*2,0</t>
  </si>
  <si>
    <t>175</t>
  </si>
  <si>
    <t>59761039</t>
  </si>
  <si>
    <t>obklad keramický hladký přes 22 do 25ks/m2</t>
  </si>
  <si>
    <t>1926693671</t>
  </si>
  <si>
    <t>15,2*1,1</t>
  </si>
  <si>
    <t>176</t>
  </si>
  <si>
    <t>781477111</t>
  </si>
  <si>
    <t>Montáž obkladů vnitřních stěn z dlaždic keramických Příplatek k cenám za plochu do 10 m2 jednotlivě</t>
  </si>
  <si>
    <t>-1498200165</t>
  </si>
  <si>
    <t>177</t>
  </si>
  <si>
    <t>781477114</t>
  </si>
  <si>
    <t>Montáž obkladů vnitřních stěn z dlaždic keramických Příplatek k cenám za dvousložkový spárovací tmel</t>
  </si>
  <si>
    <t>-241019225</t>
  </si>
  <si>
    <t>178</t>
  </si>
  <si>
    <t>781494511</t>
  </si>
  <si>
    <t>Obklad - dokončující práce profily ukončovací lepené flexibilním lepidlem ukončovací</t>
  </si>
  <si>
    <t>1338020097</t>
  </si>
  <si>
    <t>179</t>
  </si>
  <si>
    <t>781495115</t>
  </si>
  <si>
    <t>Obklad - dokončující práce ostatní práce spárování silikonem</t>
  </si>
  <si>
    <t>-1835847448</t>
  </si>
  <si>
    <t>"105 :"2,0*4</t>
  </si>
  <si>
    <t>"106 :"2,0*4</t>
  </si>
  <si>
    <t>180</t>
  </si>
  <si>
    <t>781571131</t>
  </si>
  <si>
    <t>Montáž obkladů ostění z obkladaček keramických lepených flexibilním lepidlem šířky ostění do 200 mm</t>
  </si>
  <si>
    <t>-199448869</t>
  </si>
  <si>
    <t>"pohled jz š.100mm :"11,85+2,6*2+3,6+1,0*2+1,5*2</t>
  </si>
  <si>
    <t>"pohled jz š.150mm :"0,8+0,15*2</t>
  </si>
  <si>
    <t>"pohled sz š.200mm :"1,2*2+2,2*2*2</t>
  </si>
  <si>
    <t>181</t>
  </si>
  <si>
    <t>781571141</t>
  </si>
  <si>
    <t>Montáž obkladů ostění z obkladaček keramických lepených flexibilním lepidlem šířky ostění přes 200 do 400 mm</t>
  </si>
  <si>
    <t>539276342</t>
  </si>
  <si>
    <t>"pohled jz š.350mm :"1,0*3+1,2+2,6*4*2+0,9*2+0,6*2*2</t>
  </si>
  <si>
    <t>182</t>
  </si>
  <si>
    <t>781774120</t>
  </si>
  <si>
    <t>Montáž obkladů vnějších stěn z dlaždic keramických lepených flexibilním lepidlem maloformátových hladkých přes 50 do 85 ks/m2</t>
  </si>
  <si>
    <t>-520179491</t>
  </si>
  <si>
    <t>"pohled jv :"24,264-2*1,45*2,6+7,7*3,6</t>
  </si>
  <si>
    <t>"pohled sz :"4,9+5,6*3,0-1,2*2,2*2</t>
  </si>
  <si>
    <t>183</t>
  </si>
  <si>
    <t>59761R01</t>
  </si>
  <si>
    <t>obklad keramický glazovaný 245 x 65 mm barva hnědá</t>
  </si>
  <si>
    <t>1151578451</t>
  </si>
  <si>
    <t>"plochy :"144,285*1,1</t>
  </si>
  <si>
    <t>"špalety š.100mm :"0,1*(11,85+2,6*2+3,6+1,0*2+1,5*2)*1,15</t>
  </si>
  <si>
    <t>"špalety š.150mm :"0,15*(0,8+0,15*2)*1,15</t>
  </si>
  <si>
    <t>"špalety š.200mm :"0,2*(1,2*2+2,2*2*2)*1,15</t>
  </si>
  <si>
    <t>"špalety š.350mm :"0,35*(1,0*3+1,2+2,6*4*2+0,9*2+0,6*2*2)*1,15</t>
  </si>
  <si>
    <t>184</t>
  </si>
  <si>
    <t>998781101</t>
  </si>
  <si>
    <t>Přesun hmot pro obklady keramické stanovený z hmotnosti přesunovaného materiálu vodorovná dopravní vzdálenost do 50 m v objektech výšky do 6 m</t>
  </si>
  <si>
    <t>-265203934</t>
  </si>
  <si>
    <t>783</t>
  </si>
  <si>
    <t>Dokončovací práce - nátěry</t>
  </si>
  <si>
    <t>185</t>
  </si>
  <si>
    <t>783000125</t>
  </si>
  <si>
    <t>Zakrývání konstrukcí včetně pozdějšího odkrytí konstrukcí nebo prvků obalením fólií</t>
  </si>
  <si>
    <t>609985104</t>
  </si>
  <si>
    <t>"zakrývaní stáv. vybavení čekárny :"(4*10,0+2*8,0+5,0)*1,2</t>
  </si>
  <si>
    <t>186</t>
  </si>
  <si>
    <t>58124844</t>
  </si>
  <si>
    <t>fólie pro malířské potřeby zakrývací tl 25µ 4x5m</t>
  </si>
  <si>
    <t>1736283154</t>
  </si>
  <si>
    <t>73,2*1,1</t>
  </si>
  <si>
    <t>187</t>
  </si>
  <si>
    <t>783113101</t>
  </si>
  <si>
    <t>Napouštěcí nátěr truhlářských konstrukcí jednonásobný syntetický</t>
  </si>
  <si>
    <t>-1397776710</t>
  </si>
  <si>
    <t>188</t>
  </si>
  <si>
    <t>783118211</t>
  </si>
  <si>
    <t>Lakovací nátěr truhlářských konstrukcí dvojnásobný s mezibroušením syntetický</t>
  </si>
  <si>
    <t>-1814636105</t>
  </si>
  <si>
    <t>189</t>
  </si>
  <si>
    <t>783301313</t>
  </si>
  <si>
    <t>Příprava podkladu zámečnických konstrukcí před provedením nátěru odmaštění odmašťovačem ředidlovým</t>
  </si>
  <si>
    <t>-693227323</t>
  </si>
  <si>
    <t>190</t>
  </si>
  <si>
    <t>783314101</t>
  </si>
  <si>
    <t>Základní nátěr zámečnických konstrukcí jednonásobný syntetický</t>
  </si>
  <si>
    <t>-1218222060</t>
  </si>
  <si>
    <t>"stáv.sloupy :"(0,14*2+0,12*2)*3,0*11+0,9*2,6*2+0,9*3,95+0,4*1,5*2</t>
  </si>
  <si>
    <t>"nové zárubně :"2*(0,7+2,1*2)*0,25</t>
  </si>
  <si>
    <t>"konstrukce podporující stávající nápisy s označením zastávky :"5,0</t>
  </si>
  <si>
    <t>191</t>
  </si>
  <si>
    <t>783315101</t>
  </si>
  <si>
    <t>Mezinátěr zámečnických konstrukcí jednonásobný syntetický standardní</t>
  </si>
  <si>
    <t>647275382</t>
  </si>
  <si>
    <t>192</t>
  </si>
  <si>
    <t>783317101</t>
  </si>
  <si>
    <t>Krycí nátěr (email) zámečnických konstrukcí jednonásobný syntetický standardní</t>
  </si>
  <si>
    <t>-1646899238</t>
  </si>
  <si>
    <t>193</t>
  </si>
  <si>
    <t>783823133</t>
  </si>
  <si>
    <t>Penetrační nátěr omítek hladkých omítek hladkých, zrnitých tenkovrstvých nebo štukových stupně členitosti 1 a 2 silikátový</t>
  </si>
  <si>
    <t>-1642500989</t>
  </si>
  <si>
    <t>194</t>
  </si>
  <si>
    <t>783827423</t>
  </si>
  <si>
    <t>Krycí (ochranný ) nátěr omítek dvojnásobný hladkých omítek hladkých, zrnitých tenkovrstvých nebo štukových stupně členitosti 1 a 2 silikátový</t>
  </si>
  <si>
    <t>-1402349559</t>
  </si>
  <si>
    <t>195</t>
  </si>
  <si>
    <t>783846533</t>
  </si>
  <si>
    <t>Antigraffiti preventivní nátěr omítek hladkých zdiva lícového trvalý pro opakované odstraňování graffiti v počtu do 100 cyklů</t>
  </si>
  <si>
    <t>-586690870</t>
  </si>
  <si>
    <t>"pohled sz :"4,9+5,6*3,0-(0,9*2,4*2)+0,2*(1,2*2+2,2*2*2)</t>
  </si>
  <si>
    <t>784</t>
  </si>
  <si>
    <t>Dokončovací práce - malby a tapety</t>
  </si>
  <si>
    <t>196</t>
  </si>
  <si>
    <t>784121001</t>
  </si>
  <si>
    <t>Oškrabání malby v místnostech výšky do 3,80 m</t>
  </si>
  <si>
    <t>-1580555925</t>
  </si>
  <si>
    <t>197</t>
  </si>
  <si>
    <t>784161411</t>
  </si>
  <si>
    <t>Celoplošné vyrovnání podkladu sádrovou stěrkou, tloušťky do 3 mm vyrovnáním v místnostech výšky do 3,80 m</t>
  </si>
  <si>
    <t>-584589997</t>
  </si>
  <si>
    <t>198</t>
  </si>
  <si>
    <t>784161431</t>
  </si>
  <si>
    <t>Celoplošné vyrovnání podkladu sádrovou stěrkou, tloušťky do 3 mm příplatek za každý další 1 mm tloušťky přes 3 mm v místnostech výšky do 3,80 m</t>
  </si>
  <si>
    <t>-790314198</t>
  </si>
  <si>
    <t>175,875</t>
  </si>
  <si>
    <t>175,875*0,5</t>
  </si>
  <si>
    <t>175,875*0,3</t>
  </si>
  <si>
    <t>199</t>
  </si>
  <si>
    <t>784181101</t>
  </si>
  <si>
    <t>Penetrace podkladu jednonásobná základní akrylátová v místnostech výšky do 3,80 m</t>
  </si>
  <si>
    <t>-431050645</t>
  </si>
  <si>
    <t>"102 :"(5,0+1,8)*3,0-1,2*2,2</t>
  </si>
  <si>
    <t>9,0</t>
  </si>
  <si>
    <t>"104 :"16,2*3,0-(1,5+0,75)*1,5-0,8*2,0-(3,35+0,875*2)*1,5+(3,35+0,875*2+1,5*2)*0,2</t>
  </si>
  <si>
    <t>15,3</t>
  </si>
  <si>
    <t>"105 :"(0,9+1,35)*2*(3,0-2,0)</t>
  </si>
  <si>
    <t>1,22</t>
  </si>
  <si>
    <t>"106 :"(0,9+1,55)*2*(3,0-2,0)</t>
  </si>
  <si>
    <t>1,4</t>
  </si>
  <si>
    <t>"107 :"13,0*3,0-0,8*2,0-0,8*2,5-0,6*2,0</t>
  </si>
  <si>
    <t>7,5</t>
  </si>
  <si>
    <t>"108 :"12,0*3,0-1,0*2,5</t>
  </si>
  <si>
    <t>200</t>
  </si>
  <si>
    <t>784211111</t>
  </si>
  <si>
    <t>Malby z malířských směsí otěruvzdorných za mokra dvojnásobné, bílé za mokra otěruvzdorné velmi dobře v místnostech výšky do 3,80 m</t>
  </si>
  <si>
    <t>-14468244</t>
  </si>
  <si>
    <t>786</t>
  </si>
  <si>
    <t>Dokončovací práce - čalounické úpravy</t>
  </si>
  <si>
    <t>201</t>
  </si>
  <si>
    <t>786626121</t>
  </si>
  <si>
    <t>Montáž zastiňujících žaluzií lamelových vnitřních nebo do oken dvojitých kovových</t>
  </si>
  <si>
    <t>1655920435</t>
  </si>
  <si>
    <t>"H/3 :"(3,15+1,0*2)*1,5</t>
  </si>
  <si>
    <t>202</t>
  </si>
  <si>
    <t>55346200</t>
  </si>
  <si>
    <t>žaluzie horizontální interiérové</t>
  </si>
  <si>
    <t>-1858612030</t>
  </si>
  <si>
    <t>"H/3 :"(3,15+1,0*2)*1,5*1,05</t>
  </si>
  <si>
    <t>203</t>
  </si>
  <si>
    <t>55346299</t>
  </si>
  <si>
    <t>žaluzie vertikální látková</t>
  </si>
  <si>
    <t>-1512082556</t>
  </si>
  <si>
    <t>204</t>
  </si>
  <si>
    <t>998786101</t>
  </si>
  <si>
    <t>Přesun hmot pro čalounické úpravy stanovený z hmotnosti přesunovaného materiálu vodorovná dopravní vzdálenost do 50 m v objektech výšky (hloubky) do 6 m</t>
  </si>
  <si>
    <t>657239442</t>
  </si>
  <si>
    <t>789</t>
  </si>
  <si>
    <t>Povrchové úpravy ocelových konstrukcí a technologických zařízení</t>
  </si>
  <si>
    <t>205</t>
  </si>
  <si>
    <t>789221532</t>
  </si>
  <si>
    <t>Otryskání povrchů ocelových konstrukcí suché abrazivní tryskání abrazivem ze strusky třídy I stupeň zrezivění C, stupeň přípravy Sa 2½</t>
  </si>
  <si>
    <t>148921969</t>
  </si>
  <si>
    <t>HZS</t>
  </si>
  <si>
    <t>Hodinové zúčtovací sazby</t>
  </si>
  <si>
    <t>206</t>
  </si>
  <si>
    <t>HZS1291</t>
  </si>
  <si>
    <t>Hodinové zúčtovací sazby profesí HSV zemní a pomocné práce pomocný stavební dělník</t>
  </si>
  <si>
    <t>hod</t>
  </si>
  <si>
    <t>512</t>
  </si>
  <si>
    <t>-1177383323</t>
  </si>
  <si>
    <t>"nepředvídatelné práce :"200</t>
  </si>
  <si>
    <t>VRN</t>
  </si>
  <si>
    <t>Vedlejší a ostatní náklady</t>
  </si>
  <si>
    <t>207</t>
  </si>
  <si>
    <t>R0003</t>
  </si>
  <si>
    <t>Kompletační činnost zhotovitele</t>
  </si>
  <si>
    <t>Soubor</t>
  </si>
  <si>
    <t>-1519207993</t>
  </si>
  <si>
    <t>208</t>
  </si>
  <si>
    <t>R0004</t>
  </si>
  <si>
    <t>Předání a převzetí díla</t>
  </si>
  <si>
    <t>-249803764</t>
  </si>
  <si>
    <t>209</t>
  </si>
  <si>
    <t>R013254000</t>
  </si>
  <si>
    <t>Dokumentace skutečného provedení stavby</t>
  </si>
  <si>
    <t>1024</t>
  </si>
  <si>
    <t>1463579525</t>
  </si>
  <si>
    <t>210</t>
  </si>
  <si>
    <t>R015121038</t>
  </si>
  <si>
    <t>Úklid staveniště</t>
  </si>
  <si>
    <t>-1372961717</t>
  </si>
  <si>
    <t>211</t>
  </si>
  <si>
    <t>R015121039</t>
  </si>
  <si>
    <t>Vymezení nebezpečného prostoru kolem staveniště</t>
  </si>
  <si>
    <t>2141465486</t>
  </si>
  <si>
    <t>212</t>
  </si>
  <si>
    <t>R030001000</t>
  </si>
  <si>
    <t>Zařízení staveniště</t>
  </si>
  <si>
    <t>866306442</t>
  </si>
  <si>
    <t>213</t>
  </si>
  <si>
    <t>R034002000</t>
  </si>
  <si>
    <t>Provoz objednatele</t>
  </si>
  <si>
    <t>-1928157781</t>
  </si>
  <si>
    <t>P</t>
  </si>
  <si>
    <t>Poznámka k položce:_x000d_
Oprava bude probíhat za provozu. Pohyb cestujících.</t>
  </si>
  <si>
    <t>214</t>
  </si>
  <si>
    <t>R035103001</t>
  </si>
  <si>
    <t>Pronájem ploch</t>
  </si>
  <si>
    <t>-54893685</t>
  </si>
  <si>
    <t>215</t>
  </si>
  <si>
    <t>R055211080</t>
  </si>
  <si>
    <t>Bezpečnostní a hygienická opatření na staveništi</t>
  </si>
  <si>
    <t>1367582630</t>
  </si>
  <si>
    <t>216</t>
  </si>
  <si>
    <t>R055241020</t>
  </si>
  <si>
    <t>Geodetické zaměření skutečného provedení</t>
  </si>
  <si>
    <t>680476318</t>
  </si>
  <si>
    <t>217</t>
  </si>
  <si>
    <t>R074002001</t>
  </si>
  <si>
    <t>Zkoušky, rozbory, průzkumy</t>
  </si>
  <si>
    <t>-2089467196</t>
  </si>
  <si>
    <t>D1.03 - Zdravotně technické instalace</t>
  </si>
  <si>
    <t>PSV - PSV</t>
  </si>
  <si>
    <t xml:space="preserve">    713 - Izolace tepelné</t>
  </si>
  <si>
    <t xml:space="preserve">    721 - kanalizace vnitřní</t>
  </si>
  <si>
    <t xml:space="preserve">    722 - vodovod vnitřní</t>
  </si>
  <si>
    <t xml:space="preserve">    725 - Zdravotechnika - zařizovací předměty</t>
  </si>
  <si>
    <t>713</t>
  </si>
  <si>
    <t>Izolace tepelné</t>
  </si>
  <si>
    <t>713463121</t>
  </si>
  <si>
    <t>Montáž izolace tepelné potrubí a ohybů tvarovkami nebo deskami potrubními pouzdry bez povrchové úpravy (izolační materiál ve specifikaci) uchycenými sponami potrubí jednovrstvá</t>
  </si>
  <si>
    <t>-180752432</t>
  </si>
  <si>
    <t>28377101</t>
  </si>
  <si>
    <t>izolace tepelná potrubí z pěnového polyetylenu 18 x 9 mm</t>
  </si>
  <si>
    <t>-323641950</t>
  </si>
  <si>
    <t>28377112</t>
  </si>
  <si>
    <t>izolace tepelná potrubí z pěnového polyetylenu 28 x 13 mm</t>
  </si>
  <si>
    <t>1444902954</t>
  </si>
  <si>
    <t>kanalizace vnitřní</t>
  </si>
  <si>
    <t>721174042</t>
  </si>
  <si>
    <t>Potrubí z plastových trub polypropylenové připojovací DN 40</t>
  </si>
  <si>
    <t>-1619057506</t>
  </si>
  <si>
    <t>8+1</t>
  </si>
  <si>
    <t>721175003</t>
  </si>
  <si>
    <t>Potrubí z plastových trub polypropylenové tlumící zvuk dvouvrstvé připojovací DN 100</t>
  </si>
  <si>
    <t>-1501136886</t>
  </si>
  <si>
    <t>721174025</t>
  </si>
  <si>
    <t>Potrubí z plastových trub polypropylenové odpadní (svislé) DN 110</t>
  </si>
  <si>
    <t>-1928662493</t>
  </si>
  <si>
    <t>721174026</t>
  </si>
  <si>
    <t>Potrubí z plastových trub polypropylenové odpadní (svislé) DN 125</t>
  </si>
  <si>
    <t>706275638</t>
  </si>
  <si>
    <t>721141103</t>
  </si>
  <si>
    <t>Potrubí z litinových trub bezhrdlových odpadní DN 100</t>
  </si>
  <si>
    <t>1793530971</t>
  </si>
  <si>
    <t>721290111</t>
  </si>
  <si>
    <t>Zkouška těsnosti kanalizace v objektech vodou do DN 125</t>
  </si>
  <si>
    <t>284271250</t>
  </si>
  <si>
    <t>721194104</t>
  </si>
  <si>
    <t>Vyměření přípojek na potrubí vyvedení a upevnění odpadních výpustek DN 40</t>
  </si>
  <si>
    <t>229281414</t>
  </si>
  <si>
    <t>1+1</t>
  </si>
  <si>
    <t>721194109</t>
  </si>
  <si>
    <t>Vyměření přípojek na potrubí vyvedení a upevnění odpadních výpustek DN 100</t>
  </si>
  <si>
    <t>1323707835</t>
  </si>
  <si>
    <t>725980122</t>
  </si>
  <si>
    <t>Dvířka 15/20</t>
  </si>
  <si>
    <t>1906372749</t>
  </si>
  <si>
    <t>R72101</t>
  </si>
  <si>
    <t>D+Mtž vtok HL21/DN32</t>
  </si>
  <si>
    <t>1923896884</t>
  </si>
  <si>
    <t>R72102</t>
  </si>
  <si>
    <t>D+Mtž propojení se stáv. kanalizací</t>
  </si>
  <si>
    <t>-1672675930</t>
  </si>
  <si>
    <t>R72103</t>
  </si>
  <si>
    <t>D+Mtž propojení se stáv. střešním vtokem DN100-125</t>
  </si>
  <si>
    <t>1233039074</t>
  </si>
  <si>
    <t>998721101</t>
  </si>
  <si>
    <t>Přesun hmot pro vnitřní kanalizace stanovený z hmotnosti přesunovaného materiálu vodorovná dopravní vzdálenost do 50 m v objektech výšky do 6 m</t>
  </si>
  <si>
    <t>-1414821740</t>
  </si>
  <si>
    <t>722</t>
  </si>
  <si>
    <t>vodovod vnitřní</t>
  </si>
  <si>
    <t>722174022</t>
  </si>
  <si>
    <t>Potrubí z plastových trubek z polypropylenu (PPR) svařovaných polyfuzně PN 20 (SDR 6) D 20 x 3,4</t>
  </si>
  <si>
    <t>-1392170557</t>
  </si>
  <si>
    <t>722174023</t>
  </si>
  <si>
    <t>Potrubí z plastových trubek z polypropylenu (PPR) svařovaných polyfuzně PN 20 (SDR 6) D 25 x 4,2</t>
  </si>
  <si>
    <t>-206527217</t>
  </si>
  <si>
    <t>722290226</t>
  </si>
  <si>
    <t>Zkoušky, proplach a desinfekce vodovodního potrubí zkoušky těsnosti vodovodního potrubí závitového do DN 50</t>
  </si>
  <si>
    <t>-1068955112</t>
  </si>
  <si>
    <t>722290234</t>
  </si>
  <si>
    <t>Zkoušky, proplach a desinfekce vodovodního potrubí proplach a desinfekce vodovodního potrubí do DN 80</t>
  </si>
  <si>
    <t>1052090760</t>
  </si>
  <si>
    <t>722212440</t>
  </si>
  <si>
    <t>Armatury přírubové šoupátka orientační štítky na zeď</t>
  </si>
  <si>
    <t>141820324</t>
  </si>
  <si>
    <t>722239101</t>
  </si>
  <si>
    <t>Armatury se dvěma závity montáž vodovodních armatur se dvěma závity ostatních typů G 1/2</t>
  </si>
  <si>
    <t>-1554872277</t>
  </si>
  <si>
    <t>722239102</t>
  </si>
  <si>
    <t>Armatury se dvěma závity montáž vodovodních armatur se dvěma závity ostatních typů G 3/4</t>
  </si>
  <si>
    <t>1763119511</t>
  </si>
  <si>
    <t>722232044</t>
  </si>
  <si>
    <t>Armatury se dvěma závity kulové kohouty PN 42 do 185 °C přímé vnitřní závit G 3/4</t>
  </si>
  <si>
    <t>1362526434</t>
  </si>
  <si>
    <t>722262211</t>
  </si>
  <si>
    <t>Vodoměry pro vodu do 40°C závitové horizontální jednovtokové suchoběžné G 1/2 x 80 mm Qn 1,5</t>
  </si>
  <si>
    <t>-932712646</t>
  </si>
  <si>
    <t>722220111</t>
  </si>
  <si>
    <t>Armatury s jedním závitem nástěnky pro výtokový ventil G 1/2</t>
  </si>
  <si>
    <t>-212514761</t>
  </si>
  <si>
    <t>722224115</t>
  </si>
  <si>
    <t>Armatury s jedním závitem kohouty plnicí a vypouštěcí PN 10 G 1/2</t>
  </si>
  <si>
    <t>-845353273</t>
  </si>
  <si>
    <t>R72204</t>
  </si>
  <si>
    <t>D+Mtž propojení se stáv. potrubím DN15-25</t>
  </si>
  <si>
    <t>-590654200</t>
  </si>
  <si>
    <t>R72205</t>
  </si>
  <si>
    <t>D+Mtž zaslepení stáv. rozvodu 15-25</t>
  </si>
  <si>
    <t>-1407161109</t>
  </si>
  <si>
    <t>998722101</t>
  </si>
  <si>
    <t>Přesun hmot pro vnitřní vodovod stanovený z hmotnosti přesunovaného materiálu vodorovná dopravní vzdálenost do 50 m v objektech výšky do 6 m</t>
  </si>
  <si>
    <t>-1169257563</t>
  </si>
  <si>
    <t>725</t>
  </si>
  <si>
    <t>Zdravotechnika - zařizovací předměty</t>
  </si>
  <si>
    <t>725119122</t>
  </si>
  <si>
    <t>Zařízení záchodů montáž klozetových mís kombi</t>
  </si>
  <si>
    <t>2043419723</t>
  </si>
  <si>
    <t>64232061</t>
  </si>
  <si>
    <t>klozet keramický kombinovaný hluboké splachování odpad svislý s úspornou armaturou bílý 630x400x770mm</t>
  </si>
  <si>
    <t>-917418482</t>
  </si>
  <si>
    <t>725219102</t>
  </si>
  <si>
    <t>Umyvadla montáž umyvadel ostatních typů na šrouby do zdiva</t>
  </si>
  <si>
    <t>-1374672440</t>
  </si>
  <si>
    <t>64211005</t>
  </si>
  <si>
    <t>umyvadlo keramické závěsné bílé 550x420mm</t>
  </si>
  <si>
    <t>-1568211800</t>
  </si>
  <si>
    <t>64211035</t>
  </si>
  <si>
    <t>sloup k umyvadlu keramický bílý</t>
  </si>
  <si>
    <t>1898254018</t>
  </si>
  <si>
    <t>55161321</t>
  </si>
  <si>
    <t>uzávěrka zápachová umyvadlová s krycí růžicí odtoku DN 32</t>
  </si>
  <si>
    <t>-634716922</t>
  </si>
  <si>
    <t>725829111</t>
  </si>
  <si>
    <t>Baterie dřezové montáž ostatních typů stojánkových G 1/2</t>
  </si>
  <si>
    <t>-1014932063</t>
  </si>
  <si>
    <t>55144006</t>
  </si>
  <si>
    <t>baterie umyvadlová stojánková páková nízkotlaká otáčivé ústí</t>
  </si>
  <si>
    <t>167513157</t>
  </si>
  <si>
    <t>725819401</t>
  </si>
  <si>
    <t>Ventily montáž ventilů ostatních typů rohových s připojovací trubičkou G 1/2</t>
  </si>
  <si>
    <t>-1703067134</t>
  </si>
  <si>
    <t>55141002</t>
  </si>
  <si>
    <t>ventil kulový rohový s filtrem 1/2"x3/8" s celokovovým kulatým designem</t>
  </si>
  <si>
    <t>1181433509</t>
  </si>
  <si>
    <t>R72506</t>
  </si>
  <si>
    <t>D+Mtž pojistná souprava pro zásobníky</t>
  </si>
  <si>
    <t>167904512</t>
  </si>
  <si>
    <t>R72507</t>
  </si>
  <si>
    <t>D+Mtž elektrický zásobníkový ohřívač vody 5 l pod umyvadlo</t>
  </si>
  <si>
    <t>548802777</t>
  </si>
  <si>
    <t>725110811</t>
  </si>
  <si>
    <t>Demontáž klozetů splachovacích s nádrží nebo tlakovým splachovačem</t>
  </si>
  <si>
    <t>351168372</t>
  </si>
  <si>
    <t>725810811</t>
  </si>
  <si>
    <t>Demontáž výtokových ventilů nástěnných</t>
  </si>
  <si>
    <t>-1708875985</t>
  </si>
  <si>
    <t>725210821</t>
  </si>
  <si>
    <t>Demontáž umyvadel bez výtokových armatur umyvadel</t>
  </si>
  <si>
    <t>-1528827172</t>
  </si>
  <si>
    <t>725820801</t>
  </si>
  <si>
    <t>Demontáž baterií nástěnných do G 3/4</t>
  </si>
  <si>
    <t>712243641</t>
  </si>
  <si>
    <t>725330840</t>
  </si>
  <si>
    <t>Demontáž výlevek bez výtokových armatur a bez nádrže a splachovacího potrubí ocelových nebo litinových</t>
  </si>
  <si>
    <t>-814113050</t>
  </si>
  <si>
    <t>725122817</t>
  </si>
  <si>
    <t>Demontáž pisoárů bez nádrže s rohovým ventilem s 1 záchodkem</t>
  </si>
  <si>
    <t>1655557456</t>
  </si>
  <si>
    <t>725590811</t>
  </si>
  <si>
    <t>Vnitrostaveništní přemístění vybouraných (demontovaných) hmot zařizovacích předmětů vodorovně do 100 m v objektech výšky do 6 m</t>
  </si>
  <si>
    <t>1539345081</t>
  </si>
  <si>
    <t>998725101</t>
  </si>
  <si>
    <t>Přesun hmot pro zařizovací předměty stanovený z hmotnosti přesunovaného materiálu vodorovná dopravní vzdálenost do 50 m v objektech výšky do 6 m</t>
  </si>
  <si>
    <t>991516669</t>
  </si>
  <si>
    <t>767995111</t>
  </si>
  <si>
    <t>Montáž ostatních atypických zámečnických konstrukcí hmotnosti do 5 kg</t>
  </si>
  <si>
    <t>kg</t>
  </si>
  <si>
    <t>-1728259248</t>
  </si>
  <si>
    <t>R76708</t>
  </si>
  <si>
    <t>Dod.profilového materiálu pro uchycení (závěsy, konzoly, vod. lišty...apod)</t>
  </si>
  <si>
    <t>25579816</t>
  </si>
  <si>
    <t>-1098329105</t>
  </si>
  <si>
    <t>HZS2491</t>
  </si>
  <si>
    <t>Hodinové zúčtovací sazby profesí PSV zednické výpomoci a pomocné práce PSV dělník zednických výpomocí</t>
  </si>
  <si>
    <t>1819880240</t>
  </si>
  <si>
    <t>"Stavební výpomoci (sekání, vrtání, prostupy, zakrytí SDK, zaizolování PUR..apd) :"24</t>
  </si>
  <si>
    <t>HZS2211</t>
  </si>
  <si>
    <t>Hodinové zúčtovací sazby profesí PSV provádění stavebních instalací instalatér</t>
  </si>
  <si>
    <t>1195365742</t>
  </si>
  <si>
    <t>"Komplexní vyzkoušení :"16</t>
  </si>
  <si>
    <t>D1.07 - Vytápění</t>
  </si>
  <si>
    <t xml:space="preserve">    730 - Ústřední vytápění</t>
  </si>
  <si>
    <t xml:space="preserve">    733 - Ústřední vytápění - rozvodné potrubí</t>
  </si>
  <si>
    <t xml:space="preserve">    734 - Ústřední vytápění - armatury</t>
  </si>
  <si>
    <t xml:space="preserve">    735 - Ústřední vytápění - otopná tělesa</t>
  </si>
  <si>
    <t xml:space="preserve">    783 - Nátěry</t>
  </si>
  <si>
    <t>730</t>
  </si>
  <si>
    <t>Ústřední vytápění</t>
  </si>
  <si>
    <t>R73001</t>
  </si>
  <si>
    <t>Topná zkouška dle ČSN 060310</t>
  </si>
  <si>
    <t>h</t>
  </si>
  <si>
    <t>-1968890298</t>
  </si>
  <si>
    <t>R73002</t>
  </si>
  <si>
    <t>Napuštění a odvzdušnění topného systému</t>
  </si>
  <si>
    <t>1225968758</t>
  </si>
  <si>
    <t>R73003</t>
  </si>
  <si>
    <t>Vyregulování otopné soustavy</t>
  </si>
  <si>
    <t>1724389082</t>
  </si>
  <si>
    <t>-604740210</t>
  </si>
  <si>
    <t>733</t>
  </si>
  <si>
    <t>Ústřední vytápění - rozvodné potrubí</t>
  </si>
  <si>
    <t>733111103</t>
  </si>
  <si>
    <t>Potrubí z trubek ocelových závitových bezešvých běžných nízkotlakých DN 15</t>
  </si>
  <si>
    <t>701935649</t>
  </si>
  <si>
    <t>733113113</t>
  </si>
  <si>
    <t>Potrubí z trubek ocelových závitových Příplatek k ceně za zhotovení přípojky z ocelových trubek závitových DN 15</t>
  </si>
  <si>
    <t>1346974051</t>
  </si>
  <si>
    <t>733110806</t>
  </si>
  <si>
    <t>Demontáž potrubí z trubek ocelových závitových DN přes 15 do 32</t>
  </si>
  <si>
    <t>584301921</t>
  </si>
  <si>
    <t>733190107</t>
  </si>
  <si>
    <t>Zkoušky těsnosti potrubí, manžety prostupové z trubek ocelových zkoušky těsnosti potrubí (za provozu) z trubek ocelových závitových DN do 40</t>
  </si>
  <si>
    <t>-801029834</t>
  </si>
  <si>
    <t>998733101</t>
  </si>
  <si>
    <t>Přesun hmot pro rozvody potrubí stanovený z hmotnosti přesunovaného materiálu vodorovná dopravní vzdálenost do 50 m v objektech výšky do 6 m</t>
  </si>
  <si>
    <t>-1612402307</t>
  </si>
  <si>
    <t>734</t>
  </si>
  <si>
    <t>Ústřední vytápění - armatury</t>
  </si>
  <si>
    <t>734200821</t>
  </si>
  <si>
    <t>Demontáž armatur závitových se dvěma závity do G 1/2</t>
  </si>
  <si>
    <t>1494411437</t>
  </si>
  <si>
    <t>734261712</t>
  </si>
  <si>
    <t>Šroubení regulační radiátorové přímé bez vypouštění G 1/2</t>
  </si>
  <si>
    <t>-1260640903</t>
  </si>
  <si>
    <t>R734226212</t>
  </si>
  <si>
    <t>Ventil term.přímý,vnitř.z. DN 15, s termostatickou hlavicí</t>
  </si>
  <si>
    <t>1553994442</t>
  </si>
  <si>
    <t>998734101</t>
  </si>
  <si>
    <t>Přesun hmot pro armatury stanovený z hmotnosti přesunovaného materiálu vodorovná dopravní vzdálenost do 50 m v objektech výšky do 6 m</t>
  </si>
  <si>
    <t>1902439861</t>
  </si>
  <si>
    <t>735</t>
  </si>
  <si>
    <t>Ústřední vytápění - otopná tělesa</t>
  </si>
  <si>
    <t>735000912</t>
  </si>
  <si>
    <t>Regulace otopného systému při opravách vyregulování dvojregulačních ventilů a kohoutů s termostatickým ovládáním</t>
  </si>
  <si>
    <t>-867364983</t>
  </si>
  <si>
    <t>735111810</t>
  </si>
  <si>
    <t>Demontáž otopných těles litinových článkových</t>
  </si>
  <si>
    <t>-423165169</t>
  </si>
  <si>
    <t>735159210</t>
  </si>
  <si>
    <t>Montáž otopných těles panelových dvouřadých, stavební délky do 1140 mm</t>
  </si>
  <si>
    <t>-1385915171</t>
  </si>
  <si>
    <t>735159220</t>
  </si>
  <si>
    <t>Montáž otopných těles panelových dvouřadých, stavební délky přes 1140 do 1500 mm</t>
  </si>
  <si>
    <t>-2115018396</t>
  </si>
  <si>
    <t>48457208</t>
  </si>
  <si>
    <t>těleso otopné panelové 2 deskové 1 přídavná přestupní plocha v 600mm dl 400mm 515W</t>
  </si>
  <si>
    <t>-1662598086</t>
  </si>
  <si>
    <t>48457214</t>
  </si>
  <si>
    <t>těleso otopné panelové 2 deskové 2 přídavné přestupní plochy v 600mm dl 400mm 672W</t>
  </si>
  <si>
    <t>-1284620085</t>
  </si>
  <si>
    <t>48457216</t>
  </si>
  <si>
    <t>těleso otopné panelové 2 deskové 2 přídavné přestupní plochy v 600mm dl 500mm 840W</t>
  </si>
  <si>
    <t>650088134</t>
  </si>
  <si>
    <t>48457225</t>
  </si>
  <si>
    <t>těleso otopné panelové 2 deskové 2 přídavné přestupní plochy v 600mm dl 1400mm 2351W</t>
  </si>
  <si>
    <t>-886481025</t>
  </si>
  <si>
    <t>48457292</t>
  </si>
  <si>
    <t>těleso otopné panelové 2 deskové 2 přídavné přestupní plochy v 900mm dl 500mm 1157W</t>
  </si>
  <si>
    <t>1351001393</t>
  </si>
  <si>
    <t>48457294</t>
  </si>
  <si>
    <t>těleso otopné panelové 2 deskové 2 přídavné přestupní plochy v 900mm dl 700mm 1619W</t>
  </si>
  <si>
    <t>-1275828836</t>
  </si>
  <si>
    <t>48457334</t>
  </si>
  <si>
    <t>těleso otopné panelové 3 desková 3 přídavné přestupní plochy v 600mm dl 800mm 1925W</t>
  </si>
  <si>
    <t>1815613173</t>
  </si>
  <si>
    <t>48457345</t>
  </si>
  <si>
    <t>těleso otopné panelové 3 desková 3 přídavné přestupní plochy v 900mm dl 800mm 2662W</t>
  </si>
  <si>
    <t>-718162982</t>
  </si>
  <si>
    <t>735191905</t>
  </si>
  <si>
    <t>Ostatní opravy otopných těles odvzdušnění tělesa</t>
  </si>
  <si>
    <t>-2044877916</t>
  </si>
  <si>
    <t>735291800</t>
  </si>
  <si>
    <t>Demontáž konzol nebo držáků otopných těles, registrů, konvektorů do odpadu</t>
  </si>
  <si>
    <t>1161393602</t>
  </si>
  <si>
    <t>998735101</t>
  </si>
  <si>
    <t>Přesun hmot pro otopná tělesa stanovený z hmotnosti přesunovaného materiálu vodorovná dopravní vzdálenost do 50 m v objektech výšky do 6 m</t>
  </si>
  <si>
    <t>1718583851</t>
  </si>
  <si>
    <t>Nátěry</t>
  </si>
  <si>
    <t>689406393</t>
  </si>
  <si>
    <t>1841967991</t>
  </si>
  <si>
    <t>D1.08 - Elektroinstalace silnoproudé</t>
  </si>
  <si>
    <t xml:space="preserve">    741 - Elektroinstalace - silnoproud</t>
  </si>
  <si>
    <t xml:space="preserve">      E.01 - KABELY A VODIČE (PŮDORYSY A ROZVÁDĚČE )</t>
  </si>
  <si>
    <t xml:space="preserve">      E.02 - SVÍTIDLA VČETNĚ ZDROJŮ A ZAVĚŠENÍ (půdorysy)</t>
  </si>
  <si>
    <t xml:space="preserve">      E.03 - PŘÍSTROJE (půdorys)</t>
  </si>
  <si>
    <t xml:space="preserve">      E.04 - ÚLOŽNÝ MATERIÁL (půdorysy)</t>
  </si>
  <si>
    <t xml:space="preserve">      E.05 - REVIZE A HZS</t>
  </si>
  <si>
    <t xml:space="preserve">      E.06 - Uzemnění a bleskosvod</t>
  </si>
  <si>
    <t xml:space="preserve">      E.07.01 - ROZVÁDĚČ RS01</t>
  </si>
  <si>
    <t xml:space="preserve">      E.07.02 - ROZVÁDĚČ RE</t>
  </si>
  <si>
    <t>741</t>
  </si>
  <si>
    <t>Elektroinstalace - silnoproud</t>
  </si>
  <si>
    <t>E.01</t>
  </si>
  <si>
    <t>KABELY A VODIČE (PŮDORYSY A ROZVÁDĚČE )</t>
  </si>
  <si>
    <t>741120001</t>
  </si>
  <si>
    <t>Montáž vodičů izolovaných měděných bez ukončení uložených pod omítku plných a laněných (CY), průřezu žíly 0,35 až 6 mm2</t>
  </si>
  <si>
    <t>1334233873</t>
  </si>
  <si>
    <t>34140825</t>
  </si>
  <si>
    <t>vodič silový s Cu jádrem 4mm2</t>
  </si>
  <si>
    <t>113164781</t>
  </si>
  <si>
    <t>741120003</t>
  </si>
  <si>
    <t>Montáž vodičů izolovaných měděných bez ukončení uložených pod omítku plných a laněných (CY), průřezu žíly 10 až 16 mm2</t>
  </si>
  <si>
    <t>813813521</t>
  </si>
  <si>
    <t>34142159</t>
  </si>
  <si>
    <t>vodič silový s Cu jádrem 16mm2</t>
  </si>
  <si>
    <t>432333924</t>
  </si>
  <si>
    <t>741120005</t>
  </si>
  <si>
    <t>Montáž vodičů izolovaných měděných bez ukončení uložených pod omítku plných a laněných (CY), průřezu žíly 25 až 35 mm2</t>
  </si>
  <si>
    <t>385571440</t>
  </si>
  <si>
    <t>34142160</t>
  </si>
  <si>
    <t>vodič silový s Cu jádrem 25mm2</t>
  </si>
  <si>
    <t>-1050253357</t>
  </si>
  <si>
    <t>741120201</t>
  </si>
  <si>
    <t>Montáž vodičů izolovaných měděných bez ukončení uložených volně plných a laněných s PVC pláštěm, bezhalogenových, ohniodolných (CY, CHAH-R(V)) průřezu žíly 1,5 až 16 mm2</t>
  </si>
  <si>
    <t>-1123591278</t>
  </si>
  <si>
    <t>34140826</t>
  </si>
  <si>
    <t>vodič silový s Cu jádrem 6mm2</t>
  </si>
  <si>
    <t>-2008264992</t>
  </si>
  <si>
    <t>741122015</t>
  </si>
  <si>
    <t>Montáž kabelů měděných bez ukončení uložených pod omítku plných kulatých (CYKY), počtu a průřezu žil 3x1,5 mm2</t>
  </si>
  <si>
    <t>-145600451</t>
  </si>
  <si>
    <t>34111030</t>
  </si>
  <si>
    <t>kabel silový s Cu jádrem 1 kV 3x1,5mm2</t>
  </si>
  <si>
    <t>-884872947</t>
  </si>
  <si>
    <t>741122016</t>
  </si>
  <si>
    <t>Montáž kabelů měděných bez ukončení uložených pod omítku plných kulatých (CYKY), počtu a průřezu žil 3x2,5 až 6 mm2</t>
  </si>
  <si>
    <t>-1680702913</t>
  </si>
  <si>
    <t>530</t>
  </si>
  <si>
    <t>34111036</t>
  </si>
  <si>
    <t>kabel silový s Cu jádrem 1 kV 3x2,5mm2</t>
  </si>
  <si>
    <t>1765816681</t>
  </si>
  <si>
    <t>34111042</t>
  </si>
  <si>
    <t>kabel silový s Cu jádrem 1 kV 3x4mm2</t>
  </si>
  <si>
    <t>-457035864</t>
  </si>
  <si>
    <t>741122032</t>
  </si>
  <si>
    <t>Montáž kabelů měděných bez ukončení uložených pod omítku plných kulatých (CYKY), počtu a průřezu žil 5x4 až 6 mm2</t>
  </si>
  <si>
    <t>1475038718</t>
  </si>
  <si>
    <t>34111100</t>
  </si>
  <si>
    <t>kabel silový s Cu jádrem 1 kV 5x6mm2</t>
  </si>
  <si>
    <t>1687998681</t>
  </si>
  <si>
    <t>741122033</t>
  </si>
  <si>
    <t>Montáž kabelů měděných bez ukončení uložených pod omítku plných kulatých (CYKY), počtu a průřezu žil 5x10mm2</t>
  </si>
  <si>
    <t>575291459</t>
  </si>
  <si>
    <t>R34111102</t>
  </si>
  <si>
    <t>kabel silový s Cu jádrem 1kv 5x10mm2</t>
  </si>
  <si>
    <t>1871845017</t>
  </si>
  <si>
    <t>35442025</t>
  </si>
  <si>
    <t>svorka uzemnění Cu na vodovodní potrubí a okapové roury</t>
  </si>
  <si>
    <t>-1934982816</t>
  </si>
  <si>
    <t>741130001</t>
  </si>
  <si>
    <t>Ukončení vodičů izolovaných s označením a zapojením v rozváděči nebo na přístroji, průřezu žíly do 2,5 mm2</t>
  </si>
  <si>
    <t>2099209591</t>
  </si>
  <si>
    <t>741130004</t>
  </si>
  <si>
    <t>Ukončení vodičů izolovaných s označením a zapojením v rozváděči nebo na přístroji, průřezu žíly do 6 mm2</t>
  </si>
  <si>
    <t>2137020394</t>
  </si>
  <si>
    <t>741130006</t>
  </si>
  <si>
    <t>Ukončení vodičů izolovaných s označením a zapojením v rozváděči nebo na přístroji, průřezu žíly do 16 mm2</t>
  </si>
  <si>
    <t>-2112219512</t>
  </si>
  <si>
    <t>E.02</t>
  </si>
  <si>
    <t>SVÍTIDLA VČETNĚ ZDROJŮ A ZAVĚŠENÍ (půdorysy)</t>
  </si>
  <si>
    <t>PC34841234</t>
  </si>
  <si>
    <t xml:space="preserve">"A" Vestavné LED svítidlo s profilem 9mm. elektronický předřadník se stálým výstupem. Elektrická Třída ochrany II. Těleso: hliník, bílá (RAL 9016). UGR&lt;22.  s LED zdroji v barvě 4000K,_x000d_světelný tok 3400 lm, 35W, IP20</t>
  </si>
  <si>
    <t>412326015</t>
  </si>
  <si>
    <t>PC348100725</t>
  </si>
  <si>
    <t>"B" lištové LED svítidlo o světelném výkonu 4500 lm. elektronický předřadník se stálým výstupem. Těleso: barvené, tvarovaná ocel, bílá (RAL9016). Koncové kryty: vstřikovaný odlitek polykarbonát, bílá. Difuzor: texturovaný opálový akrylát. Elektrické připojení prostřednictvím svorkovnice 4 x 2 x 2,5mm2. s LED zdroji v barvě 4000K, 41 W, IP 20</t>
  </si>
  <si>
    <t>919936007</t>
  </si>
  <si>
    <t>PC34841235</t>
  </si>
  <si>
    <t xml:space="preserve">"C" Průmyslové LED svítidlo ve vysokém krytí IP65. elektronický předřadník se stálým výstupem. Třída ochrany I. Těleso: polykarbonát v barvě světlešedá. Difuzor: polykarbonát s lineárními prizmaty. Bezpečnostní upínací spony: nerezová ocel. Pro přisazenou nebo závěsnou montáž. Konzoly Quick-fix, pro snadnou přisazenou montáž, jsou součástí dodávky. Montážní sady pro zavěšení na řetízek, na průběžný drát a trubkové závěsy jsou dostupné jako příslušenství. Dodáváno s LED zdroji v barvě 4000K. 4300 lm  34W</t>
  </si>
  <si>
    <t>-389357477</t>
  </si>
  <si>
    <t>PC34841236</t>
  </si>
  <si>
    <t>"D" Přisazené kruhové LED svítidlo. elektronický předřadník se stálým výstupem. Těleso: bílý polykarbonát. Difuzor: opálový polykarbonát. Elektrická Třída ochrany I, krytí IP65. Dodáváno s LED zdroji v barvě 4000K, 1900 lm, 21 W</t>
  </si>
  <si>
    <t>72049951</t>
  </si>
  <si>
    <t>E.03</t>
  </si>
  <si>
    <t>PŘÍSTROJE (půdorys)</t>
  </si>
  <si>
    <t>741310001</t>
  </si>
  <si>
    <t>Montáž spínačů jedno nebo dvoupólových nástěnných se zapojením vodičů, pro prostředí normální vypínačů, řazení 1-jednopólových</t>
  </si>
  <si>
    <t>-599743042</t>
  </si>
  <si>
    <t>34535516</t>
  </si>
  <si>
    <t>spínač jednopólový 10A ostatní barvy</t>
  </si>
  <si>
    <t>-1892603100</t>
  </si>
  <si>
    <t>741310021</t>
  </si>
  <si>
    <t>Montáž spínačů jedno nebo dvoupólových nástěnných se zapojením vodičů, pro prostředí normální přepínačů, řazení 5-sériových</t>
  </si>
  <si>
    <t>760891693</t>
  </si>
  <si>
    <t>34535576</t>
  </si>
  <si>
    <t>spínač řazení 5 10A ostatní barvy</t>
  </si>
  <si>
    <t>1408571530</t>
  </si>
  <si>
    <t>741313002</t>
  </si>
  <si>
    <t>Montáž zásuvek domovních se zapojením vodičů bezšroubové připojení polozapuštěných nebo zapuštěných 10/16 A, provedení 2P + PE dvojí zapojení pro průběžnou montáž</t>
  </si>
  <si>
    <t>-929195163</t>
  </si>
  <si>
    <t>34555104</t>
  </si>
  <si>
    <t>zásuvka 1násobná 16A ostatní barvy</t>
  </si>
  <si>
    <t>-1909927335</t>
  </si>
  <si>
    <t>741313005</t>
  </si>
  <si>
    <t>Montáž zásuvek domovních se zapojením vodičů bezšroubové připojení polozapuštěných nebo zapuštěných 10/16 A, provedení 2P + PE s ochrannými clonkami a přepěťovou ochranou</t>
  </si>
  <si>
    <t>-1607501598</t>
  </si>
  <si>
    <t>R34501</t>
  </si>
  <si>
    <t>zásuvka 1násobná 16A s ochranou proti přepětí ostatní barvy</t>
  </si>
  <si>
    <t>-819979043</t>
  </si>
  <si>
    <t>R210110062</t>
  </si>
  <si>
    <t>Infrapasivní spínač osvětlení 16A/AC5a/IP44, včetně dodávky spínače, včetně nastavení dosahu, času a intenzity světla</t>
  </si>
  <si>
    <t>-15095753</t>
  </si>
  <si>
    <t>E.04</t>
  </si>
  <si>
    <t>ÚLOŽNÝ MATERIÁL (půdorysy)</t>
  </si>
  <si>
    <t>R2100103754</t>
  </si>
  <si>
    <t>Krabice odbočná KO, čtvercová, ekvipotenciální svorkovnice EPS 2, včetně dodávky KO 125 E s víčkem a svorkovnicí</t>
  </si>
  <si>
    <t>412886515</t>
  </si>
  <si>
    <t>R210010313</t>
  </si>
  <si>
    <t>Krabice odbočná KO, bez zapojení-čtvercová, včetně dodávky KO 125 E s víčkem</t>
  </si>
  <si>
    <t>-766674861</t>
  </si>
  <si>
    <t>R210010315</t>
  </si>
  <si>
    <t>Krabice odbočná KT 250, bez zapojení - obdélníková, včetně dodávky KT 250 s víčkem</t>
  </si>
  <si>
    <t>-1222810392</t>
  </si>
  <si>
    <t>R210010321</t>
  </si>
  <si>
    <t>Krabice univerzální KU a odbočná KO se zapoj.,kruh, vč.dodávky krabice KU 68-1903</t>
  </si>
  <si>
    <t>1642583990</t>
  </si>
  <si>
    <t>R210010311</t>
  </si>
  <si>
    <t>Krabice univerzální KU, bez zapojení, kruhová, včetně dodávky KU 68-1902 s víčkem</t>
  </si>
  <si>
    <t>12212481</t>
  </si>
  <si>
    <t>R210010477</t>
  </si>
  <si>
    <t>Krabice pancéřová z PH 8111,odbočná se zapojením, dodávka a montáž</t>
  </si>
  <si>
    <t>18161698</t>
  </si>
  <si>
    <t>R210010388</t>
  </si>
  <si>
    <t>Krabice do parapetního kanálu, včetně dodávky krabice</t>
  </si>
  <si>
    <t>-2123474297</t>
  </si>
  <si>
    <t>R34561406</t>
  </si>
  <si>
    <t>svorka WAGO 273-105 5x2,5</t>
  </si>
  <si>
    <t>1369125441</t>
  </si>
  <si>
    <t>R21002030899</t>
  </si>
  <si>
    <t>Montáž parapetního kanálu včetně kolen, T-kusů, prodlužovacích dílů, spojek apod.</t>
  </si>
  <si>
    <t>-1079192130</t>
  </si>
  <si>
    <t>R457099958</t>
  </si>
  <si>
    <t>Kanál parapetní dutý 110/70, délka 2m, s kovovou dělící přepážkou, včetně víka,kolen,krytů</t>
  </si>
  <si>
    <t>-1275882200</t>
  </si>
  <si>
    <t>741110511</t>
  </si>
  <si>
    <t>Montáž lišt a kanálků elektroinstalačních se spojkami, ohyby a rohy a s nasunutím do krabic vkládacích s víčkem, šířky do 60 mm</t>
  </si>
  <si>
    <t>1853744333</t>
  </si>
  <si>
    <t>34571011</t>
  </si>
  <si>
    <t>lišta elektroinstalační vkládací 24 x 22</t>
  </si>
  <si>
    <t>299866394</t>
  </si>
  <si>
    <t>R34572125</t>
  </si>
  <si>
    <t>lišta elektroinstalační vkládací 40x40</t>
  </si>
  <si>
    <t>885074204</t>
  </si>
  <si>
    <t>741110512</t>
  </si>
  <si>
    <t>Montáž lišt a kanálků elektroinstalačních se spojkami, ohyby a rohy a s nasunutím do krabic vkládacích s víčkem, šířky do přes 60 do 120 mm</t>
  </si>
  <si>
    <t>-994079836</t>
  </si>
  <si>
    <t>R34572130</t>
  </si>
  <si>
    <t>lišta elektroinstalační vkládací 70x40</t>
  </si>
  <si>
    <t>222665916</t>
  </si>
  <si>
    <t>741110021</t>
  </si>
  <si>
    <t>Montáž trubek elektroinstalačních s nasunutím nebo našroubováním do krabic plastových tuhých, uložených pod omítku, vnější Ø přes 16 do 23 mm</t>
  </si>
  <si>
    <t>-1755647656</t>
  </si>
  <si>
    <t>34571093</t>
  </si>
  <si>
    <t>trubka elektroinstalační tuhá z PVC D 22,1/25 mm, délka 3 m</t>
  </si>
  <si>
    <t>865596378</t>
  </si>
  <si>
    <t>741110022</t>
  </si>
  <si>
    <t>Montáž trubek elektroinstalačních s nasunutím nebo našroubováním do krabic plastových tuhých, uložených pod omítku, vnější Ø přes 23 do 35 mm</t>
  </si>
  <si>
    <t>-755535359</t>
  </si>
  <si>
    <t>34571094</t>
  </si>
  <si>
    <t>trubka elektroinstalační tuhá z PVC D 28,6/32 mm, délka 3 m</t>
  </si>
  <si>
    <t>-1936853240</t>
  </si>
  <si>
    <t>741910511</t>
  </si>
  <si>
    <t>Montáž kovových nosných a doplňkových konstrukcí se zhotovením pro upevnění přístrojů a zařízení celkové hmotnosti do 5 kg</t>
  </si>
  <si>
    <t>-1450776329</t>
  </si>
  <si>
    <t>15411085</t>
  </si>
  <si>
    <t>profil ocelový L ohýbaný rovnoramenný 20x20x3mm</t>
  </si>
  <si>
    <t>-1764270007</t>
  </si>
  <si>
    <t>15*1,0*0,8785/1000*1,1</t>
  </si>
  <si>
    <t>741910512</t>
  </si>
  <si>
    <t>Montáž kovových nosných a doplňkových konstrukcí se zhotovením pro upevnění přístrojů a zařízení celkové hmotnosti přes 5 do 10 kg</t>
  </si>
  <si>
    <t>1393630136</t>
  </si>
  <si>
    <t>15411140</t>
  </si>
  <si>
    <t>profil ocelový L ohýbaný rovnoramenný 30x30x3mm</t>
  </si>
  <si>
    <t>-1226547773</t>
  </si>
  <si>
    <t>5*1,0*1,363/1000*1,1</t>
  </si>
  <si>
    <t>741110061</t>
  </si>
  <si>
    <t>Montáž trubek elektroinstalačních s nasunutím nebo našroubováním do krabic plastových ohebných, uložených pod omítku, vnější Ø přes 11 do 23 mm</t>
  </si>
  <si>
    <t>1637985342</t>
  </si>
  <si>
    <t>34571150</t>
  </si>
  <si>
    <t>trubka elektroinstalační ohebná z PH, D 13,5/18,7 mm</t>
  </si>
  <si>
    <t>671387179</t>
  </si>
  <si>
    <t>741110062</t>
  </si>
  <si>
    <t>Montáž trubek elektroinstalačních s nasunutím nebo našroubováním do krabic plastových ohebných, uložených pod omítku, vnější Ø přes 23 do 35 mm</t>
  </si>
  <si>
    <t>1060128817</t>
  </si>
  <si>
    <t>34571154</t>
  </si>
  <si>
    <t>trubka elektroinstalační ohebná z PH, D 22,9/28,5 mm</t>
  </si>
  <si>
    <t>-1120530081</t>
  </si>
  <si>
    <t>741110063</t>
  </si>
  <si>
    <t>Montáž trubek elektroinstalačních s nasunutím nebo našroubováním do krabic plastových ohebných, uložených pod omítku, vnější Ø přes 35 mm</t>
  </si>
  <si>
    <t>1581511867</t>
  </si>
  <si>
    <t>34571157</t>
  </si>
  <si>
    <t>trubka elektroinstalační ohebná z PH, D 35,9/42,2 mm</t>
  </si>
  <si>
    <t>-846540313</t>
  </si>
  <si>
    <t>R3576833</t>
  </si>
  <si>
    <t>požární ucpávka</t>
  </si>
  <si>
    <t>-252757438</t>
  </si>
  <si>
    <t>E.05</t>
  </si>
  <si>
    <t>REVIZE A HZS</t>
  </si>
  <si>
    <t>HZS2221</t>
  </si>
  <si>
    <t>Hodinové zúčtovací sazby profesí PSV provádění stavebních instalací elektrikář</t>
  </si>
  <si>
    <t>420987426</t>
  </si>
  <si>
    <t>"Demontáž stávajícího zařízení (rozváděče, svítidla, přístroje, úložné konstrukce, kabeláž) :"80</t>
  </si>
  <si>
    <t>883233418</t>
  </si>
  <si>
    <t>"Stavební výpomoci (sekání drážek, vrtání otvorů,kapsy pro krabice,zednické zapravení) :"150</t>
  </si>
  <si>
    <t>HZS4211</t>
  </si>
  <si>
    <t>Hodinové zúčtovací sazby ostatních profesí revizní a kontrolní činnost revizní technik</t>
  </si>
  <si>
    <t>-1039376501</t>
  </si>
  <si>
    <t>"Hzs-revize provoz.souboru a st.obj., Revize :"50</t>
  </si>
  <si>
    <t>045303000</t>
  </si>
  <si>
    <t>Koordinační činnost</t>
  </si>
  <si>
    <t>-1736629437</t>
  </si>
  <si>
    <t>"Koordinace s ostatními profesemi :"80</t>
  </si>
  <si>
    <t>"Koordinace s provozem investora :"210</t>
  </si>
  <si>
    <t>E.06</t>
  </si>
  <si>
    <t>Uzemnění a bleskosvod</t>
  </si>
  <si>
    <t>R210845654614</t>
  </si>
  <si>
    <t>Vytýčení stávajících inženýrských sítí</t>
  </si>
  <si>
    <t>-1154509577</t>
  </si>
  <si>
    <t>132201101</t>
  </si>
  <si>
    <t>Hloubení zapažených i nezapažených rýh šířky do 600 mm s urovnáním dna do předepsaného profilu a spádu v hornině tř. 3 do 100 m3</t>
  </si>
  <si>
    <t>1236427728</t>
  </si>
  <si>
    <t>110*0,4*0,7</t>
  </si>
  <si>
    <t>174101101</t>
  </si>
  <si>
    <t>Zásyp sypaninou z jakékoliv horniny s uložením výkopku ve vrstvách se zhutněním jam, šachet, rýh nebo kolem objektů v těchto vykopávkách</t>
  </si>
  <si>
    <t>-1135347292</t>
  </si>
  <si>
    <t>181111121</t>
  </si>
  <si>
    <t>Plošná úprava terénu v zemině tř. 1 až 4 s urovnáním povrchu bez doplnění ornice souvislé plochy do 500 m2 při nerovnostech terénu přes 100 do 150 mm v rovině nebo na svahu do 1:5</t>
  </si>
  <si>
    <t>273764909</t>
  </si>
  <si>
    <t>919735124</t>
  </si>
  <si>
    <t>Řezání stávajícího betonového krytu nebo podkladu hloubky přes 150 do 200 mm</t>
  </si>
  <si>
    <t>-903463520</t>
  </si>
  <si>
    <t>-891879571</t>
  </si>
  <si>
    <t>631311136</t>
  </si>
  <si>
    <t>Mazanina z betonu prostého bez zvýšených nároků na prostředí tl. přes 120 do 240 mm tř. C 25/30</t>
  </si>
  <si>
    <t>-313328140</t>
  </si>
  <si>
    <t>741420001</t>
  </si>
  <si>
    <t>Montáž hromosvodného vedení svodových drátů nebo lan s podpěrami, Ø do 10 mm</t>
  </si>
  <si>
    <t>2057038923</t>
  </si>
  <si>
    <t>"AlMgSi :"190</t>
  </si>
  <si>
    <t>"FeZn :"50</t>
  </si>
  <si>
    <t>35441077</t>
  </si>
  <si>
    <t>drát D 8mm AlMgSi</t>
  </si>
  <si>
    <t>-173000963</t>
  </si>
  <si>
    <t>190/7,4*1,1</t>
  </si>
  <si>
    <t>35441072</t>
  </si>
  <si>
    <t>drát pro hromosvod FeZn D 8mm</t>
  </si>
  <si>
    <t>1359528135</t>
  </si>
  <si>
    <t>50/2,5*1,1</t>
  </si>
  <si>
    <t>741410021</t>
  </si>
  <si>
    <t>Montáž uzemňovacího vedení s upevněním, propojením a připojením pomocí svorek v zemi s izolací spojů pásku průřezu do 120 mm2 v městské zástavbě</t>
  </si>
  <si>
    <t>-1908110894</t>
  </si>
  <si>
    <t>35442062</t>
  </si>
  <si>
    <t>pás zemnící 30x4mm FeZn</t>
  </si>
  <si>
    <t>146410217</t>
  </si>
  <si>
    <t>95/1,06*1,1</t>
  </si>
  <si>
    <t>741410041</t>
  </si>
  <si>
    <t>Montáž uzemňovacího vedení s upevněním, propojením a připojením pomocí svorek v zemi s izolací spojů drátu nebo lana Ø do 10 mm v městské zástavbě</t>
  </si>
  <si>
    <t>-1748850015</t>
  </si>
  <si>
    <t>35441073</t>
  </si>
  <si>
    <t>drát D 10mm FeZn</t>
  </si>
  <si>
    <t>-544890945</t>
  </si>
  <si>
    <t>40/1,6*1,1</t>
  </si>
  <si>
    <t>741420021</t>
  </si>
  <si>
    <t>Montáž hromosvodného vedení svorek se 2 šrouby</t>
  </si>
  <si>
    <t>-893994795</t>
  </si>
  <si>
    <t>"SS :"60</t>
  </si>
  <si>
    <t>"SZ :"7</t>
  </si>
  <si>
    <t>"SP :"58</t>
  </si>
  <si>
    <t>"SO :"20</t>
  </si>
  <si>
    <t>35442033</t>
  </si>
  <si>
    <t>svorka uzemnění nerez spojovací</t>
  </si>
  <si>
    <t>-628417715</t>
  </si>
  <si>
    <t>35442035</t>
  </si>
  <si>
    <t>svorka uzemnění nerez zkušební, 62 mm</t>
  </si>
  <si>
    <t>1648644953</t>
  </si>
  <si>
    <t>35442036</t>
  </si>
  <si>
    <t>svorka uzemnění nerez připojovací</t>
  </si>
  <si>
    <t>-1575501112</t>
  </si>
  <si>
    <t>35442042</t>
  </si>
  <si>
    <t>svorka uzemnění nerez na okapové žlaby</t>
  </si>
  <si>
    <t>-1614032110</t>
  </si>
  <si>
    <t>741420022</t>
  </si>
  <si>
    <t>Montáž hromosvodného vedení svorek se 3 a více šrouby</t>
  </si>
  <si>
    <t>1989118060</t>
  </si>
  <si>
    <t>"SR 2b :"10</t>
  </si>
  <si>
    <t>"SR 3a :"15</t>
  </si>
  <si>
    <t>35442039</t>
  </si>
  <si>
    <t>svorka uzemnění nerez pro zemnící pásku</t>
  </si>
  <si>
    <t>-206131834</t>
  </si>
  <si>
    <t>35442040</t>
  </si>
  <si>
    <t>svorka uzemnění nerez pro zemnící pásku a drát</t>
  </si>
  <si>
    <t>732425044</t>
  </si>
  <si>
    <t>741420051</t>
  </si>
  <si>
    <t>Montáž hromosvodného vedení ochranných prvků úhelníků nebo trubek s držáky do zdiva</t>
  </si>
  <si>
    <t>89030930</t>
  </si>
  <si>
    <t>35441830</t>
  </si>
  <si>
    <t>úhelník ochranný na ochranu svodu - 1700 mm, FeZn</t>
  </si>
  <si>
    <t>-986629299</t>
  </si>
  <si>
    <t>35441836</t>
  </si>
  <si>
    <t>držák ochranného úhelníku do zdiva, FeZn</t>
  </si>
  <si>
    <t>809187433</t>
  </si>
  <si>
    <t>7*2</t>
  </si>
  <si>
    <t>741420083</t>
  </si>
  <si>
    <t>Montáž hromosvodného vedení doplňků štítků k označení svodů</t>
  </si>
  <si>
    <t>-853052118</t>
  </si>
  <si>
    <t>35442110</t>
  </si>
  <si>
    <t xml:space="preserve">štítek plastový -  čísla svodů</t>
  </si>
  <si>
    <t>-1167987076</t>
  </si>
  <si>
    <t>E.07.01</t>
  </si>
  <si>
    <t>ROZVÁDĚČ RS01</t>
  </si>
  <si>
    <t>741210202</t>
  </si>
  <si>
    <t>Montáž rozváděčů skříňových nebo panelových bez zapojení vodičů dělitelných, hmotnosti jednoho pole do 300 kg</t>
  </si>
  <si>
    <t>-366198091</t>
  </si>
  <si>
    <t>741320105</t>
  </si>
  <si>
    <t>Montáž jističů se zapojením vodičů jednopólových nn do 25 A ve skříni</t>
  </si>
  <si>
    <t>-502586867</t>
  </si>
  <si>
    <t>741320175</t>
  </si>
  <si>
    <t>Montáž jističů se zapojením vodičů třípólových nn do 63 A ve skříni</t>
  </si>
  <si>
    <t>-134141660</t>
  </si>
  <si>
    <t>741321003</t>
  </si>
  <si>
    <t>Montáž proudových chráničů se zapojením vodičů dvoupólových nn do 25 A ve skříni</t>
  </si>
  <si>
    <t>-1369065470</t>
  </si>
  <si>
    <t>741321033</t>
  </si>
  <si>
    <t>Montáž proudových chráničů se zapojením vodičů čtyřpólových nn do 25 A ve skříni</t>
  </si>
  <si>
    <t>-1517173577</t>
  </si>
  <si>
    <t>741322141</t>
  </si>
  <si>
    <t>Montáž přepěťových ochran nn se zapojením vodičů svodiče přepětí – typ 3 na DIN lištu jednopólových</t>
  </si>
  <si>
    <t>-1338742996</t>
  </si>
  <si>
    <t>741331032</t>
  </si>
  <si>
    <t>Montáž měřicích přístrojů bez zapojení vodičů elektroměru třífázového</t>
  </si>
  <si>
    <t>748045841</t>
  </si>
  <si>
    <t>R358939334</t>
  </si>
  <si>
    <t xml:space="preserve">rozvodnice 144 modulů, IP40/20, vč. svorek, vývodek, vnitřního propojení, krytů, apod,    PŘÍPOJNIC PE+N, barva RAL9016, materiál : ocel-plech, uzamykatelná</t>
  </si>
  <si>
    <t>-1190249489</t>
  </si>
  <si>
    <t>R358938361</t>
  </si>
  <si>
    <t>kombinovaný svodič bleskových proudů a přepětí SJBC-25E-3-MZS, typ 1 + 2, Iimp 25 kA, Uc 350 V a.c., Výměnné moduly, se signalizací, jiskřiště, varistor</t>
  </si>
  <si>
    <t>-1182664737</t>
  </si>
  <si>
    <t>R354419587</t>
  </si>
  <si>
    <t>ekvipotenciální přípojnice Cu 10 přívodů</t>
  </si>
  <si>
    <t>ks</t>
  </si>
  <si>
    <t>-1821600370</t>
  </si>
  <si>
    <t>R35834346</t>
  </si>
  <si>
    <t>páčkový spínač APN-63-3, In 63 A, Ue 230/400 V a.c., 60/220 V d.c., 3-pól, šířka 3 moduly</t>
  </si>
  <si>
    <t>-335634568</t>
  </si>
  <si>
    <t>R35833871</t>
  </si>
  <si>
    <t>jistič LPN-10B-1, In 10 A, Ue 230 V a.c., 60 V d.c., charakteristika B, 1-pól, Icn 10 kA</t>
  </si>
  <si>
    <t>1204731547</t>
  </si>
  <si>
    <t>R35833873</t>
  </si>
  <si>
    <t>jistič LPN-16B-1, In 16 A, Ue 230 V a.c., 60 V d.c., charakteristika B, 1-pól, Icn 10 kA</t>
  </si>
  <si>
    <t>-1202584405</t>
  </si>
  <si>
    <t>R35834022</t>
  </si>
  <si>
    <t>jistič LPN-25B-3, In 25 A, Ue 230/400 V a.c., 60/220 V d.c., charakteristika B, 3-pól, Icn 10 kA</t>
  </si>
  <si>
    <t>1253188869</t>
  </si>
  <si>
    <t>R35836641</t>
  </si>
  <si>
    <t>instalační stykač RSI-20-20-A230-M, Ith 20 A, Uc 230 V a.c., 2x zapínací kontakt, s manuálním ovládáním</t>
  </si>
  <si>
    <t>1641045841</t>
  </si>
  <si>
    <t>R35838440</t>
  </si>
  <si>
    <t>proudový chránič OFI-40-4-030AC-G, In 40 A, Ue 230/400 V a.c., Idn 30 mA, 4-pól, Inc 10 kA, typ AC-G</t>
  </si>
  <si>
    <t>-803648260</t>
  </si>
  <si>
    <t>R35838329</t>
  </si>
  <si>
    <t>proudový chránič s nadproudovou ochranou OLI-16B-1N-030AC-G, In 16 A, Ue 230 V a.c., charakteristika B, Idn 30 mA, 1+N-pól, Icn 10 kA, typ AC-G</t>
  </si>
  <si>
    <t>936880463</t>
  </si>
  <si>
    <t>R358368812</t>
  </si>
  <si>
    <t>digitální spínací hodiny MAR-16-001-A230 , In 16 A, Uc 230 V a.c., 1x přepínací kontakt, týdenní program, 1 kanál</t>
  </si>
  <si>
    <t>-880925554</t>
  </si>
  <si>
    <t>R241354333</t>
  </si>
  <si>
    <t>soumrakový spínač včetně čidla</t>
  </si>
  <si>
    <t>-624864267</t>
  </si>
  <si>
    <t>R3898212097</t>
  </si>
  <si>
    <t>elektroměr (podružné měření do 65A) úředně cejchovaný ED310DR</t>
  </si>
  <si>
    <t>1646307808</t>
  </si>
  <si>
    <t>E.07.02</t>
  </si>
  <si>
    <t>ROZVÁDĚČ RE</t>
  </si>
  <si>
    <t>-1680992072</t>
  </si>
  <si>
    <t>62657185</t>
  </si>
  <si>
    <t>101191846</t>
  </si>
  <si>
    <t>R3589393341</t>
  </si>
  <si>
    <t xml:space="preserve">rozvodnice 1200x1500x250 mm, IP44/20, vč. svorek, vývodek, vnitřního propojení, krytů, apod,    PŘÍPOJNIC PE+N, barva RAL9016, materiál : ocel-plech, uzamykatelná</t>
  </si>
  <si>
    <t>-930850857</t>
  </si>
  <si>
    <t>R35833869</t>
  </si>
  <si>
    <t>jistič LPN-6B-1, In 6 A, Ue 230 V a.c., 60 V d.c., charakteristika B, 1-pól, Icn 10 kA</t>
  </si>
  <si>
    <t>160279013</t>
  </si>
  <si>
    <t>R35834024</t>
  </si>
  <si>
    <t>jistič LPN-40B-3, In 40 A, Ue 230/400 V a.c., 60/220 V d.c., charakteristika B, 3-pól, Icn 10 kA</t>
  </si>
  <si>
    <t>2111189917</t>
  </si>
  <si>
    <t>-1487142295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</si>
  <si>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</si>
  <si>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</si>
  <si>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</si>
  <si>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</si>
  <si>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Trebuchet MS"/>
        <charset val="238"/>
        <i val="1"/>
        <color auto="1"/>
        <sz val="9"/>
        <scheme val="none"/>
      </rPr>
      <t xml:space="preserve">Rekapitulace stavby </t>
    </r>
    <r>
      <rPr>
        <rFont val="Trebuchet MS"/>
        <charset val="238"/>
        <color auto="1"/>
        <sz val="9"/>
        <scheme val="none"/>
      </rPr>
      <t>obsahuje sestavu Rekapitulace stavby a Rekapitulace objektů stavby a soupisů prací.</t>
    </r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</si>
  <si>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stavby</t>
    </r>
    <r>
      <rPr>
        <rFont val="Trebuchet MS"/>
        <charset val="238"/>
        <color auto="1"/>
        <sz val="9"/>
        <scheme val="none"/>
      </rPr>
      <t xml:space="preserve"> jsou uvedeny informace identifikující předmět veřejné zakázky na stavební práce, KSO, CC-CZ, CZ-CPV, CZ-CPA a rekapitulaci </t>
    </r>
  </si>
  <si>
    <t>celkové nabídkové ceny uchazeče.</t>
  </si>
  <si>
    <t xml:space="preserve">Termínem "uchazeč" (resp. zhotovitel) se myslí "účastník zadávacího řízení" ve smyslu zákona o zadávání veřejných zakázek. </t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</si>
  <si>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objektů stavby a soupisů prací</t>
    </r>
    <r>
      <rPr>
        <rFont val="Trebuchet MS"/>
        <charset val="238"/>
        <color auto="1"/>
        <sz val="9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</si>
  <si>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</si>
  <si>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</si>
  <si>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</si>
  <si>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</si>
  <si>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</si>
  <si>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</si>
  <si>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</si>
  <si>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</si>
  <si>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OST</t>
  </si>
  <si>
    <t>Ostatní</t>
  </si>
  <si>
    <t>Soupis prací pro daný typ objektu</t>
  </si>
  <si>
    <r>
      <rPr>
        <rFont val="Trebuchet MS"/>
        <charset val="238"/>
        <i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</si>
  <si>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</si>
  <si>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rFont val="Trebuchet MS"/>
        <charset val="238"/>
        <b val="1"/>
        <color auto="1"/>
        <sz val="9"/>
        <scheme val="none"/>
      </rPr>
      <t>Krycí list soupisu</t>
    </r>
    <r>
      <rPr>
        <rFont val="Trebuchet MS"/>
        <charset val="238"/>
        <color auto="1"/>
        <sz val="9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</si>
  <si>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</si>
  <si>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rFont val="Trebuchet MS"/>
        <charset val="238"/>
        <b val="1"/>
        <color auto="1"/>
        <sz val="9"/>
        <scheme val="none"/>
      </rPr>
      <t>Rekapitulace členění soupisu prací</t>
    </r>
    <r>
      <rPr>
        <rFont val="Trebuchet MS"/>
        <charset val="238"/>
        <color auto="1"/>
        <sz val="9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</si>
  <si>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</si>
  <si>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Trebuchet MS"/>
        <charset val="238"/>
        <b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</si>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</sst>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8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800080"/>
      <name val="Arial CE"/>
    </font>
    <font>
      <sz val="8"/>
      <color rgb="FFFF0000"/>
      <name val="Arial CE"/>
    </font>
    <font>
      <sz val="8"/>
      <color rgb="FF0000A8"/>
      <name val="Arial CE"/>
    </font>
    <font>
      <sz val="8"/>
      <name val="Trebuchet MS"/>
      <family val="0"/>
      <charset val="238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i/>
      <sz val="7"/>
      <color rgb="FF969696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47" fillId="0" borderId="0" applyNumberFormat="0" applyFill="0" applyBorder="0" applyAlignment="0" applyProtection="0"/>
  </cellStyleXfs>
  <cellXfs count="381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5" fillId="0" borderId="0" xfId="0" applyFont="1" applyAlignment="1" applyProtection="1">
      <alignment horizontal="left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8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8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9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4" fontId="19" fillId="0" borderId="6" xfId="0" applyNumberFormat="1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20" fillId="0" borderId="0" xfId="0" applyNumberFormat="1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left"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4" xfId="0" applyFont="1" applyBorder="1" applyAlignment="1">
      <alignment vertical="center"/>
    </xf>
    <xf numFmtId="0" fontId="19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left" vertical="center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0" fontId="22" fillId="0" borderId="15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22" fillId="0" borderId="15" xfId="0" applyFont="1" applyBorder="1" applyAlignment="1" applyProtection="1">
      <alignment horizontal="left" vertical="center"/>
    </xf>
    <xf numFmtId="0" fontId="22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23" fillId="4" borderId="7" xfId="0" applyFont="1" applyFill="1" applyBorder="1" applyAlignment="1" applyProtection="1">
      <alignment horizontal="center" vertical="center"/>
    </xf>
    <xf numFmtId="0" fontId="23" fillId="4" borderId="8" xfId="0" applyFont="1" applyFill="1" applyBorder="1" applyAlignment="1" applyProtection="1">
      <alignment horizontal="left" vertical="center"/>
    </xf>
    <xf numFmtId="0" fontId="0" fillId="4" borderId="8" xfId="0" applyFont="1" applyFill="1" applyBorder="1" applyAlignment="1" applyProtection="1">
      <alignment vertical="center"/>
    </xf>
    <xf numFmtId="0" fontId="23" fillId="4" borderId="8" xfId="0" applyFont="1" applyFill="1" applyBorder="1" applyAlignment="1" applyProtection="1">
      <alignment horizontal="center" vertical="center"/>
    </xf>
    <xf numFmtId="0" fontId="23" fillId="4" borderId="8" xfId="0" applyFont="1" applyFill="1" applyBorder="1" applyAlignment="1" applyProtection="1">
      <alignment horizontal="right" vertical="center"/>
    </xf>
    <xf numFmtId="0" fontId="23" fillId="4" borderId="9" xfId="0" applyFont="1" applyFill="1" applyBorder="1" applyAlignment="1" applyProtection="1">
      <alignment horizontal="center" vertical="center"/>
    </xf>
    <xf numFmtId="0" fontId="24" fillId="0" borderId="17" xfId="0" applyFont="1" applyBorder="1" applyAlignment="1" applyProtection="1">
      <alignment horizontal="center" vertical="center" wrapText="1"/>
    </xf>
    <xf numFmtId="0" fontId="24" fillId="0" borderId="18" xfId="0" applyFont="1" applyBorder="1" applyAlignment="1" applyProtection="1">
      <alignment horizontal="center" vertical="center" wrapText="1"/>
    </xf>
    <xf numFmtId="0" fontId="24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5" fillId="0" borderId="0" xfId="0" applyFont="1" applyAlignment="1" applyProtection="1">
      <alignment horizontal="left" vertical="center"/>
    </xf>
    <xf numFmtId="0" fontId="25" fillId="0" borderId="0" xfId="0" applyFont="1" applyAlignment="1" applyProtection="1">
      <alignment vertical="center"/>
    </xf>
    <xf numFmtId="4" fontId="25" fillId="0" borderId="0" xfId="0" applyNumberFormat="1" applyFont="1" applyAlignment="1" applyProtection="1">
      <alignment horizontal="right" vertical="center"/>
    </xf>
    <xf numFmtId="4" fontId="25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21" fillId="0" borderId="15" xfId="0" applyNumberFormat="1" applyFont="1" applyBorder="1" applyAlignment="1" applyProtection="1">
      <alignment vertical="center"/>
    </xf>
    <xf numFmtId="4" fontId="21" fillId="0" borderId="0" xfId="0" applyNumberFormat="1" applyFont="1" applyBorder="1" applyAlignment="1" applyProtection="1">
      <alignment vertical="center"/>
    </xf>
    <xf numFmtId="166" fontId="21" fillId="0" borderId="0" xfId="0" applyNumberFormat="1" applyFont="1" applyBorder="1" applyAlignment="1" applyProtection="1">
      <alignment vertical="center"/>
    </xf>
    <xf numFmtId="4" fontId="21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0" fontId="28" fillId="0" borderId="0" xfId="0" applyFont="1" applyAlignment="1" applyProtection="1">
      <alignment vertical="center"/>
    </xf>
    <xf numFmtId="4" fontId="28" fillId="0" borderId="0" xfId="0" applyNumberFormat="1" applyFont="1" applyAlignment="1" applyProtection="1">
      <alignment horizontal="right" vertical="center"/>
    </xf>
    <xf numFmtId="4" fontId="28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9" fillId="0" borderId="15" xfId="0" applyNumberFormat="1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166" fontId="29" fillId="0" borderId="0" xfId="0" applyNumberFormat="1" applyFont="1" applyBorder="1" applyAlignment="1" applyProtection="1">
      <alignment vertical="center"/>
    </xf>
    <xf numFmtId="4" fontId="29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30" fillId="0" borderId="0" xfId="1" applyFont="1" applyAlignment="1">
      <alignment horizontal="center" vertical="center"/>
    </xf>
    <xf numFmtId="0" fontId="7" fillId="0" borderId="0" xfId="0" applyFont="1" applyAlignment="1" applyProtection="1">
      <alignment vertical="center"/>
    </xf>
    <xf numFmtId="0" fontId="31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5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6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1" fillId="0" borderId="20" xfId="0" applyNumberFormat="1" applyFont="1" applyBorder="1" applyAlignment="1" applyProtection="1">
      <alignment vertical="center"/>
    </xf>
    <xf numFmtId="4" fontId="1" fillId="0" borderId="21" xfId="0" applyNumberFormat="1" applyFont="1" applyBorder="1" applyAlignment="1" applyProtection="1">
      <alignment vertical="center"/>
    </xf>
    <xf numFmtId="166" fontId="1" fillId="0" borderId="21" xfId="0" applyNumberFormat="1" applyFont="1" applyBorder="1" applyAlignment="1" applyProtection="1">
      <alignment vertical="center"/>
    </xf>
    <xf numFmtId="4" fontId="1" fillId="0" borderId="22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0" fillId="0" borderId="2" xfId="0" applyBorder="1"/>
    <xf numFmtId="0" fontId="0" fillId="0" borderId="3" xfId="0" applyBorder="1"/>
    <xf numFmtId="0" fontId="0" fillId="0" borderId="3" xfId="0" applyBorder="1" applyProtection="1">
      <protection locked="0"/>
    </xf>
    <xf numFmtId="0" fontId="15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3" xfId="0" applyFont="1" applyBorder="1" applyAlignment="1" applyProtection="1">
      <alignment vertical="center"/>
      <protection locked="0"/>
    </xf>
    <xf numFmtId="0" fontId="19" fillId="0" borderId="0" xfId="0" applyFont="1" applyAlignment="1">
      <alignment horizontal="left" vertical="center"/>
    </xf>
    <xf numFmtId="4" fontId="25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2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0" fontId="0" fillId="4" borderId="8" xfId="0" applyFont="1" applyFill="1" applyBorder="1" applyAlignment="1" applyProtection="1">
      <alignment vertical="center"/>
      <protection locked="0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1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 wrapText="1"/>
    </xf>
    <xf numFmtId="0" fontId="23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3" fillId="4" borderId="0" xfId="0" applyFont="1" applyFill="1" applyAlignment="1" applyProtection="1">
      <alignment horizontal="right" vertical="center"/>
    </xf>
    <xf numFmtId="0" fontId="33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0" fontId="6" fillId="0" borderId="21" xfId="0" applyFont="1" applyBorder="1" applyAlignment="1" applyProtection="1">
      <alignment vertical="center"/>
      <protection locked="0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 applyProtection="1">
      <alignment vertical="center"/>
    </xf>
    <xf numFmtId="0" fontId="7" fillId="0" borderId="21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vertical="center"/>
    </xf>
    <xf numFmtId="0" fontId="7" fillId="0" borderId="21" xfId="0" applyFont="1" applyBorder="1" applyAlignment="1" applyProtection="1">
      <alignment vertical="center"/>
      <protection locked="0"/>
    </xf>
    <xf numFmtId="4" fontId="7" fillId="0" borderId="21" xfId="0" applyNumberFormat="1" applyFont="1" applyBorder="1" applyAlignment="1" applyProtection="1">
      <alignment vertical="center"/>
    </xf>
    <xf numFmtId="0" fontId="7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horizontal="center" vertical="center" wrapText="1"/>
    </xf>
    <xf numFmtId="0" fontId="23" fillId="4" borderId="17" xfId="0" applyFont="1" applyFill="1" applyBorder="1" applyAlignment="1" applyProtection="1">
      <alignment horizontal="center" vertical="center" wrapText="1"/>
    </xf>
    <xf numFmtId="0" fontId="23" fillId="4" borderId="18" xfId="0" applyFont="1" applyFill="1" applyBorder="1" applyAlignment="1" applyProtection="1">
      <alignment horizontal="center" vertical="center" wrapText="1"/>
    </xf>
    <xf numFmtId="0" fontId="23" fillId="4" borderId="18" xfId="0" applyFont="1" applyFill="1" applyBorder="1" applyAlignment="1" applyProtection="1">
      <alignment horizontal="center" vertical="center" wrapText="1"/>
      <protection locked="0"/>
    </xf>
    <xf numFmtId="0" fontId="23" fillId="4" borderId="19" xfId="0" applyFont="1" applyFill="1" applyBorder="1" applyAlignment="1" applyProtection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4" fontId="25" fillId="0" borderId="0" xfId="0" applyNumberFormat="1" applyFont="1" applyAlignment="1" applyProtection="1"/>
    <xf numFmtId="166" fontId="34" fillId="0" borderId="13" xfId="0" applyNumberFormat="1" applyFont="1" applyBorder="1" applyAlignment="1" applyProtection="1"/>
    <xf numFmtId="166" fontId="34" fillId="0" borderId="14" xfId="0" applyNumberFormat="1" applyFont="1" applyBorder="1" applyAlignment="1" applyProtection="1"/>
    <xf numFmtId="4" fontId="35" fillId="0" borderId="0" xfId="0" applyNumberFormat="1" applyFont="1" applyAlignment="1">
      <alignment vertical="center"/>
    </xf>
    <xf numFmtId="0" fontId="8" fillId="0" borderId="4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4" xfId="0" applyFont="1" applyBorder="1" applyAlignment="1"/>
    <xf numFmtId="0" fontId="8" fillId="0" borderId="15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6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3" fillId="0" borderId="23" xfId="0" applyFont="1" applyBorder="1" applyAlignment="1" applyProtection="1">
      <alignment horizontal="center" vertical="center"/>
    </xf>
    <xf numFmtId="49" fontId="23" fillId="0" borderId="23" xfId="0" applyNumberFormat="1" applyFont="1" applyBorder="1" applyAlignment="1" applyProtection="1">
      <alignment horizontal="left" vertical="center" wrapText="1"/>
    </xf>
    <xf numFmtId="0" fontId="23" fillId="0" borderId="23" xfId="0" applyFont="1" applyBorder="1" applyAlignment="1" applyProtection="1">
      <alignment horizontal="left" vertical="center" wrapText="1"/>
    </xf>
    <xf numFmtId="0" fontId="23" fillId="0" borderId="23" xfId="0" applyFont="1" applyBorder="1" applyAlignment="1" applyProtection="1">
      <alignment horizontal="center" vertical="center" wrapText="1"/>
    </xf>
    <xf numFmtId="167" fontId="23" fillId="0" borderId="23" xfId="0" applyNumberFormat="1" applyFont="1" applyBorder="1" applyAlignment="1" applyProtection="1">
      <alignment vertical="center"/>
    </xf>
    <xf numFmtId="4" fontId="23" fillId="2" borderId="23" xfId="0" applyNumberFormat="1" applyFont="1" applyFill="1" applyBorder="1" applyAlignment="1" applyProtection="1">
      <alignment vertical="center"/>
      <protection locked="0"/>
    </xf>
    <xf numFmtId="4" fontId="23" fillId="0" borderId="23" xfId="0" applyNumberFormat="1" applyFont="1" applyBorder="1" applyAlignment="1" applyProtection="1">
      <alignment vertical="center"/>
    </xf>
    <xf numFmtId="0" fontId="24" fillId="2" borderId="15" xfId="0" applyFont="1" applyFill="1" applyBorder="1" applyAlignment="1" applyProtection="1">
      <alignment horizontal="left" vertical="center"/>
      <protection locked="0"/>
    </xf>
    <xf numFmtId="0" fontId="24" fillId="0" borderId="0" xfId="0" applyFont="1" applyBorder="1" applyAlignment="1" applyProtection="1">
      <alignment horizontal="center" vertical="center"/>
    </xf>
    <xf numFmtId="166" fontId="24" fillId="0" borderId="0" xfId="0" applyNumberFormat="1" applyFont="1" applyBorder="1" applyAlignment="1" applyProtection="1">
      <alignment vertical="center"/>
    </xf>
    <xf numFmtId="166" fontId="24" fillId="0" borderId="16" xfId="0" applyNumberFormat="1" applyFont="1" applyBorder="1" applyAlignment="1" applyProtection="1">
      <alignment vertical="center"/>
    </xf>
    <xf numFmtId="0" fontId="23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6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6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4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4" xfId="0" applyFont="1" applyBorder="1" applyAlignment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6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7" fillId="0" borderId="23" xfId="0" applyFont="1" applyBorder="1" applyAlignment="1" applyProtection="1">
      <alignment horizontal="center" vertical="center"/>
    </xf>
    <xf numFmtId="49" fontId="37" fillId="0" borderId="23" xfId="0" applyNumberFormat="1" applyFont="1" applyBorder="1" applyAlignment="1" applyProtection="1">
      <alignment horizontal="left" vertical="center" wrapText="1"/>
    </xf>
    <xf numFmtId="0" fontId="37" fillId="0" borderId="23" xfId="0" applyFont="1" applyBorder="1" applyAlignment="1" applyProtection="1">
      <alignment horizontal="left" vertical="center" wrapText="1"/>
    </xf>
    <xf numFmtId="0" fontId="37" fillId="0" borderId="23" xfId="0" applyFont="1" applyBorder="1" applyAlignment="1" applyProtection="1">
      <alignment horizontal="center" vertical="center" wrapText="1"/>
    </xf>
    <xf numFmtId="167" fontId="37" fillId="0" borderId="23" xfId="0" applyNumberFormat="1" applyFont="1" applyBorder="1" applyAlignment="1" applyProtection="1">
      <alignment vertical="center"/>
    </xf>
    <xf numFmtId="4" fontId="37" fillId="2" borderId="23" xfId="0" applyNumberFormat="1" applyFont="1" applyFill="1" applyBorder="1" applyAlignment="1" applyProtection="1">
      <alignment vertical="center"/>
      <protection locked="0"/>
    </xf>
    <xf numFmtId="4" fontId="37" fillId="0" borderId="23" xfId="0" applyNumberFormat="1" applyFont="1" applyBorder="1" applyAlignment="1" applyProtection="1">
      <alignment vertical="center"/>
    </xf>
    <xf numFmtId="0" fontId="38" fillId="0" borderId="4" xfId="0" applyFont="1" applyBorder="1" applyAlignment="1">
      <alignment vertical="center"/>
    </xf>
    <xf numFmtId="0" fontId="37" fillId="2" borderId="15" xfId="0" applyFont="1" applyFill="1" applyBorder="1" applyAlignment="1" applyProtection="1">
      <alignment horizontal="left" vertical="center"/>
      <protection locked="0"/>
    </xf>
    <xf numFmtId="0" fontId="37" fillId="0" borderId="0" xfId="0" applyFont="1" applyBorder="1" applyAlignment="1" applyProtection="1">
      <alignment horizontal="center" vertical="center"/>
    </xf>
    <xf numFmtId="0" fontId="12" fillId="0" borderId="4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 wrapText="1"/>
    </xf>
    <xf numFmtId="167" fontId="12" fillId="0" borderId="0" xfId="0" applyNumberFormat="1" applyFont="1" applyAlignment="1" applyProtection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4" xfId="0" applyFont="1" applyBorder="1" applyAlignment="1">
      <alignment vertical="center"/>
    </xf>
    <xf numFmtId="0" fontId="12" fillId="0" borderId="15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16" xfId="0" applyFont="1" applyBorder="1" applyAlignment="1" applyProtection="1">
      <alignment vertical="center"/>
    </xf>
    <xf numFmtId="0" fontId="12" fillId="0" borderId="0" xfId="0" applyFont="1" applyAlignment="1">
      <alignment horizontal="left" vertical="center"/>
    </xf>
    <xf numFmtId="0" fontId="39" fillId="0" borderId="0" xfId="0" applyFont="1" applyAlignment="1" applyProtection="1">
      <alignment vertical="center" wrapText="1"/>
    </xf>
    <xf numFmtId="0" fontId="0" fillId="0" borderId="15" xfId="0" applyFont="1" applyBorder="1" applyAlignment="1" applyProtection="1">
      <alignment vertical="center"/>
    </xf>
    <xf numFmtId="0" fontId="24" fillId="2" borderId="20" xfId="0" applyFont="1" applyFill="1" applyBorder="1" applyAlignment="1" applyProtection="1">
      <alignment horizontal="left" vertical="center"/>
      <protection locked="0"/>
    </xf>
    <xf numFmtId="0" fontId="24" fillId="0" borderId="21" xfId="0" applyFont="1" applyBorder="1" applyAlignment="1" applyProtection="1">
      <alignment horizontal="center" vertical="center"/>
    </xf>
    <xf numFmtId="0" fontId="0" fillId="0" borderId="21" xfId="0" applyFont="1" applyBorder="1" applyAlignment="1" applyProtection="1">
      <alignment vertical="center"/>
    </xf>
    <xf numFmtId="166" fontId="24" fillId="0" borderId="21" xfId="0" applyNumberFormat="1" applyFont="1" applyBorder="1" applyAlignment="1" applyProtection="1">
      <alignment vertical="center"/>
    </xf>
    <xf numFmtId="166" fontId="24" fillId="0" borderId="22" xfId="0" applyNumberFormat="1" applyFont="1" applyBorder="1" applyAlignment="1" applyProtection="1">
      <alignment vertical="center"/>
    </xf>
    <xf numFmtId="0" fontId="9" fillId="0" borderId="20" xfId="0" applyFont="1" applyBorder="1" applyAlignment="1" applyProtection="1">
      <alignment vertical="center"/>
    </xf>
    <xf numFmtId="0" fontId="9" fillId="0" borderId="21" xfId="0" applyFont="1" applyBorder="1" applyAlignment="1" applyProtection="1">
      <alignment vertical="center"/>
    </xf>
    <xf numFmtId="0" fontId="9" fillId="0" borderId="22" xfId="0" applyFont="1" applyBorder="1" applyAlignment="1" applyProtection="1">
      <alignment vertical="center"/>
    </xf>
    <xf numFmtId="0" fontId="37" fillId="2" borderId="20" xfId="0" applyFont="1" applyFill="1" applyBorder="1" applyAlignment="1" applyProtection="1">
      <alignment horizontal="left" vertical="center"/>
      <protection locked="0"/>
    </xf>
    <xf numFmtId="0" fontId="37" fillId="0" borderId="21" xfId="0" applyFont="1" applyBorder="1" applyAlignment="1" applyProtection="1">
      <alignment horizontal="center" vertical="center"/>
    </xf>
    <xf numFmtId="0" fontId="0" fillId="0" borderId="0" xfId="0" applyAlignment="1">
      <alignment vertical="top"/>
    </xf>
    <xf numFmtId="0" fontId="40" fillId="0" borderId="24" xfId="0" applyFont="1" applyBorder="1" applyAlignment="1">
      <alignment vertical="center" wrapText="1"/>
    </xf>
    <xf numFmtId="0" fontId="40" fillId="0" borderId="25" xfId="0" applyFont="1" applyBorder="1" applyAlignment="1">
      <alignment vertical="center" wrapText="1"/>
    </xf>
    <xf numFmtId="0" fontId="40" fillId="0" borderId="26" xfId="0" applyFont="1" applyBorder="1" applyAlignment="1">
      <alignment vertical="center" wrapText="1"/>
    </xf>
    <xf numFmtId="0" fontId="40" fillId="0" borderId="27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0" fillId="0" borderId="28" xfId="0" applyFont="1" applyBorder="1" applyAlignment="1">
      <alignment horizontal="center" vertical="center" wrapText="1"/>
    </xf>
    <xf numFmtId="0" fontId="40" fillId="0" borderId="27" xfId="0" applyFont="1" applyBorder="1" applyAlignment="1">
      <alignment vertical="center" wrapText="1"/>
    </xf>
    <xf numFmtId="0" fontId="42" fillId="0" borderId="29" xfId="0" applyFont="1" applyBorder="1" applyAlignment="1">
      <alignment horizontal="left" wrapText="1"/>
    </xf>
    <xf numFmtId="0" fontId="40" fillId="0" borderId="28" xfId="0" applyFont="1" applyBorder="1" applyAlignment="1">
      <alignment vertical="center" wrapText="1"/>
    </xf>
    <xf numFmtId="0" fontId="42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43" fillId="0" borderId="27" xfId="0" applyFont="1" applyBorder="1" applyAlignment="1">
      <alignment vertical="center" wrapText="1"/>
    </xf>
    <xf numFmtId="0" fontId="43" fillId="0" borderId="1" xfId="0" applyFont="1" applyBorder="1" applyAlignment="1">
      <alignment vertical="center" wrapText="1"/>
    </xf>
    <xf numFmtId="0" fontId="43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vertical="center"/>
    </xf>
    <xf numFmtId="49" fontId="43" fillId="0" borderId="1" xfId="0" applyNumberFormat="1" applyFont="1" applyBorder="1" applyAlignment="1">
      <alignment horizontal="left" vertical="center" wrapText="1"/>
    </xf>
    <xf numFmtId="49" fontId="43" fillId="0" borderId="1" xfId="0" applyNumberFormat="1" applyFont="1" applyBorder="1" applyAlignment="1">
      <alignment vertical="center" wrapText="1"/>
    </xf>
    <xf numFmtId="0" fontId="40" fillId="0" borderId="30" xfId="0" applyFont="1" applyBorder="1" applyAlignment="1">
      <alignment vertical="center" wrapText="1"/>
    </xf>
    <xf numFmtId="0" fontId="44" fillId="0" borderId="29" xfId="0" applyFont="1" applyBorder="1" applyAlignment="1">
      <alignment vertical="center" wrapText="1"/>
    </xf>
    <xf numFmtId="0" fontId="40" fillId="0" borderId="31" xfId="0" applyFont="1" applyBorder="1" applyAlignment="1">
      <alignment vertical="center" wrapText="1"/>
    </xf>
    <xf numFmtId="0" fontId="40" fillId="0" borderId="1" xfId="0" applyFont="1" applyBorder="1" applyAlignment="1">
      <alignment vertical="top"/>
    </xf>
    <xf numFmtId="0" fontId="40" fillId="0" borderId="0" xfId="0" applyFont="1" applyAlignment="1">
      <alignment vertical="top"/>
    </xf>
    <xf numFmtId="0" fontId="40" fillId="0" borderId="24" xfId="0" applyFont="1" applyBorder="1" applyAlignment="1">
      <alignment horizontal="left" vertical="center"/>
    </xf>
    <xf numFmtId="0" fontId="40" fillId="0" borderId="25" xfId="0" applyFont="1" applyBorder="1" applyAlignment="1">
      <alignment horizontal="left" vertical="center"/>
    </xf>
    <xf numFmtId="0" fontId="40" fillId="0" borderId="26" xfId="0" applyFont="1" applyBorder="1" applyAlignment="1">
      <alignment horizontal="left" vertical="center"/>
    </xf>
    <xf numFmtId="0" fontId="40" fillId="0" borderId="27" xfId="0" applyFont="1" applyBorder="1" applyAlignment="1">
      <alignment horizontal="left" vertical="center"/>
    </xf>
    <xf numFmtId="0" fontId="41" fillId="0" borderId="1" xfId="0" applyFont="1" applyBorder="1" applyAlignment="1">
      <alignment horizontal="center" vertical="center"/>
    </xf>
    <xf numFmtId="0" fontId="40" fillId="0" borderId="28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0" fontId="45" fillId="0" borderId="0" xfId="0" applyFont="1" applyAlignment="1">
      <alignment horizontal="left" vertical="center"/>
    </xf>
    <xf numFmtId="0" fontId="42" fillId="0" borderId="29" xfId="0" applyFont="1" applyBorder="1" applyAlignment="1">
      <alignment horizontal="left" vertical="center"/>
    </xf>
    <xf numFmtId="0" fontId="42" fillId="0" borderId="29" xfId="0" applyFont="1" applyBorder="1" applyAlignment="1">
      <alignment horizontal="center" vertical="center"/>
    </xf>
    <xf numFmtId="0" fontId="45" fillId="0" borderId="29" xfId="0" applyFont="1" applyBorder="1" applyAlignment="1">
      <alignment horizontal="left" vertical="center"/>
    </xf>
    <xf numFmtId="0" fontId="46" fillId="0" borderId="1" xfId="0" applyFont="1" applyBorder="1" applyAlignment="1">
      <alignment horizontal="left" vertical="center"/>
    </xf>
    <xf numFmtId="0" fontId="43" fillId="0" borderId="0" xfId="0" applyFont="1" applyAlignment="1">
      <alignment horizontal="left" vertical="center"/>
    </xf>
    <xf numFmtId="0" fontId="43" fillId="0" borderId="1" xfId="0" applyFont="1" applyBorder="1" applyAlignment="1">
      <alignment horizontal="center" vertical="center"/>
    </xf>
    <xf numFmtId="0" fontId="43" fillId="0" borderId="27" xfId="0" applyFont="1" applyBorder="1" applyAlignment="1">
      <alignment horizontal="left" vertical="center"/>
    </xf>
    <xf numFmtId="0" fontId="43" fillId="0" borderId="1" xfId="0" applyFont="1" applyFill="1" applyBorder="1" applyAlignment="1">
      <alignment horizontal="left" vertical="center"/>
    </xf>
    <xf numFmtId="0" fontId="43" fillId="0" borderId="1" xfId="0" applyFont="1" applyFill="1" applyBorder="1" applyAlignment="1">
      <alignment horizontal="center" vertical="center"/>
    </xf>
    <xf numFmtId="0" fontId="40" fillId="0" borderId="30" xfId="0" applyFont="1" applyBorder="1" applyAlignment="1">
      <alignment horizontal="left" vertical="center"/>
    </xf>
    <xf numFmtId="0" fontId="44" fillId="0" borderId="29" xfId="0" applyFont="1" applyBorder="1" applyAlignment="1">
      <alignment horizontal="left" vertical="center"/>
    </xf>
    <xf numFmtId="0" fontId="40" fillId="0" borderId="31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/>
    </xf>
    <xf numFmtId="0" fontId="44" fillId="0" borderId="1" xfId="0" applyFont="1" applyBorder="1" applyAlignment="1">
      <alignment horizontal="left" vertical="center"/>
    </xf>
    <xf numFmtId="0" fontId="45" fillId="0" borderId="1" xfId="0" applyFont="1" applyBorder="1" applyAlignment="1">
      <alignment horizontal="left" vertical="center"/>
    </xf>
    <xf numFmtId="0" fontId="43" fillId="0" borderId="29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center" vertical="center" wrapText="1"/>
    </xf>
    <xf numFmtId="0" fontId="40" fillId="0" borderId="24" xfId="0" applyFont="1" applyBorder="1" applyAlignment="1">
      <alignment horizontal="left" vertical="center" wrapText="1"/>
    </xf>
    <xf numFmtId="0" fontId="40" fillId="0" borderId="25" xfId="0" applyFont="1" applyBorder="1" applyAlignment="1">
      <alignment horizontal="left" vertical="center" wrapText="1"/>
    </xf>
    <xf numFmtId="0" fontId="40" fillId="0" borderId="26" xfId="0" applyFont="1" applyBorder="1" applyAlignment="1">
      <alignment horizontal="left" vertical="center" wrapText="1"/>
    </xf>
    <xf numFmtId="0" fontId="40" fillId="0" borderId="27" xfId="0" applyFont="1" applyBorder="1" applyAlignment="1">
      <alignment horizontal="left" vertical="center" wrapText="1"/>
    </xf>
    <xf numFmtId="0" fontId="40" fillId="0" borderId="28" xfId="0" applyFont="1" applyBorder="1" applyAlignment="1">
      <alignment horizontal="left" vertical="center" wrapText="1"/>
    </xf>
    <xf numFmtId="0" fontId="45" fillId="0" borderId="27" xfId="0" applyFont="1" applyBorder="1" applyAlignment="1">
      <alignment horizontal="left" vertical="center" wrapText="1"/>
    </xf>
    <xf numFmtId="0" fontId="45" fillId="0" borderId="28" xfId="0" applyFont="1" applyBorder="1" applyAlignment="1">
      <alignment horizontal="left" vertical="center" wrapText="1"/>
    </xf>
    <xf numFmtId="0" fontId="43" fillId="0" borderId="27" xfId="0" applyFont="1" applyBorder="1" applyAlignment="1">
      <alignment horizontal="left" vertical="center" wrapText="1"/>
    </xf>
    <xf numFmtId="0" fontId="43" fillId="0" borderId="28" xfId="0" applyFont="1" applyBorder="1" applyAlignment="1">
      <alignment horizontal="left" vertical="center" wrapText="1"/>
    </xf>
    <xf numFmtId="0" fontId="43" fillId="0" borderId="28" xfId="0" applyFont="1" applyBorder="1" applyAlignment="1">
      <alignment horizontal="left" vertical="center"/>
    </xf>
    <xf numFmtId="0" fontId="43" fillId="0" borderId="30" xfId="0" applyFont="1" applyBorder="1" applyAlignment="1">
      <alignment horizontal="left" vertical="center" wrapText="1"/>
    </xf>
    <xf numFmtId="0" fontId="43" fillId="0" borderId="29" xfId="0" applyFont="1" applyBorder="1" applyAlignment="1">
      <alignment horizontal="left" vertical="center" wrapText="1"/>
    </xf>
    <xf numFmtId="0" fontId="43" fillId="0" borderId="3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top"/>
    </xf>
    <xf numFmtId="0" fontId="43" fillId="0" borderId="1" xfId="0" applyFont="1" applyBorder="1" applyAlignment="1">
      <alignment horizontal="center" vertical="top"/>
    </xf>
    <xf numFmtId="0" fontId="43" fillId="0" borderId="30" xfId="0" applyFont="1" applyBorder="1" applyAlignment="1">
      <alignment horizontal="left" vertical="center"/>
    </xf>
    <xf numFmtId="0" fontId="43" fillId="0" borderId="31" xfId="0" applyFont="1" applyBorder="1" applyAlignment="1">
      <alignment horizontal="left" vertical="center"/>
    </xf>
    <xf numFmtId="0" fontId="45" fillId="0" borderId="0" xfId="0" applyFont="1" applyAlignment="1">
      <alignment vertical="center"/>
    </xf>
    <xf numFmtId="0" fontId="42" fillId="0" borderId="1" xfId="0" applyFont="1" applyBorder="1" applyAlignment="1">
      <alignment vertical="center"/>
    </xf>
    <xf numFmtId="0" fontId="45" fillId="0" borderId="29" xfId="0" applyFont="1" applyBorder="1" applyAlignment="1">
      <alignment vertical="center"/>
    </xf>
    <xf numFmtId="0" fontId="42" fillId="0" borderId="29" xfId="0" applyFont="1" applyBorder="1" applyAlignment="1">
      <alignment vertical="center"/>
    </xf>
    <xf numFmtId="0" fontId="0" fillId="0" borderId="1" xfId="0" applyBorder="1" applyAlignment="1">
      <alignment vertical="top"/>
    </xf>
    <xf numFmtId="49" fontId="43" fillId="0" borderId="1" xfId="0" applyNumberFormat="1" applyFont="1" applyBorder="1" applyAlignment="1">
      <alignment horizontal="left" vertical="center"/>
    </xf>
    <xf numFmtId="0" fontId="0" fillId="0" borderId="29" xfId="0" applyBorder="1" applyAlignment="1">
      <alignment vertical="top"/>
    </xf>
    <xf numFmtId="0" fontId="42" fillId="0" borderId="29" xfId="0" applyFont="1" applyBorder="1" applyAlignment="1">
      <alignment horizontal="left"/>
    </xf>
    <xf numFmtId="0" fontId="45" fillId="0" borderId="29" xfId="0" applyFont="1" applyBorder="1" applyAlignment="1"/>
    <xf numFmtId="0" fontId="40" fillId="0" borderId="27" xfId="0" applyFont="1" applyBorder="1" applyAlignment="1">
      <alignment vertical="top"/>
    </xf>
    <xf numFmtId="0" fontId="40" fillId="0" borderId="28" xfId="0" applyFont="1" applyBorder="1" applyAlignment="1">
      <alignment vertical="top"/>
    </xf>
    <xf numFmtId="0" fontId="40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left" vertical="top"/>
    </xf>
    <xf numFmtId="0" fontId="40" fillId="0" borderId="30" xfId="0" applyFont="1" applyBorder="1" applyAlignment="1">
      <alignment vertical="top"/>
    </xf>
    <xf numFmtId="0" fontId="40" fillId="0" borderId="29" xfId="0" applyFont="1" applyBorder="1" applyAlignment="1">
      <alignment vertical="top"/>
    </xf>
    <xf numFmtId="0" fontId="40" fillId="0" borderId="31" xfId="0" applyFont="1" applyBorder="1" applyAlignment="1">
      <alignment vertical="top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theme" Target="theme/theme1.xml" /><Relationship Id="rId9" Type="http://schemas.openxmlformats.org/officeDocument/2006/relationships/calcChain" Target="calcChain.xml" /><Relationship Id="rId10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7" t="s">
        <v>0</v>
      </c>
      <c r="AZ1" s="17" t="s">
        <v>1</v>
      </c>
      <c r="BA1" s="17" t="s">
        <v>2</v>
      </c>
      <c r="BB1" s="17" t="s">
        <v>3</v>
      </c>
      <c r="BT1" s="17" t="s">
        <v>4</v>
      </c>
      <c r="BU1" s="17" t="s">
        <v>4</v>
      </c>
      <c r="BV1" s="17" t="s">
        <v>5</v>
      </c>
    </row>
    <row r="2" ht="36.96" customHeight="1">
      <c r="AR2"/>
      <c r="BS2" s="18" t="s">
        <v>6</v>
      </c>
      <c r="BT2" s="18" t="s">
        <v>7</v>
      </c>
    </row>
    <row r="3" ht="6.96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1"/>
      <c r="BS3" s="18" t="s">
        <v>6</v>
      </c>
      <c r="BT3" s="18" t="s">
        <v>8</v>
      </c>
    </row>
    <row r="4" ht="24.96" customHeight="1">
      <c r="B4" s="22"/>
      <c r="C4" s="23"/>
      <c r="D4" s="24" t="s">
        <v>9</v>
      </c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1"/>
      <c r="AS4" s="25" t="s">
        <v>10</v>
      </c>
      <c r="BE4" s="26" t="s">
        <v>11</v>
      </c>
      <c r="BS4" s="18" t="s">
        <v>12</v>
      </c>
    </row>
    <row r="5" ht="12" customHeight="1">
      <c r="B5" s="22"/>
      <c r="C5" s="23"/>
      <c r="D5" s="27" t="s">
        <v>13</v>
      </c>
      <c r="E5" s="23"/>
      <c r="F5" s="23"/>
      <c r="G5" s="23"/>
      <c r="H5" s="23"/>
      <c r="I5" s="23"/>
      <c r="J5" s="23"/>
      <c r="K5" s="28" t="s">
        <v>14</v>
      </c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1"/>
      <c r="BE5" s="29" t="s">
        <v>15</v>
      </c>
      <c r="BS5" s="18" t="s">
        <v>6</v>
      </c>
    </row>
    <row r="6" ht="36.96" customHeight="1">
      <c r="B6" s="22"/>
      <c r="C6" s="23"/>
      <c r="D6" s="30" t="s">
        <v>16</v>
      </c>
      <c r="E6" s="23"/>
      <c r="F6" s="23"/>
      <c r="G6" s="23"/>
      <c r="H6" s="23"/>
      <c r="I6" s="23"/>
      <c r="J6" s="23"/>
      <c r="K6" s="31" t="s">
        <v>17</v>
      </c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1"/>
      <c r="BE6" s="32"/>
      <c r="BS6" s="18" t="s">
        <v>6</v>
      </c>
    </row>
    <row r="7" ht="12" customHeight="1">
      <c r="B7" s="22"/>
      <c r="C7" s="23"/>
      <c r="D7" s="33" t="s">
        <v>18</v>
      </c>
      <c r="E7" s="23"/>
      <c r="F7" s="23"/>
      <c r="G7" s="23"/>
      <c r="H7" s="23"/>
      <c r="I7" s="23"/>
      <c r="J7" s="23"/>
      <c r="K7" s="28" t="s">
        <v>19</v>
      </c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33" t="s">
        <v>20</v>
      </c>
      <c r="AL7" s="23"/>
      <c r="AM7" s="23"/>
      <c r="AN7" s="28" t="s">
        <v>19</v>
      </c>
      <c r="AO7" s="23"/>
      <c r="AP7" s="23"/>
      <c r="AQ7" s="23"/>
      <c r="AR7" s="21"/>
      <c r="BE7" s="32"/>
      <c r="BS7" s="18" t="s">
        <v>6</v>
      </c>
    </row>
    <row r="8" ht="12" customHeight="1">
      <c r="B8" s="22"/>
      <c r="C8" s="23"/>
      <c r="D8" s="33" t="s">
        <v>21</v>
      </c>
      <c r="E8" s="23"/>
      <c r="F8" s="23"/>
      <c r="G8" s="23"/>
      <c r="H8" s="23"/>
      <c r="I8" s="23"/>
      <c r="J8" s="23"/>
      <c r="K8" s="28" t="s">
        <v>22</v>
      </c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33" t="s">
        <v>23</v>
      </c>
      <c r="AL8" s="23"/>
      <c r="AM8" s="23"/>
      <c r="AN8" s="34" t="s">
        <v>24</v>
      </c>
      <c r="AO8" s="23"/>
      <c r="AP8" s="23"/>
      <c r="AQ8" s="23"/>
      <c r="AR8" s="21"/>
      <c r="BE8" s="32"/>
      <c r="BS8" s="18" t="s">
        <v>6</v>
      </c>
    </row>
    <row r="9" ht="14.4" customHeight="1">
      <c r="B9" s="22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1"/>
      <c r="BE9" s="32"/>
      <c r="BS9" s="18" t="s">
        <v>6</v>
      </c>
    </row>
    <row r="10" ht="12" customHeight="1">
      <c r="B10" s="22"/>
      <c r="C10" s="23"/>
      <c r="D10" s="33" t="s">
        <v>25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33" t="s">
        <v>26</v>
      </c>
      <c r="AL10" s="23"/>
      <c r="AM10" s="23"/>
      <c r="AN10" s="28" t="s">
        <v>19</v>
      </c>
      <c r="AO10" s="23"/>
      <c r="AP10" s="23"/>
      <c r="AQ10" s="23"/>
      <c r="AR10" s="21"/>
      <c r="BE10" s="32"/>
      <c r="BS10" s="18" t="s">
        <v>6</v>
      </c>
    </row>
    <row r="11" ht="18.48" customHeight="1">
      <c r="B11" s="22"/>
      <c r="C11" s="23"/>
      <c r="D11" s="23"/>
      <c r="E11" s="28" t="s">
        <v>27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33" t="s">
        <v>28</v>
      </c>
      <c r="AL11" s="23"/>
      <c r="AM11" s="23"/>
      <c r="AN11" s="28" t="s">
        <v>19</v>
      </c>
      <c r="AO11" s="23"/>
      <c r="AP11" s="23"/>
      <c r="AQ11" s="23"/>
      <c r="AR11" s="21"/>
      <c r="BE11" s="32"/>
      <c r="BS11" s="18" t="s">
        <v>6</v>
      </c>
    </row>
    <row r="12" ht="6.96" customHeight="1">
      <c r="B12" s="22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1"/>
      <c r="BE12" s="32"/>
      <c r="BS12" s="18" t="s">
        <v>6</v>
      </c>
    </row>
    <row r="13" ht="12" customHeight="1">
      <c r="B13" s="22"/>
      <c r="C13" s="23"/>
      <c r="D13" s="33" t="s">
        <v>29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33" t="s">
        <v>26</v>
      </c>
      <c r="AL13" s="23"/>
      <c r="AM13" s="23"/>
      <c r="AN13" s="35" t="s">
        <v>30</v>
      </c>
      <c r="AO13" s="23"/>
      <c r="AP13" s="23"/>
      <c r="AQ13" s="23"/>
      <c r="AR13" s="21"/>
      <c r="BE13" s="32"/>
      <c r="BS13" s="18" t="s">
        <v>6</v>
      </c>
    </row>
    <row r="14">
      <c r="B14" s="22"/>
      <c r="C14" s="23"/>
      <c r="D14" s="23"/>
      <c r="E14" s="35" t="s">
        <v>30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3" t="s">
        <v>28</v>
      </c>
      <c r="AL14" s="23"/>
      <c r="AM14" s="23"/>
      <c r="AN14" s="35" t="s">
        <v>30</v>
      </c>
      <c r="AO14" s="23"/>
      <c r="AP14" s="23"/>
      <c r="AQ14" s="23"/>
      <c r="AR14" s="21"/>
      <c r="BE14" s="32"/>
      <c r="BS14" s="18" t="s">
        <v>6</v>
      </c>
    </row>
    <row r="15" ht="6.96" customHeight="1">
      <c r="B15" s="22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1"/>
      <c r="BE15" s="32"/>
      <c r="BS15" s="18" t="s">
        <v>4</v>
      </c>
    </row>
    <row r="16" ht="12" customHeight="1">
      <c r="B16" s="22"/>
      <c r="C16" s="23"/>
      <c r="D16" s="33" t="s">
        <v>31</v>
      </c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33" t="s">
        <v>26</v>
      </c>
      <c r="AL16" s="23"/>
      <c r="AM16" s="23"/>
      <c r="AN16" s="28" t="s">
        <v>32</v>
      </c>
      <c r="AO16" s="23"/>
      <c r="AP16" s="23"/>
      <c r="AQ16" s="23"/>
      <c r="AR16" s="21"/>
      <c r="BE16" s="32"/>
      <c r="BS16" s="18" t="s">
        <v>4</v>
      </c>
    </row>
    <row r="17" ht="18.48" customHeight="1">
      <c r="B17" s="22"/>
      <c r="C17" s="23"/>
      <c r="D17" s="23"/>
      <c r="E17" s="28" t="s">
        <v>33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33" t="s">
        <v>28</v>
      </c>
      <c r="AL17" s="23"/>
      <c r="AM17" s="23"/>
      <c r="AN17" s="28" t="s">
        <v>19</v>
      </c>
      <c r="AO17" s="23"/>
      <c r="AP17" s="23"/>
      <c r="AQ17" s="23"/>
      <c r="AR17" s="21"/>
      <c r="BE17" s="32"/>
      <c r="BS17" s="18" t="s">
        <v>34</v>
      </c>
    </row>
    <row r="18" ht="6.96" customHeight="1"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1"/>
      <c r="BE18" s="32"/>
      <c r="BS18" s="18" t="s">
        <v>6</v>
      </c>
    </row>
    <row r="19" ht="12" customHeight="1">
      <c r="B19" s="22"/>
      <c r="C19" s="23"/>
      <c r="D19" s="33" t="s">
        <v>35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33" t="s">
        <v>26</v>
      </c>
      <c r="AL19" s="23"/>
      <c r="AM19" s="23"/>
      <c r="AN19" s="28" t="s">
        <v>19</v>
      </c>
      <c r="AO19" s="23"/>
      <c r="AP19" s="23"/>
      <c r="AQ19" s="23"/>
      <c r="AR19" s="21"/>
      <c r="BE19" s="32"/>
      <c r="BS19" s="18" t="s">
        <v>6</v>
      </c>
    </row>
    <row r="20" ht="18.48" customHeight="1">
      <c r="B20" s="22"/>
      <c r="C20" s="23"/>
      <c r="D20" s="23"/>
      <c r="E20" s="28" t="s">
        <v>22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33" t="s">
        <v>28</v>
      </c>
      <c r="AL20" s="23"/>
      <c r="AM20" s="23"/>
      <c r="AN20" s="28" t="s">
        <v>19</v>
      </c>
      <c r="AO20" s="23"/>
      <c r="AP20" s="23"/>
      <c r="AQ20" s="23"/>
      <c r="AR20" s="21"/>
      <c r="BE20" s="32"/>
      <c r="BS20" s="18" t="s">
        <v>4</v>
      </c>
    </row>
    <row r="21" ht="6.96" customHeight="1"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1"/>
      <c r="BE21" s="32"/>
    </row>
    <row r="22" ht="12" customHeight="1">
      <c r="B22" s="22"/>
      <c r="C22" s="23"/>
      <c r="D22" s="33" t="s">
        <v>36</v>
      </c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1"/>
      <c r="BE22" s="32"/>
    </row>
    <row r="23" ht="51" customHeight="1">
      <c r="B23" s="22"/>
      <c r="C23" s="23"/>
      <c r="D23" s="23"/>
      <c r="E23" s="37" t="s">
        <v>37</v>
      </c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23"/>
      <c r="AP23" s="23"/>
      <c r="AQ23" s="23"/>
      <c r="AR23" s="21"/>
      <c r="BE23" s="32"/>
    </row>
    <row r="24" ht="6.96" customHeight="1">
      <c r="B24" s="22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1"/>
      <c r="BE24" s="32"/>
    </row>
    <row r="25" ht="6.96" customHeight="1">
      <c r="B25" s="22"/>
      <c r="C25" s="23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23"/>
      <c r="AQ25" s="23"/>
      <c r="AR25" s="21"/>
      <c r="BE25" s="32"/>
    </row>
    <row r="26" s="1" customFormat="1" ht="25.92" customHeight="1">
      <c r="B26" s="39"/>
      <c r="C26" s="40"/>
      <c r="D26" s="41" t="s">
        <v>38</v>
      </c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3">
        <f>ROUND(AG54,2)</f>
        <v>0</v>
      </c>
      <c r="AL26" s="42"/>
      <c r="AM26" s="42"/>
      <c r="AN26" s="42"/>
      <c r="AO26" s="42"/>
      <c r="AP26" s="40"/>
      <c r="AQ26" s="40"/>
      <c r="AR26" s="44"/>
      <c r="BE26" s="32"/>
    </row>
    <row r="27" s="1" customFormat="1" ht="6.96" customHeight="1">
      <c r="B27" s="39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4"/>
      <c r="BE27" s="32"/>
    </row>
    <row r="28" s="1" customFormat="1">
      <c r="B28" s="39"/>
      <c r="C28" s="40"/>
      <c r="D28" s="40"/>
      <c r="E28" s="40"/>
      <c r="F28" s="40"/>
      <c r="G28" s="40"/>
      <c r="H28" s="40"/>
      <c r="I28" s="40"/>
      <c r="J28" s="40"/>
      <c r="K28" s="40"/>
      <c r="L28" s="45" t="s">
        <v>39</v>
      </c>
      <c r="M28" s="45"/>
      <c r="N28" s="45"/>
      <c r="O28" s="45"/>
      <c r="P28" s="45"/>
      <c r="Q28" s="40"/>
      <c r="R28" s="40"/>
      <c r="S28" s="40"/>
      <c r="T28" s="40"/>
      <c r="U28" s="40"/>
      <c r="V28" s="40"/>
      <c r="W28" s="45" t="s">
        <v>40</v>
      </c>
      <c r="X28" s="45"/>
      <c r="Y28" s="45"/>
      <c r="Z28" s="45"/>
      <c r="AA28" s="45"/>
      <c r="AB28" s="45"/>
      <c r="AC28" s="45"/>
      <c r="AD28" s="45"/>
      <c r="AE28" s="45"/>
      <c r="AF28" s="40"/>
      <c r="AG28" s="40"/>
      <c r="AH28" s="40"/>
      <c r="AI28" s="40"/>
      <c r="AJ28" s="40"/>
      <c r="AK28" s="45" t="s">
        <v>41</v>
      </c>
      <c r="AL28" s="45"/>
      <c r="AM28" s="45"/>
      <c r="AN28" s="45"/>
      <c r="AO28" s="45"/>
      <c r="AP28" s="40"/>
      <c r="AQ28" s="40"/>
      <c r="AR28" s="44"/>
      <c r="BE28" s="32"/>
    </row>
    <row r="29" s="2" customFormat="1" ht="14.4" customHeight="1">
      <c r="B29" s="46"/>
      <c r="C29" s="47"/>
      <c r="D29" s="33" t="s">
        <v>42</v>
      </c>
      <c r="E29" s="47"/>
      <c r="F29" s="33" t="s">
        <v>43</v>
      </c>
      <c r="G29" s="47"/>
      <c r="H29" s="47"/>
      <c r="I29" s="47"/>
      <c r="J29" s="47"/>
      <c r="K29" s="47"/>
      <c r="L29" s="48">
        <v>0.20999999999999999</v>
      </c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9">
        <f>ROUND(AZ54, 2)</f>
        <v>0</v>
      </c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9">
        <f>ROUND(AV54, 2)</f>
        <v>0</v>
      </c>
      <c r="AL29" s="47"/>
      <c r="AM29" s="47"/>
      <c r="AN29" s="47"/>
      <c r="AO29" s="47"/>
      <c r="AP29" s="47"/>
      <c r="AQ29" s="47"/>
      <c r="AR29" s="50"/>
      <c r="BE29" s="51"/>
    </row>
    <row r="30" s="2" customFormat="1" ht="14.4" customHeight="1">
      <c r="B30" s="46"/>
      <c r="C30" s="47"/>
      <c r="D30" s="47"/>
      <c r="E30" s="47"/>
      <c r="F30" s="33" t="s">
        <v>44</v>
      </c>
      <c r="G30" s="47"/>
      <c r="H30" s="47"/>
      <c r="I30" s="47"/>
      <c r="J30" s="47"/>
      <c r="K30" s="47"/>
      <c r="L30" s="48">
        <v>0.14999999999999999</v>
      </c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9">
        <f>ROUND(BA54, 2)</f>
        <v>0</v>
      </c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9">
        <f>ROUND(AW54, 2)</f>
        <v>0</v>
      </c>
      <c r="AL30" s="47"/>
      <c r="AM30" s="47"/>
      <c r="AN30" s="47"/>
      <c r="AO30" s="47"/>
      <c r="AP30" s="47"/>
      <c r="AQ30" s="47"/>
      <c r="AR30" s="50"/>
      <c r="BE30" s="51"/>
    </row>
    <row r="31" hidden="1" s="2" customFormat="1" ht="14.4" customHeight="1">
      <c r="B31" s="46"/>
      <c r="C31" s="47"/>
      <c r="D31" s="47"/>
      <c r="E31" s="47"/>
      <c r="F31" s="33" t="s">
        <v>45</v>
      </c>
      <c r="G31" s="47"/>
      <c r="H31" s="47"/>
      <c r="I31" s="47"/>
      <c r="J31" s="47"/>
      <c r="K31" s="47"/>
      <c r="L31" s="48">
        <v>0.20999999999999999</v>
      </c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9">
        <f>ROUND(BB54, 2)</f>
        <v>0</v>
      </c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9">
        <v>0</v>
      </c>
      <c r="AL31" s="47"/>
      <c r="AM31" s="47"/>
      <c r="AN31" s="47"/>
      <c r="AO31" s="47"/>
      <c r="AP31" s="47"/>
      <c r="AQ31" s="47"/>
      <c r="AR31" s="50"/>
      <c r="BE31" s="51"/>
    </row>
    <row r="32" hidden="1" s="2" customFormat="1" ht="14.4" customHeight="1">
      <c r="B32" s="46"/>
      <c r="C32" s="47"/>
      <c r="D32" s="47"/>
      <c r="E32" s="47"/>
      <c r="F32" s="33" t="s">
        <v>46</v>
      </c>
      <c r="G32" s="47"/>
      <c r="H32" s="47"/>
      <c r="I32" s="47"/>
      <c r="J32" s="47"/>
      <c r="K32" s="47"/>
      <c r="L32" s="48">
        <v>0.14999999999999999</v>
      </c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9">
        <f>ROUND(BC54, 2)</f>
        <v>0</v>
      </c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9">
        <v>0</v>
      </c>
      <c r="AL32" s="47"/>
      <c r="AM32" s="47"/>
      <c r="AN32" s="47"/>
      <c r="AO32" s="47"/>
      <c r="AP32" s="47"/>
      <c r="AQ32" s="47"/>
      <c r="AR32" s="50"/>
      <c r="BE32" s="51"/>
    </row>
    <row r="33" hidden="1" s="2" customFormat="1" ht="14.4" customHeight="1">
      <c r="B33" s="46"/>
      <c r="C33" s="47"/>
      <c r="D33" s="47"/>
      <c r="E33" s="47"/>
      <c r="F33" s="33" t="s">
        <v>47</v>
      </c>
      <c r="G33" s="47"/>
      <c r="H33" s="47"/>
      <c r="I33" s="47"/>
      <c r="J33" s="47"/>
      <c r="K33" s="47"/>
      <c r="L33" s="48">
        <v>0</v>
      </c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9">
        <f>ROUND(BD54, 2)</f>
        <v>0</v>
      </c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9">
        <v>0</v>
      </c>
      <c r="AL33" s="47"/>
      <c r="AM33" s="47"/>
      <c r="AN33" s="47"/>
      <c r="AO33" s="47"/>
      <c r="AP33" s="47"/>
      <c r="AQ33" s="47"/>
      <c r="AR33" s="50"/>
    </row>
    <row r="34" s="1" customFormat="1" ht="6.96" customHeight="1">
      <c r="B34" s="39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  <c r="AF34" s="40"/>
      <c r="AG34" s="40"/>
      <c r="AH34" s="40"/>
      <c r="AI34" s="40"/>
      <c r="AJ34" s="40"/>
      <c r="AK34" s="40"/>
      <c r="AL34" s="40"/>
      <c r="AM34" s="40"/>
      <c r="AN34" s="40"/>
      <c r="AO34" s="40"/>
      <c r="AP34" s="40"/>
      <c r="AQ34" s="40"/>
      <c r="AR34" s="44"/>
    </row>
    <row r="35" s="1" customFormat="1" ht="25.92" customHeight="1">
      <c r="B35" s="39"/>
      <c r="C35" s="52"/>
      <c r="D35" s="53" t="s">
        <v>48</v>
      </c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5" t="s">
        <v>49</v>
      </c>
      <c r="U35" s="54"/>
      <c r="V35" s="54"/>
      <c r="W35" s="54"/>
      <c r="X35" s="56" t="s">
        <v>50</v>
      </c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7">
        <f>SUM(AK26:AK33)</f>
        <v>0</v>
      </c>
      <c r="AL35" s="54"/>
      <c r="AM35" s="54"/>
      <c r="AN35" s="54"/>
      <c r="AO35" s="58"/>
      <c r="AP35" s="52"/>
      <c r="AQ35" s="52"/>
      <c r="AR35" s="44"/>
    </row>
    <row r="36" s="1" customFormat="1" ht="6.96" customHeight="1">
      <c r="B36" s="39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4"/>
    </row>
    <row r="37" s="1" customFormat="1" ht="6.96" customHeight="1">
      <c r="B37" s="59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44"/>
    </row>
    <row r="41" s="1" customFormat="1" ht="6.96" customHeight="1">
      <c r="B41" s="61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44"/>
    </row>
    <row r="42" s="1" customFormat="1" ht="24.96" customHeight="1">
      <c r="B42" s="39"/>
      <c r="C42" s="24" t="s">
        <v>51</v>
      </c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  <c r="R42" s="40"/>
      <c r="S42" s="40"/>
      <c r="T42" s="40"/>
      <c r="U42" s="40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4"/>
    </row>
    <row r="43" s="1" customFormat="1" ht="6.96" customHeight="1">
      <c r="B43" s="39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0"/>
      <c r="AI43" s="40"/>
      <c r="AJ43" s="40"/>
      <c r="AK43" s="40"/>
      <c r="AL43" s="40"/>
      <c r="AM43" s="40"/>
      <c r="AN43" s="40"/>
      <c r="AO43" s="40"/>
      <c r="AP43" s="40"/>
      <c r="AQ43" s="40"/>
      <c r="AR43" s="44"/>
    </row>
    <row r="44" s="3" customFormat="1" ht="12" customHeight="1">
      <c r="B44" s="63"/>
      <c r="C44" s="33" t="s">
        <v>13</v>
      </c>
      <c r="D44" s="64"/>
      <c r="E44" s="64"/>
      <c r="F44" s="64"/>
      <c r="G44" s="64"/>
      <c r="H44" s="64"/>
      <c r="I44" s="64"/>
      <c r="J44" s="64"/>
      <c r="K44" s="64"/>
      <c r="L44" s="64" t="str">
        <f>K5</f>
        <v>20190121</v>
      </c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5"/>
    </row>
    <row r="45" s="4" customFormat="1" ht="36.96" customHeight="1">
      <c r="B45" s="66"/>
      <c r="C45" s="67" t="s">
        <v>16</v>
      </c>
      <c r="D45" s="68"/>
      <c r="E45" s="68"/>
      <c r="F45" s="68"/>
      <c r="G45" s="68"/>
      <c r="H45" s="68"/>
      <c r="I45" s="68"/>
      <c r="J45" s="68"/>
      <c r="K45" s="68"/>
      <c r="L45" s="69" t="str">
        <f>K6</f>
        <v>ON – Rosice u Brna</v>
      </c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  <c r="AH45" s="68"/>
      <c r="AI45" s="68"/>
      <c r="AJ45" s="68"/>
      <c r="AK45" s="68"/>
      <c r="AL45" s="68"/>
      <c r="AM45" s="68"/>
      <c r="AN45" s="68"/>
      <c r="AO45" s="68"/>
      <c r="AP45" s="68"/>
      <c r="AQ45" s="68"/>
      <c r="AR45" s="70"/>
    </row>
    <row r="46" s="1" customFormat="1" ht="6.96" customHeight="1">
      <c r="B46" s="39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4"/>
    </row>
    <row r="47" s="1" customFormat="1" ht="12" customHeight="1">
      <c r="B47" s="39"/>
      <c r="C47" s="33" t="s">
        <v>21</v>
      </c>
      <c r="D47" s="40"/>
      <c r="E47" s="40"/>
      <c r="F47" s="40"/>
      <c r="G47" s="40"/>
      <c r="H47" s="40"/>
      <c r="I47" s="40"/>
      <c r="J47" s="40"/>
      <c r="K47" s="40"/>
      <c r="L47" s="71" t="str">
        <f>IF(K8="","",K8)</f>
        <v xml:space="preserve"> </v>
      </c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  <c r="AF47" s="40"/>
      <c r="AG47" s="40"/>
      <c r="AH47" s="40"/>
      <c r="AI47" s="33" t="s">
        <v>23</v>
      </c>
      <c r="AJ47" s="40"/>
      <c r="AK47" s="40"/>
      <c r="AL47" s="40"/>
      <c r="AM47" s="72" t="str">
        <f>IF(AN8= "","",AN8)</f>
        <v>21. 1. 2019</v>
      </c>
      <c r="AN47" s="72"/>
      <c r="AO47" s="40"/>
      <c r="AP47" s="40"/>
      <c r="AQ47" s="40"/>
      <c r="AR47" s="44"/>
    </row>
    <row r="48" s="1" customFormat="1" ht="6.96" customHeight="1">
      <c r="B48" s="39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  <c r="AO48" s="40"/>
      <c r="AP48" s="40"/>
      <c r="AQ48" s="40"/>
      <c r="AR48" s="44"/>
    </row>
    <row r="49" s="1" customFormat="1" ht="27.9" customHeight="1">
      <c r="B49" s="39"/>
      <c r="C49" s="33" t="s">
        <v>25</v>
      </c>
      <c r="D49" s="40"/>
      <c r="E49" s="40"/>
      <c r="F49" s="40"/>
      <c r="G49" s="40"/>
      <c r="H49" s="40"/>
      <c r="I49" s="40"/>
      <c r="J49" s="40"/>
      <c r="K49" s="40"/>
      <c r="L49" s="64" t="str">
        <f>IF(E11= "","",E11)</f>
        <v>Správa železniční dopravní cesty, st.organizace</v>
      </c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  <c r="AF49" s="40"/>
      <c r="AG49" s="40"/>
      <c r="AH49" s="40"/>
      <c r="AI49" s="33" t="s">
        <v>31</v>
      </c>
      <c r="AJ49" s="40"/>
      <c r="AK49" s="40"/>
      <c r="AL49" s="40"/>
      <c r="AM49" s="73" t="str">
        <f>IF(E17="","",E17)</f>
        <v>HUTNÍ PROJEKT Frýdek - Místek a.s.</v>
      </c>
      <c r="AN49" s="64"/>
      <c r="AO49" s="64"/>
      <c r="AP49" s="64"/>
      <c r="AQ49" s="40"/>
      <c r="AR49" s="44"/>
      <c r="AS49" s="74" t="s">
        <v>52</v>
      </c>
      <c r="AT49" s="75"/>
      <c r="AU49" s="76"/>
      <c r="AV49" s="76"/>
      <c r="AW49" s="76"/>
      <c r="AX49" s="76"/>
      <c r="AY49" s="76"/>
      <c r="AZ49" s="76"/>
      <c r="BA49" s="76"/>
      <c r="BB49" s="76"/>
      <c r="BC49" s="76"/>
      <c r="BD49" s="77"/>
    </row>
    <row r="50" s="1" customFormat="1" ht="15.15" customHeight="1">
      <c r="B50" s="39"/>
      <c r="C50" s="33" t="s">
        <v>29</v>
      </c>
      <c r="D50" s="40"/>
      <c r="E50" s="40"/>
      <c r="F50" s="40"/>
      <c r="G50" s="40"/>
      <c r="H50" s="40"/>
      <c r="I50" s="40"/>
      <c r="J50" s="40"/>
      <c r="K50" s="40"/>
      <c r="L50" s="64" t="str">
        <f>IF(E14= "Vyplň údaj","",E14)</f>
        <v/>
      </c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33" t="s">
        <v>35</v>
      </c>
      <c r="AJ50" s="40"/>
      <c r="AK50" s="40"/>
      <c r="AL50" s="40"/>
      <c r="AM50" s="73" t="str">
        <f>IF(E20="","",E20)</f>
        <v xml:space="preserve"> </v>
      </c>
      <c r="AN50" s="64"/>
      <c r="AO50" s="64"/>
      <c r="AP50" s="64"/>
      <c r="AQ50" s="40"/>
      <c r="AR50" s="44"/>
      <c r="AS50" s="78"/>
      <c r="AT50" s="79"/>
      <c r="AU50" s="80"/>
      <c r="AV50" s="80"/>
      <c r="AW50" s="80"/>
      <c r="AX50" s="80"/>
      <c r="AY50" s="80"/>
      <c r="AZ50" s="80"/>
      <c r="BA50" s="80"/>
      <c r="BB50" s="80"/>
      <c r="BC50" s="80"/>
      <c r="BD50" s="81"/>
    </row>
    <row r="51" s="1" customFormat="1" ht="10.8" customHeight="1">
      <c r="B51" s="39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4"/>
      <c r="AS51" s="82"/>
      <c r="AT51" s="83"/>
      <c r="AU51" s="84"/>
      <c r="AV51" s="84"/>
      <c r="AW51" s="84"/>
      <c r="AX51" s="84"/>
      <c r="AY51" s="84"/>
      <c r="AZ51" s="84"/>
      <c r="BA51" s="84"/>
      <c r="BB51" s="84"/>
      <c r="BC51" s="84"/>
      <c r="BD51" s="85"/>
    </row>
    <row r="52" s="1" customFormat="1" ht="29.28" customHeight="1">
      <c r="B52" s="39"/>
      <c r="C52" s="86" t="s">
        <v>53</v>
      </c>
      <c r="D52" s="87"/>
      <c r="E52" s="87"/>
      <c r="F52" s="87"/>
      <c r="G52" s="87"/>
      <c r="H52" s="88"/>
      <c r="I52" s="89" t="s">
        <v>54</v>
      </c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7"/>
      <c r="AC52" s="87"/>
      <c r="AD52" s="87"/>
      <c r="AE52" s="87"/>
      <c r="AF52" s="87"/>
      <c r="AG52" s="90" t="s">
        <v>55</v>
      </c>
      <c r="AH52" s="87"/>
      <c r="AI52" s="87"/>
      <c r="AJ52" s="87"/>
      <c r="AK52" s="87"/>
      <c r="AL52" s="87"/>
      <c r="AM52" s="87"/>
      <c r="AN52" s="89" t="s">
        <v>56</v>
      </c>
      <c r="AO52" s="87"/>
      <c r="AP52" s="87"/>
      <c r="AQ52" s="91" t="s">
        <v>57</v>
      </c>
      <c r="AR52" s="44"/>
      <c r="AS52" s="92" t="s">
        <v>58</v>
      </c>
      <c r="AT52" s="93" t="s">
        <v>59</v>
      </c>
      <c r="AU52" s="93" t="s">
        <v>60</v>
      </c>
      <c r="AV52" s="93" t="s">
        <v>61</v>
      </c>
      <c r="AW52" s="93" t="s">
        <v>62</v>
      </c>
      <c r="AX52" s="93" t="s">
        <v>63</v>
      </c>
      <c r="AY52" s="93" t="s">
        <v>64</v>
      </c>
      <c r="AZ52" s="93" t="s">
        <v>65</v>
      </c>
      <c r="BA52" s="93" t="s">
        <v>66</v>
      </c>
      <c r="BB52" s="93" t="s">
        <v>67</v>
      </c>
      <c r="BC52" s="93" t="s">
        <v>68</v>
      </c>
      <c r="BD52" s="94" t="s">
        <v>69</v>
      </c>
    </row>
    <row r="53" s="1" customFormat="1" ht="10.8" customHeight="1">
      <c r="B53" s="39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4"/>
      <c r="AS53" s="95"/>
      <c r="AT53" s="96"/>
      <c r="AU53" s="96"/>
      <c r="AV53" s="96"/>
      <c r="AW53" s="96"/>
      <c r="AX53" s="96"/>
      <c r="AY53" s="96"/>
      <c r="AZ53" s="96"/>
      <c r="BA53" s="96"/>
      <c r="BB53" s="96"/>
      <c r="BC53" s="96"/>
      <c r="BD53" s="97"/>
    </row>
    <row r="54" s="5" customFormat="1" ht="32.4" customHeight="1">
      <c r="B54" s="98"/>
      <c r="C54" s="99" t="s">
        <v>70</v>
      </c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0"/>
      <c r="AB54" s="100"/>
      <c r="AC54" s="100"/>
      <c r="AD54" s="100"/>
      <c r="AE54" s="100"/>
      <c r="AF54" s="100"/>
      <c r="AG54" s="101">
        <f>ROUND(AG55,2)</f>
        <v>0</v>
      </c>
      <c r="AH54" s="101"/>
      <c r="AI54" s="101"/>
      <c r="AJ54" s="101"/>
      <c r="AK54" s="101"/>
      <c r="AL54" s="101"/>
      <c r="AM54" s="101"/>
      <c r="AN54" s="102">
        <f>SUM(AG54,AT54)</f>
        <v>0</v>
      </c>
      <c r="AO54" s="102"/>
      <c r="AP54" s="102"/>
      <c r="AQ54" s="103" t="s">
        <v>19</v>
      </c>
      <c r="AR54" s="104"/>
      <c r="AS54" s="105">
        <f>ROUND(AS55,2)</f>
        <v>0</v>
      </c>
      <c r="AT54" s="106">
        <f>ROUND(SUM(AV54:AW54),2)</f>
        <v>0</v>
      </c>
      <c r="AU54" s="107">
        <f>ROUND(AU55,5)</f>
        <v>0</v>
      </c>
      <c r="AV54" s="106">
        <f>ROUND(AZ54*L29,2)</f>
        <v>0</v>
      </c>
      <c r="AW54" s="106">
        <f>ROUND(BA54*L30,2)</f>
        <v>0</v>
      </c>
      <c r="AX54" s="106">
        <f>ROUND(BB54*L29,2)</f>
        <v>0</v>
      </c>
      <c r="AY54" s="106">
        <f>ROUND(BC54*L30,2)</f>
        <v>0</v>
      </c>
      <c r="AZ54" s="106">
        <f>ROUND(AZ55,2)</f>
        <v>0</v>
      </c>
      <c r="BA54" s="106">
        <f>ROUND(BA55,2)</f>
        <v>0</v>
      </c>
      <c r="BB54" s="106">
        <f>ROUND(BB55,2)</f>
        <v>0</v>
      </c>
      <c r="BC54" s="106">
        <f>ROUND(BC55,2)</f>
        <v>0</v>
      </c>
      <c r="BD54" s="108">
        <f>ROUND(BD55,2)</f>
        <v>0</v>
      </c>
      <c r="BS54" s="109" t="s">
        <v>71</v>
      </c>
      <c r="BT54" s="109" t="s">
        <v>72</v>
      </c>
      <c r="BU54" s="110" t="s">
        <v>73</v>
      </c>
      <c r="BV54" s="109" t="s">
        <v>74</v>
      </c>
      <c r="BW54" s="109" t="s">
        <v>5</v>
      </c>
      <c r="BX54" s="109" t="s">
        <v>75</v>
      </c>
      <c r="CL54" s="109" t="s">
        <v>19</v>
      </c>
    </row>
    <row r="55" s="6" customFormat="1" ht="16.5" customHeight="1">
      <c r="B55" s="111"/>
      <c r="C55" s="112"/>
      <c r="D55" s="113" t="s">
        <v>76</v>
      </c>
      <c r="E55" s="113"/>
      <c r="F55" s="113"/>
      <c r="G55" s="113"/>
      <c r="H55" s="113"/>
      <c r="I55" s="114"/>
      <c r="J55" s="113" t="s">
        <v>77</v>
      </c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113"/>
      <c r="Y55" s="113"/>
      <c r="Z55" s="113"/>
      <c r="AA55" s="113"/>
      <c r="AB55" s="113"/>
      <c r="AC55" s="113"/>
      <c r="AD55" s="113"/>
      <c r="AE55" s="113"/>
      <c r="AF55" s="113"/>
      <c r="AG55" s="115">
        <f>ROUND(SUM(AG56:AG59),2)</f>
        <v>0</v>
      </c>
      <c r="AH55" s="114"/>
      <c r="AI55" s="114"/>
      <c r="AJ55" s="114"/>
      <c r="AK55" s="114"/>
      <c r="AL55" s="114"/>
      <c r="AM55" s="114"/>
      <c r="AN55" s="116">
        <f>SUM(AG55,AT55)</f>
        <v>0</v>
      </c>
      <c r="AO55" s="114"/>
      <c r="AP55" s="114"/>
      <c r="AQ55" s="117" t="s">
        <v>78</v>
      </c>
      <c r="AR55" s="118"/>
      <c r="AS55" s="119">
        <f>ROUND(SUM(AS56:AS59),2)</f>
        <v>0</v>
      </c>
      <c r="AT55" s="120">
        <f>ROUND(SUM(AV55:AW55),2)</f>
        <v>0</v>
      </c>
      <c r="AU55" s="121">
        <f>ROUND(SUM(AU56:AU59),5)</f>
        <v>0</v>
      </c>
      <c r="AV55" s="120">
        <f>ROUND(AZ55*L29,2)</f>
        <v>0</v>
      </c>
      <c r="AW55" s="120">
        <f>ROUND(BA55*L30,2)</f>
        <v>0</v>
      </c>
      <c r="AX55" s="120">
        <f>ROUND(BB55*L29,2)</f>
        <v>0</v>
      </c>
      <c r="AY55" s="120">
        <f>ROUND(BC55*L30,2)</f>
        <v>0</v>
      </c>
      <c r="AZ55" s="120">
        <f>ROUND(SUM(AZ56:AZ59),2)</f>
        <v>0</v>
      </c>
      <c r="BA55" s="120">
        <f>ROUND(SUM(BA56:BA59),2)</f>
        <v>0</v>
      </c>
      <c r="BB55" s="120">
        <f>ROUND(SUM(BB56:BB59),2)</f>
        <v>0</v>
      </c>
      <c r="BC55" s="120">
        <f>ROUND(SUM(BC56:BC59),2)</f>
        <v>0</v>
      </c>
      <c r="BD55" s="122">
        <f>ROUND(SUM(BD56:BD59),2)</f>
        <v>0</v>
      </c>
      <c r="BS55" s="123" t="s">
        <v>71</v>
      </c>
      <c r="BT55" s="123" t="s">
        <v>79</v>
      </c>
      <c r="BU55" s="123" t="s">
        <v>73</v>
      </c>
      <c r="BV55" s="123" t="s">
        <v>74</v>
      </c>
      <c r="BW55" s="123" t="s">
        <v>80</v>
      </c>
      <c r="BX55" s="123" t="s">
        <v>5</v>
      </c>
      <c r="CL55" s="123" t="s">
        <v>19</v>
      </c>
      <c r="CM55" s="123" t="s">
        <v>81</v>
      </c>
    </row>
    <row r="56" s="3" customFormat="1" ht="16.5" customHeight="1">
      <c r="A56" s="124" t="s">
        <v>82</v>
      </c>
      <c r="B56" s="63"/>
      <c r="C56" s="125"/>
      <c r="D56" s="125"/>
      <c r="E56" s="126" t="s">
        <v>83</v>
      </c>
      <c r="F56" s="126"/>
      <c r="G56" s="126"/>
      <c r="H56" s="126"/>
      <c r="I56" s="126"/>
      <c r="J56" s="125"/>
      <c r="K56" s="126" t="s">
        <v>84</v>
      </c>
      <c r="L56" s="126"/>
      <c r="M56" s="126"/>
      <c r="N56" s="126"/>
      <c r="O56" s="126"/>
      <c r="P56" s="126"/>
      <c r="Q56" s="126"/>
      <c r="R56" s="126"/>
      <c r="S56" s="126"/>
      <c r="T56" s="126"/>
      <c r="U56" s="126"/>
      <c r="V56" s="126"/>
      <c r="W56" s="126"/>
      <c r="X56" s="126"/>
      <c r="Y56" s="126"/>
      <c r="Z56" s="126"/>
      <c r="AA56" s="126"/>
      <c r="AB56" s="126"/>
      <c r="AC56" s="126"/>
      <c r="AD56" s="126"/>
      <c r="AE56" s="126"/>
      <c r="AF56" s="126"/>
      <c r="AG56" s="127">
        <f>'D1.01 - Architektonicko-s...'!J32</f>
        <v>0</v>
      </c>
      <c r="AH56" s="125"/>
      <c r="AI56" s="125"/>
      <c r="AJ56" s="125"/>
      <c r="AK56" s="125"/>
      <c r="AL56" s="125"/>
      <c r="AM56" s="125"/>
      <c r="AN56" s="127">
        <f>SUM(AG56,AT56)</f>
        <v>0</v>
      </c>
      <c r="AO56" s="125"/>
      <c r="AP56" s="125"/>
      <c r="AQ56" s="128" t="s">
        <v>85</v>
      </c>
      <c r="AR56" s="65"/>
      <c r="AS56" s="129">
        <v>0</v>
      </c>
      <c r="AT56" s="130">
        <f>ROUND(SUM(AV56:AW56),2)</f>
        <v>0</v>
      </c>
      <c r="AU56" s="131">
        <f>'D1.01 - Architektonicko-s...'!P113</f>
        <v>0</v>
      </c>
      <c r="AV56" s="130">
        <f>'D1.01 - Architektonicko-s...'!J35</f>
        <v>0</v>
      </c>
      <c r="AW56" s="130">
        <f>'D1.01 - Architektonicko-s...'!J36</f>
        <v>0</v>
      </c>
      <c r="AX56" s="130">
        <f>'D1.01 - Architektonicko-s...'!J37</f>
        <v>0</v>
      </c>
      <c r="AY56" s="130">
        <f>'D1.01 - Architektonicko-s...'!J38</f>
        <v>0</v>
      </c>
      <c r="AZ56" s="130">
        <f>'D1.01 - Architektonicko-s...'!F35</f>
        <v>0</v>
      </c>
      <c r="BA56" s="130">
        <f>'D1.01 - Architektonicko-s...'!F36</f>
        <v>0</v>
      </c>
      <c r="BB56" s="130">
        <f>'D1.01 - Architektonicko-s...'!F37</f>
        <v>0</v>
      </c>
      <c r="BC56" s="130">
        <f>'D1.01 - Architektonicko-s...'!F38</f>
        <v>0</v>
      </c>
      <c r="BD56" s="132">
        <f>'D1.01 - Architektonicko-s...'!F39</f>
        <v>0</v>
      </c>
      <c r="BT56" s="133" t="s">
        <v>81</v>
      </c>
      <c r="BV56" s="133" t="s">
        <v>74</v>
      </c>
      <c r="BW56" s="133" t="s">
        <v>86</v>
      </c>
      <c r="BX56" s="133" t="s">
        <v>80</v>
      </c>
      <c r="CL56" s="133" t="s">
        <v>19</v>
      </c>
    </row>
    <row r="57" s="3" customFormat="1" ht="16.5" customHeight="1">
      <c r="A57" s="124" t="s">
        <v>82</v>
      </c>
      <c r="B57" s="63"/>
      <c r="C57" s="125"/>
      <c r="D57" s="125"/>
      <c r="E57" s="126" t="s">
        <v>87</v>
      </c>
      <c r="F57" s="126"/>
      <c r="G57" s="126"/>
      <c r="H57" s="126"/>
      <c r="I57" s="126"/>
      <c r="J57" s="125"/>
      <c r="K57" s="126" t="s">
        <v>88</v>
      </c>
      <c r="L57" s="126"/>
      <c r="M57" s="126"/>
      <c r="N57" s="126"/>
      <c r="O57" s="126"/>
      <c r="P57" s="126"/>
      <c r="Q57" s="126"/>
      <c r="R57" s="126"/>
      <c r="S57" s="126"/>
      <c r="T57" s="126"/>
      <c r="U57" s="126"/>
      <c r="V57" s="126"/>
      <c r="W57" s="126"/>
      <c r="X57" s="126"/>
      <c r="Y57" s="126"/>
      <c r="Z57" s="126"/>
      <c r="AA57" s="126"/>
      <c r="AB57" s="126"/>
      <c r="AC57" s="126"/>
      <c r="AD57" s="126"/>
      <c r="AE57" s="126"/>
      <c r="AF57" s="126"/>
      <c r="AG57" s="127">
        <f>'D1.03 - Zdravotně technic...'!J32</f>
        <v>0</v>
      </c>
      <c r="AH57" s="125"/>
      <c r="AI57" s="125"/>
      <c r="AJ57" s="125"/>
      <c r="AK57" s="125"/>
      <c r="AL57" s="125"/>
      <c r="AM57" s="125"/>
      <c r="AN57" s="127">
        <f>SUM(AG57,AT57)</f>
        <v>0</v>
      </c>
      <c r="AO57" s="125"/>
      <c r="AP57" s="125"/>
      <c r="AQ57" s="128" t="s">
        <v>85</v>
      </c>
      <c r="AR57" s="65"/>
      <c r="AS57" s="129">
        <v>0</v>
      </c>
      <c r="AT57" s="130">
        <f>ROUND(SUM(AV57:AW57),2)</f>
        <v>0</v>
      </c>
      <c r="AU57" s="131">
        <f>'D1.03 - Zdravotně technic...'!P92</f>
        <v>0</v>
      </c>
      <c r="AV57" s="130">
        <f>'D1.03 - Zdravotně technic...'!J35</f>
        <v>0</v>
      </c>
      <c r="AW57" s="130">
        <f>'D1.03 - Zdravotně technic...'!J36</f>
        <v>0</v>
      </c>
      <c r="AX57" s="130">
        <f>'D1.03 - Zdravotně technic...'!J37</f>
        <v>0</v>
      </c>
      <c r="AY57" s="130">
        <f>'D1.03 - Zdravotně technic...'!J38</f>
        <v>0</v>
      </c>
      <c r="AZ57" s="130">
        <f>'D1.03 - Zdravotně technic...'!F35</f>
        <v>0</v>
      </c>
      <c r="BA57" s="130">
        <f>'D1.03 - Zdravotně technic...'!F36</f>
        <v>0</v>
      </c>
      <c r="BB57" s="130">
        <f>'D1.03 - Zdravotně technic...'!F37</f>
        <v>0</v>
      </c>
      <c r="BC57" s="130">
        <f>'D1.03 - Zdravotně technic...'!F38</f>
        <v>0</v>
      </c>
      <c r="BD57" s="132">
        <f>'D1.03 - Zdravotně technic...'!F39</f>
        <v>0</v>
      </c>
      <c r="BT57" s="133" t="s">
        <v>81</v>
      </c>
      <c r="BV57" s="133" t="s">
        <v>74</v>
      </c>
      <c r="BW57" s="133" t="s">
        <v>89</v>
      </c>
      <c r="BX57" s="133" t="s">
        <v>80</v>
      </c>
      <c r="CL57" s="133" t="s">
        <v>19</v>
      </c>
    </row>
    <row r="58" s="3" customFormat="1" ht="16.5" customHeight="1">
      <c r="A58" s="124" t="s">
        <v>82</v>
      </c>
      <c r="B58" s="63"/>
      <c r="C58" s="125"/>
      <c r="D58" s="125"/>
      <c r="E58" s="126" t="s">
        <v>90</v>
      </c>
      <c r="F58" s="126"/>
      <c r="G58" s="126"/>
      <c r="H58" s="126"/>
      <c r="I58" s="126"/>
      <c r="J58" s="125"/>
      <c r="K58" s="126" t="s">
        <v>91</v>
      </c>
      <c r="L58" s="126"/>
      <c r="M58" s="126"/>
      <c r="N58" s="126"/>
      <c r="O58" s="126"/>
      <c r="P58" s="126"/>
      <c r="Q58" s="126"/>
      <c r="R58" s="126"/>
      <c r="S58" s="126"/>
      <c r="T58" s="126"/>
      <c r="U58" s="126"/>
      <c r="V58" s="126"/>
      <c r="W58" s="126"/>
      <c r="X58" s="126"/>
      <c r="Y58" s="126"/>
      <c r="Z58" s="126"/>
      <c r="AA58" s="126"/>
      <c r="AB58" s="126"/>
      <c r="AC58" s="126"/>
      <c r="AD58" s="126"/>
      <c r="AE58" s="126"/>
      <c r="AF58" s="126"/>
      <c r="AG58" s="127">
        <f>'D1.07 - Vytápění'!J32</f>
        <v>0</v>
      </c>
      <c r="AH58" s="125"/>
      <c r="AI58" s="125"/>
      <c r="AJ58" s="125"/>
      <c r="AK58" s="125"/>
      <c r="AL58" s="125"/>
      <c r="AM58" s="125"/>
      <c r="AN58" s="127">
        <f>SUM(AG58,AT58)</f>
        <v>0</v>
      </c>
      <c r="AO58" s="125"/>
      <c r="AP58" s="125"/>
      <c r="AQ58" s="128" t="s">
        <v>85</v>
      </c>
      <c r="AR58" s="65"/>
      <c r="AS58" s="129">
        <v>0</v>
      </c>
      <c r="AT58" s="130">
        <f>ROUND(SUM(AV58:AW58),2)</f>
        <v>0</v>
      </c>
      <c r="AU58" s="131">
        <f>'D1.07 - Vytápění'!P91</f>
        <v>0</v>
      </c>
      <c r="AV58" s="130">
        <f>'D1.07 - Vytápění'!J35</f>
        <v>0</v>
      </c>
      <c r="AW58" s="130">
        <f>'D1.07 - Vytápění'!J36</f>
        <v>0</v>
      </c>
      <c r="AX58" s="130">
        <f>'D1.07 - Vytápění'!J37</f>
        <v>0</v>
      </c>
      <c r="AY58" s="130">
        <f>'D1.07 - Vytápění'!J38</f>
        <v>0</v>
      </c>
      <c r="AZ58" s="130">
        <f>'D1.07 - Vytápění'!F35</f>
        <v>0</v>
      </c>
      <c r="BA58" s="130">
        <f>'D1.07 - Vytápění'!F36</f>
        <v>0</v>
      </c>
      <c r="BB58" s="130">
        <f>'D1.07 - Vytápění'!F37</f>
        <v>0</v>
      </c>
      <c r="BC58" s="130">
        <f>'D1.07 - Vytápění'!F38</f>
        <v>0</v>
      </c>
      <c r="BD58" s="132">
        <f>'D1.07 - Vytápění'!F39</f>
        <v>0</v>
      </c>
      <c r="BT58" s="133" t="s">
        <v>81</v>
      </c>
      <c r="BV58" s="133" t="s">
        <v>74</v>
      </c>
      <c r="BW58" s="133" t="s">
        <v>92</v>
      </c>
      <c r="BX58" s="133" t="s">
        <v>80</v>
      </c>
      <c r="CL58" s="133" t="s">
        <v>19</v>
      </c>
    </row>
    <row r="59" s="3" customFormat="1" ht="16.5" customHeight="1">
      <c r="A59" s="124" t="s">
        <v>82</v>
      </c>
      <c r="B59" s="63"/>
      <c r="C59" s="125"/>
      <c r="D59" s="125"/>
      <c r="E59" s="126" t="s">
        <v>93</v>
      </c>
      <c r="F59" s="126"/>
      <c r="G59" s="126"/>
      <c r="H59" s="126"/>
      <c r="I59" s="126"/>
      <c r="J59" s="125"/>
      <c r="K59" s="126" t="s">
        <v>94</v>
      </c>
      <c r="L59" s="126"/>
      <c r="M59" s="126"/>
      <c r="N59" s="126"/>
      <c r="O59" s="126"/>
      <c r="P59" s="126"/>
      <c r="Q59" s="126"/>
      <c r="R59" s="126"/>
      <c r="S59" s="126"/>
      <c r="T59" s="126"/>
      <c r="U59" s="126"/>
      <c r="V59" s="126"/>
      <c r="W59" s="126"/>
      <c r="X59" s="126"/>
      <c r="Y59" s="126"/>
      <c r="Z59" s="126"/>
      <c r="AA59" s="126"/>
      <c r="AB59" s="126"/>
      <c r="AC59" s="126"/>
      <c r="AD59" s="126"/>
      <c r="AE59" s="126"/>
      <c r="AF59" s="126"/>
      <c r="AG59" s="127">
        <f>'D1.08 - Elektroinstalace ...'!J32</f>
        <v>0</v>
      </c>
      <c r="AH59" s="125"/>
      <c r="AI59" s="125"/>
      <c r="AJ59" s="125"/>
      <c r="AK59" s="125"/>
      <c r="AL59" s="125"/>
      <c r="AM59" s="125"/>
      <c r="AN59" s="127">
        <f>SUM(AG59,AT59)</f>
        <v>0</v>
      </c>
      <c r="AO59" s="125"/>
      <c r="AP59" s="125"/>
      <c r="AQ59" s="128" t="s">
        <v>85</v>
      </c>
      <c r="AR59" s="65"/>
      <c r="AS59" s="134">
        <v>0</v>
      </c>
      <c r="AT59" s="135">
        <f>ROUND(SUM(AV59:AW59),2)</f>
        <v>0</v>
      </c>
      <c r="AU59" s="136">
        <f>'D1.08 - Elektroinstalace ...'!P95</f>
        <v>0</v>
      </c>
      <c r="AV59" s="135">
        <f>'D1.08 - Elektroinstalace ...'!J35</f>
        <v>0</v>
      </c>
      <c r="AW59" s="135">
        <f>'D1.08 - Elektroinstalace ...'!J36</f>
        <v>0</v>
      </c>
      <c r="AX59" s="135">
        <f>'D1.08 - Elektroinstalace ...'!J37</f>
        <v>0</v>
      </c>
      <c r="AY59" s="135">
        <f>'D1.08 - Elektroinstalace ...'!J38</f>
        <v>0</v>
      </c>
      <c r="AZ59" s="135">
        <f>'D1.08 - Elektroinstalace ...'!F35</f>
        <v>0</v>
      </c>
      <c r="BA59" s="135">
        <f>'D1.08 - Elektroinstalace ...'!F36</f>
        <v>0</v>
      </c>
      <c r="BB59" s="135">
        <f>'D1.08 - Elektroinstalace ...'!F37</f>
        <v>0</v>
      </c>
      <c r="BC59" s="135">
        <f>'D1.08 - Elektroinstalace ...'!F38</f>
        <v>0</v>
      </c>
      <c r="BD59" s="137">
        <f>'D1.08 - Elektroinstalace ...'!F39</f>
        <v>0</v>
      </c>
      <c r="BT59" s="133" t="s">
        <v>81</v>
      </c>
      <c r="BV59" s="133" t="s">
        <v>74</v>
      </c>
      <c r="BW59" s="133" t="s">
        <v>95</v>
      </c>
      <c r="BX59" s="133" t="s">
        <v>80</v>
      </c>
      <c r="CL59" s="133" t="s">
        <v>96</v>
      </c>
    </row>
    <row r="60" s="1" customFormat="1" ht="30" customHeight="1">
      <c r="B60" s="39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4"/>
    </row>
    <row r="61" s="1" customFormat="1" ht="6.96" customHeight="1">
      <c r="B61" s="59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44"/>
    </row>
  </sheetData>
  <sheetProtection sheet="1" formatColumns="0" formatRows="0" objects="1" scenarios="1" spinCount="100000" saltValue="mlCDZ/pYhX3h4IliuZQSfC2837LOIDaXTHyB5HBYQYuj602M3c6j39NkQkkhIDf41HXsK+psAkWtqdO+y7Ih6g==" hashValue="kLtRLHZ06ZHm9jA7d4dUi406pBgGcJOP0tpoTJy/fl+VPCRooO6c0oao2fjJ35Q/+F/GeOEMGZ0vnOeTUwHfaA==" algorithmName="SHA-512" password="CC35"/>
  <mergeCells count="58">
    <mergeCell ref="W31:AE31"/>
    <mergeCell ref="BE5:BE32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S49:AT51"/>
    <mergeCell ref="AM50:AP50"/>
    <mergeCell ref="L45:AO45"/>
    <mergeCell ref="AM47:AN47"/>
    <mergeCell ref="AM49:AP49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  <mergeCell ref="AN52:AP52"/>
    <mergeCell ref="AG52:AM52"/>
    <mergeCell ref="AN55:AP55"/>
    <mergeCell ref="AG55:AM55"/>
    <mergeCell ref="AN56:AP56"/>
    <mergeCell ref="AG56:AM56"/>
    <mergeCell ref="AN57:AP57"/>
    <mergeCell ref="AG57:AM57"/>
    <mergeCell ref="AN58:AP58"/>
    <mergeCell ref="AG58:AM58"/>
    <mergeCell ref="AN59:AP59"/>
    <mergeCell ref="AG59:AM59"/>
    <mergeCell ref="AG54:AM54"/>
    <mergeCell ref="AN54:AP54"/>
    <mergeCell ref="C52:G52"/>
    <mergeCell ref="I52:AF52"/>
    <mergeCell ref="D55:H55"/>
    <mergeCell ref="J55:AF55"/>
    <mergeCell ref="E56:I56"/>
    <mergeCell ref="K56:AF56"/>
    <mergeCell ref="E57:I57"/>
    <mergeCell ref="K57:AF57"/>
    <mergeCell ref="E58:I58"/>
    <mergeCell ref="K58:AF58"/>
    <mergeCell ref="E59:I59"/>
    <mergeCell ref="K59:AF59"/>
  </mergeCells>
  <hyperlinks>
    <hyperlink ref="A56" location="'D1.01 - Architektonicko-s...'!C2" display="/"/>
    <hyperlink ref="A57" location="'D1.03 - Zdravotně technic...'!C2" display="/"/>
    <hyperlink ref="A58" location="'D1.07 - Vytápění'!C2" display="/"/>
    <hyperlink ref="A59" location="'D1.08 - Elektroinstalace ...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7" customWidth="1"/>
    <col min="8" max="8" width="11.5" customWidth="1"/>
    <col min="9" max="9" width="20.17" style="138" customWidth="1"/>
    <col min="10" max="10" width="20.17" customWidth="1"/>
    <col min="11" max="11" width="20.17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8" t="s">
        <v>86</v>
      </c>
    </row>
    <row r="3" ht="6.96" customHeight="1">
      <c r="B3" s="139"/>
      <c r="C3" s="140"/>
      <c r="D3" s="140"/>
      <c r="E3" s="140"/>
      <c r="F3" s="140"/>
      <c r="G3" s="140"/>
      <c r="H3" s="140"/>
      <c r="I3" s="141"/>
      <c r="J3" s="140"/>
      <c r="K3" s="140"/>
      <c r="L3" s="21"/>
      <c r="AT3" s="18" t="s">
        <v>81</v>
      </c>
    </row>
    <row r="4" ht="24.96" customHeight="1">
      <c r="B4" s="21"/>
      <c r="D4" s="142" t="s">
        <v>97</v>
      </c>
      <c r="L4" s="21"/>
      <c r="M4" s="143" t="s">
        <v>10</v>
      </c>
      <c r="AT4" s="18" t="s">
        <v>4</v>
      </c>
    </row>
    <row r="5" ht="6.96" customHeight="1">
      <c r="B5" s="21"/>
      <c r="L5" s="21"/>
    </row>
    <row r="6" ht="12" customHeight="1">
      <c r="B6" s="21"/>
      <c r="D6" s="144" t="s">
        <v>16</v>
      </c>
      <c r="L6" s="21"/>
    </row>
    <row r="7" ht="16.5" customHeight="1">
      <c r="B7" s="21"/>
      <c r="E7" s="145" t="str">
        <f>'Rekapitulace stavby'!K6</f>
        <v>ON – Rosice u Brna</v>
      </c>
      <c r="F7" s="144"/>
      <c r="G7" s="144"/>
      <c r="H7" s="144"/>
      <c r="L7" s="21"/>
    </row>
    <row r="8" ht="12" customHeight="1">
      <c r="B8" s="21"/>
      <c r="D8" s="144" t="s">
        <v>98</v>
      </c>
      <c r="L8" s="21"/>
    </row>
    <row r="9" s="1" customFormat="1" ht="16.5" customHeight="1">
      <c r="B9" s="44"/>
      <c r="E9" s="145" t="s">
        <v>99</v>
      </c>
      <c r="F9" s="1"/>
      <c r="G9" s="1"/>
      <c r="H9" s="1"/>
      <c r="I9" s="146"/>
      <c r="L9" s="44"/>
    </row>
    <row r="10" s="1" customFormat="1" ht="12" customHeight="1">
      <c r="B10" s="44"/>
      <c r="D10" s="144" t="s">
        <v>100</v>
      </c>
      <c r="I10" s="146"/>
      <c r="L10" s="44"/>
    </row>
    <row r="11" s="1" customFormat="1" ht="36.96" customHeight="1">
      <c r="B11" s="44"/>
      <c r="E11" s="147" t="s">
        <v>101</v>
      </c>
      <c r="F11" s="1"/>
      <c r="G11" s="1"/>
      <c r="H11" s="1"/>
      <c r="I11" s="146"/>
      <c r="L11" s="44"/>
    </row>
    <row r="12" s="1" customFormat="1">
      <c r="B12" s="44"/>
      <c r="I12" s="146"/>
      <c r="L12" s="44"/>
    </row>
    <row r="13" s="1" customFormat="1" ht="12" customHeight="1">
      <c r="B13" s="44"/>
      <c r="D13" s="144" t="s">
        <v>18</v>
      </c>
      <c r="F13" s="133" t="s">
        <v>19</v>
      </c>
      <c r="I13" s="148" t="s">
        <v>20</v>
      </c>
      <c r="J13" s="133" t="s">
        <v>19</v>
      </c>
      <c r="L13" s="44"/>
    </row>
    <row r="14" s="1" customFormat="1" ht="12" customHeight="1">
      <c r="B14" s="44"/>
      <c r="D14" s="144" t="s">
        <v>21</v>
      </c>
      <c r="F14" s="133" t="s">
        <v>22</v>
      </c>
      <c r="I14" s="148" t="s">
        <v>23</v>
      </c>
      <c r="J14" s="149" t="str">
        <f>'Rekapitulace stavby'!AN8</f>
        <v>21. 1. 2019</v>
      </c>
      <c r="L14" s="44"/>
    </row>
    <row r="15" s="1" customFormat="1" ht="10.8" customHeight="1">
      <c r="B15" s="44"/>
      <c r="I15" s="146"/>
      <c r="L15" s="44"/>
    </row>
    <row r="16" s="1" customFormat="1" ht="12" customHeight="1">
      <c r="B16" s="44"/>
      <c r="D16" s="144" t="s">
        <v>25</v>
      </c>
      <c r="I16" s="148" t="s">
        <v>26</v>
      </c>
      <c r="J16" s="133" t="s">
        <v>19</v>
      </c>
      <c r="L16" s="44"/>
    </row>
    <row r="17" s="1" customFormat="1" ht="18" customHeight="1">
      <c r="B17" s="44"/>
      <c r="E17" s="133" t="s">
        <v>27</v>
      </c>
      <c r="I17" s="148" t="s">
        <v>28</v>
      </c>
      <c r="J17" s="133" t="s">
        <v>19</v>
      </c>
      <c r="L17" s="44"/>
    </row>
    <row r="18" s="1" customFormat="1" ht="6.96" customHeight="1">
      <c r="B18" s="44"/>
      <c r="I18" s="146"/>
      <c r="L18" s="44"/>
    </row>
    <row r="19" s="1" customFormat="1" ht="12" customHeight="1">
      <c r="B19" s="44"/>
      <c r="D19" s="144" t="s">
        <v>29</v>
      </c>
      <c r="I19" s="148" t="s">
        <v>26</v>
      </c>
      <c r="J19" s="34" t="str">
        <f>'Rekapitulace stavby'!AN13</f>
        <v>Vyplň údaj</v>
      </c>
      <c r="L19" s="44"/>
    </row>
    <row r="20" s="1" customFormat="1" ht="18" customHeight="1">
      <c r="B20" s="44"/>
      <c r="E20" s="34" t="str">
        <f>'Rekapitulace stavby'!E14</f>
        <v>Vyplň údaj</v>
      </c>
      <c r="F20" s="133"/>
      <c r="G20" s="133"/>
      <c r="H20" s="133"/>
      <c r="I20" s="148" t="s">
        <v>28</v>
      </c>
      <c r="J20" s="34" t="str">
        <f>'Rekapitulace stavby'!AN14</f>
        <v>Vyplň údaj</v>
      </c>
      <c r="L20" s="44"/>
    </row>
    <row r="21" s="1" customFormat="1" ht="6.96" customHeight="1">
      <c r="B21" s="44"/>
      <c r="I21" s="146"/>
      <c r="L21" s="44"/>
    </row>
    <row r="22" s="1" customFormat="1" ht="12" customHeight="1">
      <c r="B22" s="44"/>
      <c r="D22" s="144" t="s">
        <v>31</v>
      </c>
      <c r="I22" s="148" t="s">
        <v>26</v>
      </c>
      <c r="J22" s="133" t="s">
        <v>32</v>
      </c>
      <c r="L22" s="44"/>
    </row>
    <row r="23" s="1" customFormat="1" ht="18" customHeight="1">
      <c r="B23" s="44"/>
      <c r="E23" s="133" t="s">
        <v>33</v>
      </c>
      <c r="I23" s="148" t="s">
        <v>28</v>
      </c>
      <c r="J23" s="133" t="s">
        <v>19</v>
      </c>
      <c r="L23" s="44"/>
    </row>
    <row r="24" s="1" customFormat="1" ht="6.96" customHeight="1">
      <c r="B24" s="44"/>
      <c r="I24" s="146"/>
      <c r="L24" s="44"/>
    </row>
    <row r="25" s="1" customFormat="1" ht="12" customHeight="1">
      <c r="B25" s="44"/>
      <c r="D25" s="144" t="s">
        <v>35</v>
      </c>
      <c r="I25" s="148" t="s">
        <v>26</v>
      </c>
      <c r="J25" s="133" t="s">
        <v>19</v>
      </c>
      <c r="L25" s="44"/>
    </row>
    <row r="26" s="1" customFormat="1" ht="18" customHeight="1">
      <c r="B26" s="44"/>
      <c r="E26" s="133" t="s">
        <v>22</v>
      </c>
      <c r="I26" s="148" t="s">
        <v>28</v>
      </c>
      <c r="J26" s="133" t="s">
        <v>19</v>
      </c>
      <c r="L26" s="44"/>
    </row>
    <row r="27" s="1" customFormat="1" ht="6.96" customHeight="1">
      <c r="B27" s="44"/>
      <c r="I27" s="146"/>
      <c r="L27" s="44"/>
    </row>
    <row r="28" s="1" customFormat="1" ht="12" customHeight="1">
      <c r="B28" s="44"/>
      <c r="D28" s="144" t="s">
        <v>36</v>
      </c>
      <c r="I28" s="146"/>
      <c r="L28" s="44"/>
    </row>
    <row r="29" s="7" customFormat="1" ht="16.5" customHeight="1">
      <c r="B29" s="150"/>
      <c r="E29" s="151" t="s">
        <v>19</v>
      </c>
      <c r="F29" s="151"/>
      <c r="G29" s="151"/>
      <c r="H29" s="151"/>
      <c r="I29" s="152"/>
      <c r="L29" s="150"/>
    </row>
    <row r="30" s="1" customFormat="1" ht="6.96" customHeight="1">
      <c r="B30" s="44"/>
      <c r="I30" s="146"/>
      <c r="L30" s="44"/>
    </row>
    <row r="31" s="1" customFormat="1" ht="6.96" customHeight="1">
      <c r="B31" s="44"/>
      <c r="D31" s="76"/>
      <c r="E31" s="76"/>
      <c r="F31" s="76"/>
      <c r="G31" s="76"/>
      <c r="H31" s="76"/>
      <c r="I31" s="153"/>
      <c r="J31" s="76"/>
      <c r="K31" s="76"/>
      <c r="L31" s="44"/>
    </row>
    <row r="32" s="1" customFormat="1" ht="25.44" customHeight="1">
      <c r="B32" s="44"/>
      <c r="D32" s="154" t="s">
        <v>38</v>
      </c>
      <c r="I32" s="146"/>
      <c r="J32" s="155">
        <f>ROUND(J113, 2)</f>
        <v>0</v>
      </c>
      <c r="L32" s="44"/>
    </row>
    <row r="33" s="1" customFormat="1" ht="6.96" customHeight="1">
      <c r="B33" s="44"/>
      <c r="D33" s="76"/>
      <c r="E33" s="76"/>
      <c r="F33" s="76"/>
      <c r="G33" s="76"/>
      <c r="H33" s="76"/>
      <c r="I33" s="153"/>
      <c r="J33" s="76"/>
      <c r="K33" s="76"/>
      <c r="L33" s="44"/>
    </row>
    <row r="34" s="1" customFormat="1" ht="14.4" customHeight="1">
      <c r="B34" s="44"/>
      <c r="F34" s="156" t="s">
        <v>40</v>
      </c>
      <c r="I34" s="157" t="s">
        <v>39</v>
      </c>
      <c r="J34" s="156" t="s">
        <v>41</v>
      </c>
      <c r="L34" s="44"/>
    </row>
    <row r="35" s="1" customFormat="1" ht="14.4" customHeight="1">
      <c r="B35" s="44"/>
      <c r="D35" s="158" t="s">
        <v>42</v>
      </c>
      <c r="E35" s="144" t="s">
        <v>43</v>
      </c>
      <c r="F35" s="159">
        <f>ROUND((SUM(BE113:BE697)),  2)</f>
        <v>0</v>
      </c>
      <c r="I35" s="160">
        <v>0.20999999999999999</v>
      </c>
      <c r="J35" s="159">
        <f>ROUND(((SUM(BE113:BE697))*I35),  2)</f>
        <v>0</v>
      </c>
      <c r="L35" s="44"/>
    </row>
    <row r="36" s="1" customFormat="1" ht="14.4" customHeight="1">
      <c r="B36" s="44"/>
      <c r="E36" s="144" t="s">
        <v>44</v>
      </c>
      <c r="F36" s="159">
        <f>ROUND((SUM(BF113:BF697)),  2)</f>
        <v>0</v>
      </c>
      <c r="I36" s="160">
        <v>0.14999999999999999</v>
      </c>
      <c r="J36" s="159">
        <f>ROUND(((SUM(BF113:BF697))*I36),  2)</f>
        <v>0</v>
      </c>
      <c r="L36" s="44"/>
    </row>
    <row r="37" hidden="1" s="1" customFormat="1" ht="14.4" customHeight="1">
      <c r="B37" s="44"/>
      <c r="E37" s="144" t="s">
        <v>45</v>
      </c>
      <c r="F37" s="159">
        <f>ROUND((SUM(BG113:BG697)),  2)</f>
        <v>0</v>
      </c>
      <c r="I37" s="160">
        <v>0.20999999999999999</v>
      </c>
      <c r="J37" s="159">
        <f>0</f>
        <v>0</v>
      </c>
      <c r="L37" s="44"/>
    </row>
    <row r="38" hidden="1" s="1" customFormat="1" ht="14.4" customHeight="1">
      <c r="B38" s="44"/>
      <c r="E38" s="144" t="s">
        <v>46</v>
      </c>
      <c r="F38" s="159">
        <f>ROUND((SUM(BH113:BH697)),  2)</f>
        <v>0</v>
      </c>
      <c r="I38" s="160">
        <v>0.14999999999999999</v>
      </c>
      <c r="J38" s="159">
        <f>0</f>
        <v>0</v>
      </c>
      <c r="L38" s="44"/>
    </row>
    <row r="39" hidden="1" s="1" customFormat="1" ht="14.4" customHeight="1">
      <c r="B39" s="44"/>
      <c r="E39" s="144" t="s">
        <v>47</v>
      </c>
      <c r="F39" s="159">
        <f>ROUND((SUM(BI113:BI697)),  2)</f>
        <v>0</v>
      </c>
      <c r="I39" s="160">
        <v>0</v>
      </c>
      <c r="J39" s="159">
        <f>0</f>
        <v>0</v>
      </c>
      <c r="L39" s="44"/>
    </row>
    <row r="40" s="1" customFormat="1" ht="6.96" customHeight="1">
      <c r="B40" s="44"/>
      <c r="I40" s="146"/>
      <c r="L40" s="44"/>
    </row>
    <row r="41" s="1" customFormat="1" ht="25.44" customHeight="1">
      <c r="B41" s="44"/>
      <c r="C41" s="161"/>
      <c r="D41" s="162" t="s">
        <v>48</v>
      </c>
      <c r="E41" s="163"/>
      <c r="F41" s="163"/>
      <c r="G41" s="164" t="s">
        <v>49</v>
      </c>
      <c r="H41" s="165" t="s">
        <v>50</v>
      </c>
      <c r="I41" s="166"/>
      <c r="J41" s="167">
        <f>SUM(J32:J39)</f>
        <v>0</v>
      </c>
      <c r="K41" s="168"/>
      <c r="L41" s="44"/>
    </row>
    <row r="42" s="1" customFormat="1" ht="14.4" customHeight="1">
      <c r="B42" s="169"/>
      <c r="C42" s="170"/>
      <c r="D42" s="170"/>
      <c r="E42" s="170"/>
      <c r="F42" s="170"/>
      <c r="G42" s="170"/>
      <c r="H42" s="170"/>
      <c r="I42" s="171"/>
      <c r="J42" s="170"/>
      <c r="K42" s="170"/>
      <c r="L42" s="44"/>
    </row>
    <row r="46" s="1" customFormat="1" ht="6.96" customHeight="1">
      <c r="B46" s="172"/>
      <c r="C46" s="173"/>
      <c r="D46" s="173"/>
      <c r="E46" s="173"/>
      <c r="F46" s="173"/>
      <c r="G46" s="173"/>
      <c r="H46" s="173"/>
      <c r="I46" s="174"/>
      <c r="J46" s="173"/>
      <c r="K46" s="173"/>
      <c r="L46" s="44"/>
    </row>
    <row r="47" s="1" customFormat="1" ht="24.96" customHeight="1">
      <c r="B47" s="39"/>
      <c r="C47" s="24" t="s">
        <v>102</v>
      </c>
      <c r="D47" s="40"/>
      <c r="E47" s="40"/>
      <c r="F47" s="40"/>
      <c r="G47" s="40"/>
      <c r="H47" s="40"/>
      <c r="I47" s="146"/>
      <c r="J47" s="40"/>
      <c r="K47" s="40"/>
      <c r="L47" s="44"/>
    </row>
    <row r="48" s="1" customFormat="1" ht="6.96" customHeight="1">
      <c r="B48" s="39"/>
      <c r="C48" s="40"/>
      <c r="D48" s="40"/>
      <c r="E48" s="40"/>
      <c r="F48" s="40"/>
      <c r="G48" s="40"/>
      <c r="H48" s="40"/>
      <c r="I48" s="146"/>
      <c r="J48" s="40"/>
      <c r="K48" s="40"/>
      <c r="L48" s="44"/>
    </row>
    <row r="49" s="1" customFormat="1" ht="12" customHeight="1">
      <c r="B49" s="39"/>
      <c r="C49" s="33" t="s">
        <v>16</v>
      </c>
      <c r="D49" s="40"/>
      <c r="E49" s="40"/>
      <c r="F49" s="40"/>
      <c r="G49" s="40"/>
      <c r="H49" s="40"/>
      <c r="I49" s="146"/>
      <c r="J49" s="40"/>
      <c r="K49" s="40"/>
      <c r="L49" s="44"/>
    </row>
    <row r="50" s="1" customFormat="1" ht="16.5" customHeight="1">
      <c r="B50" s="39"/>
      <c r="C50" s="40"/>
      <c r="D50" s="40"/>
      <c r="E50" s="175" t="str">
        <f>E7</f>
        <v>ON – Rosice u Brna</v>
      </c>
      <c r="F50" s="33"/>
      <c r="G50" s="33"/>
      <c r="H50" s="33"/>
      <c r="I50" s="146"/>
      <c r="J50" s="40"/>
      <c r="K50" s="40"/>
      <c r="L50" s="44"/>
    </row>
    <row r="51" ht="12" customHeight="1">
      <c r="B51" s="22"/>
      <c r="C51" s="33" t="s">
        <v>98</v>
      </c>
      <c r="D51" s="23"/>
      <c r="E51" s="23"/>
      <c r="F51" s="23"/>
      <c r="G51" s="23"/>
      <c r="H51" s="23"/>
      <c r="I51" s="138"/>
      <c r="J51" s="23"/>
      <c r="K51" s="23"/>
      <c r="L51" s="21"/>
    </row>
    <row r="52" s="1" customFormat="1" ht="16.5" customHeight="1">
      <c r="B52" s="39"/>
      <c r="C52" s="40"/>
      <c r="D52" s="40"/>
      <c r="E52" s="175" t="s">
        <v>99</v>
      </c>
      <c r="F52" s="40"/>
      <c r="G52" s="40"/>
      <c r="H52" s="40"/>
      <c r="I52" s="146"/>
      <c r="J52" s="40"/>
      <c r="K52" s="40"/>
      <c r="L52" s="44"/>
    </row>
    <row r="53" s="1" customFormat="1" ht="12" customHeight="1">
      <c r="B53" s="39"/>
      <c r="C53" s="33" t="s">
        <v>100</v>
      </c>
      <c r="D53" s="40"/>
      <c r="E53" s="40"/>
      <c r="F53" s="40"/>
      <c r="G53" s="40"/>
      <c r="H53" s="40"/>
      <c r="I53" s="146"/>
      <c r="J53" s="40"/>
      <c r="K53" s="40"/>
      <c r="L53" s="44"/>
    </row>
    <row r="54" s="1" customFormat="1" ht="16.5" customHeight="1">
      <c r="B54" s="39"/>
      <c r="C54" s="40"/>
      <c r="D54" s="40"/>
      <c r="E54" s="69" t="str">
        <f>E11</f>
        <v>D1.01 - Architektonicko-stavební řešení</v>
      </c>
      <c r="F54" s="40"/>
      <c r="G54" s="40"/>
      <c r="H54" s="40"/>
      <c r="I54" s="146"/>
      <c r="J54" s="40"/>
      <c r="K54" s="40"/>
      <c r="L54" s="44"/>
    </row>
    <row r="55" s="1" customFormat="1" ht="6.96" customHeight="1">
      <c r="B55" s="39"/>
      <c r="C55" s="40"/>
      <c r="D55" s="40"/>
      <c r="E55" s="40"/>
      <c r="F55" s="40"/>
      <c r="G55" s="40"/>
      <c r="H55" s="40"/>
      <c r="I55" s="146"/>
      <c r="J55" s="40"/>
      <c r="K55" s="40"/>
      <c r="L55" s="44"/>
    </row>
    <row r="56" s="1" customFormat="1" ht="12" customHeight="1">
      <c r="B56" s="39"/>
      <c r="C56" s="33" t="s">
        <v>21</v>
      </c>
      <c r="D56" s="40"/>
      <c r="E56" s="40"/>
      <c r="F56" s="28" t="str">
        <f>F14</f>
        <v xml:space="preserve"> </v>
      </c>
      <c r="G56" s="40"/>
      <c r="H56" s="40"/>
      <c r="I56" s="148" t="s">
        <v>23</v>
      </c>
      <c r="J56" s="72" t="str">
        <f>IF(J14="","",J14)</f>
        <v>21. 1. 2019</v>
      </c>
      <c r="K56" s="40"/>
      <c r="L56" s="44"/>
    </row>
    <row r="57" s="1" customFormat="1" ht="6.96" customHeight="1">
      <c r="B57" s="39"/>
      <c r="C57" s="40"/>
      <c r="D57" s="40"/>
      <c r="E57" s="40"/>
      <c r="F57" s="40"/>
      <c r="G57" s="40"/>
      <c r="H57" s="40"/>
      <c r="I57" s="146"/>
      <c r="J57" s="40"/>
      <c r="K57" s="40"/>
      <c r="L57" s="44"/>
    </row>
    <row r="58" s="1" customFormat="1" ht="43.05" customHeight="1">
      <c r="B58" s="39"/>
      <c r="C58" s="33" t="s">
        <v>25</v>
      </c>
      <c r="D58" s="40"/>
      <c r="E58" s="40"/>
      <c r="F58" s="28" t="str">
        <f>E17</f>
        <v>Správa železniční dopravní cesty, st.organizace</v>
      </c>
      <c r="G58" s="40"/>
      <c r="H58" s="40"/>
      <c r="I58" s="148" t="s">
        <v>31</v>
      </c>
      <c r="J58" s="37" t="str">
        <f>E23</f>
        <v>HUTNÍ PROJEKT Frýdek - Místek a.s.</v>
      </c>
      <c r="K58" s="40"/>
      <c r="L58" s="44"/>
    </row>
    <row r="59" s="1" customFormat="1" ht="15.15" customHeight="1">
      <c r="B59" s="39"/>
      <c r="C59" s="33" t="s">
        <v>29</v>
      </c>
      <c r="D59" s="40"/>
      <c r="E59" s="40"/>
      <c r="F59" s="28" t="str">
        <f>IF(E20="","",E20)</f>
        <v>Vyplň údaj</v>
      </c>
      <c r="G59" s="40"/>
      <c r="H59" s="40"/>
      <c r="I59" s="148" t="s">
        <v>35</v>
      </c>
      <c r="J59" s="37" t="str">
        <f>E26</f>
        <v xml:space="preserve"> </v>
      </c>
      <c r="K59" s="40"/>
      <c r="L59" s="44"/>
    </row>
    <row r="60" s="1" customFormat="1" ht="10.32" customHeight="1">
      <c r="B60" s="39"/>
      <c r="C60" s="40"/>
      <c r="D60" s="40"/>
      <c r="E60" s="40"/>
      <c r="F60" s="40"/>
      <c r="G60" s="40"/>
      <c r="H60" s="40"/>
      <c r="I60" s="146"/>
      <c r="J60" s="40"/>
      <c r="K60" s="40"/>
      <c r="L60" s="44"/>
    </row>
    <row r="61" s="1" customFormat="1" ht="29.28" customHeight="1">
      <c r="B61" s="39"/>
      <c r="C61" s="176" t="s">
        <v>103</v>
      </c>
      <c r="D61" s="177"/>
      <c r="E61" s="177"/>
      <c r="F61" s="177"/>
      <c r="G61" s="177"/>
      <c r="H61" s="177"/>
      <c r="I61" s="178"/>
      <c r="J61" s="179" t="s">
        <v>104</v>
      </c>
      <c r="K61" s="177"/>
      <c r="L61" s="44"/>
    </row>
    <row r="62" s="1" customFormat="1" ht="10.32" customHeight="1">
      <c r="B62" s="39"/>
      <c r="C62" s="40"/>
      <c r="D62" s="40"/>
      <c r="E62" s="40"/>
      <c r="F62" s="40"/>
      <c r="G62" s="40"/>
      <c r="H62" s="40"/>
      <c r="I62" s="146"/>
      <c r="J62" s="40"/>
      <c r="K62" s="40"/>
      <c r="L62" s="44"/>
    </row>
    <row r="63" s="1" customFormat="1" ht="22.8" customHeight="1">
      <c r="B63" s="39"/>
      <c r="C63" s="180" t="s">
        <v>70</v>
      </c>
      <c r="D63" s="40"/>
      <c r="E63" s="40"/>
      <c r="F63" s="40"/>
      <c r="G63" s="40"/>
      <c r="H63" s="40"/>
      <c r="I63" s="146"/>
      <c r="J63" s="102">
        <f>J113</f>
        <v>0</v>
      </c>
      <c r="K63" s="40"/>
      <c r="L63" s="44"/>
      <c r="AU63" s="18" t="s">
        <v>105</v>
      </c>
    </row>
    <row r="64" s="8" customFormat="1" ht="24.96" customHeight="1">
      <c r="B64" s="181"/>
      <c r="C64" s="182"/>
      <c r="D64" s="183" t="s">
        <v>106</v>
      </c>
      <c r="E64" s="184"/>
      <c r="F64" s="184"/>
      <c r="G64" s="184"/>
      <c r="H64" s="184"/>
      <c r="I64" s="185"/>
      <c r="J64" s="186">
        <f>J114</f>
        <v>0</v>
      </c>
      <c r="K64" s="182"/>
      <c r="L64" s="187"/>
    </row>
    <row r="65" s="9" customFormat="1" ht="19.92" customHeight="1">
      <c r="B65" s="188"/>
      <c r="C65" s="125"/>
      <c r="D65" s="189" t="s">
        <v>107</v>
      </c>
      <c r="E65" s="190"/>
      <c r="F65" s="190"/>
      <c r="G65" s="190"/>
      <c r="H65" s="190"/>
      <c r="I65" s="191"/>
      <c r="J65" s="192">
        <f>J115</f>
        <v>0</v>
      </c>
      <c r="K65" s="125"/>
      <c r="L65" s="193"/>
    </row>
    <row r="66" s="9" customFormat="1" ht="19.92" customHeight="1">
      <c r="B66" s="188"/>
      <c r="C66" s="125"/>
      <c r="D66" s="189" t="s">
        <v>108</v>
      </c>
      <c r="E66" s="190"/>
      <c r="F66" s="190"/>
      <c r="G66" s="190"/>
      <c r="H66" s="190"/>
      <c r="I66" s="191"/>
      <c r="J66" s="192">
        <f>J148</f>
        <v>0</v>
      </c>
      <c r="K66" s="125"/>
      <c r="L66" s="193"/>
    </row>
    <row r="67" s="9" customFormat="1" ht="19.92" customHeight="1">
      <c r="B67" s="188"/>
      <c r="C67" s="125"/>
      <c r="D67" s="189" t="s">
        <v>109</v>
      </c>
      <c r="E67" s="190"/>
      <c r="F67" s="190"/>
      <c r="G67" s="190"/>
      <c r="H67" s="190"/>
      <c r="I67" s="191"/>
      <c r="J67" s="192">
        <f>J163</f>
        <v>0</v>
      </c>
      <c r="K67" s="125"/>
      <c r="L67" s="193"/>
    </row>
    <row r="68" s="9" customFormat="1" ht="19.92" customHeight="1">
      <c r="B68" s="188"/>
      <c r="C68" s="125"/>
      <c r="D68" s="189" t="s">
        <v>110</v>
      </c>
      <c r="E68" s="190"/>
      <c r="F68" s="190"/>
      <c r="G68" s="190"/>
      <c r="H68" s="190"/>
      <c r="I68" s="191"/>
      <c r="J68" s="192">
        <f>J176</f>
        <v>0</v>
      </c>
      <c r="K68" s="125"/>
      <c r="L68" s="193"/>
    </row>
    <row r="69" s="9" customFormat="1" ht="19.92" customHeight="1">
      <c r="B69" s="188"/>
      <c r="C69" s="125"/>
      <c r="D69" s="189" t="s">
        <v>111</v>
      </c>
      <c r="E69" s="190"/>
      <c r="F69" s="190"/>
      <c r="G69" s="190"/>
      <c r="H69" s="190"/>
      <c r="I69" s="191"/>
      <c r="J69" s="192">
        <f>J248</f>
        <v>0</v>
      </c>
      <c r="K69" s="125"/>
      <c r="L69" s="193"/>
    </row>
    <row r="70" s="9" customFormat="1" ht="19.92" customHeight="1">
      <c r="B70" s="188"/>
      <c r="C70" s="125"/>
      <c r="D70" s="189" t="s">
        <v>112</v>
      </c>
      <c r="E70" s="190"/>
      <c r="F70" s="190"/>
      <c r="G70" s="190"/>
      <c r="H70" s="190"/>
      <c r="I70" s="191"/>
      <c r="J70" s="192">
        <f>J252</f>
        <v>0</v>
      </c>
      <c r="K70" s="125"/>
      <c r="L70" s="193"/>
    </row>
    <row r="71" s="9" customFormat="1" ht="19.92" customHeight="1">
      <c r="B71" s="188"/>
      <c r="C71" s="125"/>
      <c r="D71" s="189" t="s">
        <v>113</v>
      </c>
      <c r="E71" s="190"/>
      <c r="F71" s="190"/>
      <c r="G71" s="190"/>
      <c r="H71" s="190"/>
      <c r="I71" s="191"/>
      <c r="J71" s="192">
        <f>J298</f>
        <v>0</v>
      </c>
      <c r="K71" s="125"/>
      <c r="L71" s="193"/>
    </row>
    <row r="72" s="9" customFormat="1" ht="19.92" customHeight="1">
      <c r="B72" s="188"/>
      <c r="C72" s="125"/>
      <c r="D72" s="189" t="s">
        <v>114</v>
      </c>
      <c r="E72" s="190"/>
      <c r="F72" s="190"/>
      <c r="G72" s="190"/>
      <c r="H72" s="190"/>
      <c r="I72" s="191"/>
      <c r="J72" s="192">
        <f>J320</f>
        <v>0</v>
      </c>
      <c r="K72" s="125"/>
      <c r="L72" s="193"/>
    </row>
    <row r="73" s="9" customFormat="1" ht="19.92" customHeight="1">
      <c r="B73" s="188"/>
      <c r="C73" s="125"/>
      <c r="D73" s="189" t="s">
        <v>115</v>
      </c>
      <c r="E73" s="190"/>
      <c r="F73" s="190"/>
      <c r="G73" s="190"/>
      <c r="H73" s="190"/>
      <c r="I73" s="191"/>
      <c r="J73" s="192">
        <f>J355</f>
        <v>0</v>
      </c>
      <c r="K73" s="125"/>
      <c r="L73" s="193"/>
    </row>
    <row r="74" s="9" customFormat="1" ht="19.92" customHeight="1">
      <c r="B74" s="188"/>
      <c r="C74" s="125"/>
      <c r="D74" s="189" t="s">
        <v>116</v>
      </c>
      <c r="E74" s="190"/>
      <c r="F74" s="190"/>
      <c r="G74" s="190"/>
      <c r="H74" s="190"/>
      <c r="I74" s="191"/>
      <c r="J74" s="192">
        <f>J375</f>
        <v>0</v>
      </c>
      <c r="K74" s="125"/>
      <c r="L74" s="193"/>
    </row>
    <row r="75" s="9" customFormat="1" ht="19.92" customHeight="1">
      <c r="B75" s="188"/>
      <c r="C75" s="125"/>
      <c r="D75" s="189" t="s">
        <v>117</v>
      </c>
      <c r="E75" s="190"/>
      <c r="F75" s="190"/>
      <c r="G75" s="190"/>
      <c r="H75" s="190"/>
      <c r="I75" s="191"/>
      <c r="J75" s="192">
        <f>J383</f>
        <v>0</v>
      </c>
      <c r="K75" s="125"/>
      <c r="L75" s="193"/>
    </row>
    <row r="76" s="8" customFormat="1" ht="24.96" customHeight="1">
      <c r="B76" s="181"/>
      <c r="C76" s="182"/>
      <c r="D76" s="183" t="s">
        <v>118</v>
      </c>
      <c r="E76" s="184"/>
      <c r="F76" s="184"/>
      <c r="G76" s="184"/>
      <c r="H76" s="184"/>
      <c r="I76" s="185"/>
      <c r="J76" s="186">
        <f>J385</f>
        <v>0</v>
      </c>
      <c r="K76" s="182"/>
      <c r="L76" s="187"/>
    </row>
    <row r="77" s="9" customFormat="1" ht="19.92" customHeight="1">
      <c r="B77" s="188"/>
      <c r="C77" s="125"/>
      <c r="D77" s="189" t="s">
        <v>119</v>
      </c>
      <c r="E77" s="190"/>
      <c r="F77" s="190"/>
      <c r="G77" s="190"/>
      <c r="H77" s="190"/>
      <c r="I77" s="191"/>
      <c r="J77" s="192">
        <f>J386</f>
        <v>0</v>
      </c>
      <c r="K77" s="125"/>
      <c r="L77" s="193"/>
    </row>
    <row r="78" s="9" customFormat="1" ht="19.92" customHeight="1">
      <c r="B78" s="188"/>
      <c r="C78" s="125"/>
      <c r="D78" s="189" t="s">
        <v>120</v>
      </c>
      <c r="E78" s="190"/>
      <c r="F78" s="190"/>
      <c r="G78" s="190"/>
      <c r="H78" s="190"/>
      <c r="I78" s="191"/>
      <c r="J78" s="192">
        <f>J396</f>
        <v>0</v>
      </c>
      <c r="K78" s="125"/>
      <c r="L78" s="193"/>
    </row>
    <row r="79" s="9" customFormat="1" ht="19.92" customHeight="1">
      <c r="B79" s="188"/>
      <c r="C79" s="125"/>
      <c r="D79" s="189" t="s">
        <v>121</v>
      </c>
      <c r="E79" s="190"/>
      <c r="F79" s="190"/>
      <c r="G79" s="190"/>
      <c r="H79" s="190"/>
      <c r="I79" s="191"/>
      <c r="J79" s="192">
        <f>J399</f>
        <v>0</v>
      </c>
      <c r="K79" s="125"/>
      <c r="L79" s="193"/>
    </row>
    <row r="80" s="9" customFormat="1" ht="19.92" customHeight="1">
      <c r="B80" s="188"/>
      <c r="C80" s="125"/>
      <c r="D80" s="189" t="s">
        <v>122</v>
      </c>
      <c r="E80" s="190"/>
      <c r="F80" s="190"/>
      <c r="G80" s="190"/>
      <c r="H80" s="190"/>
      <c r="I80" s="191"/>
      <c r="J80" s="192">
        <f>J407</f>
        <v>0</v>
      </c>
      <c r="K80" s="125"/>
      <c r="L80" s="193"/>
    </row>
    <row r="81" s="9" customFormat="1" ht="19.92" customHeight="1">
      <c r="B81" s="188"/>
      <c r="C81" s="125"/>
      <c r="D81" s="189" t="s">
        <v>123</v>
      </c>
      <c r="E81" s="190"/>
      <c r="F81" s="190"/>
      <c r="G81" s="190"/>
      <c r="H81" s="190"/>
      <c r="I81" s="191"/>
      <c r="J81" s="192">
        <f>J423</f>
        <v>0</v>
      </c>
      <c r="K81" s="125"/>
      <c r="L81" s="193"/>
    </row>
    <row r="82" s="9" customFormat="1" ht="19.92" customHeight="1">
      <c r="B82" s="188"/>
      <c r="C82" s="125"/>
      <c r="D82" s="189" t="s">
        <v>124</v>
      </c>
      <c r="E82" s="190"/>
      <c r="F82" s="190"/>
      <c r="G82" s="190"/>
      <c r="H82" s="190"/>
      <c r="I82" s="191"/>
      <c r="J82" s="192">
        <f>J482</f>
        <v>0</v>
      </c>
      <c r="K82" s="125"/>
      <c r="L82" s="193"/>
    </row>
    <row r="83" s="9" customFormat="1" ht="19.92" customHeight="1">
      <c r="B83" s="188"/>
      <c r="C83" s="125"/>
      <c r="D83" s="189" t="s">
        <v>125</v>
      </c>
      <c r="E83" s="190"/>
      <c r="F83" s="190"/>
      <c r="G83" s="190"/>
      <c r="H83" s="190"/>
      <c r="I83" s="191"/>
      <c r="J83" s="192">
        <f>J526</f>
        <v>0</v>
      </c>
      <c r="K83" s="125"/>
      <c r="L83" s="193"/>
    </row>
    <row r="84" s="9" customFormat="1" ht="19.92" customHeight="1">
      <c r="B84" s="188"/>
      <c r="C84" s="125"/>
      <c r="D84" s="189" t="s">
        <v>126</v>
      </c>
      <c r="E84" s="190"/>
      <c r="F84" s="190"/>
      <c r="G84" s="190"/>
      <c r="H84" s="190"/>
      <c r="I84" s="191"/>
      <c r="J84" s="192">
        <f>J556</f>
        <v>0</v>
      </c>
      <c r="K84" s="125"/>
      <c r="L84" s="193"/>
    </row>
    <row r="85" s="9" customFormat="1" ht="19.92" customHeight="1">
      <c r="B85" s="188"/>
      <c r="C85" s="125"/>
      <c r="D85" s="189" t="s">
        <v>127</v>
      </c>
      <c r="E85" s="190"/>
      <c r="F85" s="190"/>
      <c r="G85" s="190"/>
      <c r="H85" s="190"/>
      <c r="I85" s="191"/>
      <c r="J85" s="192">
        <f>J568</f>
        <v>0</v>
      </c>
      <c r="K85" s="125"/>
      <c r="L85" s="193"/>
    </row>
    <row r="86" s="9" customFormat="1" ht="19.92" customHeight="1">
      <c r="B86" s="188"/>
      <c r="C86" s="125"/>
      <c r="D86" s="189" t="s">
        <v>128</v>
      </c>
      <c r="E86" s="190"/>
      <c r="F86" s="190"/>
      <c r="G86" s="190"/>
      <c r="H86" s="190"/>
      <c r="I86" s="191"/>
      <c r="J86" s="192">
        <f>J614</f>
        <v>0</v>
      </c>
      <c r="K86" s="125"/>
      <c r="L86" s="193"/>
    </row>
    <row r="87" s="9" customFormat="1" ht="19.92" customHeight="1">
      <c r="B87" s="188"/>
      <c r="C87" s="125"/>
      <c r="D87" s="189" t="s">
        <v>129</v>
      </c>
      <c r="E87" s="190"/>
      <c r="F87" s="190"/>
      <c r="G87" s="190"/>
      <c r="H87" s="190"/>
      <c r="I87" s="191"/>
      <c r="J87" s="192">
        <f>J646</f>
        <v>0</v>
      </c>
      <c r="K87" s="125"/>
      <c r="L87" s="193"/>
    </row>
    <row r="88" s="9" customFormat="1" ht="19.92" customHeight="1">
      <c r="B88" s="188"/>
      <c r="C88" s="125"/>
      <c r="D88" s="189" t="s">
        <v>130</v>
      </c>
      <c r="E88" s="190"/>
      <c r="F88" s="190"/>
      <c r="G88" s="190"/>
      <c r="H88" s="190"/>
      <c r="I88" s="191"/>
      <c r="J88" s="192">
        <f>J669</f>
        <v>0</v>
      </c>
      <c r="K88" s="125"/>
      <c r="L88" s="193"/>
    </row>
    <row r="89" s="9" customFormat="1" ht="19.92" customHeight="1">
      <c r="B89" s="188"/>
      <c r="C89" s="125"/>
      <c r="D89" s="189" t="s">
        <v>131</v>
      </c>
      <c r="E89" s="190"/>
      <c r="F89" s="190"/>
      <c r="G89" s="190"/>
      <c r="H89" s="190"/>
      <c r="I89" s="191"/>
      <c r="J89" s="192">
        <f>J679</f>
        <v>0</v>
      </c>
      <c r="K89" s="125"/>
      <c r="L89" s="193"/>
    </row>
    <row r="90" s="8" customFormat="1" ht="24.96" customHeight="1">
      <c r="B90" s="181"/>
      <c r="C90" s="182"/>
      <c r="D90" s="183" t="s">
        <v>132</v>
      </c>
      <c r="E90" s="184"/>
      <c r="F90" s="184"/>
      <c r="G90" s="184"/>
      <c r="H90" s="184"/>
      <c r="I90" s="185"/>
      <c r="J90" s="186">
        <f>J682</f>
        <v>0</v>
      </c>
      <c r="K90" s="182"/>
      <c r="L90" s="187"/>
    </row>
    <row r="91" s="8" customFormat="1" ht="24.96" customHeight="1">
      <c r="B91" s="181"/>
      <c r="C91" s="182"/>
      <c r="D91" s="183" t="s">
        <v>133</v>
      </c>
      <c r="E91" s="184"/>
      <c r="F91" s="184"/>
      <c r="G91" s="184"/>
      <c r="H91" s="184"/>
      <c r="I91" s="185"/>
      <c r="J91" s="186">
        <f>J685</f>
        <v>0</v>
      </c>
      <c r="K91" s="182"/>
      <c r="L91" s="187"/>
    </row>
    <row r="92" s="1" customFormat="1" ht="21.84" customHeight="1">
      <c r="B92" s="39"/>
      <c r="C92" s="40"/>
      <c r="D92" s="40"/>
      <c r="E92" s="40"/>
      <c r="F92" s="40"/>
      <c r="G92" s="40"/>
      <c r="H92" s="40"/>
      <c r="I92" s="146"/>
      <c r="J92" s="40"/>
      <c r="K92" s="40"/>
      <c r="L92" s="44"/>
    </row>
    <row r="93" s="1" customFormat="1" ht="6.96" customHeight="1">
      <c r="B93" s="59"/>
      <c r="C93" s="60"/>
      <c r="D93" s="60"/>
      <c r="E93" s="60"/>
      <c r="F93" s="60"/>
      <c r="G93" s="60"/>
      <c r="H93" s="60"/>
      <c r="I93" s="171"/>
      <c r="J93" s="60"/>
      <c r="K93" s="60"/>
      <c r="L93" s="44"/>
    </row>
    <row r="97" s="1" customFormat="1" ht="6.96" customHeight="1">
      <c r="B97" s="61"/>
      <c r="C97" s="62"/>
      <c r="D97" s="62"/>
      <c r="E97" s="62"/>
      <c r="F97" s="62"/>
      <c r="G97" s="62"/>
      <c r="H97" s="62"/>
      <c r="I97" s="174"/>
      <c r="J97" s="62"/>
      <c r="K97" s="62"/>
      <c r="L97" s="44"/>
    </row>
    <row r="98" s="1" customFormat="1" ht="24.96" customHeight="1">
      <c r="B98" s="39"/>
      <c r="C98" s="24" t="s">
        <v>134</v>
      </c>
      <c r="D98" s="40"/>
      <c r="E98" s="40"/>
      <c r="F98" s="40"/>
      <c r="G98" s="40"/>
      <c r="H98" s="40"/>
      <c r="I98" s="146"/>
      <c r="J98" s="40"/>
      <c r="K98" s="40"/>
      <c r="L98" s="44"/>
    </row>
    <row r="99" s="1" customFormat="1" ht="6.96" customHeight="1">
      <c r="B99" s="39"/>
      <c r="C99" s="40"/>
      <c r="D99" s="40"/>
      <c r="E99" s="40"/>
      <c r="F99" s="40"/>
      <c r="G99" s="40"/>
      <c r="H99" s="40"/>
      <c r="I99" s="146"/>
      <c r="J99" s="40"/>
      <c r="K99" s="40"/>
      <c r="L99" s="44"/>
    </row>
    <row r="100" s="1" customFormat="1" ht="12" customHeight="1">
      <c r="B100" s="39"/>
      <c r="C100" s="33" t="s">
        <v>16</v>
      </c>
      <c r="D100" s="40"/>
      <c r="E100" s="40"/>
      <c r="F100" s="40"/>
      <c r="G100" s="40"/>
      <c r="H100" s="40"/>
      <c r="I100" s="146"/>
      <c r="J100" s="40"/>
      <c r="K100" s="40"/>
      <c r="L100" s="44"/>
    </row>
    <row r="101" s="1" customFormat="1" ht="16.5" customHeight="1">
      <c r="B101" s="39"/>
      <c r="C101" s="40"/>
      <c r="D101" s="40"/>
      <c r="E101" s="175" t="str">
        <f>E7</f>
        <v>ON – Rosice u Brna</v>
      </c>
      <c r="F101" s="33"/>
      <c r="G101" s="33"/>
      <c r="H101" s="33"/>
      <c r="I101" s="146"/>
      <c r="J101" s="40"/>
      <c r="K101" s="40"/>
      <c r="L101" s="44"/>
    </row>
    <row r="102" ht="12" customHeight="1">
      <c r="B102" s="22"/>
      <c r="C102" s="33" t="s">
        <v>98</v>
      </c>
      <c r="D102" s="23"/>
      <c r="E102" s="23"/>
      <c r="F102" s="23"/>
      <c r="G102" s="23"/>
      <c r="H102" s="23"/>
      <c r="I102" s="138"/>
      <c r="J102" s="23"/>
      <c r="K102" s="23"/>
      <c r="L102" s="21"/>
    </row>
    <row r="103" s="1" customFormat="1" ht="16.5" customHeight="1">
      <c r="B103" s="39"/>
      <c r="C103" s="40"/>
      <c r="D103" s="40"/>
      <c r="E103" s="175" t="s">
        <v>99</v>
      </c>
      <c r="F103" s="40"/>
      <c r="G103" s="40"/>
      <c r="H103" s="40"/>
      <c r="I103" s="146"/>
      <c r="J103" s="40"/>
      <c r="K103" s="40"/>
      <c r="L103" s="44"/>
    </row>
    <row r="104" s="1" customFormat="1" ht="12" customHeight="1">
      <c r="B104" s="39"/>
      <c r="C104" s="33" t="s">
        <v>100</v>
      </c>
      <c r="D104" s="40"/>
      <c r="E104" s="40"/>
      <c r="F104" s="40"/>
      <c r="G104" s="40"/>
      <c r="H104" s="40"/>
      <c r="I104" s="146"/>
      <c r="J104" s="40"/>
      <c r="K104" s="40"/>
      <c r="L104" s="44"/>
    </row>
    <row r="105" s="1" customFormat="1" ht="16.5" customHeight="1">
      <c r="B105" s="39"/>
      <c r="C105" s="40"/>
      <c r="D105" s="40"/>
      <c r="E105" s="69" t="str">
        <f>E11</f>
        <v>D1.01 - Architektonicko-stavební řešení</v>
      </c>
      <c r="F105" s="40"/>
      <c r="G105" s="40"/>
      <c r="H105" s="40"/>
      <c r="I105" s="146"/>
      <c r="J105" s="40"/>
      <c r="K105" s="40"/>
      <c r="L105" s="44"/>
    </row>
    <row r="106" s="1" customFormat="1" ht="6.96" customHeight="1">
      <c r="B106" s="39"/>
      <c r="C106" s="40"/>
      <c r="D106" s="40"/>
      <c r="E106" s="40"/>
      <c r="F106" s="40"/>
      <c r="G106" s="40"/>
      <c r="H106" s="40"/>
      <c r="I106" s="146"/>
      <c r="J106" s="40"/>
      <c r="K106" s="40"/>
      <c r="L106" s="44"/>
    </row>
    <row r="107" s="1" customFormat="1" ht="12" customHeight="1">
      <c r="B107" s="39"/>
      <c r="C107" s="33" t="s">
        <v>21</v>
      </c>
      <c r="D107" s="40"/>
      <c r="E107" s="40"/>
      <c r="F107" s="28" t="str">
        <f>F14</f>
        <v xml:space="preserve"> </v>
      </c>
      <c r="G107" s="40"/>
      <c r="H107" s="40"/>
      <c r="I107" s="148" t="s">
        <v>23</v>
      </c>
      <c r="J107" s="72" t="str">
        <f>IF(J14="","",J14)</f>
        <v>21. 1. 2019</v>
      </c>
      <c r="K107" s="40"/>
      <c r="L107" s="44"/>
    </row>
    <row r="108" s="1" customFormat="1" ht="6.96" customHeight="1">
      <c r="B108" s="39"/>
      <c r="C108" s="40"/>
      <c r="D108" s="40"/>
      <c r="E108" s="40"/>
      <c r="F108" s="40"/>
      <c r="G108" s="40"/>
      <c r="H108" s="40"/>
      <c r="I108" s="146"/>
      <c r="J108" s="40"/>
      <c r="K108" s="40"/>
      <c r="L108" s="44"/>
    </row>
    <row r="109" s="1" customFormat="1" ht="43.05" customHeight="1">
      <c r="B109" s="39"/>
      <c r="C109" s="33" t="s">
        <v>25</v>
      </c>
      <c r="D109" s="40"/>
      <c r="E109" s="40"/>
      <c r="F109" s="28" t="str">
        <f>E17</f>
        <v>Správa železniční dopravní cesty, st.organizace</v>
      </c>
      <c r="G109" s="40"/>
      <c r="H109" s="40"/>
      <c r="I109" s="148" t="s">
        <v>31</v>
      </c>
      <c r="J109" s="37" t="str">
        <f>E23</f>
        <v>HUTNÍ PROJEKT Frýdek - Místek a.s.</v>
      </c>
      <c r="K109" s="40"/>
      <c r="L109" s="44"/>
    </row>
    <row r="110" s="1" customFormat="1" ht="15.15" customHeight="1">
      <c r="B110" s="39"/>
      <c r="C110" s="33" t="s">
        <v>29</v>
      </c>
      <c r="D110" s="40"/>
      <c r="E110" s="40"/>
      <c r="F110" s="28" t="str">
        <f>IF(E20="","",E20)</f>
        <v>Vyplň údaj</v>
      </c>
      <c r="G110" s="40"/>
      <c r="H110" s="40"/>
      <c r="I110" s="148" t="s">
        <v>35</v>
      </c>
      <c r="J110" s="37" t="str">
        <f>E26</f>
        <v xml:space="preserve"> </v>
      </c>
      <c r="K110" s="40"/>
      <c r="L110" s="44"/>
    </row>
    <row r="111" s="1" customFormat="1" ht="10.32" customHeight="1">
      <c r="B111" s="39"/>
      <c r="C111" s="40"/>
      <c r="D111" s="40"/>
      <c r="E111" s="40"/>
      <c r="F111" s="40"/>
      <c r="G111" s="40"/>
      <c r="H111" s="40"/>
      <c r="I111" s="146"/>
      <c r="J111" s="40"/>
      <c r="K111" s="40"/>
      <c r="L111" s="44"/>
    </row>
    <row r="112" s="10" customFormat="1" ht="29.28" customHeight="1">
      <c r="B112" s="194"/>
      <c r="C112" s="195" t="s">
        <v>135</v>
      </c>
      <c r="D112" s="196" t="s">
        <v>57</v>
      </c>
      <c r="E112" s="196" t="s">
        <v>53</v>
      </c>
      <c r="F112" s="196" t="s">
        <v>54</v>
      </c>
      <c r="G112" s="196" t="s">
        <v>136</v>
      </c>
      <c r="H112" s="196" t="s">
        <v>137</v>
      </c>
      <c r="I112" s="197" t="s">
        <v>138</v>
      </c>
      <c r="J112" s="196" t="s">
        <v>104</v>
      </c>
      <c r="K112" s="198" t="s">
        <v>139</v>
      </c>
      <c r="L112" s="199"/>
      <c r="M112" s="92" t="s">
        <v>19</v>
      </c>
      <c r="N112" s="93" t="s">
        <v>42</v>
      </c>
      <c r="O112" s="93" t="s">
        <v>140</v>
      </c>
      <c r="P112" s="93" t="s">
        <v>141</v>
      </c>
      <c r="Q112" s="93" t="s">
        <v>142</v>
      </c>
      <c r="R112" s="93" t="s">
        <v>143</v>
      </c>
      <c r="S112" s="93" t="s">
        <v>144</v>
      </c>
      <c r="T112" s="94" t="s">
        <v>145</v>
      </c>
    </row>
    <row r="113" s="1" customFormat="1" ht="22.8" customHeight="1">
      <c r="B113" s="39"/>
      <c r="C113" s="99" t="s">
        <v>146</v>
      </c>
      <c r="D113" s="40"/>
      <c r="E113" s="40"/>
      <c r="F113" s="40"/>
      <c r="G113" s="40"/>
      <c r="H113" s="40"/>
      <c r="I113" s="146"/>
      <c r="J113" s="200">
        <f>BK113</f>
        <v>0</v>
      </c>
      <c r="K113" s="40"/>
      <c r="L113" s="44"/>
      <c r="M113" s="95"/>
      <c r="N113" s="96"/>
      <c r="O113" s="96"/>
      <c r="P113" s="201">
        <f>P114+P385+P682+P685</f>
        <v>0</v>
      </c>
      <c r="Q113" s="96"/>
      <c r="R113" s="201">
        <f>R114+R385+R682+R685</f>
        <v>89.250398009999984</v>
      </c>
      <c r="S113" s="96"/>
      <c r="T113" s="202">
        <f>T114+T385+T682+T685</f>
        <v>82.442957750000005</v>
      </c>
      <c r="AT113" s="18" t="s">
        <v>71</v>
      </c>
      <c r="AU113" s="18" t="s">
        <v>105</v>
      </c>
      <c r="BK113" s="203">
        <f>BK114+BK385+BK682+BK685</f>
        <v>0</v>
      </c>
    </row>
    <row r="114" s="11" customFormat="1" ht="25.92" customHeight="1">
      <c r="B114" s="204"/>
      <c r="C114" s="205"/>
      <c r="D114" s="206" t="s">
        <v>71</v>
      </c>
      <c r="E114" s="207" t="s">
        <v>147</v>
      </c>
      <c r="F114" s="207" t="s">
        <v>148</v>
      </c>
      <c r="G114" s="205"/>
      <c r="H114" s="205"/>
      <c r="I114" s="208"/>
      <c r="J114" s="209">
        <f>BK114</f>
        <v>0</v>
      </c>
      <c r="K114" s="205"/>
      <c r="L114" s="210"/>
      <c r="M114" s="211"/>
      <c r="N114" s="212"/>
      <c r="O114" s="212"/>
      <c r="P114" s="213">
        <f>P115+P148+P163+P176+P248+P252+P298+P320+P355+P375+P383</f>
        <v>0</v>
      </c>
      <c r="Q114" s="212"/>
      <c r="R114" s="213">
        <f>R115+R148+R163+R176+R248+R252+R298+R320+R355+R375+R383</f>
        <v>82.237470699999989</v>
      </c>
      <c r="S114" s="212"/>
      <c r="T114" s="214">
        <f>T115+T148+T163+T176+T248+T252+T298+T320+T355+T375+T383</f>
        <v>80.565933999999999</v>
      </c>
      <c r="AR114" s="215" t="s">
        <v>79</v>
      </c>
      <c r="AT114" s="216" t="s">
        <v>71</v>
      </c>
      <c r="AU114" s="216" t="s">
        <v>72</v>
      </c>
      <c r="AY114" s="215" t="s">
        <v>149</v>
      </c>
      <c r="BK114" s="217">
        <f>BK115+BK148+BK163+BK176+BK248+BK252+BK298+BK320+BK355+BK375+BK383</f>
        <v>0</v>
      </c>
    </row>
    <row r="115" s="11" customFormat="1" ht="22.8" customHeight="1">
      <c r="B115" s="204"/>
      <c r="C115" s="205"/>
      <c r="D115" s="206" t="s">
        <v>71</v>
      </c>
      <c r="E115" s="218" t="s">
        <v>79</v>
      </c>
      <c r="F115" s="218" t="s">
        <v>150</v>
      </c>
      <c r="G115" s="205"/>
      <c r="H115" s="205"/>
      <c r="I115" s="208"/>
      <c r="J115" s="219">
        <f>BK115</f>
        <v>0</v>
      </c>
      <c r="K115" s="205"/>
      <c r="L115" s="210"/>
      <c r="M115" s="211"/>
      <c r="N115" s="212"/>
      <c r="O115" s="212"/>
      <c r="P115" s="213">
        <f>SUM(P116:P147)</f>
        <v>0</v>
      </c>
      <c r="Q115" s="212"/>
      <c r="R115" s="213">
        <f>SUM(R116:R147)</f>
        <v>7.3959999999999999</v>
      </c>
      <c r="S115" s="212"/>
      <c r="T115" s="214">
        <f>SUM(T116:T147)</f>
        <v>52.373249999999999</v>
      </c>
      <c r="AR115" s="215" t="s">
        <v>79</v>
      </c>
      <c r="AT115" s="216" t="s">
        <v>71</v>
      </c>
      <c r="AU115" s="216" t="s">
        <v>79</v>
      </c>
      <c r="AY115" s="215" t="s">
        <v>149</v>
      </c>
      <c r="BK115" s="217">
        <f>SUM(BK116:BK147)</f>
        <v>0</v>
      </c>
    </row>
    <row r="116" s="1" customFormat="1" ht="36" customHeight="1">
      <c r="B116" s="39"/>
      <c r="C116" s="220" t="s">
        <v>79</v>
      </c>
      <c r="D116" s="220" t="s">
        <v>151</v>
      </c>
      <c r="E116" s="221" t="s">
        <v>152</v>
      </c>
      <c r="F116" s="222" t="s">
        <v>153</v>
      </c>
      <c r="G116" s="223" t="s">
        <v>154</v>
      </c>
      <c r="H116" s="224">
        <v>12.050000000000001</v>
      </c>
      <c r="I116" s="225"/>
      <c r="J116" s="226">
        <f>ROUND(I116*H116,2)</f>
        <v>0</v>
      </c>
      <c r="K116" s="222" t="s">
        <v>155</v>
      </c>
      <c r="L116" s="44"/>
      <c r="M116" s="227" t="s">
        <v>19</v>
      </c>
      <c r="N116" s="228" t="s">
        <v>43</v>
      </c>
      <c r="O116" s="84"/>
      <c r="P116" s="229">
        <f>O116*H116</f>
        <v>0</v>
      </c>
      <c r="Q116" s="229">
        <v>0</v>
      </c>
      <c r="R116" s="229">
        <f>Q116*H116</f>
        <v>0</v>
      </c>
      <c r="S116" s="229">
        <v>0.255</v>
      </c>
      <c r="T116" s="230">
        <f>S116*H116</f>
        <v>3.0727500000000001</v>
      </c>
      <c r="AR116" s="231" t="s">
        <v>156</v>
      </c>
      <c r="AT116" s="231" t="s">
        <v>151</v>
      </c>
      <c r="AU116" s="231" t="s">
        <v>81</v>
      </c>
      <c r="AY116" s="18" t="s">
        <v>149</v>
      </c>
      <c r="BE116" s="232">
        <f>IF(N116="základní",J116,0)</f>
        <v>0</v>
      </c>
      <c r="BF116" s="232">
        <f>IF(N116="snížená",J116,0)</f>
        <v>0</v>
      </c>
      <c r="BG116" s="232">
        <f>IF(N116="zákl. přenesená",J116,0)</f>
        <v>0</v>
      </c>
      <c r="BH116" s="232">
        <f>IF(N116="sníž. přenesená",J116,0)</f>
        <v>0</v>
      </c>
      <c r="BI116" s="232">
        <f>IF(N116="nulová",J116,0)</f>
        <v>0</v>
      </c>
      <c r="BJ116" s="18" t="s">
        <v>79</v>
      </c>
      <c r="BK116" s="232">
        <f>ROUND(I116*H116,2)</f>
        <v>0</v>
      </c>
      <c r="BL116" s="18" t="s">
        <v>156</v>
      </c>
      <c r="BM116" s="231" t="s">
        <v>157</v>
      </c>
    </row>
    <row r="117" s="12" customFormat="1">
      <c r="B117" s="233"/>
      <c r="C117" s="234"/>
      <c r="D117" s="235" t="s">
        <v>158</v>
      </c>
      <c r="E117" s="236" t="s">
        <v>19</v>
      </c>
      <c r="F117" s="237" t="s">
        <v>159</v>
      </c>
      <c r="G117" s="234"/>
      <c r="H117" s="238">
        <v>12.050000000000001</v>
      </c>
      <c r="I117" s="239"/>
      <c r="J117" s="234"/>
      <c r="K117" s="234"/>
      <c r="L117" s="240"/>
      <c r="M117" s="241"/>
      <c r="N117" s="242"/>
      <c r="O117" s="242"/>
      <c r="P117" s="242"/>
      <c r="Q117" s="242"/>
      <c r="R117" s="242"/>
      <c r="S117" s="242"/>
      <c r="T117" s="243"/>
      <c r="AT117" s="244" t="s">
        <v>158</v>
      </c>
      <c r="AU117" s="244" t="s">
        <v>81</v>
      </c>
      <c r="AV117" s="12" t="s">
        <v>81</v>
      </c>
      <c r="AW117" s="12" t="s">
        <v>34</v>
      </c>
      <c r="AX117" s="12" t="s">
        <v>79</v>
      </c>
      <c r="AY117" s="244" t="s">
        <v>149</v>
      </c>
    </row>
    <row r="118" s="1" customFormat="1" ht="36" customHeight="1">
      <c r="B118" s="39"/>
      <c r="C118" s="220" t="s">
        <v>81</v>
      </c>
      <c r="D118" s="220" t="s">
        <v>151</v>
      </c>
      <c r="E118" s="221" t="s">
        <v>160</v>
      </c>
      <c r="F118" s="222" t="s">
        <v>161</v>
      </c>
      <c r="G118" s="223" t="s">
        <v>154</v>
      </c>
      <c r="H118" s="224">
        <v>149.53999999999999</v>
      </c>
      <c r="I118" s="225"/>
      <c r="J118" s="226">
        <f>ROUND(I118*H118,2)</f>
        <v>0</v>
      </c>
      <c r="K118" s="222" t="s">
        <v>155</v>
      </c>
      <c r="L118" s="44"/>
      <c r="M118" s="227" t="s">
        <v>19</v>
      </c>
      <c r="N118" s="228" t="s">
        <v>43</v>
      </c>
      <c r="O118" s="84"/>
      <c r="P118" s="229">
        <f>O118*H118</f>
        <v>0</v>
      </c>
      <c r="Q118" s="229">
        <v>0</v>
      </c>
      <c r="R118" s="229">
        <f>Q118*H118</f>
        <v>0</v>
      </c>
      <c r="S118" s="229">
        <v>0.26000000000000001</v>
      </c>
      <c r="T118" s="230">
        <f>S118*H118</f>
        <v>38.880400000000002</v>
      </c>
      <c r="AR118" s="231" t="s">
        <v>156</v>
      </c>
      <c r="AT118" s="231" t="s">
        <v>151</v>
      </c>
      <c r="AU118" s="231" t="s">
        <v>81</v>
      </c>
      <c r="AY118" s="18" t="s">
        <v>149</v>
      </c>
      <c r="BE118" s="232">
        <f>IF(N118="základní",J118,0)</f>
        <v>0</v>
      </c>
      <c r="BF118" s="232">
        <f>IF(N118="snížená",J118,0)</f>
        <v>0</v>
      </c>
      <c r="BG118" s="232">
        <f>IF(N118="zákl. přenesená",J118,0)</f>
        <v>0</v>
      </c>
      <c r="BH118" s="232">
        <f>IF(N118="sníž. přenesená",J118,0)</f>
        <v>0</v>
      </c>
      <c r="BI118" s="232">
        <f>IF(N118="nulová",J118,0)</f>
        <v>0</v>
      </c>
      <c r="BJ118" s="18" t="s">
        <v>79</v>
      </c>
      <c r="BK118" s="232">
        <f>ROUND(I118*H118,2)</f>
        <v>0</v>
      </c>
      <c r="BL118" s="18" t="s">
        <v>156</v>
      </c>
      <c r="BM118" s="231" t="s">
        <v>162</v>
      </c>
    </row>
    <row r="119" s="12" customFormat="1">
      <c r="B119" s="233"/>
      <c r="C119" s="234"/>
      <c r="D119" s="235" t="s">
        <v>158</v>
      </c>
      <c r="E119" s="236" t="s">
        <v>19</v>
      </c>
      <c r="F119" s="237" t="s">
        <v>163</v>
      </c>
      <c r="G119" s="234"/>
      <c r="H119" s="238">
        <v>149.53999999999999</v>
      </c>
      <c r="I119" s="239"/>
      <c r="J119" s="234"/>
      <c r="K119" s="234"/>
      <c r="L119" s="240"/>
      <c r="M119" s="241"/>
      <c r="N119" s="242"/>
      <c r="O119" s="242"/>
      <c r="P119" s="242"/>
      <c r="Q119" s="242"/>
      <c r="R119" s="242"/>
      <c r="S119" s="242"/>
      <c r="T119" s="243"/>
      <c r="AT119" s="244" t="s">
        <v>158</v>
      </c>
      <c r="AU119" s="244" t="s">
        <v>81</v>
      </c>
      <c r="AV119" s="12" t="s">
        <v>81</v>
      </c>
      <c r="AW119" s="12" t="s">
        <v>34</v>
      </c>
      <c r="AX119" s="12" t="s">
        <v>79</v>
      </c>
      <c r="AY119" s="244" t="s">
        <v>149</v>
      </c>
    </row>
    <row r="120" s="1" customFormat="1" ht="36" customHeight="1">
      <c r="B120" s="39"/>
      <c r="C120" s="220" t="s">
        <v>164</v>
      </c>
      <c r="D120" s="220" t="s">
        <v>151</v>
      </c>
      <c r="E120" s="221" t="s">
        <v>165</v>
      </c>
      <c r="F120" s="222" t="s">
        <v>166</v>
      </c>
      <c r="G120" s="223" t="s">
        <v>154</v>
      </c>
      <c r="H120" s="224">
        <v>13.93</v>
      </c>
      <c r="I120" s="225"/>
      <c r="J120" s="226">
        <f>ROUND(I120*H120,2)</f>
        <v>0</v>
      </c>
      <c r="K120" s="222" t="s">
        <v>155</v>
      </c>
      <c r="L120" s="44"/>
      <c r="M120" s="227" t="s">
        <v>19</v>
      </c>
      <c r="N120" s="228" t="s">
        <v>43</v>
      </c>
      <c r="O120" s="84"/>
      <c r="P120" s="229">
        <f>O120*H120</f>
        <v>0</v>
      </c>
      <c r="Q120" s="229">
        <v>0</v>
      </c>
      <c r="R120" s="229">
        <f>Q120*H120</f>
        <v>0</v>
      </c>
      <c r="S120" s="229">
        <v>0.62</v>
      </c>
      <c r="T120" s="230">
        <f>S120*H120</f>
        <v>8.6365999999999996</v>
      </c>
      <c r="AR120" s="231" t="s">
        <v>156</v>
      </c>
      <c r="AT120" s="231" t="s">
        <v>151</v>
      </c>
      <c r="AU120" s="231" t="s">
        <v>81</v>
      </c>
      <c r="AY120" s="18" t="s">
        <v>149</v>
      </c>
      <c r="BE120" s="232">
        <f>IF(N120="základní",J120,0)</f>
        <v>0</v>
      </c>
      <c r="BF120" s="232">
        <f>IF(N120="snížená",J120,0)</f>
        <v>0</v>
      </c>
      <c r="BG120" s="232">
        <f>IF(N120="zákl. přenesená",J120,0)</f>
        <v>0</v>
      </c>
      <c r="BH120" s="232">
        <f>IF(N120="sníž. přenesená",J120,0)</f>
        <v>0</v>
      </c>
      <c r="BI120" s="232">
        <f>IF(N120="nulová",J120,0)</f>
        <v>0</v>
      </c>
      <c r="BJ120" s="18" t="s">
        <v>79</v>
      </c>
      <c r="BK120" s="232">
        <f>ROUND(I120*H120,2)</f>
        <v>0</v>
      </c>
      <c r="BL120" s="18" t="s">
        <v>156</v>
      </c>
      <c r="BM120" s="231" t="s">
        <v>167</v>
      </c>
    </row>
    <row r="121" s="12" customFormat="1">
      <c r="B121" s="233"/>
      <c r="C121" s="234"/>
      <c r="D121" s="235" t="s">
        <v>158</v>
      </c>
      <c r="E121" s="236" t="s">
        <v>19</v>
      </c>
      <c r="F121" s="237" t="s">
        <v>168</v>
      </c>
      <c r="G121" s="234"/>
      <c r="H121" s="238">
        <v>13.93</v>
      </c>
      <c r="I121" s="239"/>
      <c r="J121" s="234"/>
      <c r="K121" s="234"/>
      <c r="L121" s="240"/>
      <c r="M121" s="241"/>
      <c r="N121" s="242"/>
      <c r="O121" s="242"/>
      <c r="P121" s="242"/>
      <c r="Q121" s="242"/>
      <c r="R121" s="242"/>
      <c r="S121" s="242"/>
      <c r="T121" s="243"/>
      <c r="AT121" s="244" t="s">
        <v>158</v>
      </c>
      <c r="AU121" s="244" t="s">
        <v>81</v>
      </c>
      <c r="AV121" s="12" t="s">
        <v>81</v>
      </c>
      <c r="AW121" s="12" t="s">
        <v>34</v>
      </c>
      <c r="AX121" s="12" t="s">
        <v>79</v>
      </c>
      <c r="AY121" s="244" t="s">
        <v>149</v>
      </c>
    </row>
    <row r="122" s="1" customFormat="1" ht="24" customHeight="1">
      <c r="B122" s="39"/>
      <c r="C122" s="220" t="s">
        <v>156</v>
      </c>
      <c r="D122" s="220" t="s">
        <v>151</v>
      </c>
      <c r="E122" s="221" t="s">
        <v>169</v>
      </c>
      <c r="F122" s="222" t="s">
        <v>170</v>
      </c>
      <c r="G122" s="223" t="s">
        <v>171</v>
      </c>
      <c r="H122" s="224">
        <v>8.6999999999999993</v>
      </c>
      <c r="I122" s="225"/>
      <c r="J122" s="226">
        <f>ROUND(I122*H122,2)</f>
        <v>0</v>
      </c>
      <c r="K122" s="222" t="s">
        <v>155</v>
      </c>
      <c r="L122" s="44"/>
      <c r="M122" s="227" t="s">
        <v>19</v>
      </c>
      <c r="N122" s="228" t="s">
        <v>43</v>
      </c>
      <c r="O122" s="84"/>
      <c r="P122" s="229">
        <f>O122*H122</f>
        <v>0</v>
      </c>
      <c r="Q122" s="229">
        <v>0</v>
      </c>
      <c r="R122" s="229">
        <f>Q122*H122</f>
        <v>0</v>
      </c>
      <c r="S122" s="229">
        <v>0.20499999999999999</v>
      </c>
      <c r="T122" s="230">
        <f>S122*H122</f>
        <v>1.7834999999999996</v>
      </c>
      <c r="AR122" s="231" t="s">
        <v>156</v>
      </c>
      <c r="AT122" s="231" t="s">
        <v>151</v>
      </c>
      <c r="AU122" s="231" t="s">
        <v>81</v>
      </c>
      <c r="AY122" s="18" t="s">
        <v>149</v>
      </c>
      <c r="BE122" s="232">
        <f>IF(N122="základní",J122,0)</f>
        <v>0</v>
      </c>
      <c r="BF122" s="232">
        <f>IF(N122="snížená",J122,0)</f>
        <v>0</v>
      </c>
      <c r="BG122" s="232">
        <f>IF(N122="zákl. přenesená",J122,0)</f>
        <v>0</v>
      </c>
      <c r="BH122" s="232">
        <f>IF(N122="sníž. přenesená",J122,0)</f>
        <v>0</v>
      </c>
      <c r="BI122" s="232">
        <f>IF(N122="nulová",J122,0)</f>
        <v>0</v>
      </c>
      <c r="BJ122" s="18" t="s">
        <v>79</v>
      </c>
      <c r="BK122" s="232">
        <f>ROUND(I122*H122,2)</f>
        <v>0</v>
      </c>
      <c r="BL122" s="18" t="s">
        <v>156</v>
      </c>
      <c r="BM122" s="231" t="s">
        <v>172</v>
      </c>
    </row>
    <row r="123" s="12" customFormat="1">
      <c r="B123" s="233"/>
      <c r="C123" s="234"/>
      <c r="D123" s="235" t="s">
        <v>158</v>
      </c>
      <c r="E123" s="236" t="s">
        <v>19</v>
      </c>
      <c r="F123" s="237" t="s">
        <v>173</v>
      </c>
      <c r="G123" s="234"/>
      <c r="H123" s="238">
        <v>8.6999999999999993</v>
      </c>
      <c r="I123" s="239"/>
      <c r="J123" s="234"/>
      <c r="K123" s="234"/>
      <c r="L123" s="240"/>
      <c r="M123" s="241"/>
      <c r="N123" s="242"/>
      <c r="O123" s="242"/>
      <c r="P123" s="242"/>
      <c r="Q123" s="242"/>
      <c r="R123" s="242"/>
      <c r="S123" s="242"/>
      <c r="T123" s="243"/>
      <c r="AT123" s="244" t="s">
        <v>158</v>
      </c>
      <c r="AU123" s="244" t="s">
        <v>81</v>
      </c>
      <c r="AV123" s="12" t="s">
        <v>81</v>
      </c>
      <c r="AW123" s="12" t="s">
        <v>34</v>
      </c>
      <c r="AX123" s="12" t="s">
        <v>79</v>
      </c>
      <c r="AY123" s="244" t="s">
        <v>149</v>
      </c>
    </row>
    <row r="124" s="1" customFormat="1" ht="24" customHeight="1">
      <c r="B124" s="39"/>
      <c r="C124" s="220" t="s">
        <v>174</v>
      </c>
      <c r="D124" s="220" t="s">
        <v>151</v>
      </c>
      <c r="E124" s="221" t="s">
        <v>175</v>
      </c>
      <c r="F124" s="222" t="s">
        <v>176</v>
      </c>
      <c r="G124" s="223" t="s">
        <v>177</v>
      </c>
      <c r="H124" s="224">
        <v>50.262999999999998</v>
      </c>
      <c r="I124" s="225"/>
      <c r="J124" s="226">
        <f>ROUND(I124*H124,2)</f>
        <v>0</v>
      </c>
      <c r="K124" s="222" t="s">
        <v>155</v>
      </c>
      <c r="L124" s="44"/>
      <c r="M124" s="227" t="s">
        <v>19</v>
      </c>
      <c r="N124" s="228" t="s">
        <v>43</v>
      </c>
      <c r="O124" s="84"/>
      <c r="P124" s="229">
        <f>O124*H124</f>
        <v>0</v>
      </c>
      <c r="Q124" s="229">
        <v>0</v>
      </c>
      <c r="R124" s="229">
        <f>Q124*H124</f>
        <v>0</v>
      </c>
      <c r="S124" s="229">
        <v>0</v>
      </c>
      <c r="T124" s="230">
        <f>S124*H124</f>
        <v>0</v>
      </c>
      <c r="AR124" s="231" t="s">
        <v>156</v>
      </c>
      <c r="AT124" s="231" t="s">
        <v>151</v>
      </c>
      <c r="AU124" s="231" t="s">
        <v>81</v>
      </c>
      <c r="AY124" s="18" t="s">
        <v>149</v>
      </c>
      <c r="BE124" s="232">
        <f>IF(N124="základní",J124,0)</f>
        <v>0</v>
      </c>
      <c r="BF124" s="232">
        <f>IF(N124="snížená",J124,0)</f>
        <v>0</v>
      </c>
      <c r="BG124" s="232">
        <f>IF(N124="zákl. přenesená",J124,0)</f>
        <v>0</v>
      </c>
      <c r="BH124" s="232">
        <f>IF(N124="sníž. přenesená",J124,0)</f>
        <v>0</v>
      </c>
      <c r="BI124" s="232">
        <f>IF(N124="nulová",J124,0)</f>
        <v>0</v>
      </c>
      <c r="BJ124" s="18" t="s">
        <v>79</v>
      </c>
      <c r="BK124" s="232">
        <f>ROUND(I124*H124,2)</f>
        <v>0</v>
      </c>
      <c r="BL124" s="18" t="s">
        <v>156</v>
      </c>
      <c r="BM124" s="231" t="s">
        <v>178</v>
      </c>
    </row>
    <row r="125" s="13" customFormat="1">
      <c r="B125" s="245"/>
      <c r="C125" s="246"/>
      <c r="D125" s="235" t="s">
        <v>158</v>
      </c>
      <c r="E125" s="247" t="s">
        <v>19</v>
      </c>
      <c r="F125" s="248" t="s">
        <v>179</v>
      </c>
      <c r="G125" s="246"/>
      <c r="H125" s="247" t="s">
        <v>19</v>
      </c>
      <c r="I125" s="249"/>
      <c r="J125" s="246"/>
      <c r="K125" s="246"/>
      <c r="L125" s="250"/>
      <c r="M125" s="251"/>
      <c r="N125" s="252"/>
      <c r="O125" s="252"/>
      <c r="P125" s="252"/>
      <c r="Q125" s="252"/>
      <c r="R125" s="252"/>
      <c r="S125" s="252"/>
      <c r="T125" s="253"/>
      <c r="AT125" s="254" t="s">
        <v>158</v>
      </c>
      <c r="AU125" s="254" t="s">
        <v>81</v>
      </c>
      <c r="AV125" s="13" t="s">
        <v>79</v>
      </c>
      <c r="AW125" s="13" t="s">
        <v>34</v>
      </c>
      <c r="AX125" s="13" t="s">
        <v>72</v>
      </c>
      <c r="AY125" s="254" t="s">
        <v>149</v>
      </c>
    </row>
    <row r="126" s="12" customFormat="1">
      <c r="B126" s="233"/>
      <c r="C126" s="234"/>
      <c r="D126" s="235" t="s">
        <v>158</v>
      </c>
      <c r="E126" s="236" t="s">
        <v>19</v>
      </c>
      <c r="F126" s="237" t="s">
        <v>180</v>
      </c>
      <c r="G126" s="234"/>
      <c r="H126" s="238">
        <v>2.669</v>
      </c>
      <c r="I126" s="239"/>
      <c r="J126" s="234"/>
      <c r="K126" s="234"/>
      <c r="L126" s="240"/>
      <c r="M126" s="241"/>
      <c r="N126" s="242"/>
      <c r="O126" s="242"/>
      <c r="P126" s="242"/>
      <c r="Q126" s="242"/>
      <c r="R126" s="242"/>
      <c r="S126" s="242"/>
      <c r="T126" s="243"/>
      <c r="AT126" s="244" t="s">
        <v>158</v>
      </c>
      <c r="AU126" s="244" t="s">
        <v>81</v>
      </c>
      <c r="AV126" s="12" t="s">
        <v>81</v>
      </c>
      <c r="AW126" s="12" t="s">
        <v>34</v>
      </c>
      <c r="AX126" s="12" t="s">
        <v>72</v>
      </c>
      <c r="AY126" s="244" t="s">
        <v>149</v>
      </c>
    </row>
    <row r="127" s="12" customFormat="1">
      <c r="B127" s="233"/>
      <c r="C127" s="234"/>
      <c r="D127" s="235" t="s">
        <v>158</v>
      </c>
      <c r="E127" s="236" t="s">
        <v>19</v>
      </c>
      <c r="F127" s="237" t="s">
        <v>181</v>
      </c>
      <c r="G127" s="234"/>
      <c r="H127" s="238">
        <v>0.995</v>
      </c>
      <c r="I127" s="239"/>
      <c r="J127" s="234"/>
      <c r="K127" s="234"/>
      <c r="L127" s="240"/>
      <c r="M127" s="241"/>
      <c r="N127" s="242"/>
      <c r="O127" s="242"/>
      <c r="P127" s="242"/>
      <c r="Q127" s="242"/>
      <c r="R127" s="242"/>
      <c r="S127" s="242"/>
      <c r="T127" s="243"/>
      <c r="AT127" s="244" t="s">
        <v>158</v>
      </c>
      <c r="AU127" s="244" t="s">
        <v>81</v>
      </c>
      <c r="AV127" s="12" t="s">
        <v>81</v>
      </c>
      <c r="AW127" s="12" t="s">
        <v>34</v>
      </c>
      <c r="AX127" s="12" t="s">
        <v>72</v>
      </c>
      <c r="AY127" s="244" t="s">
        <v>149</v>
      </c>
    </row>
    <row r="128" s="13" customFormat="1">
      <c r="B128" s="245"/>
      <c r="C128" s="246"/>
      <c r="D128" s="235" t="s">
        <v>158</v>
      </c>
      <c r="E128" s="247" t="s">
        <v>19</v>
      </c>
      <c r="F128" s="248" t="s">
        <v>182</v>
      </c>
      <c r="G128" s="246"/>
      <c r="H128" s="247" t="s">
        <v>19</v>
      </c>
      <c r="I128" s="249"/>
      <c r="J128" s="246"/>
      <c r="K128" s="246"/>
      <c r="L128" s="250"/>
      <c r="M128" s="251"/>
      <c r="N128" s="252"/>
      <c r="O128" s="252"/>
      <c r="P128" s="252"/>
      <c r="Q128" s="252"/>
      <c r="R128" s="252"/>
      <c r="S128" s="252"/>
      <c r="T128" s="253"/>
      <c r="AT128" s="254" t="s">
        <v>158</v>
      </c>
      <c r="AU128" s="254" t="s">
        <v>81</v>
      </c>
      <c r="AV128" s="13" t="s">
        <v>79</v>
      </c>
      <c r="AW128" s="13" t="s">
        <v>34</v>
      </c>
      <c r="AX128" s="13" t="s">
        <v>72</v>
      </c>
      <c r="AY128" s="254" t="s">
        <v>149</v>
      </c>
    </row>
    <row r="129" s="12" customFormat="1">
      <c r="B129" s="233"/>
      <c r="C129" s="234"/>
      <c r="D129" s="235" t="s">
        <v>158</v>
      </c>
      <c r="E129" s="236" t="s">
        <v>19</v>
      </c>
      <c r="F129" s="237" t="s">
        <v>183</v>
      </c>
      <c r="G129" s="234"/>
      <c r="H129" s="238">
        <v>45.512999999999998</v>
      </c>
      <c r="I129" s="239"/>
      <c r="J129" s="234"/>
      <c r="K129" s="234"/>
      <c r="L129" s="240"/>
      <c r="M129" s="241"/>
      <c r="N129" s="242"/>
      <c r="O129" s="242"/>
      <c r="P129" s="242"/>
      <c r="Q129" s="242"/>
      <c r="R129" s="242"/>
      <c r="S129" s="242"/>
      <c r="T129" s="243"/>
      <c r="AT129" s="244" t="s">
        <v>158</v>
      </c>
      <c r="AU129" s="244" t="s">
        <v>81</v>
      </c>
      <c r="AV129" s="12" t="s">
        <v>81</v>
      </c>
      <c r="AW129" s="12" t="s">
        <v>34</v>
      </c>
      <c r="AX129" s="12" t="s">
        <v>72</v>
      </c>
      <c r="AY129" s="244" t="s">
        <v>149</v>
      </c>
    </row>
    <row r="130" s="12" customFormat="1">
      <c r="B130" s="233"/>
      <c r="C130" s="234"/>
      <c r="D130" s="235" t="s">
        <v>158</v>
      </c>
      <c r="E130" s="236" t="s">
        <v>19</v>
      </c>
      <c r="F130" s="237" t="s">
        <v>184</v>
      </c>
      <c r="G130" s="234"/>
      <c r="H130" s="238">
        <v>1.0860000000000001</v>
      </c>
      <c r="I130" s="239"/>
      <c r="J130" s="234"/>
      <c r="K130" s="234"/>
      <c r="L130" s="240"/>
      <c r="M130" s="241"/>
      <c r="N130" s="242"/>
      <c r="O130" s="242"/>
      <c r="P130" s="242"/>
      <c r="Q130" s="242"/>
      <c r="R130" s="242"/>
      <c r="S130" s="242"/>
      <c r="T130" s="243"/>
      <c r="AT130" s="244" t="s">
        <v>158</v>
      </c>
      <c r="AU130" s="244" t="s">
        <v>81</v>
      </c>
      <c r="AV130" s="12" t="s">
        <v>81</v>
      </c>
      <c r="AW130" s="12" t="s">
        <v>34</v>
      </c>
      <c r="AX130" s="12" t="s">
        <v>72</v>
      </c>
      <c r="AY130" s="244" t="s">
        <v>149</v>
      </c>
    </row>
    <row r="131" s="14" customFormat="1">
      <c r="B131" s="255"/>
      <c r="C131" s="256"/>
      <c r="D131" s="235" t="s">
        <v>158</v>
      </c>
      <c r="E131" s="257" t="s">
        <v>19</v>
      </c>
      <c r="F131" s="258" t="s">
        <v>185</v>
      </c>
      <c r="G131" s="256"/>
      <c r="H131" s="259">
        <v>50.262999999999998</v>
      </c>
      <c r="I131" s="260"/>
      <c r="J131" s="256"/>
      <c r="K131" s="256"/>
      <c r="L131" s="261"/>
      <c r="M131" s="262"/>
      <c r="N131" s="263"/>
      <c r="O131" s="263"/>
      <c r="P131" s="263"/>
      <c r="Q131" s="263"/>
      <c r="R131" s="263"/>
      <c r="S131" s="263"/>
      <c r="T131" s="264"/>
      <c r="AT131" s="265" t="s">
        <v>158</v>
      </c>
      <c r="AU131" s="265" t="s">
        <v>81</v>
      </c>
      <c r="AV131" s="14" t="s">
        <v>156</v>
      </c>
      <c r="AW131" s="14" t="s">
        <v>34</v>
      </c>
      <c r="AX131" s="14" t="s">
        <v>79</v>
      </c>
      <c r="AY131" s="265" t="s">
        <v>149</v>
      </c>
    </row>
    <row r="132" s="1" customFormat="1" ht="24" customHeight="1">
      <c r="B132" s="39"/>
      <c r="C132" s="220" t="s">
        <v>186</v>
      </c>
      <c r="D132" s="220" t="s">
        <v>151</v>
      </c>
      <c r="E132" s="221" t="s">
        <v>187</v>
      </c>
      <c r="F132" s="222" t="s">
        <v>188</v>
      </c>
      <c r="G132" s="223" t="s">
        <v>177</v>
      </c>
      <c r="H132" s="224">
        <v>50.262999999999998</v>
      </c>
      <c r="I132" s="225"/>
      <c r="J132" s="226">
        <f>ROUND(I132*H132,2)</f>
        <v>0</v>
      </c>
      <c r="K132" s="222" t="s">
        <v>155</v>
      </c>
      <c r="L132" s="44"/>
      <c r="M132" s="227" t="s">
        <v>19</v>
      </c>
      <c r="N132" s="228" t="s">
        <v>43</v>
      </c>
      <c r="O132" s="84"/>
      <c r="P132" s="229">
        <f>O132*H132</f>
        <v>0</v>
      </c>
      <c r="Q132" s="229">
        <v>0</v>
      </c>
      <c r="R132" s="229">
        <f>Q132*H132</f>
        <v>0</v>
      </c>
      <c r="S132" s="229">
        <v>0</v>
      </c>
      <c r="T132" s="230">
        <f>S132*H132</f>
        <v>0</v>
      </c>
      <c r="AR132" s="231" t="s">
        <v>156</v>
      </c>
      <c r="AT132" s="231" t="s">
        <v>151</v>
      </c>
      <c r="AU132" s="231" t="s">
        <v>81</v>
      </c>
      <c r="AY132" s="18" t="s">
        <v>149</v>
      </c>
      <c r="BE132" s="232">
        <f>IF(N132="základní",J132,0)</f>
        <v>0</v>
      </c>
      <c r="BF132" s="232">
        <f>IF(N132="snížená",J132,0)</f>
        <v>0</v>
      </c>
      <c r="BG132" s="232">
        <f>IF(N132="zákl. přenesená",J132,0)</f>
        <v>0</v>
      </c>
      <c r="BH132" s="232">
        <f>IF(N132="sníž. přenesená",J132,0)</f>
        <v>0</v>
      </c>
      <c r="BI132" s="232">
        <f>IF(N132="nulová",J132,0)</f>
        <v>0</v>
      </c>
      <c r="BJ132" s="18" t="s">
        <v>79</v>
      </c>
      <c r="BK132" s="232">
        <f>ROUND(I132*H132,2)</f>
        <v>0</v>
      </c>
      <c r="BL132" s="18" t="s">
        <v>156</v>
      </c>
      <c r="BM132" s="231" t="s">
        <v>189</v>
      </c>
    </row>
    <row r="133" s="1" customFormat="1" ht="24" customHeight="1">
      <c r="B133" s="39"/>
      <c r="C133" s="220" t="s">
        <v>190</v>
      </c>
      <c r="D133" s="220" t="s">
        <v>151</v>
      </c>
      <c r="E133" s="221" t="s">
        <v>191</v>
      </c>
      <c r="F133" s="222" t="s">
        <v>192</v>
      </c>
      <c r="G133" s="223" t="s">
        <v>177</v>
      </c>
      <c r="H133" s="224">
        <v>50.262999999999998</v>
      </c>
      <c r="I133" s="225"/>
      <c r="J133" s="226">
        <f>ROUND(I133*H133,2)</f>
        <v>0</v>
      </c>
      <c r="K133" s="222" t="s">
        <v>155</v>
      </c>
      <c r="L133" s="44"/>
      <c r="M133" s="227" t="s">
        <v>19</v>
      </c>
      <c r="N133" s="228" t="s">
        <v>43</v>
      </c>
      <c r="O133" s="84"/>
      <c r="P133" s="229">
        <f>O133*H133</f>
        <v>0</v>
      </c>
      <c r="Q133" s="229">
        <v>0</v>
      </c>
      <c r="R133" s="229">
        <f>Q133*H133</f>
        <v>0</v>
      </c>
      <c r="S133" s="229">
        <v>0</v>
      </c>
      <c r="T133" s="230">
        <f>S133*H133</f>
        <v>0</v>
      </c>
      <c r="AR133" s="231" t="s">
        <v>156</v>
      </c>
      <c r="AT133" s="231" t="s">
        <v>151</v>
      </c>
      <c r="AU133" s="231" t="s">
        <v>81</v>
      </c>
      <c r="AY133" s="18" t="s">
        <v>149</v>
      </c>
      <c r="BE133" s="232">
        <f>IF(N133="základní",J133,0)</f>
        <v>0</v>
      </c>
      <c r="BF133" s="232">
        <f>IF(N133="snížená",J133,0)</f>
        <v>0</v>
      </c>
      <c r="BG133" s="232">
        <f>IF(N133="zákl. přenesená",J133,0)</f>
        <v>0</v>
      </c>
      <c r="BH133" s="232">
        <f>IF(N133="sníž. přenesená",J133,0)</f>
        <v>0</v>
      </c>
      <c r="BI133" s="232">
        <f>IF(N133="nulová",J133,0)</f>
        <v>0</v>
      </c>
      <c r="BJ133" s="18" t="s">
        <v>79</v>
      </c>
      <c r="BK133" s="232">
        <f>ROUND(I133*H133,2)</f>
        <v>0</v>
      </c>
      <c r="BL133" s="18" t="s">
        <v>156</v>
      </c>
      <c r="BM133" s="231" t="s">
        <v>193</v>
      </c>
    </row>
    <row r="134" s="1" customFormat="1" ht="36" customHeight="1">
      <c r="B134" s="39"/>
      <c r="C134" s="220" t="s">
        <v>194</v>
      </c>
      <c r="D134" s="220" t="s">
        <v>151</v>
      </c>
      <c r="E134" s="221" t="s">
        <v>195</v>
      </c>
      <c r="F134" s="222" t="s">
        <v>196</v>
      </c>
      <c r="G134" s="223" t="s">
        <v>177</v>
      </c>
      <c r="H134" s="224">
        <v>1005.26</v>
      </c>
      <c r="I134" s="225"/>
      <c r="J134" s="226">
        <f>ROUND(I134*H134,2)</f>
        <v>0</v>
      </c>
      <c r="K134" s="222" t="s">
        <v>155</v>
      </c>
      <c r="L134" s="44"/>
      <c r="M134" s="227" t="s">
        <v>19</v>
      </c>
      <c r="N134" s="228" t="s">
        <v>43</v>
      </c>
      <c r="O134" s="84"/>
      <c r="P134" s="229">
        <f>O134*H134</f>
        <v>0</v>
      </c>
      <c r="Q134" s="229">
        <v>0</v>
      </c>
      <c r="R134" s="229">
        <f>Q134*H134</f>
        <v>0</v>
      </c>
      <c r="S134" s="229">
        <v>0</v>
      </c>
      <c r="T134" s="230">
        <f>S134*H134</f>
        <v>0</v>
      </c>
      <c r="AR134" s="231" t="s">
        <v>156</v>
      </c>
      <c r="AT134" s="231" t="s">
        <v>151</v>
      </c>
      <c r="AU134" s="231" t="s">
        <v>81</v>
      </c>
      <c r="AY134" s="18" t="s">
        <v>149</v>
      </c>
      <c r="BE134" s="232">
        <f>IF(N134="základní",J134,0)</f>
        <v>0</v>
      </c>
      <c r="BF134" s="232">
        <f>IF(N134="snížená",J134,0)</f>
        <v>0</v>
      </c>
      <c r="BG134" s="232">
        <f>IF(N134="zákl. přenesená",J134,0)</f>
        <v>0</v>
      </c>
      <c r="BH134" s="232">
        <f>IF(N134="sníž. přenesená",J134,0)</f>
        <v>0</v>
      </c>
      <c r="BI134" s="232">
        <f>IF(N134="nulová",J134,0)</f>
        <v>0</v>
      </c>
      <c r="BJ134" s="18" t="s">
        <v>79</v>
      </c>
      <c r="BK134" s="232">
        <f>ROUND(I134*H134,2)</f>
        <v>0</v>
      </c>
      <c r="BL134" s="18" t="s">
        <v>156</v>
      </c>
      <c r="BM134" s="231" t="s">
        <v>197</v>
      </c>
    </row>
    <row r="135" s="12" customFormat="1">
      <c r="B135" s="233"/>
      <c r="C135" s="234"/>
      <c r="D135" s="235" t="s">
        <v>158</v>
      </c>
      <c r="E135" s="236" t="s">
        <v>19</v>
      </c>
      <c r="F135" s="237" t="s">
        <v>198</v>
      </c>
      <c r="G135" s="234"/>
      <c r="H135" s="238">
        <v>1005.26</v>
      </c>
      <c r="I135" s="239"/>
      <c r="J135" s="234"/>
      <c r="K135" s="234"/>
      <c r="L135" s="240"/>
      <c r="M135" s="241"/>
      <c r="N135" s="242"/>
      <c r="O135" s="242"/>
      <c r="P135" s="242"/>
      <c r="Q135" s="242"/>
      <c r="R135" s="242"/>
      <c r="S135" s="242"/>
      <c r="T135" s="243"/>
      <c r="AT135" s="244" t="s">
        <v>158</v>
      </c>
      <c r="AU135" s="244" t="s">
        <v>81</v>
      </c>
      <c r="AV135" s="12" t="s">
        <v>81</v>
      </c>
      <c r="AW135" s="12" t="s">
        <v>34</v>
      </c>
      <c r="AX135" s="12" t="s">
        <v>79</v>
      </c>
      <c r="AY135" s="244" t="s">
        <v>149</v>
      </c>
    </row>
    <row r="136" s="1" customFormat="1" ht="24" customHeight="1">
      <c r="B136" s="39"/>
      <c r="C136" s="220" t="s">
        <v>199</v>
      </c>
      <c r="D136" s="220" t="s">
        <v>151</v>
      </c>
      <c r="E136" s="221" t="s">
        <v>200</v>
      </c>
      <c r="F136" s="222" t="s">
        <v>201</v>
      </c>
      <c r="G136" s="223" t="s">
        <v>177</v>
      </c>
      <c r="H136" s="224">
        <v>50.262999999999998</v>
      </c>
      <c r="I136" s="225"/>
      <c r="J136" s="226">
        <f>ROUND(I136*H136,2)</f>
        <v>0</v>
      </c>
      <c r="K136" s="222" t="s">
        <v>155</v>
      </c>
      <c r="L136" s="44"/>
      <c r="M136" s="227" t="s">
        <v>19</v>
      </c>
      <c r="N136" s="228" t="s">
        <v>43</v>
      </c>
      <c r="O136" s="84"/>
      <c r="P136" s="229">
        <f>O136*H136</f>
        <v>0</v>
      </c>
      <c r="Q136" s="229">
        <v>0</v>
      </c>
      <c r="R136" s="229">
        <f>Q136*H136</f>
        <v>0</v>
      </c>
      <c r="S136" s="229">
        <v>0</v>
      </c>
      <c r="T136" s="230">
        <f>S136*H136</f>
        <v>0</v>
      </c>
      <c r="AR136" s="231" t="s">
        <v>156</v>
      </c>
      <c r="AT136" s="231" t="s">
        <v>151</v>
      </c>
      <c r="AU136" s="231" t="s">
        <v>81</v>
      </c>
      <c r="AY136" s="18" t="s">
        <v>149</v>
      </c>
      <c r="BE136" s="232">
        <f>IF(N136="základní",J136,0)</f>
        <v>0</v>
      </c>
      <c r="BF136" s="232">
        <f>IF(N136="snížená",J136,0)</f>
        <v>0</v>
      </c>
      <c r="BG136" s="232">
        <f>IF(N136="zákl. přenesená",J136,0)</f>
        <v>0</v>
      </c>
      <c r="BH136" s="232">
        <f>IF(N136="sníž. přenesená",J136,0)</f>
        <v>0</v>
      </c>
      <c r="BI136" s="232">
        <f>IF(N136="nulová",J136,0)</f>
        <v>0</v>
      </c>
      <c r="BJ136" s="18" t="s">
        <v>79</v>
      </c>
      <c r="BK136" s="232">
        <f>ROUND(I136*H136,2)</f>
        <v>0</v>
      </c>
      <c r="BL136" s="18" t="s">
        <v>156</v>
      </c>
      <c r="BM136" s="231" t="s">
        <v>202</v>
      </c>
    </row>
    <row r="137" s="1" customFormat="1" ht="24" customHeight="1">
      <c r="B137" s="39"/>
      <c r="C137" s="220" t="s">
        <v>203</v>
      </c>
      <c r="D137" s="220" t="s">
        <v>151</v>
      </c>
      <c r="E137" s="221" t="s">
        <v>204</v>
      </c>
      <c r="F137" s="222" t="s">
        <v>205</v>
      </c>
      <c r="G137" s="223" t="s">
        <v>206</v>
      </c>
      <c r="H137" s="224">
        <v>90.472999999999999</v>
      </c>
      <c r="I137" s="225"/>
      <c r="J137" s="226">
        <f>ROUND(I137*H137,2)</f>
        <v>0</v>
      </c>
      <c r="K137" s="222" t="s">
        <v>155</v>
      </c>
      <c r="L137" s="44"/>
      <c r="M137" s="227" t="s">
        <v>19</v>
      </c>
      <c r="N137" s="228" t="s">
        <v>43</v>
      </c>
      <c r="O137" s="84"/>
      <c r="P137" s="229">
        <f>O137*H137</f>
        <v>0</v>
      </c>
      <c r="Q137" s="229">
        <v>0</v>
      </c>
      <c r="R137" s="229">
        <f>Q137*H137</f>
        <v>0</v>
      </c>
      <c r="S137" s="229">
        <v>0</v>
      </c>
      <c r="T137" s="230">
        <f>S137*H137</f>
        <v>0</v>
      </c>
      <c r="AR137" s="231" t="s">
        <v>156</v>
      </c>
      <c r="AT137" s="231" t="s">
        <v>151</v>
      </c>
      <c r="AU137" s="231" t="s">
        <v>81</v>
      </c>
      <c r="AY137" s="18" t="s">
        <v>149</v>
      </c>
      <c r="BE137" s="232">
        <f>IF(N137="základní",J137,0)</f>
        <v>0</v>
      </c>
      <c r="BF137" s="232">
        <f>IF(N137="snížená",J137,0)</f>
        <v>0</v>
      </c>
      <c r="BG137" s="232">
        <f>IF(N137="zákl. přenesená",J137,0)</f>
        <v>0</v>
      </c>
      <c r="BH137" s="232">
        <f>IF(N137="sníž. přenesená",J137,0)</f>
        <v>0</v>
      </c>
      <c r="BI137" s="232">
        <f>IF(N137="nulová",J137,0)</f>
        <v>0</v>
      </c>
      <c r="BJ137" s="18" t="s">
        <v>79</v>
      </c>
      <c r="BK137" s="232">
        <f>ROUND(I137*H137,2)</f>
        <v>0</v>
      </c>
      <c r="BL137" s="18" t="s">
        <v>156</v>
      </c>
      <c r="BM137" s="231" t="s">
        <v>207</v>
      </c>
    </row>
    <row r="138" s="12" customFormat="1">
      <c r="B138" s="233"/>
      <c r="C138" s="234"/>
      <c r="D138" s="235" t="s">
        <v>158</v>
      </c>
      <c r="E138" s="236" t="s">
        <v>19</v>
      </c>
      <c r="F138" s="237" t="s">
        <v>208</v>
      </c>
      <c r="G138" s="234"/>
      <c r="H138" s="238">
        <v>90.472999999999999</v>
      </c>
      <c r="I138" s="239"/>
      <c r="J138" s="234"/>
      <c r="K138" s="234"/>
      <c r="L138" s="240"/>
      <c r="M138" s="241"/>
      <c r="N138" s="242"/>
      <c r="O138" s="242"/>
      <c r="P138" s="242"/>
      <c r="Q138" s="242"/>
      <c r="R138" s="242"/>
      <c r="S138" s="242"/>
      <c r="T138" s="243"/>
      <c r="AT138" s="244" t="s">
        <v>158</v>
      </c>
      <c r="AU138" s="244" t="s">
        <v>81</v>
      </c>
      <c r="AV138" s="12" t="s">
        <v>81</v>
      </c>
      <c r="AW138" s="12" t="s">
        <v>34</v>
      </c>
      <c r="AX138" s="12" t="s">
        <v>79</v>
      </c>
      <c r="AY138" s="244" t="s">
        <v>149</v>
      </c>
    </row>
    <row r="139" s="1" customFormat="1" ht="24" customHeight="1">
      <c r="B139" s="39"/>
      <c r="C139" s="220" t="s">
        <v>209</v>
      </c>
      <c r="D139" s="220" t="s">
        <v>151</v>
      </c>
      <c r="E139" s="221" t="s">
        <v>210</v>
      </c>
      <c r="F139" s="222" t="s">
        <v>211</v>
      </c>
      <c r="G139" s="223" t="s">
        <v>154</v>
      </c>
      <c r="H139" s="224">
        <v>20.544</v>
      </c>
      <c r="I139" s="225"/>
      <c r="J139" s="226">
        <f>ROUND(I139*H139,2)</f>
        <v>0</v>
      </c>
      <c r="K139" s="222" t="s">
        <v>155</v>
      </c>
      <c r="L139" s="44"/>
      <c r="M139" s="227" t="s">
        <v>19</v>
      </c>
      <c r="N139" s="228" t="s">
        <v>43</v>
      </c>
      <c r="O139" s="84"/>
      <c r="P139" s="229">
        <f>O139*H139</f>
        <v>0</v>
      </c>
      <c r="Q139" s="229">
        <v>0</v>
      </c>
      <c r="R139" s="229">
        <f>Q139*H139</f>
        <v>0</v>
      </c>
      <c r="S139" s="229">
        <v>0</v>
      </c>
      <c r="T139" s="230">
        <f>S139*H139</f>
        <v>0</v>
      </c>
      <c r="AR139" s="231" t="s">
        <v>156</v>
      </c>
      <c r="AT139" s="231" t="s">
        <v>151</v>
      </c>
      <c r="AU139" s="231" t="s">
        <v>81</v>
      </c>
      <c r="AY139" s="18" t="s">
        <v>149</v>
      </c>
      <c r="BE139" s="232">
        <f>IF(N139="základní",J139,0)</f>
        <v>0</v>
      </c>
      <c r="BF139" s="232">
        <f>IF(N139="snížená",J139,0)</f>
        <v>0</v>
      </c>
      <c r="BG139" s="232">
        <f>IF(N139="zákl. přenesená",J139,0)</f>
        <v>0</v>
      </c>
      <c r="BH139" s="232">
        <f>IF(N139="sníž. přenesená",J139,0)</f>
        <v>0</v>
      </c>
      <c r="BI139" s="232">
        <f>IF(N139="nulová",J139,0)</f>
        <v>0</v>
      </c>
      <c r="BJ139" s="18" t="s">
        <v>79</v>
      </c>
      <c r="BK139" s="232">
        <f>ROUND(I139*H139,2)</f>
        <v>0</v>
      </c>
      <c r="BL139" s="18" t="s">
        <v>156</v>
      </c>
      <c r="BM139" s="231" t="s">
        <v>212</v>
      </c>
    </row>
    <row r="140" s="12" customFormat="1">
      <c r="B140" s="233"/>
      <c r="C140" s="234"/>
      <c r="D140" s="235" t="s">
        <v>158</v>
      </c>
      <c r="E140" s="236" t="s">
        <v>19</v>
      </c>
      <c r="F140" s="237" t="s">
        <v>213</v>
      </c>
      <c r="G140" s="234"/>
      <c r="H140" s="238">
        <v>20.544</v>
      </c>
      <c r="I140" s="239"/>
      <c r="J140" s="234"/>
      <c r="K140" s="234"/>
      <c r="L140" s="240"/>
      <c r="M140" s="241"/>
      <c r="N140" s="242"/>
      <c r="O140" s="242"/>
      <c r="P140" s="242"/>
      <c r="Q140" s="242"/>
      <c r="R140" s="242"/>
      <c r="S140" s="242"/>
      <c r="T140" s="243"/>
      <c r="AT140" s="244" t="s">
        <v>158</v>
      </c>
      <c r="AU140" s="244" t="s">
        <v>81</v>
      </c>
      <c r="AV140" s="12" t="s">
        <v>81</v>
      </c>
      <c r="AW140" s="12" t="s">
        <v>34</v>
      </c>
      <c r="AX140" s="12" t="s">
        <v>79</v>
      </c>
      <c r="AY140" s="244" t="s">
        <v>149</v>
      </c>
    </row>
    <row r="141" s="1" customFormat="1" ht="16.5" customHeight="1">
      <c r="B141" s="39"/>
      <c r="C141" s="266" t="s">
        <v>214</v>
      </c>
      <c r="D141" s="266" t="s">
        <v>215</v>
      </c>
      <c r="E141" s="267" t="s">
        <v>216</v>
      </c>
      <c r="F141" s="268" t="s">
        <v>217</v>
      </c>
      <c r="G141" s="269" t="s">
        <v>206</v>
      </c>
      <c r="H141" s="270">
        <v>7.3959999999999999</v>
      </c>
      <c r="I141" s="271"/>
      <c r="J141" s="272">
        <f>ROUND(I141*H141,2)</f>
        <v>0</v>
      </c>
      <c r="K141" s="268" t="s">
        <v>155</v>
      </c>
      <c r="L141" s="273"/>
      <c r="M141" s="274" t="s">
        <v>19</v>
      </c>
      <c r="N141" s="275" t="s">
        <v>43</v>
      </c>
      <c r="O141" s="84"/>
      <c r="P141" s="229">
        <f>O141*H141</f>
        <v>0</v>
      </c>
      <c r="Q141" s="229">
        <v>1</v>
      </c>
      <c r="R141" s="229">
        <f>Q141*H141</f>
        <v>7.3959999999999999</v>
      </c>
      <c r="S141" s="229">
        <v>0</v>
      </c>
      <c r="T141" s="230">
        <f>S141*H141</f>
        <v>0</v>
      </c>
      <c r="AR141" s="231" t="s">
        <v>194</v>
      </c>
      <c r="AT141" s="231" t="s">
        <v>215</v>
      </c>
      <c r="AU141" s="231" t="s">
        <v>81</v>
      </c>
      <c r="AY141" s="18" t="s">
        <v>149</v>
      </c>
      <c r="BE141" s="232">
        <f>IF(N141="základní",J141,0)</f>
        <v>0</v>
      </c>
      <c r="BF141" s="232">
        <f>IF(N141="snížená",J141,0)</f>
        <v>0</v>
      </c>
      <c r="BG141" s="232">
        <f>IF(N141="zákl. přenesená",J141,0)</f>
        <v>0</v>
      </c>
      <c r="BH141" s="232">
        <f>IF(N141="sníž. přenesená",J141,0)</f>
        <v>0</v>
      </c>
      <c r="BI141" s="232">
        <f>IF(N141="nulová",J141,0)</f>
        <v>0</v>
      </c>
      <c r="BJ141" s="18" t="s">
        <v>79</v>
      </c>
      <c r="BK141" s="232">
        <f>ROUND(I141*H141,2)</f>
        <v>0</v>
      </c>
      <c r="BL141" s="18" t="s">
        <v>156</v>
      </c>
      <c r="BM141" s="231" t="s">
        <v>218</v>
      </c>
    </row>
    <row r="142" s="12" customFormat="1">
      <c r="B142" s="233"/>
      <c r="C142" s="234"/>
      <c r="D142" s="235" t="s">
        <v>158</v>
      </c>
      <c r="E142" s="236" t="s">
        <v>19</v>
      </c>
      <c r="F142" s="237" t="s">
        <v>219</v>
      </c>
      <c r="G142" s="234"/>
      <c r="H142" s="238">
        <v>7.3959999999999999</v>
      </c>
      <c r="I142" s="239"/>
      <c r="J142" s="234"/>
      <c r="K142" s="234"/>
      <c r="L142" s="240"/>
      <c r="M142" s="241"/>
      <c r="N142" s="242"/>
      <c r="O142" s="242"/>
      <c r="P142" s="242"/>
      <c r="Q142" s="242"/>
      <c r="R142" s="242"/>
      <c r="S142" s="242"/>
      <c r="T142" s="243"/>
      <c r="AT142" s="244" t="s">
        <v>158</v>
      </c>
      <c r="AU142" s="244" t="s">
        <v>81</v>
      </c>
      <c r="AV142" s="12" t="s">
        <v>81</v>
      </c>
      <c r="AW142" s="12" t="s">
        <v>34</v>
      </c>
      <c r="AX142" s="12" t="s">
        <v>79</v>
      </c>
      <c r="AY142" s="244" t="s">
        <v>149</v>
      </c>
    </row>
    <row r="143" s="1" customFormat="1" ht="16.5" customHeight="1">
      <c r="B143" s="39"/>
      <c r="C143" s="220" t="s">
        <v>220</v>
      </c>
      <c r="D143" s="220" t="s">
        <v>151</v>
      </c>
      <c r="E143" s="221" t="s">
        <v>221</v>
      </c>
      <c r="F143" s="222" t="s">
        <v>222</v>
      </c>
      <c r="G143" s="223" t="s">
        <v>154</v>
      </c>
      <c r="H143" s="224">
        <v>162.57300000000001</v>
      </c>
      <c r="I143" s="225"/>
      <c r="J143" s="226">
        <f>ROUND(I143*H143,2)</f>
        <v>0</v>
      </c>
      <c r="K143" s="222" t="s">
        <v>155</v>
      </c>
      <c r="L143" s="44"/>
      <c r="M143" s="227" t="s">
        <v>19</v>
      </c>
      <c r="N143" s="228" t="s">
        <v>43</v>
      </c>
      <c r="O143" s="84"/>
      <c r="P143" s="229">
        <f>O143*H143</f>
        <v>0</v>
      </c>
      <c r="Q143" s="229">
        <v>0</v>
      </c>
      <c r="R143" s="229">
        <f>Q143*H143</f>
        <v>0</v>
      </c>
      <c r="S143" s="229">
        <v>0</v>
      </c>
      <c r="T143" s="230">
        <f>S143*H143</f>
        <v>0</v>
      </c>
      <c r="AR143" s="231" t="s">
        <v>156</v>
      </c>
      <c r="AT143" s="231" t="s">
        <v>151</v>
      </c>
      <c r="AU143" s="231" t="s">
        <v>81</v>
      </c>
      <c r="AY143" s="18" t="s">
        <v>149</v>
      </c>
      <c r="BE143" s="232">
        <f>IF(N143="základní",J143,0)</f>
        <v>0</v>
      </c>
      <c r="BF143" s="232">
        <f>IF(N143="snížená",J143,0)</f>
        <v>0</v>
      </c>
      <c r="BG143" s="232">
        <f>IF(N143="zákl. přenesená",J143,0)</f>
        <v>0</v>
      </c>
      <c r="BH143" s="232">
        <f>IF(N143="sníž. přenesená",J143,0)</f>
        <v>0</v>
      </c>
      <c r="BI143" s="232">
        <f>IF(N143="nulová",J143,0)</f>
        <v>0</v>
      </c>
      <c r="BJ143" s="18" t="s">
        <v>79</v>
      </c>
      <c r="BK143" s="232">
        <f>ROUND(I143*H143,2)</f>
        <v>0</v>
      </c>
      <c r="BL143" s="18" t="s">
        <v>156</v>
      </c>
      <c r="BM143" s="231" t="s">
        <v>223</v>
      </c>
    </row>
    <row r="144" s="13" customFormat="1">
      <c r="B144" s="245"/>
      <c r="C144" s="246"/>
      <c r="D144" s="235" t="s">
        <v>158</v>
      </c>
      <c r="E144" s="247" t="s">
        <v>19</v>
      </c>
      <c r="F144" s="248" t="s">
        <v>182</v>
      </c>
      <c r="G144" s="246"/>
      <c r="H144" s="247" t="s">
        <v>19</v>
      </c>
      <c r="I144" s="249"/>
      <c r="J144" s="246"/>
      <c r="K144" s="246"/>
      <c r="L144" s="250"/>
      <c r="M144" s="251"/>
      <c r="N144" s="252"/>
      <c r="O144" s="252"/>
      <c r="P144" s="252"/>
      <c r="Q144" s="252"/>
      <c r="R144" s="252"/>
      <c r="S144" s="252"/>
      <c r="T144" s="253"/>
      <c r="AT144" s="254" t="s">
        <v>158</v>
      </c>
      <c r="AU144" s="254" t="s">
        <v>81</v>
      </c>
      <c r="AV144" s="13" t="s">
        <v>79</v>
      </c>
      <c r="AW144" s="13" t="s">
        <v>34</v>
      </c>
      <c r="AX144" s="13" t="s">
        <v>72</v>
      </c>
      <c r="AY144" s="254" t="s">
        <v>149</v>
      </c>
    </row>
    <row r="145" s="12" customFormat="1">
      <c r="B145" s="233"/>
      <c r="C145" s="234"/>
      <c r="D145" s="235" t="s">
        <v>158</v>
      </c>
      <c r="E145" s="236" t="s">
        <v>19</v>
      </c>
      <c r="F145" s="237" t="s">
        <v>224</v>
      </c>
      <c r="G145" s="234"/>
      <c r="H145" s="238">
        <v>151.71000000000001</v>
      </c>
      <c r="I145" s="239"/>
      <c r="J145" s="234"/>
      <c r="K145" s="234"/>
      <c r="L145" s="240"/>
      <c r="M145" s="241"/>
      <c r="N145" s="242"/>
      <c r="O145" s="242"/>
      <c r="P145" s="242"/>
      <c r="Q145" s="242"/>
      <c r="R145" s="242"/>
      <c r="S145" s="242"/>
      <c r="T145" s="243"/>
      <c r="AT145" s="244" t="s">
        <v>158</v>
      </c>
      <c r="AU145" s="244" t="s">
        <v>81</v>
      </c>
      <c r="AV145" s="12" t="s">
        <v>81</v>
      </c>
      <c r="AW145" s="12" t="s">
        <v>34</v>
      </c>
      <c r="AX145" s="12" t="s">
        <v>72</v>
      </c>
      <c r="AY145" s="244" t="s">
        <v>149</v>
      </c>
    </row>
    <row r="146" s="12" customFormat="1">
      <c r="B146" s="233"/>
      <c r="C146" s="234"/>
      <c r="D146" s="235" t="s">
        <v>158</v>
      </c>
      <c r="E146" s="236" t="s">
        <v>19</v>
      </c>
      <c r="F146" s="237" t="s">
        <v>225</v>
      </c>
      <c r="G146" s="234"/>
      <c r="H146" s="238">
        <v>10.863</v>
      </c>
      <c r="I146" s="239"/>
      <c r="J146" s="234"/>
      <c r="K146" s="234"/>
      <c r="L146" s="240"/>
      <c r="M146" s="241"/>
      <c r="N146" s="242"/>
      <c r="O146" s="242"/>
      <c r="P146" s="242"/>
      <c r="Q146" s="242"/>
      <c r="R146" s="242"/>
      <c r="S146" s="242"/>
      <c r="T146" s="243"/>
      <c r="AT146" s="244" t="s">
        <v>158</v>
      </c>
      <c r="AU146" s="244" t="s">
        <v>81</v>
      </c>
      <c r="AV146" s="12" t="s">
        <v>81</v>
      </c>
      <c r="AW146" s="12" t="s">
        <v>34</v>
      </c>
      <c r="AX146" s="12" t="s">
        <v>72</v>
      </c>
      <c r="AY146" s="244" t="s">
        <v>149</v>
      </c>
    </row>
    <row r="147" s="14" customFormat="1">
      <c r="B147" s="255"/>
      <c r="C147" s="256"/>
      <c r="D147" s="235" t="s">
        <v>158</v>
      </c>
      <c r="E147" s="257" t="s">
        <v>19</v>
      </c>
      <c r="F147" s="258" t="s">
        <v>185</v>
      </c>
      <c r="G147" s="256"/>
      <c r="H147" s="259">
        <v>162.57300000000001</v>
      </c>
      <c r="I147" s="260"/>
      <c r="J147" s="256"/>
      <c r="K147" s="256"/>
      <c r="L147" s="261"/>
      <c r="M147" s="262"/>
      <c r="N147" s="263"/>
      <c r="O147" s="263"/>
      <c r="P147" s="263"/>
      <c r="Q147" s="263"/>
      <c r="R147" s="263"/>
      <c r="S147" s="263"/>
      <c r="T147" s="264"/>
      <c r="AT147" s="265" t="s">
        <v>158</v>
      </c>
      <c r="AU147" s="265" t="s">
        <v>81</v>
      </c>
      <c r="AV147" s="14" t="s">
        <v>156</v>
      </c>
      <c r="AW147" s="14" t="s">
        <v>34</v>
      </c>
      <c r="AX147" s="14" t="s">
        <v>79</v>
      </c>
      <c r="AY147" s="265" t="s">
        <v>149</v>
      </c>
    </row>
    <row r="148" s="11" customFormat="1" ht="22.8" customHeight="1">
      <c r="B148" s="204"/>
      <c r="C148" s="205"/>
      <c r="D148" s="206" t="s">
        <v>71</v>
      </c>
      <c r="E148" s="218" t="s">
        <v>164</v>
      </c>
      <c r="F148" s="218" t="s">
        <v>226</v>
      </c>
      <c r="G148" s="205"/>
      <c r="H148" s="205"/>
      <c r="I148" s="208"/>
      <c r="J148" s="219">
        <f>BK148</f>
        <v>0</v>
      </c>
      <c r="K148" s="205"/>
      <c r="L148" s="210"/>
      <c r="M148" s="211"/>
      <c r="N148" s="212"/>
      <c r="O148" s="212"/>
      <c r="P148" s="213">
        <f>SUM(P149:P162)</f>
        <v>0</v>
      </c>
      <c r="Q148" s="212"/>
      <c r="R148" s="213">
        <f>SUM(R149:R162)</f>
        <v>3.4210530599999998</v>
      </c>
      <c r="S148" s="212"/>
      <c r="T148" s="214">
        <f>SUM(T149:T162)</f>
        <v>0</v>
      </c>
      <c r="AR148" s="215" t="s">
        <v>79</v>
      </c>
      <c r="AT148" s="216" t="s">
        <v>71</v>
      </c>
      <c r="AU148" s="216" t="s">
        <v>79</v>
      </c>
      <c r="AY148" s="215" t="s">
        <v>149</v>
      </c>
      <c r="BK148" s="217">
        <f>SUM(BK149:BK162)</f>
        <v>0</v>
      </c>
    </row>
    <row r="149" s="1" customFormat="1" ht="24" customHeight="1">
      <c r="B149" s="39"/>
      <c r="C149" s="220" t="s">
        <v>227</v>
      </c>
      <c r="D149" s="220" t="s">
        <v>151</v>
      </c>
      <c r="E149" s="221" t="s">
        <v>228</v>
      </c>
      <c r="F149" s="222" t="s">
        <v>229</v>
      </c>
      <c r="G149" s="223" t="s">
        <v>154</v>
      </c>
      <c r="H149" s="224">
        <v>7.54</v>
      </c>
      <c r="I149" s="225"/>
      <c r="J149" s="226">
        <f>ROUND(I149*H149,2)</f>
        <v>0</v>
      </c>
      <c r="K149" s="222" t="s">
        <v>155</v>
      </c>
      <c r="L149" s="44"/>
      <c r="M149" s="227" t="s">
        <v>19</v>
      </c>
      <c r="N149" s="228" t="s">
        <v>43</v>
      </c>
      <c r="O149" s="84"/>
      <c r="P149" s="229">
        <f>O149*H149</f>
        <v>0</v>
      </c>
      <c r="Q149" s="229">
        <v>0.28570000000000001</v>
      </c>
      <c r="R149" s="229">
        <f>Q149*H149</f>
        <v>2.1541779999999999</v>
      </c>
      <c r="S149" s="229">
        <v>0</v>
      </c>
      <c r="T149" s="230">
        <f>S149*H149</f>
        <v>0</v>
      </c>
      <c r="AR149" s="231" t="s">
        <v>156</v>
      </c>
      <c r="AT149" s="231" t="s">
        <v>151</v>
      </c>
      <c r="AU149" s="231" t="s">
        <v>81</v>
      </c>
      <c r="AY149" s="18" t="s">
        <v>149</v>
      </c>
      <c r="BE149" s="232">
        <f>IF(N149="základní",J149,0)</f>
        <v>0</v>
      </c>
      <c r="BF149" s="232">
        <f>IF(N149="snížená",J149,0)</f>
        <v>0</v>
      </c>
      <c r="BG149" s="232">
        <f>IF(N149="zákl. přenesená",J149,0)</f>
        <v>0</v>
      </c>
      <c r="BH149" s="232">
        <f>IF(N149="sníž. přenesená",J149,0)</f>
        <v>0</v>
      </c>
      <c r="BI149" s="232">
        <f>IF(N149="nulová",J149,0)</f>
        <v>0</v>
      </c>
      <c r="BJ149" s="18" t="s">
        <v>79</v>
      </c>
      <c r="BK149" s="232">
        <f>ROUND(I149*H149,2)</f>
        <v>0</v>
      </c>
      <c r="BL149" s="18" t="s">
        <v>156</v>
      </c>
      <c r="BM149" s="231" t="s">
        <v>230</v>
      </c>
    </row>
    <row r="150" s="12" customFormat="1">
      <c r="B150" s="233"/>
      <c r="C150" s="234"/>
      <c r="D150" s="235" t="s">
        <v>158</v>
      </c>
      <c r="E150" s="236" t="s">
        <v>19</v>
      </c>
      <c r="F150" s="237" t="s">
        <v>231</v>
      </c>
      <c r="G150" s="234"/>
      <c r="H150" s="238">
        <v>3.77</v>
      </c>
      <c r="I150" s="239"/>
      <c r="J150" s="234"/>
      <c r="K150" s="234"/>
      <c r="L150" s="240"/>
      <c r="M150" s="241"/>
      <c r="N150" s="242"/>
      <c r="O150" s="242"/>
      <c r="P150" s="242"/>
      <c r="Q150" s="242"/>
      <c r="R150" s="242"/>
      <c r="S150" s="242"/>
      <c r="T150" s="243"/>
      <c r="AT150" s="244" t="s">
        <v>158</v>
      </c>
      <c r="AU150" s="244" t="s">
        <v>81</v>
      </c>
      <c r="AV150" s="12" t="s">
        <v>81</v>
      </c>
      <c r="AW150" s="12" t="s">
        <v>34</v>
      </c>
      <c r="AX150" s="12" t="s">
        <v>72</v>
      </c>
      <c r="AY150" s="244" t="s">
        <v>149</v>
      </c>
    </row>
    <row r="151" s="12" customFormat="1">
      <c r="B151" s="233"/>
      <c r="C151" s="234"/>
      <c r="D151" s="235" t="s">
        <v>158</v>
      </c>
      <c r="E151" s="236" t="s">
        <v>19</v>
      </c>
      <c r="F151" s="237" t="s">
        <v>232</v>
      </c>
      <c r="G151" s="234"/>
      <c r="H151" s="238">
        <v>3.77</v>
      </c>
      <c r="I151" s="239"/>
      <c r="J151" s="234"/>
      <c r="K151" s="234"/>
      <c r="L151" s="240"/>
      <c r="M151" s="241"/>
      <c r="N151" s="242"/>
      <c r="O151" s="242"/>
      <c r="P151" s="242"/>
      <c r="Q151" s="242"/>
      <c r="R151" s="242"/>
      <c r="S151" s="242"/>
      <c r="T151" s="243"/>
      <c r="AT151" s="244" t="s">
        <v>158</v>
      </c>
      <c r="AU151" s="244" t="s">
        <v>81</v>
      </c>
      <c r="AV151" s="12" t="s">
        <v>81</v>
      </c>
      <c r="AW151" s="12" t="s">
        <v>34</v>
      </c>
      <c r="AX151" s="12" t="s">
        <v>72</v>
      </c>
      <c r="AY151" s="244" t="s">
        <v>149</v>
      </c>
    </row>
    <row r="152" s="14" customFormat="1">
      <c r="B152" s="255"/>
      <c r="C152" s="256"/>
      <c r="D152" s="235" t="s">
        <v>158</v>
      </c>
      <c r="E152" s="257" t="s">
        <v>19</v>
      </c>
      <c r="F152" s="258" t="s">
        <v>185</v>
      </c>
      <c r="G152" s="256"/>
      <c r="H152" s="259">
        <v>7.54</v>
      </c>
      <c r="I152" s="260"/>
      <c r="J152" s="256"/>
      <c r="K152" s="256"/>
      <c r="L152" s="261"/>
      <c r="M152" s="262"/>
      <c r="N152" s="263"/>
      <c r="O152" s="263"/>
      <c r="P152" s="263"/>
      <c r="Q152" s="263"/>
      <c r="R152" s="263"/>
      <c r="S152" s="263"/>
      <c r="T152" s="264"/>
      <c r="AT152" s="265" t="s">
        <v>158</v>
      </c>
      <c r="AU152" s="265" t="s">
        <v>81</v>
      </c>
      <c r="AV152" s="14" t="s">
        <v>156</v>
      </c>
      <c r="AW152" s="14" t="s">
        <v>34</v>
      </c>
      <c r="AX152" s="14" t="s">
        <v>79</v>
      </c>
      <c r="AY152" s="265" t="s">
        <v>149</v>
      </c>
    </row>
    <row r="153" s="1" customFormat="1" ht="24" customHeight="1">
      <c r="B153" s="39"/>
      <c r="C153" s="220" t="s">
        <v>8</v>
      </c>
      <c r="D153" s="220" t="s">
        <v>151</v>
      </c>
      <c r="E153" s="221" t="s">
        <v>233</v>
      </c>
      <c r="F153" s="222" t="s">
        <v>234</v>
      </c>
      <c r="G153" s="223" t="s">
        <v>206</v>
      </c>
      <c r="H153" s="224">
        <v>0.085999999999999993</v>
      </c>
      <c r="I153" s="225"/>
      <c r="J153" s="226">
        <f>ROUND(I153*H153,2)</f>
        <v>0</v>
      </c>
      <c r="K153" s="222" t="s">
        <v>155</v>
      </c>
      <c r="L153" s="44"/>
      <c r="M153" s="227" t="s">
        <v>19</v>
      </c>
      <c r="N153" s="228" t="s">
        <v>43</v>
      </c>
      <c r="O153" s="84"/>
      <c r="P153" s="229">
        <f>O153*H153</f>
        <v>0</v>
      </c>
      <c r="Q153" s="229">
        <v>0.017090000000000001</v>
      </c>
      <c r="R153" s="229">
        <f>Q153*H153</f>
        <v>0.00146974</v>
      </c>
      <c r="S153" s="229">
        <v>0</v>
      </c>
      <c r="T153" s="230">
        <f>S153*H153</f>
        <v>0</v>
      </c>
      <c r="AR153" s="231" t="s">
        <v>156</v>
      </c>
      <c r="AT153" s="231" t="s">
        <v>151</v>
      </c>
      <c r="AU153" s="231" t="s">
        <v>81</v>
      </c>
      <c r="AY153" s="18" t="s">
        <v>149</v>
      </c>
      <c r="BE153" s="232">
        <f>IF(N153="základní",J153,0)</f>
        <v>0</v>
      </c>
      <c r="BF153" s="232">
        <f>IF(N153="snížená",J153,0)</f>
        <v>0</v>
      </c>
      <c r="BG153" s="232">
        <f>IF(N153="zákl. přenesená",J153,0)</f>
        <v>0</v>
      </c>
      <c r="BH153" s="232">
        <f>IF(N153="sníž. přenesená",J153,0)</f>
        <v>0</v>
      </c>
      <c r="BI153" s="232">
        <f>IF(N153="nulová",J153,0)</f>
        <v>0</v>
      </c>
      <c r="BJ153" s="18" t="s">
        <v>79</v>
      </c>
      <c r="BK153" s="232">
        <f>ROUND(I153*H153,2)</f>
        <v>0</v>
      </c>
      <c r="BL153" s="18" t="s">
        <v>156</v>
      </c>
      <c r="BM153" s="231" t="s">
        <v>235</v>
      </c>
    </row>
    <row r="154" s="12" customFormat="1">
      <c r="B154" s="233"/>
      <c r="C154" s="234"/>
      <c r="D154" s="235" t="s">
        <v>158</v>
      </c>
      <c r="E154" s="236" t="s">
        <v>19</v>
      </c>
      <c r="F154" s="237" t="s">
        <v>236</v>
      </c>
      <c r="G154" s="234"/>
      <c r="H154" s="238">
        <v>0.085999999999999993</v>
      </c>
      <c r="I154" s="239"/>
      <c r="J154" s="234"/>
      <c r="K154" s="234"/>
      <c r="L154" s="240"/>
      <c r="M154" s="241"/>
      <c r="N154" s="242"/>
      <c r="O154" s="242"/>
      <c r="P154" s="242"/>
      <c r="Q154" s="242"/>
      <c r="R154" s="242"/>
      <c r="S154" s="242"/>
      <c r="T154" s="243"/>
      <c r="AT154" s="244" t="s">
        <v>158</v>
      </c>
      <c r="AU154" s="244" t="s">
        <v>81</v>
      </c>
      <c r="AV154" s="12" t="s">
        <v>81</v>
      </c>
      <c r="AW154" s="12" t="s">
        <v>34</v>
      </c>
      <c r="AX154" s="12" t="s">
        <v>79</v>
      </c>
      <c r="AY154" s="244" t="s">
        <v>149</v>
      </c>
    </row>
    <row r="155" s="1" customFormat="1" ht="16.5" customHeight="1">
      <c r="B155" s="39"/>
      <c r="C155" s="266" t="s">
        <v>237</v>
      </c>
      <c r="D155" s="266" t="s">
        <v>215</v>
      </c>
      <c r="E155" s="267" t="s">
        <v>238</v>
      </c>
      <c r="F155" s="268" t="s">
        <v>239</v>
      </c>
      <c r="G155" s="269" t="s">
        <v>206</v>
      </c>
      <c r="H155" s="270">
        <v>0.094</v>
      </c>
      <c r="I155" s="271"/>
      <c r="J155" s="272">
        <f>ROUND(I155*H155,2)</f>
        <v>0</v>
      </c>
      <c r="K155" s="268" t="s">
        <v>155</v>
      </c>
      <c r="L155" s="273"/>
      <c r="M155" s="274" t="s">
        <v>19</v>
      </c>
      <c r="N155" s="275" t="s">
        <v>43</v>
      </c>
      <c r="O155" s="84"/>
      <c r="P155" s="229">
        <f>O155*H155</f>
        <v>0</v>
      </c>
      <c r="Q155" s="229">
        <v>1</v>
      </c>
      <c r="R155" s="229">
        <f>Q155*H155</f>
        <v>0.094</v>
      </c>
      <c r="S155" s="229">
        <v>0</v>
      </c>
      <c r="T155" s="230">
        <f>S155*H155</f>
        <v>0</v>
      </c>
      <c r="AR155" s="231" t="s">
        <v>194</v>
      </c>
      <c r="AT155" s="231" t="s">
        <v>215</v>
      </c>
      <c r="AU155" s="231" t="s">
        <v>81</v>
      </c>
      <c r="AY155" s="18" t="s">
        <v>149</v>
      </c>
      <c r="BE155" s="232">
        <f>IF(N155="základní",J155,0)</f>
        <v>0</v>
      </c>
      <c r="BF155" s="232">
        <f>IF(N155="snížená",J155,0)</f>
        <v>0</v>
      </c>
      <c r="BG155" s="232">
        <f>IF(N155="zákl. přenesená",J155,0)</f>
        <v>0</v>
      </c>
      <c r="BH155" s="232">
        <f>IF(N155="sníž. přenesená",J155,0)</f>
        <v>0</v>
      </c>
      <c r="BI155" s="232">
        <f>IF(N155="nulová",J155,0)</f>
        <v>0</v>
      </c>
      <c r="BJ155" s="18" t="s">
        <v>79</v>
      </c>
      <c r="BK155" s="232">
        <f>ROUND(I155*H155,2)</f>
        <v>0</v>
      </c>
      <c r="BL155" s="18" t="s">
        <v>156</v>
      </c>
      <c r="BM155" s="231" t="s">
        <v>240</v>
      </c>
    </row>
    <row r="156" s="12" customFormat="1">
      <c r="B156" s="233"/>
      <c r="C156" s="234"/>
      <c r="D156" s="235" t="s">
        <v>158</v>
      </c>
      <c r="E156" s="236" t="s">
        <v>19</v>
      </c>
      <c r="F156" s="237" t="s">
        <v>241</v>
      </c>
      <c r="G156" s="234"/>
      <c r="H156" s="238">
        <v>0.094</v>
      </c>
      <c r="I156" s="239"/>
      <c r="J156" s="234"/>
      <c r="K156" s="234"/>
      <c r="L156" s="240"/>
      <c r="M156" s="241"/>
      <c r="N156" s="242"/>
      <c r="O156" s="242"/>
      <c r="P156" s="242"/>
      <c r="Q156" s="242"/>
      <c r="R156" s="242"/>
      <c r="S156" s="242"/>
      <c r="T156" s="243"/>
      <c r="AT156" s="244" t="s">
        <v>158</v>
      </c>
      <c r="AU156" s="244" t="s">
        <v>81</v>
      </c>
      <c r="AV156" s="12" t="s">
        <v>81</v>
      </c>
      <c r="AW156" s="12" t="s">
        <v>34</v>
      </c>
      <c r="AX156" s="12" t="s">
        <v>79</v>
      </c>
      <c r="AY156" s="244" t="s">
        <v>149</v>
      </c>
    </row>
    <row r="157" s="1" customFormat="1" ht="24" customHeight="1">
      <c r="B157" s="39"/>
      <c r="C157" s="220" t="s">
        <v>242</v>
      </c>
      <c r="D157" s="220" t="s">
        <v>151</v>
      </c>
      <c r="E157" s="221" t="s">
        <v>243</v>
      </c>
      <c r="F157" s="222" t="s">
        <v>244</v>
      </c>
      <c r="G157" s="223" t="s">
        <v>154</v>
      </c>
      <c r="H157" s="224">
        <v>2.1819999999999999</v>
      </c>
      <c r="I157" s="225"/>
      <c r="J157" s="226">
        <f>ROUND(I157*H157,2)</f>
        <v>0</v>
      </c>
      <c r="K157" s="222" t="s">
        <v>155</v>
      </c>
      <c r="L157" s="44"/>
      <c r="M157" s="227" t="s">
        <v>19</v>
      </c>
      <c r="N157" s="228" t="s">
        <v>43</v>
      </c>
      <c r="O157" s="84"/>
      <c r="P157" s="229">
        <f>O157*H157</f>
        <v>0</v>
      </c>
      <c r="Q157" s="229">
        <v>0.12706000000000001</v>
      </c>
      <c r="R157" s="229">
        <f>Q157*H157</f>
        <v>0.27724492000000001</v>
      </c>
      <c r="S157" s="229">
        <v>0</v>
      </c>
      <c r="T157" s="230">
        <f>S157*H157</f>
        <v>0</v>
      </c>
      <c r="AR157" s="231" t="s">
        <v>156</v>
      </c>
      <c r="AT157" s="231" t="s">
        <v>151</v>
      </c>
      <c r="AU157" s="231" t="s">
        <v>81</v>
      </c>
      <c r="AY157" s="18" t="s">
        <v>149</v>
      </c>
      <c r="BE157" s="232">
        <f>IF(N157="základní",J157,0)</f>
        <v>0</v>
      </c>
      <c r="BF157" s="232">
        <f>IF(N157="snížená",J157,0)</f>
        <v>0</v>
      </c>
      <c r="BG157" s="232">
        <f>IF(N157="zákl. přenesená",J157,0)</f>
        <v>0</v>
      </c>
      <c r="BH157" s="232">
        <f>IF(N157="sníž. přenesená",J157,0)</f>
        <v>0</v>
      </c>
      <c r="BI157" s="232">
        <f>IF(N157="nulová",J157,0)</f>
        <v>0</v>
      </c>
      <c r="BJ157" s="18" t="s">
        <v>79</v>
      </c>
      <c r="BK157" s="232">
        <f>ROUND(I157*H157,2)</f>
        <v>0</v>
      </c>
      <c r="BL157" s="18" t="s">
        <v>156</v>
      </c>
      <c r="BM157" s="231" t="s">
        <v>245</v>
      </c>
    </row>
    <row r="158" s="12" customFormat="1">
      <c r="B158" s="233"/>
      <c r="C158" s="234"/>
      <c r="D158" s="235" t="s">
        <v>158</v>
      </c>
      <c r="E158" s="236" t="s">
        <v>19</v>
      </c>
      <c r="F158" s="237" t="s">
        <v>246</v>
      </c>
      <c r="G158" s="234"/>
      <c r="H158" s="238">
        <v>2.1819999999999999</v>
      </c>
      <c r="I158" s="239"/>
      <c r="J158" s="234"/>
      <c r="K158" s="234"/>
      <c r="L158" s="240"/>
      <c r="M158" s="241"/>
      <c r="N158" s="242"/>
      <c r="O158" s="242"/>
      <c r="P158" s="242"/>
      <c r="Q158" s="242"/>
      <c r="R158" s="242"/>
      <c r="S158" s="242"/>
      <c r="T158" s="243"/>
      <c r="AT158" s="244" t="s">
        <v>158</v>
      </c>
      <c r="AU158" s="244" t="s">
        <v>81</v>
      </c>
      <c r="AV158" s="12" t="s">
        <v>81</v>
      </c>
      <c r="AW158" s="12" t="s">
        <v>34</v>
      </c>
      <c r="AX158" s="12" t="s">
        <v>79</v>
      </c>
      <c r="AY158" s="244" t="s">
        <v>149</v>
      </c>
    </row>
    <row r="159" s="1" customFormat="1" ht="16.5" customHeight="1">
      <c r="B159" s="39"/>
      <c r="C159" s="220" t="s">
        <v>247</v>
      </c>
      <c r="D159" s="220" t="s">
        <v>151</v>
      </c>
      <c r="E159" s="221" t="s">
        <v>248</v>
      </c>
      <c r="F159" s="222" t="s">
        <v>249</v>
      </c>
      <c r="G159" s="223" t="s">
        <v>154</v>
      </c>
      <c r="H159" s="224">
        <v>5.4000000000000004</v>
      </c>
      <c r="I159" s="225"/>
      <c r="J159" s="226">
        <f>ROUND(I159*H159,2)</f>
        <v>0</v>
      </c>
      <c r="K159" s="222" t="s">
        <v>155</v>
      </c>
      <c r="L159" s="44"/>
      <c r="M159" s="227" t="s">
        <v>19</v>
      </c>
      <c r="N159" s="228" t="s">
        <v>43</v>
      </c>
      <c r="O159" s="84"/>
      <c r="P159" s="229">
        <f>O159*H159</f>
        <v>0</v>
      </c>
      <c r="Q159" s="229">
        <v>0.12335</v>
      </c>
      <c r="R159" s="229">
        <f>Q159*H159</f>
        <v>0.66609000000000007</v>
      </c>
      <c r="S159" s="229">
        <v>0</v>
      </c>
      <c r="T159" s="230">
        <f>S159*H159</f>
        <v>0</v>
      </c>
      <c r="AR159" s="231" t="s">
        <v>156</v>
      </c>
      <c r="AT159" s="231" t="s">
        <v>151</v>
      </c>
      <c r="AU159" s="231" t="s">
        <v>81</v>
      </c>
      <c r="AY159" s="18" t="s">
        <v>149</v>
      </c>
      <c r="BE159" s="232">
        <f>IF(N159="základní",J159,0)</f>
        <v>0</v>
      </c>
      <c r="BF159" s="232">
        <f>IF(N159="snížená",J159,0)</f>
        <v>0</v>
      </c>
      <c r="BG159" s="232">
        <f>IF(N159="zákl. přenesená",J159,0)</f>
        <v>0</v>
      </c>
      <c r="BH159" s="232">
        <f>IF(N159="sníž. přenesená",J159,0)</f>
        <v>0</v>
      </c>
      <c r="BI159" s="232">
        <f>IF(N159="nulová",J159,0)</f>
        <v>0</v>
      </c>
      <c r="BJ159" s="18" t="s">
        <v>79</v>
      </c>
      <c r="BK159" s="232">
        <f>ROUND(I159*H159,2)</f>
        <v>0</v>
      </c>
      <c r="BL159" s="18" t="s">
        <v>156</v>
      </c>
      <c r="BM159" s="231" t="s">
        <v>250</v>
      </c>
    </row>
    <row r="160" s="12" customFormat="1">
      <c r="B160" s="233"/>
      <c r="C160" s="234"/>
      <c r="D160" s="235" t="s">
        <v>158</v>
      </c>
      <c r="E160" s="236" t="s">
        <v>19</v>
      </c>
      <c r="F160" s="237" t="s">
        <v>251</v>
      </c>
      <c r="G160" s="234"/>
      <c r="H160" s="238">
        <v>5.4000000000000004</v>
      </c>
      <c r="I160" s="239"/>
      <c r="J160" s="234"/>
      <c r="K160" s="234"/>
      <c r="L160" s="240"/>
      <c r="M160" s="241"/>
      <c r="N160" s="242"/>
      <c r="O160" s="242"/>
      <c r="P160" s="242"/>
      <c r="Q160" s="242"/>
      <c r="R160" s="242"/>
      <c r="S160" s="242"/>
      <c r="T160" s="243"/>
      <c r="AT160" s="244" t="s">
        <v>158</v>
      </c>
      <c r="AU160" s="244" t="s">
        <v>81</v>
      </c>
      <c r="AV160" s="12" t="s">
        <v>81</v>
      </c>
      <c r="AW160" s="12" t="s">
        <v>34</v>
      </c>
      <c r="AX160" s="12" t="s">
        <v>79</v>
      </c>
      <c r="AY160" s="244" t="s">
        <v>149</v>
      </c>
    </row>
    <row r="161" s="1" customFormat="1" ht="16.5" customHeight="1">
      <c r="B161" s="39"/>
      <c r="C161" s="220" t="s">
        <v>252</v>
      </c>
      <c r="D161" s="220" t="s">
        <v>151</v>
      </c>
      <c r="E161" s="221" t="s">
        <v>253</v>
      </c>
      <c r="F161" s="222" t="s">
        <v>254</v>
      </c>
      <c r="G161" s="223" t="s">
        <v>154</v>
      </c>
      <c r="H161" s="224">
        <v>1.28</v>
      </c>
      <c r="I161" s="225"/>
      <c r="J161" s="226">
        <f>ROUND(I161*H161,2)</f>
        <v>0</v>
      </c>
      <c r="K161" s="222" t="s">
        <v>155</v>
      </c>
      <c r="L161" s="44"/>
      <c r="M161" s="227" t="s">
        <v>19</v>
      </c>
      <c r="N161" s="228" t="s">
        <v>43</v>
      </c>
      <c r="O161" s="84"/>
      <c r="P161" s="229">
        <f>O161*H161</f>
        <v>0</v>
      </c>
      <c r="Q161" s="229">
        <v>0.17818000000000001</v>
      </c>
      <c r="R161" s="229">
        <f>Q161*H161</f>
        <v>0.22807040000000001</v>
      </c>
      <c r="S161" s="229">
        <v>0</v>
      </c>
      <c r="T161" s="230">
        <f>S161*H161</f>
        <v>0</v>
      </c>
      <c r="AR161" s="231" t="s">
        <v>156</v>
      </c>
      <c r="AT161" s="231" t="s">
        <v>151</v>
      </c>
      <c r="AU161" s="231" t="s">
        <v>81</v>
      </c>
      <c r="AY161" s="18" t="s">
        <v>149</v>
      </c>
      <c r="BE161" s="232">
        <f>IF(N161="základní",J161,0)</f>
        <v>0</v>
      </c>
      <c r="BF161" s="232">
        <f>IF(N161="snížená",J161,0)</f>
        <v>0</v>
      </c>
      <c r="BG161" s="232">
        <f>IF(N161="zákl. přenesená",J161,0)</f>
        <v>0</v>
      </c>
      <c r="BH161" s="232">
        <f>IF(N161="sníž. přenesená",J161,0)</f>
        <v>0</v>
      </c>
      <c r="BI161" s="232">
        <f>IF(N161="nulová",J161,0)</f>
        <v>0</v>
      </c>
      <c r="BJ161" s="18" t="s">
        <v>79</v>
      </c>
      <c r="BK161" s="232">
        <f>ROUND(I161*H161,2)</f>
        <v>0</v>
      </c>
      <c r="BL161" s="18" t="s">
        <v>156</v>
      </c>
      <c r="BM161" s="231" t="s">
        <v>255</v>
      </c>
    </row>
    <row r="162" s="12" customFormat="1">
      <c r="B162" s="233"/>
      <c r="C162" s="234"/>
      <c r="D162" s="235" t="s">
        <v>158</v>
      </c>
      <c r="E162" s="236" t="s">
        <v>19</v>
      </c>
      <c r="F162" s="237" t="s">
        <v>256</v>
      </c>
      <c r="G162" s="234"/>
      <c r="H162" s="238">
        <v>1.28</v>
      </c>
      <c r="I162" s="239"/>
      <c r="J162" s="234"/>
      <c r="K162" s="234"/>
      <c r="L162" s="240"/>
      <c r="M162" s="241"/>
      <c r="N162" s="242"/>
      <c r="O162" s="242"/>
      <c r="P162" s="242"/>
      <c r="Q162" s="242"/>
      <c r="R162" s="242"/>
      <c r="S162" s="242"/>
      <c r="T162" s="243"/>
      <c r="AT162" s="244" t="s">
        <v>158</v>
      </c>
      <c r="AU162" s="244" t="s">
        <v>81</v>
      </c>
      <c r="AV162" s="12" t="s">
        <v>81</v>
      </c>
      <c r="AW162" s="12" t="s">
        <v>34</v>
      </c>
      <c r="AX162" s="12" t="s">
        <v>79</v>
      </c>
      <c r="AY162" s="244" t="s">
        <v>149</v>
      </c>
    </row>
    <row r="163" s="11" customFormat="1" ht="22.8" customHeight="1">
      <c r="B163" s="204"/>
      <c r="C163" s="205"/>
      <c r="D163" s="206" t="s">
        <v>71</v>
      </c>
      <c r="E163" s="218" t="s">
        <v>174</v>
      </c>
      <c r="F163" s="218" t="s">
        <v>257</v>
      </c>
      <c r="G163" s="205"/>
      <c r="H163" s="205"/>
      <c r="I163" s="208"/>
      <c r="J163" s="219">
        <f>BK163</f>
        <v>0</v>
      </c>
      <c r="K163" s="205"/>
      <c r="L163" s="210"/>
      <c r="M163" s="211"/>
      <c r="N163" s="212"/>
      <c r="O163" s="212"/>
      <c r="P163" s="213">
        <f>SUM(P164:P175)</f>
        <v>0</v>
      </c>
      <c r="Q163" s="212"/>
      <c r="R163" s="213">
        <f>SUM(R164:R175)</f>
        <v>33.649343500000001</v>
      </c>
      <c r="S163" s="212"/>
      <c r="T163" s="214">
        <f>SUM(T164:T175)</f>
        <v>0</v>
      </c>
      <c r="AR163" s="215" t="s">
        <v>79</v>
      </c>
      <c r="AT163" s="216" t="s">
        <v>71</v>
      </c>
      <c r="AU163" s="216" t="s">
        <v>79</v>
      </c>
      <c r="AY163" s="215" t="s">
        <v>149</v>
      </c>
      <c r="BK163" s="217">
        <f>SUM(BK164:BK175)</f>
        <v>0</v>
      </c>
    </row>
    <row r="164" s="1" customFormat="1" ht="16.5" customHeight="1">
      <c r="B164" s="39"/>
      <c r="C164" s="220" t="s">
        <v>258</v>
      </c>
      <c r="D164" s="220" t="s">
        <v>151</v>
      </c>
      <c r="E164" s="221" t="s">
        <v>259</v>
      </c>
      <c r="F164" s="222" t="s">
        <v>260</v>
      </c>
      <c r="G164" s="223" t="s">
        <v>154</v>
      </c>
      <c r="H164" s="224">
        <v>10.863</v>
      </c>
      <c r="I164" s="225"/>
      <c r="J164" s="226">
        <f>ROUND(I164*H164,2)</f>
        <v>0</v>
      </c>
      <c r="K164" s="222" t="s">
        <v>155</v>
      </c>
      <c r="L164" s="44"/>
      <c r="M164" s="227" t="s">
        <v>19</v>
      </c>
      <c r="N164" s="228" t="s">
        <v>43</v>
      </c>
      <c r="O164" s="84"/>
      <c r="P164" s="229">
        <f>O164*H164</f>
        <v>0</v>
      </c>
      <c r="Q164" s="229">
        <v>0</v>
      </c>
      <c r="R164" s="229">
        <f>Q164*H164</f>
        <v>0</v>
      </c>
      <c r="S164" s="229">
        <v>0</v>
      </c>
      <c r="T164" s="230">
        <f>S164*H164</f>
        <v>0</v>
      </c>
      <c r="AR164" s="231" t="s">
        <v>156</v>
      </c>
      <c r="AT164" s="231" t="s">
        <v>151</v>
      </c>
      <c r="AU164" s="231" t="s">
        <v>81</v>
      </c>
      <c r="AY164" s="18" t="s">
        <v>149</v>
      </c>
      <c r="BE164" s="232">
        <f>IF(N164="základní",J164,0)</f>
        <v>0</v>
      </c>
      <c r="BF164" s="232">
        <f>IF(N164="snížená",J164,0)</f>
        <v>0</v>
      </c>
      <c r="BG164" s="232">
        <f>IF(N164="zákl. přenesená",J164,0)</f>
        <v>0</v>
      </c>
      <c r="BH164" s="232">
        <f>IF(N164="sníž. přenesená",J164,0)</f>
        <v>0</v>
      </c>
      <c r="BI164" s="232">
        <f>IF(N164="nulová",J164,0)</f>
        <v>0</v>
      </c>
      <c r="BJ164" s="18" t="s">
        <v>79</v>
      </c>
      <c r="BK164" s="232">
        <f>ROUND(I164*H164,2)</f>
        <v>0</v>
      </c>
      <c r="BL164" s="18" t="s">
        <v>156</v>
      </c>
      <c r="BM164" s="231" t="s">
        <v>261</v>
      </c>
    </row>
    <row r="165" s="12" customFormat="1">
      <c r="B165" s="233"/>
      <c r="C165" s="234"/>
      <c r="D165" s="235" t="s">
        <v>158</v>
      </c>
      <c r="E165" s="236" t="s">
        <v>19</v>
      </c>
      <c r="F165" s="237" t="s">
        <v>225</v>
      </c>
      <c r="G165" s="234"/>
      <c r="H165" s="238">
        <v>10.863</v>
      </c>
      <c r="I165" s="239"/>
      <c r="J165" s="234"/>
      <c r="K165" s="234"/>
      <c r="L165" s="240"/>
      <c r="M165" s="241"/>
      <c r="N165" s="242"/>
      <c r="O165" s="242"/>
      <c r="P165" s="242"/>
      <c r="Q165" s="242"/>
      <c r="R165" s="242"/>
      <c r="S165" s="242"/>
      <c r="T165" s="243"/>
      <c r="AT165" s="244" t="s">
        <v>158</v>
      </c>
      <c r="AU165" s="244" t="s">
        <v>81</v>
      </c>
      <c r="AV165" s="12" t="s">
        <v>81</v>
      </c>
      <c r="AW165" s="12" t="s">
        <v>34</v>
      </c>
      <c r="AX165" s="12" t="s">
        <v>79</v>
      </c>
      <c r="AY165" s="244" t="s">
        <v>149</v>
      </c>
    </row>
    <row r="166" s="1" customFormat="1" ht="16.5" customHeight="1">
      <c r="B166" s="39"/>
      <c r="C166" s="220" t="s">
        <v>7</v>
      </c>
      <c r="D166" s="220" t="s">
        <v>151</v>
      </c>
      <c r="E166" s="221" t="s">
        <v>262</v>
      </c>
      <c r="F166" s="222" t="s">
        <v>263</v>
      </c>
      <c r="G166" s="223" t="s">
        <v>154</v>
      </c>
      <c r="H166" s="224">
        <v>151.71000000000001</v>
      </c>
      <c r="I166" s="225"/>
      <c r="J166" s="226">
        <f>ROUND(I166*H166,2)</f>
        <v>0</v>
      </c>
      <c r="K166" s="222" t="s">
        <v>155</v>
      </c>
      <c r="L166" s="44"/>
      <c r="M166" s="227" t="s">
        <v>19</v>
      </c>
      <c r="N166" s="228" t="s">
        <v>43</v>
      </c>
      <c r="O166" s="84"/>
      <c r="P166" s="229">
        <f>O166*H166</f>
        <v>0</v>
      </c>
      <c r="Q166" s="229">
        <v>0</v>
      </c>
      <c r="R166" s="229">
        <f>Q166*H166</f>
        <v>0</v>
      </c>
      <c r="S166" s="229">
        <v>0</v>
      </c>
      <c r="T166" s="230">
        <f>S166*H166</f>
        <v>0</v>
      </c>
      <c r="AR166" s="231" t="s">
        <v>156</v>
      </c>
      <c r="AT166" s="231" t="s">
        <v>151</v>
      </c>
      <c r="AU166" s="231" t="s">
        <v>81</v>
      </c>
      <c r="AY166" s="18" t="s">
        <v>149</v>
      </c>
      <c r="BE166" s="232">
        <f>IF(N166="základní",J166,0)</f>
        <v>0</v>
      </c>
      <c r="BF166" s="232">
        <f>IF(N166="snížená",J166,0)</f>
        <v>0</v>
      </c>
      <c r="BG166" s="232">
        <f>IF(N166="zákl. přenesená",J166,0)</f>
        <v>0</v>
      </c>
      <c r="BH166" s="232">
        <f>IF(N166="sníž. přenesená",J166,0)</f>
        <v>0</v>
      </c>
      <c r="BI166" s="232">
        <f>IF(N166="nulová",J166,0)</f>
        <v>0</v>
      </c>
      <c r="BJ166" s="18" t="s">
        <v>79</v>
      </c>
      <c r="BK166" s="232">
        <f>ROUND(I166*H166,2)</f>
        <v>0</v>
      </c>
      <c r="BL166" s="18" t="s">
        <v>156</v>
      </c>
      <c r="BM166" s="231" t="s">
        <v>264</v>
      </c>
    </row>
    <row r="167" s="12" customFormat="1">
      <c r="B167" s="233"/>
      <c r="C167" s="234"/>
      <c r="D167" s="235" t="s">
        <v>158</v>
      </c>
      <c r="E167" s="236" t="s">
        <v>19</v>
      </c>
      <c r="F167" s="237" t="s">
        <v>224</v>
      </c>
      <c r="G167" s="234"/>
      <c r="H167" s="238">
        <v>151.71000000000001</v>
      </c>
      <c r="I167" s="239"/>
      <c r="J167" s="234"/>
      <c r="K167" s="234"/>
      <c r="L167" s="240"/>
      <c r="M167" s="241"/>
      <c r="N167" s="242"/>
      <c r="O167" s="242"/>
      <c r="P167" s="242"/>
      <c r="Q167" s="242"/>
      <c r="R167" s="242"/>
      <c r="S167" s="242"/>
      <c r="T167" s="243"/>
      <c r="AT167" s="244" t="s">
        <v>158</v>
      </c>
      <c r="AU167" s="244" t="s">
        <v>81</v>
      </c>
      <c r="AV167" s="12" t="s">
        <v>81</v>
      </c>
      <c r="AW167" s="12" t="s">
        <v>34</v>
      </c>
      <c r="AX167" s="12" t="s">
        <v>79</v>
      </c>
      <c r="AY167" s="244" t="s">
        <v>149</v>
      </c>
    </row>
    <row r="168" s="1" customFormat="1" ht="16.5" customHeight="1">
      <c r="B168" s="39"/>
      <c r="C168" s="220" t="s">
        <v>265</v>
      </c>
      <c r="D168" s="220" t="s">
        <v>151</v>
      </c>
      <c r="E168" s="221" t="s">
        <v>266</v>
      </c>
      <c r="F168" s="222" t="s">
        <v>267</v>
      </c>
      <c r="G168" s="223" t="s">
        <v>154</v>
      </c>
      <c r="H168" s="224">
        <v>151.71000000000001</v>
      </c>
      <c r="I168" s="225"/>
      <c r="J168" s="226">
        <f>ROUND(I168*H168,2)</f>
        <v>0</v>
      </c>
      <c r="K168" s="222" t="s">
        <v>155</v>
      </c>
      <c r="L168" s="44"/>
      <c r="M168" s="227" t="s">
        <v>19</v>
      </c>
      <c r="N168" s="228" t="s">
        <v>43</v>
      </c>
      <c r="O168" s="84"/>
      <c r="P168" s="229">
        <f>O168*H168</f>
        <v>0</v>
      </c>
      <c r="Q168" s="229">
        <v>0</v>
      </c>
      <c r="R168" s="229">
        <f>Q168*H168</f>
        <v>0</v>
      </c>
      <c r="S168" s="229">
        <v>0</v>
      </c>
      <c r="T168" s="230">
        <f>S168*H168</f>
        <v>0</v>
      </c>
      <c r="AR168" s="231" t="s">
        <v>156</v>
      </c>
      <c r="AT168" s="231" t="s">
        <v>151</v>
      </c>
      <c r="AU168" s="231" t="s">
        <v>81</v>
      </c>
      <c r="AY168" s="18" t="s">
        <v>149</v>
      </c>
      <c r="BE168" s="232">
        <f>IF(N168="základní",J168,0)</f>
        <v>0</v>
      </c>
      <c r="BF168" s="232">
        <f>IF(N168="snížená",J168,0)</f>
        <v>0</v>
      </c>
      <c r="BG168" s="232">
        <f>IF(N168="zákl. přenesená",J168,0)</f>
        <v>0</v>
      </c>
      <c r="BH168" s="232">
        <f>IF(N168="sníž. přenesená",J168,0)</f>
        <v>0</v>
      </c>
      <c r="BI168" s="232">
        <f>IF(N168="nulová",J168,0)</f>
        <v>0</v>
      </c>
      <c r="BJ168" s="18" t="s">
        <v>79</v>
      </c>
      <c r="BK168" s="232">
        <f>ROUND(I168*H168,2)</f>
        <v>0</v>
      </c>
      <c r="BL168" s="18" t="s">
        <v>156</v>
      </c>
      <c r="BM168" s="231" t="s">
        <v>268</v>
      </c>
    </row>
    <row r="169" s="12" customFormat="1">
      <c r="B169" s="233"/>
      <c r="C169" s="234"/>
      <c r="D169" s="235" t="s">
        <v>158</v>
      </c>
      <c r="E169" s="236" t="s">
        <v>19</v>
      </c>
      <c r="F169" s="237" t="s">
        <v>224</v>
      </c>
      <c r="G169" s="234"/>
      <c r="H169" s="238">
        <v>151.71000000000001</v>
      </c>
      <c r="I169" s="239"/>
      <c r="J169" s="234"/>
      <c r="K169" s="234"/>
      <c r="L169" s="240"/>
      <c r="M169" s="241"/>
      <c r="N169" s="242"/>
      <c r="O169" s="242"/>
      <c r="P169" s="242"/>
      <c r="Q169" s="242"/>
      <c r="R169" s="242"/>
      <c r="S169" s="242"/>
      <c r="T169" s="243"/>
      <c r="AT169" s="244" t="s">
        <v>158</v>
      </c>
      <c r="AU169" s="244" t="s">
        <v>81</v>
      </c>
      <c r="AV169" s="12" t="s">
        <v>81</v>
      </c>
      <c r="AW169" s="12" t="s">
        <v>34</v>
      </c>
      <c r="AX169" s="12" t="s">
        <v>79</v>
      </c>
      <c r="AY169" s="244" t="s">
        <v>149</v>
      </c>
    </row>
    <row r="170" s="1" customFormat="1" ht="36" customHeight="1">
      <c r="B170" s="39"/>
      <c r="C170" s="220" t="s">
        <v>269</v>
      </c>
      <c r="D170" s="220" t="s">
        <v>151</v>
      </c>
      <c r="E170" s="221" t="s">
        <v>270</v>
      </c>
      <c r="F170" s="222" t="s">
        <v>271</v>
      </c>
      <c r="G170" s="223" t="s">
        <v>154</v>
      </c>
      <c r="H170" s="224">
        <v>4.9000000000000004</v>
      </c>
      <c r="I170" s="225"/>
      <c r="J170" s="226">
        <f>ROUND(I170*H170,2)</f>
        <v>0</v>
      </c>
      <c r="K170" s="222" t="s">
        <v>155</v>
      </c>
      <c r="L170" s="44"/>
      <c r="M170" s="227" t="s">
        <v>19</v>
      </c>
      <c r="N170" s="228" t="s">
        <v>43</v>
      </c>
      <c r="O170" s="84"/>
      <c r="P170" s="229">
        <f>O170*H170</f>
        <v>0</v>
      </c>
      <c r="Q170" s="229">
        <v>0.084250000000000005</v>
      </c>
      <c r="R170" s="229">
        <f>Q170*H170</f>
        <v>0.41282500000000005</v>
      </c>
      <c r="S170" s="229">
        <v>0</v>
      </c>
      <c r="T170" s="230">
        <f>S170*H170</f>
        <v>0</v>
      </c>
      <c r="AR170" s="231" t="s">
        <v>156</v>
      </c>
      <c r="AT170" s="231" t="s">
        <v>151</v>
      </c>
      <c r="AU170" s="231" t="s">
        <v>81</v>
      </c>
      <c r="AY170" s="18" t="s">
        <v>149</v>
      </c>
      <c r="BE170" s="232">
        <f>IF(N170="základní",J170,0)</f>
        <v>0</v>
      </c>
      <c r="BF170" s="232">
        <f>IF(N170="snížená",J170,0)</f>
        <v>0</v>
      </c>
      <c r="BG170" s="232">
        <f>IF(N170="zákl. přenesená",J170,0)</f>
        <v>0</v>
      </c>
      <c r="BH170" s="232">
        <f>IF(N170="sníž. přenesená",J170,0)</f>
        <v>0</v>
      </c>
      <c r="BI170" s="232">
        <f>IF(N170="nulová",J170,0)</f>
        <v>0</v>
      </c>
      <c r="BJ170" s="18" t="s">
        <v>79</v>
      </c>
      <c r="BK170" s="232">
        <f>ROUND(I170*H170,2)</f>
        <v>0</v>
      </c>
      <c r="BL170" s="18" t="s">
        <v>156</v>
      </c>
      <c r="BM170" s="231" t="s">
        <v>272</v>
      </c>
    </row>
    <row r="171" s="12" customFormat="1">
      <c r="B171" s="233"/>
      <c r="C171" s="234"/>
      <c r="D171" s="235" t="s">
        <v>158</v>
      </c>
      <c r="E171" s="236" t="s">
        <v>19</v>
      </c>
      <c r="F171" s="237" t="s">
        <v>273</v>
      </c>
      <c r="G171" s="234"/>
      <c r="H171" s="238">
        <v>4.9000000000000004</v>
      </c>
      <c r="I171" s="239"/>
      <c r="J171" s="234"/>
      <c r="K171" s="234"/>
      <c r="L171" s="240"/>
      <c r="M171" s="241"/>
      <c r="N171" s="242"/>
      <c r="O171" s="242"/>
      <c r="P171" s="242"/>
      <c r="Q171" s="242"/>
      <c r="R171" s="242"/>
      <c r="S171" s="242"/>
      <c r="T171" s="243"/>
      <c r="AT171" s="244" t="s">
        <v>158</v>
      </c>
      <c r="AU171" s="244" t="s">
        <v>81</v>
      </c>
      <c r="AV171" s="12" t="s">
        <v>81</v>
      </c>
      <c r="AW171" s="12" t="s">
        <v>34</v>
      </c>
      <c r="AX171" s="12" t="s">
        <v>79</v>
      </c>
      <c r="AY171" s="244" t="s">
        <v>149</v>
      </c>
    </row>
    <row r="172" s="1" customFormat="1" ht="36" customHeight="1">
      <c r="B172" s="39"/>
      <c r="C172" s="220" t="s">
        <v>274</v>
      </c>
      <c r="D172" s="220" t="s">
        <v>151</v>
      </c>
      <c r="E172" s="221" t="s">
        <v>275</v>
      </c>
      <c r="F172" s="222" t="s">
        <v>276</v>
      </c>
      <c r="G172" s="223" t="s">
        <v>154</v>
      </c>
      <c r="H172" s="224">
        <v>146.81</v>
      </c>
      <c r="I172" s="225"/>
      <c r="J172" s="226">
        <f>ROUND(I172*H172,2)</f>
        <v>0</v>
      </c>
      <c r="K172" s="222" t="s">
        <v>155</v>
      </c>
      <c r="L172" s="44"/>
      <c r="M172" s="227" t="s">
        <v>19</v>
      </c>
      <c r="N172" s="228" t="s">
        <v>43</v>
      </c>
      <c r="O172" s="84"/>
      <c r="P172" s="229">
        <f>O172*H172</f>
        <v>0</v>
      </c>
      <c r="Q172" s="229">
        <v>0.084250000000000005</v>
      </c>
      <c r="R172" s="229">
        <f>Q172*H172</f>
        <v>12.368742500000002</v>
      </c>
      <c r="S172" s="229">
        <v>0</v>
      </c>
      <c r="T172" s="230">
        <f>S172*H172</f>
        <v>0</v>
      </c>
      <c r="AR172" s="231" t="s">
        <v>156</v>
      </c>
      <c r="AT172" s="231" t="s">
        <v>151</v>
      </c>
      <c r="AU172" s="231" t="s">
        <v>81</v>
      </c>
      <c r="AY172" s="18" t="s">
        <v>149</v>
      </c>
      <c r="BE172" s="232">
        <f>IF(N172="základní",J172,0)</f>
        <v>0</v>
      </c>
      <c r="BF172" s="232">
        <f>IF(N172="snížená",J172,0)</f>
        <v>0</v>
      </c>
      <c r="BG172" s="232">
        <f>IF(N172="zákl. přenesená",J172,0)</f>
        <v>0</v>
      </c>
      <c r="BH172" s="232">
        <f>IF(N172="sníž. přenesená",J172,0)</f>
        <v>0</v>
      </c>
      <c r="BI172" s="232">
        <f>IF(N172="nulová",J172,0)</f>
        <v>0</v>
      </c>
      <c r="BJ172" s="18" t="s">
        <v>79</v>
      </c>
      <c r="BK172" s="232">
        <f>ROUND(I172*H172,2)</f>
        <v>0</v>
      </c>
      <c r="BL172" s="18" t="s">
        <v>156</v>
      </c>
      <c r="BM172" s="231" t="s">
        <v>277</v>
      </c>
    </row>
    <row r="173" s="12" customFormat="1">
      <c r="B173" s="233"/>
      <c r="C173" s="234"/>
      <c r="D173" s="235" t="s">
        <v>158</v>
      </c>
      <c r="E173" s="236" t="s">
        <v>19</v>
      </c>
      <c r="F173" s="237" t="s">
        <v>278</v>
      </c>
      <c r="G173" s="234"/>
      <c r="H173" s="238">
        <v>146.81</v>
      </c>
      <c r="I173" s="239"/>
      <c r="J173" s="234"/>
      <c r="K173" s="234"/>
      <c r="L173" s="240"/>
      <c r="M173" s="241"/>
      <c r="N173" s="242"/>
      <c r="O173" s="242"/>
      <c r="P173" s="242"/>
      <c r="Q173" s="242"/>
      <c r="R173" s="242"/>
      <c r="S173" s="242"/>
      <c r="T173" s="243"/>
      <c r="AT173" s="244" t="s">
        <v>158</v>
      </c>
      <c r="AU173" s="244" t="s">
        <v>81</v>
      </c>
      <c r="AV173" s="12" t="s">
        <v>81</v>
      </c>
      <c r="AW173" s="12" t="s">
        <v>34</v>
      </c>
      <c r="AX173" s="12" t="s">
        <v>79</v>
      </c>
      <c r="AY173" s="244" t="s">
        <v>149</v>
      </c>
    </row>
    <row r="174" s="1" customFormat="1" ht="16.5" customHeight="1">
      <c r="B174" s="39"/>
      <c r="C174" s="266" t="s">
        <v>279</v>
      </c>
      <c r="D174" s="266" t="s">
        <v>215</v>
      </c>
      <c r="E174" s="267" t="s">
        <v>280</v>
      </c>
      <c r="F174" s="268" t="s">
        <v>281</v>
      </c>
      <c r="G174" s="269" t="s">
        <v>154</v>
      </c>
      <c r="H174" s="270">
        <v>159.29599999999999</v>
      </c>
      <c r="I174" s="271"/>
      <c r="J174" s="272">
        <f>ROUND(I174*H174,2)</f>
        <v>0</v>
      </c>
      <c r="K174" s="268" t="s">
        <v>155</v>
      </c>
      <c r="L174" s="273"/>
      <c r="M174" s="274" t="s">
        <v>19</v>
      </c>
      <c r="N174" s="275" t="s">
        <v>43</v>
      </c>
      <c r="O174" s="84"/>
      <c r="P174" s="229">
        <f>O174*H174</f>
        <v>0</v>
      </c>
      <c r="Q174" s="229">
        <v>0.13100000000000001</v>
      </c>
      <c r="R174" s="229">
        <f>Q174*H174</f>
        <v>20.867775999999999</v>
      </c>
      <c r="S174" s="229">
        <v>0</v>
      </c>
      <c r="T174" s="230">
        <f>S174*H174</f>
        <v>0</v>
      </c>
      <c r="AR174" s="231" t="s">
        <v>194</v>
      </c>
      <c r="AT174" s="231" t="s">
        <v>215</v>
      </c>
      <c r="AU174" s="231" t="s">
        <v>81</v>
      </c>
      <c r="AY174" s="18" t="s">
        <v>149</v>
      </c>
      <c r="BE174" s="232">
        <f>IF(N174="základní",J174,0)</f>
        <v>0</v>
      </c>
      <c r="BF174" s="232">
        <f>IF(N174="snížená",J174,0)</f>
        <v>0</v>
      </c>
      <c r="BG174" s="232">
        <f>IF(N174="zákl. přenesená",J174,0)</f>
        <v>0</v>
      </c>
      <c r="BH174" s="232">
        <f>IF(N174="sníž. přenesená",J174,0)</f>
        <v>0</v>
      </c>
      <c r="BI174" s="232">
        <f>IF(N174="nulová",J174,0)</f>
        <v>0</v>
      </c>
      <c r="BJ174" s="18" t="s">
        <v>79</v>
      </c>
      <c r="BK174" s="232">
        <f>ROUND(I174*H174,2)</f>
        <v>0</v>
      </c>
      <c r="BL174" s="18" t="s">
        <v>156</v>
      </c>
      <c r="BM174" s="231" t="s">
        <v>282</v>
      </c>
    </row>
    <row r="175" s="12" customFormat="1">
      <c r="B175" s="233"/>
      <c r="C175" s="234"/>
      <c r="D175" s="235" t="s">
        <v>158</v>
      </c>
      <c r="E175" s="236" t="s">
        <v>19</v>
      </c>
      <c r="F175" s="237" t="s">
        <v>283</v>
      </c>
      <c r="G175" s="234"/>
      <c r="H175" s="238">
        <v>159.29599999999999</v>
      </c>
      <c r="I175" s="239"/>
      <c r="J175" s="234"/>
      <c r="K175" s="234"/>
      <c r="L175" s="240"/>
      <c r="M175" s="241"/>
      <c r="N175" s="242"/>
      <c r="O175" s="242"/>
      <c r="P175" s="242"/>
      <c r="Q175" s="242"/>
      <c r="R175" s="242"/>
      <c r="S175" s="242"/>
      <c r="T175" s="243"/>
      <c r="AT175" s="244" t="s">
        <v>158</v>
      </c>
      <c r="AU175" s="244" t="s">
        <v>81</v>
      </c>
      <c r="AV175" s="12" t="s">
        <v>81</v>
      </c>
      <c r="AW175" s="12" t="s">
        <v>34</v>
      </c>
      <c r="AX175" s="12" t="s">
        <v>79</v>
      </c>
      <c r="AY175" s="244" t="s">
        <v>149</v>
      </c>
    </row>
    <row r="176" s="11" customFormat="1" ht="22.8" customHeight="1">
      <c r="B176" s="204"/>
      <c r="C176" s="205"/>
      <c r="D176" s="206" t="s">
        <v>71</v>
      </c>
      <c r="E176" s="218" t="s">
        <v>186</v>
      </c>
      <c r="F176" s="218" t="s">
        <v>284</v>
      </c>
      <c r="G176" s="205"/>
      <c r="H176" s="205"/>
      <c r="I176" s="208"/>
      <c r="J176" s="219">
        <f>BK176</f>
        <v>0</v>
      </c>
      <c r="K176" s="205"/>
      <c r="L176" s="210"/>
      <c r="M176" s="211"/>
      <c r="N176" s="212"/>
      <c r="O176" s="212"/>
      <c r="P176" s="213">
        <f>SUM(P177:P247)</f>
        <v>0</v>
      </c>
      <c r="Q176" s="212"/>
      <c r="R176" s="213">
        <f>SUM(R177:R247)</f>
        <v>15.499834739999997</v>
      </c>
      <c r="S176" s="212"/>
      <c r="T176" s="214">
        <f>SUM(T177:T247)</f>
        <v>0</v>
      </c>
      <c r="AR176" s="215" t="s">
        <v>79</v>
      </c>
      <c r="AT176" s="216" t="s">
        <v>71</v>
      </c>
      <c r="AU176" s="216" t="s">
        <v>79</v>
      </c>
      <c r="AY176" s="215" t="s">
        <v>149</v>
      </c>
      <c r="BK176" s="217">
        <f>SUM(BK177:BK247)</f>
        <v>0</v>
      </c>
    </row>
    <row r="177" s="1" customFormat="1" ht="16.5" customHeight="1">
      <c r="B177" s="39"/>
      <c r="C177" s="220" t="s">
        <v>285</v>
      </c>
      <c r="D177" s="220" t="s">
        <v>151</v>
      </c>
      <c r="E177" s="221" t="s">
        <v>286</v>
      </c>
      <c r="F177" s="222" t="s">
        <v>287</v>
      </c>
      <c r="G177" s="223" t="s">
        <v>154</v>
      </c>
      <c r="H177" s="224">
        <v>14.529</v>
      </c>
      <c r="I177" s="225"/>
      <c r="J177" s="226">
        <f>ROUND(I177*H177,2)</f>
        <v>0</v>
      </c>
      <c r="K177" s="222" t="s">
        <v>155</v>
      </c>
      <c r="L177" s="44"/>
      <c r="M177" s="227" t="s">
        <v>19</v>
      </c>
      <c r="N177" s="228" t="s">
        <v>43</v>
      </c>
      <c r="O177" s="84"/>
      <c r="P177" s="229">
        <f>O177*H177</f>
        <v>0</v>
      </c>
      <c r="Q177" s="229">
        <v>0.0064999999999999997</v>
      </c>
      <c r="R177" s="229">
        <f>Q177*H177</f>
        <v>0.094438499999999995</v>
      </c>
      <c r="S177" s="229">
        <v>0</v>
      </c>
      <c r="T177" s="230">
        <f>S177*H177</f>
        <v>0</v>
      </c>
      <c r="AR177" s="231" t="s">
        <v>156</v>
      </c>
      <c r="AT177" s="231" t="s">
        <v>151</v>
      </c>
      <c r="AU177" s="231" t="s">
        <v>81</v>
      </c>
      <c r="AY177" s="18" t="s">
        <v>149</v>
      </c>
      <c r="BE177" s="232">
        <f>IF(N177="základní",J177,0)</f>
        <v>0</v>
      </c>
      <c r="BF177" s="232">
        <f>IF(N177="snížená",J177,0)</f>
        <v>0</v>
      </c>
      <c r="BG177" s="232">
        <f>IF(N177="zákl. přenesená",J177,0)</f>
        <v>0</v>
      </c>
      <c r="BH177" s="232">
        <f>IF(N177="sníž. přenesená",J177,0)</f>
        <v>0</v>
      </c>
      <c r="BI177" s="232">
        <f>IF(N177="nulová",J177,0)</f>
        <v>0</v>
      </c>
      <c r="BJ177" s="18" t="s">
        <v>79</v>
      </c>
      <c r="BK177" s="232">
        <f>ROUND(I177*H177,2)</f>
        <v>0</v>
      </c>
      <c r="BL177" s="18" t="s">
        <v>156</v>
      </c>
      <c r="BM177" s="231" t="s">
        <v>288</v>
      </c>
    </row>
    <row r="178" s="1" customFormat="1" ht="24" customHeight="1">
      <c r="B178" s="39"/>
      <c r="C178" s="220" t="s">
        <v>289</v>
      </c>
      <c r="D178" s="220" t="s">
        <v>151</v>
      </c>
      <c r="E178" s="221" t="s">
        <v>290</v>
      </c>
      <c r="F178" s="222" t="s">
        <v>291</v>
      </c>
      <c r="G178" s="223" t="s">
        <v>154</v>
      </c>
      <c r="H178" s="224">
        <v>14.529</v>
      </c>
      <c r="I178" s="225"/>
      <c r="J178" s="226">
        <f>ROUND(I178*H178,2)</f>
        <v>0</v>
      </c>
      <c r="K178" s="222" t="s">
        <v>155</v>
      </c>
      <c r="L178" s="44"/>
      <c r="M178" s="227" t="s">
        <v>19</v>
      </c>
      <c r="N178" s="228" t="s">
        <v>43</v>
      </c>
      <c r="O178" s="84"/>
      <c r="P178" s="229">
        <f>O178*H178</f>
        <v>0</v>
      </c>
      <c r="Q178" s="229">
        <v>0.0043800000000000002</v>
      </c>
      <c r="R178" s="229">
        <f>Q178*H178</f>
        <v>0.063637020000000002</v>
      </c>
      <c r="S178" s="229">
        <v>0</v>
      </c>
      <c r="T178" s="230">
        <f>S178*H178</f>
        <v>0</v>
      </c>
      <c r="AR178" s="231" t="s">
        <v>156</v>
      </c>
      <c r="AT178" s="231" t="s">
        <v>151</v>
      </c>
      <c r="AU178" s="231" t="s">
        <v>81</v>
      </c>
      <c r="AY178" s="18" t="s">
        <v>149</v>
      </c>
      <c r="BE178" s="232">
        <f>IF(N178="základní",J178,0)</f>
        <v>0</v>
      </c>
      <c r="BF178" s="232">
        <f>IF(N178="snížená",J178,0)</f>
        <v>0</v>
      </c>
      <c r="BG178" s="232">
        <f>IF(N178="zákl. přenesená",J178,0)</f>
        <v>0</v>
      </c>
      <c r="BH178" s="232">
        <f>IF(N178="sníž. přenesená",J178,0)</f>
        <v>0</v>
      </c>
      <c r="BI178" s="232">
        <f>IF(N178="nulová",J178,0)</f>
        <v>0</v>
      </c>
      <c r="BJ178" s="18" t="s">
        <v>79</v>
      </c>
      <c r="BK178" s="232">
        <f>ROUND(I178*H178,2)</f>
        <v>0</v>
      </c>
      <c r="BL178" s="18" t="s">
        <v>156</v>
      </c>
      <c r="BM178" s="231" t="s">
        <v>292</v>
      </c>
    </row>
    <row r="179" s="1" customFormat="1" ht="24" customHeight="1">
      <c r="B179" s="39"/>
      <c r="C179" s="220" t="s">
        <v>293</v>
      </c>
      <c r="D179" s="220" t="s">
        <v>151</v>
      </c>
      <c r="E179" s="221" t="s">
        <v>294</v>
      </c>
      <c r="F179" s="222" t="s">
        <v>295</v>
      </c>
      <c r="G179" s="223" t="s">
        <v>154</v>
      </c>
      <c r="H179" s="224">
        <v>14.529</v>
      </c>
      <c r="I179" s="225"/>
      <c r="J179" s="226">
        <f>ROUND(I179*H179,2)</f>
        <v>0</v>
      </c>
      <c r="K179" s="222" t="s">
        <v>155</v>
      </c>
      <c r="L179" s="44"/>
      <c r="M179" s="227" t="s">
        <v>19</v>
      </c>
      <c r="N179" s="228" t="s">
        <v>43</v>
      </c>
      <c r="O179" s="84"/>
      <c r="P179" s="229">
        <f>O179*H179</f>
        <v>0</v>
      </c>
      <c r="Q179" s="229">
        <v>0.018380000000000001</v>
      </c>
      <c r="R179" s="229">
        <f>Q179*H179</f>
        <v>0.26704302000000002</v>
      </c>
      <c r="S179" s="229">
        <v>0</v>
      </c>
      <c r="T179" s="230">
        <f>S179*H179</f>
        <v>0</v>
      </c>
      <c r="AR179" s="231" t="s">
        <v>156</v>
      </c>
      <c r="AT179" s="231" t="s">
        <v>151</v>
      </c>
      <c r="AU179" s="231" t="s">
        <v>81</v>
      </c>
      <c r="AY179" s="18" t="s">
        <v>149</v>
      </c>
      <c r="BE179" s="232">
        <f>IF(N179="základní",J179,0)</f>
        <v>0</v>
      </c>
      <c r="BF179" s="232">
        <f>IF(N179="snížená",J179,0)</f>
        <v>0</v>
      </c>
      <c r="BG179" s="232">
        <f>IF(N179="zákl. přenesená",J179,0)</f>
        <v>0</v>
      </c>
      <c r="BH179" s="232">
        <f>IF(N179="sníž. přenesená",J179,0)</f>
        <v>0</v>
      </c>
      <c r="BI179" s="232">
        <f>IF(N179="nulová",J179,0)</f>
        <v>0</v>
      </c>
      <c r="BJ179" s="18" t="s">
        <v>79</v>
      </c>
      <c r="BK179" s="232">
        <f>ROUND(I179*H179,2)</f>
        <v>0</v>
      </c>
      <c r="BL179" s="18" t="s">
        <v>156</v>
      </c>
      <c r="BM179" s="231" t="s">
        <v>296</v>
      </c>
    </row>
    <row r="180" s="12" customFormat="1">
      <c r="B180" s="233"/>
      <c r="C180" s="234"/>
      <c r="D180" s="235" t="s">
        <v>158</v>
      </c>
      <c r="E180" s="236" t="s">
        <v>19</v>
      </c>
      <c r="F180" s="237" t="s">
        <v>297</v>
      </c>
      <c r="G180" s="234"/>
      <c r="H180" s="238">
        <v>4.7270000000000003</v>
      </c>
      <c r="I180" s="239"/>
      <c r="J180" s="234"/>
      <c r="K180" s="234"/>
      <c r="L180" s="240"/>
      <c r="M180" s="241"/>
      <c r="N180" s="242"/>
      <c r="O180" s="242"/>
      <c r="P180" s="242"/>
      <c r="Q180" s="242"/>
      <c r="R180" s="242"/>
      <c r="S180" s="242"/>
      <c r="T180" s="243"/>
      <c r="AT180" s="244" t="s">
        <v>158</v>
      </c>
      <c r="AU180" s="244" t="s">
        <v>81</v>
      </c>
      <c r="AV180" s="12" t="s">
        <v>81</v>
      </c>
      <c r="AW180" s="12" t="s">
        <v>34</v>
      </c>
      <c r="AX180" s="12" t="s">
        <v>72</v>
      </c>
      <c r="AY180" s="244" t="s">
        <v>149</v>
      </c>
    </row>
    <row r="181" s="12" customFormat="1">
      <c r="B181" s="233"/>
      <c r="C181" s="234"/>
      <c r="D181" s="235" t="s">
        <v>158</v>
      </c>
      <c r="E181" s="236" t="s">
        <v>19</v>
      </c>
      <c r="F181" s="237" t="s">
        <v>298</v>
      </c>
      <c r="G181" s="234"/>
      <c r="H181" s="238">
        <v>4.9009999999999998</v>
      </c>
      <c r="I181" s="239"/>
      <c r="J181" s="234"/>
      <c r="K181" s="234"/>
      <c r="L181" s="240"/>
      <c r="M181" s="241"/>
      <c r="N181" s="242"/>
      <c r="O181" s="242"/>
      <c r="P181" s="242"/>
      <c r="Q181" s="242"/>
      <c r="R181" s="242"/>
      <c r="S181" s="242"/>
      <c r="T181" s="243"/>
      <c r="AT181" s="244" t="s">
        <v>158</v>
      </c>
      <c r="AU181" s="244" t="s">
        <v>81</v>
      </c>
      <c r="AV181" s="12" t="s">
        <v>81</v>
      </c>
      <c r="AW181" s="12" t="s">
        <v>34</v>
      </c>
      <c r="AX181" s="12" t="s">
        <v>72</v>
      </c>
      <c r="AY181" s="244" t="s">
        <v>149</v>
      </c>
    </row>
    <row r="182" s="12" customFormat="1">
      <c r="B182" s="233"/>
      <c r="C182" s="234"/>
      <c r="D182" s="235" t="s">
        <v>158</v>
      </c>
      <c r="E182" s="236" t="s">
        <v>19</v>
      </c>
      <c r="F182" s="237" t="s">
        <v>299</v>
      </c>
      <c r="G182" s="234"/>
      <c r="H182" s="238">
        <v>4.9009999999999998</v>
      </c>
      <c r="I182" s="239"/>
      <c r="J182" s="234"/>
      <c r="K182" s="234"/>
      <c r="L182" s="240"/>
      <c r="M182" s="241"/>
      <c r="N182" s="242"/>
      <c r="O182" s="242"/>
      <c r="P182" s="242"/>
      <c r="Q182" s="242"/>
      <c r="R182" s="242"/>
      <c r="S182" s="242"/>
      <c r="T182" s="243"/>
      <c r="AT182" s="244" t="s">
        <v>158</v>
      </c>
      <c r="AU182" s="244" t="s">
        <v>81</v>
      </c>
      <c r="AV182" s="12" t="s">
        <v>81</v>
      </c>
      <c r="AW182" s="12" t="s">
        <v>34</v>
      </c>
      <c r="AX182" s="12" t="s">
        <v>72</v>
      </c>
      <c r="AY182" s="244" t="s">
        <v>149</v>
      </c>
    </row>
    <row r="183" s="14" customFormat="1">
      <c r="B183" s="255"/>
      <c r="C183" s="256"/>
      <c r="D183" s="235" t="s">
        <v>158</v>
      </c>
      <c r="E183" s="257" t="s">
        <v>19</v>
      </c>
      <c r="F183" s="258" t="s">
        <v>185</v>
      </c>
      <c r="G183" s="256"/>
      <c r="H183" s="259">
        <v>14.529</v>
      </c>
      <c r="I183" s="260"/>
      <c r="J183" s="256"/>
      <c r="K183" s="256"/>
      <c r="L183" s="261"/>
      <c r="M183" s="262"/>
      <c r="N183" s="263"/>
      <c r="O183" s="263"/>
      <c r="P183" s="263"/>
      <c r="Q183" s="263"/>
      <c r="R183" s="263"/>
      <c r="S183" s="263"/>
      <c r="T183" s="264"/>
      <c r="AT183" s="265" t="s">
        <v>158</v>
      </c>
      <c r="AU183" s="265" t="s">
        <v>81</v>
      </c>
      <c r="AV183" s="14" t="s">
        <v>156</v>
      </c>
      <c r="AW183" s="14" t="s">
        <v>34</v>
      </c>
      <c r="AX183" s="14" t="s">
        <v>79</v>
      </c>
      <c r="AY183" s="265" t="s">
        <v>149</v>
      </c>
    </row>
    <row r="184" s="1" customFormat="1" ht="24" customHeight="1">
      <c r="B184" s="39"/>
      <c r="C184" s="220" t="s">
        <v>300</v>
      </c>
      <c r="D184" s="220" t="s">
        <v>151</v>
      </c>
      <c r="E184" s="221" t="s">
        <v>301</v>
      </c>
      <c r="F184" s="222" t="s">
        <v>302</v>
      </c>
      <c r="G184" s="223" t="s">
        <v>154</v>
      </c>
      <c r="H184" s="224">
        <v>14.529</v>
      </c>
      <c r="I184" s="225"/>
      <c r="J184" s="226">
        <f>ROUND(I184*H184,2)</f>
        <v>0</v>
      </c>
      <c r="K184" s="222" t="s">
        <v>155</v>
      </c>
      <c r="L184" s="44"/>
      <c r="M184" s="227" t="s">
        <v>19</v>
      </c>
      <c r="N184" s="228" t="s">
        <v>43</v>
      </c>
      <c r="O184" s="84"/>
      <c r="P184" s="229">
        <f>O184*H184</f>
        <v>0</v>
      </c>
      <c r="Q184" s="229">
        <v>0.0079000000000000008</v>
      </c>
      <c r="R184" s="229">
        <f>Q184*H184</f>
        <v>0.11477910000000001</v>
      </c>
      <c r="S184" s="229">
        <v>0</v>
      </c>
      <c r="T184" s="230">
        <f>S184*H184</f>
        <v>0</v>
      </c>
      <c r="AR184" s="231" t="s">
        <v>156</v>
      </c>
      <c r="AT184" s="231" t="s">
        <v>151</v>
      </c>
      <c r="AU184" s="231" t="s">
        <v>81</v>
      </c>
      <c r="AY184" s="18" t="s">
        <v>149</v>
      </c>
      <c r="BE184" s="232">
        <f>IF(N184="základní",J184,0)</f>
        <v>0</v>
      </c>
      <c r="BF184" s="232">
        <f>IF(N184="snížená",J184,0)</f>
        <v>0</v>
      </c>
      <c r="BG184" s="232">
        <f>IF(N184="zákl. přenesená",J184,0)</f>
        <v>0</v>
      </c>
      <c r="BH184" s="232">
        <f>IF(N184="sníž. přenesená",J184,0)</f>
        <v>0</v>
      </c>
      <c r="BI184" s="232">
        <f>IF(N184="nulová",J184,0)</f>
        <v>0</v>
      </c>
      <c r="BJ184" s="18" t="s">
        <v>79</v>
      </c>
      <c r="BK184" s="232">
        <f>ROUND(I184*H184,2)</f>
        <v>0</v>
      </c>
      <c r="BL184" s="18" t="s">
        <v>156</v>
      </c>
      <c r="BM184" s="231" t="s">
        <v>303</v>
      </c>
    </row>
    <row r="185" s="1" customFormat="1" ht="16.5" customHeight="1">
      <c r="B185" s="39"/>
      <c r="C185" s="220" t="s">
        <v>304</v>
      </c>
      <c r="D185" s="220" t="s">
        <v>151</v>
      </c>
      <c r="E185" s="221" t="s">
        <v>305</v>
      </c>
      <c r="F185" s="222" t="s">
        <v>306</v>
      </c>
      <c r="G185" s="223" t="s">
        <v>171</v>
      </c>
      <c r="H185" s="224">
        <v>130.80000000000001</v>
      </c>
      <c r="I185" s="225"/>
      <c r="J185" s="226">
        <f>ROUND(I185*H185,2)</f>
        <v>0</v>
      </c>
      <c r="K185" s="222" t="s">
        <v>155</v>
      </c>
      <c r="L185" s="44"/>
      <c r="M185" s="227" t="s">
        <v>19</v>
      </c>
      <c r="N185" s="228" t="s">
        <v>43</v>
      </c>
      <c r="O185" s="84"/>
      <c r="P185" s="229">
        <f>O185*H185</f>
        <v>0</v>
      </c>
      <c r="Q185" s="229">
        <v>0.0015</v>
      </c>
      <c r="R185" s="229">
        <f>Q185*H185</f>
        <v>0.19620000000000001</v>
      </c>
      <c r="S185" s="229">
        <v>0</v>
      </c>
      <c r="T185" s="230">
        <f>S185*H185</f>
        <v>0</v>
      </c>
      <c r="AR185" s="231" t="s">
        <v>156</v>
      </c>
      <c r="AT185" s="231" t="s">
        <v>151</v>
      </c>
      <c r="AU185" s="231" t="s">
        <v>81</v>
      </c>
      <c r="AY185" s="18" t="s">
        <v>149</v>
      </c>
      <c r="BE185" s="232">
        <f>IF(N185="základní",J185,0)</f>
        <v>0</v>
      </c>
      <c r="BF185" s="232">
        <f>IF(N185="snížená",J185,0)</f>
        <v>0</v>
      </c>
      <c r="BG185" s="232">
        <f>IF(N185="zákl. přenesená",J185,0)</f>
        <v>0</v>
      </c>
      <c r="BH185" s="232">
        <f>IF(N185="sníž. přenesená",J185,0)</f>
        <v>0</v>
      </c>
      <c r="BI185" s="232">
        <f>IF(N185="nulová",J185,0)</f>
        <v>0</v>
      </c>
      <c r="BJ185" s="18" t="s">
        <v>79</v>
      </c>
      <c r="BK185" s="232">
        <f>ROUND(I185*H185,2)</f>
        <v>0</v>
      </c>
      <c r="BL185" s="18" t="s">
        <v>156</v>
      </c>
      <c r="BM185" s="231" t="s">
        <v>307</v>
      </c>
    </row>
    <row r="186" s="12" customFormat="1">
      <c r="B186" s="233"/>
      <c r="C186" s="234"/>
      <c r="D186" s="235" t="s">
        <v>158</v>
      </c>
      <c r="E186" s="236" t="s">
        <v>19</v>
      </c>
      <c r="F186" s="237" t="s">
        <v>308</v>
      </c>
      <c r="G186" s="234"/>
      <c r="H186" s="238">
        <v>13.6</v>
      </c>
      <c r="I186" s="239"/>
      <c r="J186" s="234"/>
      <c r="K186" s="234"/>
      <c r="L186" s="240"/>
      <c r="M186" s="241"/>
      <c r="N186" s="242"/>
      <c r="O186" s="242"/>
      <c r="P186" s="242"/>
      <c r="Q186" s="242"/>
      <c r="R186" s="242"/>
      <c r="S186" s="242"/>
      <c r="T186" s="243"/>
      <c r="AT186" s="244" t="s">
        <v>158</v>
      </c>
      <c r="AU186" s="244" t="s">
        <v>81</v>
      </c>
      <c r="AV186" s="12" t="s">
        <v>81</v>
      </c>
      <c r="AW186" s="12" t="s">
        <v>34</v>
      </c>
      <c r="AX186" s="12" t="s">
        <v>72</v>
      </c>
      <c r="AY186" s="244" t="s">
        <v>149</v>
      </c>
    </row>
    <row r="187" s="12" customFormat="1">
      <c r="B187" s="233"/>
      <c r="C187" s="234"/>
      <c r="D187" s="235" t="s">
        <v>158</v>
      </c>
      <c r="E187" s="236" t="s">
        <v>19</v>
      </c>
      <c r="F187" s="237" t="s">
        <v>309</v>
      </c>
      <c r="G187" s="234"/>
      <c r="H187" s="238">
        <v>50.799999999999997</v>
      </c>
      <c r="I187" s="239"/>
      <c r="J187" s="234"/>
      <c r="K187" s="234"/>
      <c r="L187" s="240"/>
      <c r="M187" s="241"/>
      <c r="N187" s="242"/>
      <c r="O187" s="242"/>
      <c r="P187" s="242"/>
      <c r="Q187" s="242"/>
      <c r="R187" s="242"/>
      <c r="S187" s="242"/>
      <c r="T187" s="243"/>
      <c r="AT187" s="244" t="s">
        <v>158</v>
      </c>
      <c r="AU187" s="244" t="s">
        <v>81</v>
      </c>
      <c r="AV187" s="12" t="s">
        <v>81</v>
      </c>
      <c r="AW187" s="12" t="s">
        <v>34</v>
      </c>
      <c r="AX187" s="12" t="s">
        <v>72</v>
      </c>
      <c r="AY187" s="244" t="s">
        <v>149</v>
      </c>
    </row>
    <row r="188" s="12" customFormat="1">
      <c r="B188" s="233"/>
      <c r="C188" s="234"/>
      <c r="D188" s="235" t="s">
        <v>158</v>
      </c>
      <c r="E188" s="236" t="s">
        <v>19</v>
      </c>
      <c r="F188" s="237" t="s">
        <v>310</v>
      </c>
      <c r="G188" s="234"/>
      <c r="H188" s="238">
        <v>66.400000000000006</v>
      </c>
      <c r="I188" s="239"/>
      <c r="J188" s="234"/>
      <c r="K188" s="234"/>
      <c r="L188" s="240"/>
      <c r="M188" s="241"/>
      <c r="N188" s="242"/>
      <c r="O188" s="242"/>
      <c r="P188" s="242"/>
      <c r="Q188" s="242"/>
      <c r="R188" s="242"/>
      <c r="S188" s="242"/>
      <c r="T188" s="243"/>
      <c r="AT188" s="244" t="s">
        <v>158</v>
      </c>
      <c r="AU188" s="244" t="s">
        <v>81</v>
      </c>
      <c r="AV188" s="12" t="s">
        <v>81</v>
      </c>
      <c r="AW188" s="12" t="s">
        <v>34</v>
      </c>
      <c r="AX188" s="12" t="s">
        <v>72</v>
      </c>
      <c r="AY188" s="244" t="s">
        <v>149</v>
      </c>
    </row>
    <row r="189" s="14" customFormat="1">
      <c r="B189" s="255"/>
      <c r="C189" s="256"/>
      <c r="D189" s="235" t="s">
        <v>158</v>
      </c>
      <c r="E189" s="257" t="s">
        <v>19</v>
      </c>
      <c r="F189" s="258" t="s">
        <v>185</v>
      </c>
      <c r="G189" s="256"/>
      <c r="H189" s="259">
        <v>130.80000000000001</v>
      </c>
      <c r="I189" s="260"/>
      <c r="J189" s="256"/>
      <c r="K189" s="256"/>
      <c r="L189" s="261"/>
      <c r="M189" s="262"/>
      <c r="N189" s="263"/>
      <c r="O189" s="263"/>
      <c r="P189" s="263"/>
      <c r="Q189" s="263"/>
      <c r="R189" s="263"/>
      <c r="S189" s="263"/>
      <c r="T189" s="264"/>
      <c r="AT189" s="265" t="s">
        <v>158</v>
      </c>
      <c r="AU189" s="265" t="s">
        <v>81</v>
      </c>
      <c r="AV189" s="14" t="s">
        <v>156</v>
      </c>
      <c r="AW189" s="14" t="s">
        <v>34</v>
      </c>
      <c r="AX189" s="14" t="s">
        <v>79</v>
      </c>
      <c r="AY189" s="265" t="s">
        <v>149</v>
      </c>
    </row>
    <row r="190" s="1" customFormat="1" ht="24" customHeight="1">
      <c r="B190" s="39"/>
      <c r="C190" s="220" t="s">
        <v>311</v>
      </c>
      <c r="D190" s="220" t="s">
        <v>151</v>
      </c>
      <c r="E190" s="221" t="s">
        <v>312</v>
      </c>
      <c r="F190" s="222" t="s">
        <v>313</v>
      </c>
      <c r="G190" s="223" t="s">
        <v>154</v>
      </c>
      <c r="H190" s="224">
        <v>139.398</v>
      </c>
      <c r="I190" s="225"/>
      <c r="J190" s="226">
        <f>ROUND(I190*H190,2)</f>
        <v>0</v>
      </c>
      <c r="K190" s="222" t="s">
        <v>155</v>
      </c>
      <c r="L190" s="44"/>
      <c r="M190" s="227" t="s">
        <v>19</v>
      </c>
      <c r="N190" s="228" t="s">
        <v>43</v>
      </c>
      <c r="O190" s="84"/>
      <c r="P190" s="229">
        <f>O190*H190</f>
        <v>0</v>
      </c>
      <c r="Q190" s="229">
        <v>0.01255</v>
      </c>
      <c r="R190" s="229">
        <f>Q190*H190</f>
        <v>1.7494449000000001</v>
      </c>
      <c r="S190" s="229">
        <v>0</v>
      </c>
      <c r="T190" s="230">
        <f>S190*H190</f>
        <v>0</v>
      </c>
      <c r="AR190" s="231" t="s">
        <v>156</v>
      </c>
      <c r="AT190" s="231" t="s">
        <v>151</v>
      </c>
      <c r="AU190" s="231" t="s">
        <v>81</v>
      </c>
      <c r="AY190" s="18" t="s">
        <v>149</v>
      </c>
      <c r="BE190" s="232">
        <f>IF(N190="základní",J190,0)</f>
        <v>0</v>
      </c>
      <c r="BF190" s="232">
        <f>IF(N190="snížená",J190,0)</f>
        <v>0</v>
      </c>
      <c r="BG190" s="232">
        <f>IF(N190="zákl. přenesená",J190,0)</f>
        <v>0</v>
      </c>
      <c r="BH190" s="232">
        <f>IF(N190="sníž. přenesená",J190,0)</f>
        <v>0</v>
      </c>
      <c r="BI190" s="232">
        <f>IF(N190="nulová",J190,0)</f>
        <v>0</v>
      </c>
      <c r="BJ190" s="18" t="s">
        <v>79</v>
      </c>
      <c r="BK190" s="232">
        <f>ROUND(I190*H190,2)</f>
        <v>0</v>
      </c>
      <c r="BL190" s="18" t="s">
        <v>156</v>
      </c>
      <c r="BM190" s="231" t="s">
        <v>314</v>
      </c>
    </row>
    <row r="191" s="12" customFormat="1">
      <c r="B191" s="233"/>
      <c r="C191" s="234"/>
      <c r="D191" s="235" t="s">
        <v>158</v>
      </c>
      <c r="E191" s="236" t="s">
        <v>19</v>
      </c>
      <c r="F191" s="237" t="s">
        <v>315</v>
      </c>
      <c r="G191" s="234"/>
      <c r="H191" s="238">
        <v>139.398</v>
      </c>
      <c r="I191" s="239"/>
      <c r="J191" s="234"/>
      <c r="K191" s="234"/>
      <c r="L191" s="240"/>
      <c r="M191" s="241"/>
      <c r="N191" s="242"/>
      <c r="O191" s="242"/>
      <c r="P191" s="242"/>
      <c r="Q191" s="242"/>
      <c r="R191" s="242"/>
      <c r="S191" s="242"/>
      <c r="T191" s="243"/>
      <c r="AT191" s="244" t="s">
        <v>158</v>
      </c>
      <c r="AU191" s="244" t="s">
        <v>81</v>
      </c>
      <c r="AV191" s="12" t="s">
        <v>81</v>
      </c>
      <c r="AW191" s="12" t="s">
        <v>34</v>
      </c>
      <c r="AX191" s="12" t="s">
        <v>79</v>
      </c>
      <c r="AY191" s="244" t="s">
        <v>149</v>
      </c>
    </row>
    <row r="192" s="1" customFormat="1" ht="16.5" customHeight="1">
      <c r="B192" s="39"/>
      <c r="C192" s="220" t="s">
        <v>316</v>
      </c>
      <c r="D192" s="220" t="s">
        <v>151</v>
      </c>
      <c r="E192" s="221" t="s">
        <v>317</v>
      </c>
      <c r="F192" s="222" t="s">
        <v>318</v>
      </c>
      <c r="G192" s="223" t="s">
        <v>154</v>
      </c>
      <c r="H192" s="224">
        <v>9.8019999999999996</v>
      </c>
      <c r="I192" s="225"/>
      <c r="J192" s="226">
        <f>ROUND(I192*H192,2)</f>
        <v>0</v>
      </c>
      <c r="K192" s="222" t="s">
        <v>155</v>
      </c>
      <c r="L192" s="44"/>
      <c r="M192" s="227" t="s">
        <v>19</v>
      </c>
      <c r="N192" s="228" t="s">
        <v>43</v>
      </c>
      <c r="O192" s="84"/>
      <c r="P192" s="229">
        <f>O192*H192</f>
        <v>0</v>
      </c>
      <c r="Q192" s="229">
        <v>0.0064999999999999997</v>
      </c>
      <c r="R192" s="229">
        <f>Q192*H192</f>
        <v>0.063712999999999992</v>
      </c>
      <c r="S192" s="229">
        <v>0</v>
      </c>
      <c r="T192" s="230">
        <f>S192*H192</f>
        <v>0</v>
      </c>
      <c r="AR192" s="231" t="s">
        <v>156</v>
      </c>
      <c r="AT192" s="231" t="s">
        <v>151</v>
      </c>
      <c r="AU192" s="231" t="s">
        <v>81</v>
      </c>
      <c r="AY192" s="18" t="s">
        <v>149</v>
      </c>
      <c r="BE192" s="232">
        <f>IF(N192="základní",J192,0)</f>
        <v>0</v>
      </c>
      <c r="BF192" s="232">
        <f>IF(N192="snížená",J192,0)</f>
        <v>0</v>
      </c>
      <c r="BG192" s="232">
        <f>IF(N192="zákl. přenesená",J192,0)</f>
        <v>0</v>
      </c>
      <c r="BH192" s="232">
        <f>IF(N192="sníž. přenesená",J192,0)</f>
        <v>0</v>
      </c>
      <c r="BI192" s="232">
        <f>IF(N192="nulová",J192,0)</f>
        <v>0</v>
      </c>
      <c r="BJ192" s="18" t="s">
        <v>79</v>
      </c>
      <c r="BK192" s="232">
        <f>ROUND(I192*H192,2)</f>
        <v>0</v>
      </c>
      <c r="BL192" s="18" t="s">
        <v>156</v>
      </c>
      <c r="BM192" s="231" t="s">
        <v>319</v>
      </c>
    </row>
    <row r="193" s="12" customFormat="1">
      <c r="B193" s="233"/>
      <c r="C193" s="234"/>
      <c r="D193" s="235" t="s">
        <v>158</v>
      </c>
      <c r="E193" s="236" t="s">
        <v>19</v>
      </c>
      <c r="F193" s="237" t="s">
        <v>298</v>
      </c>
      <c r="G193" s="234"/>
      <c r="H193" s="238">
        <v>4.9009999999999998</v>
      </c>
      <c r="I193" s="239"/>
      <c r="J193" s="234"/>
      <c r="K193" s="234"/>
      <c r="L193" s="240"/>
      <c r="M193" s="241"/>
      <c r="N193" s="242"/>
      <c r="O193" s="242"/>
      <c r="P193" s="242"/>
      <c r="Q193" s="242"/>
      <c r="R193" s="242"/>
      <c r="S193" s="242"/>
      <c r="T193" s="243"/>
      <c r="AT193" s="244" t="s">
        <v>158</v>
      </c>
      <c r="AU193" s="244" t="s">
        <v>81</v>
      </c>
      <c r="AV193" s="12" t="s">
        <v>81</v>
      </c>
      <c r="AW193" s="12" t="s">
        <v>34</v>
      </c>
      <c r="AX193" s="12" t="s">
        <v>72</v>
      </c>
      <c r="AY193" s="244" t="s">
        <v>149</v>
      </c>
    </row>
    <row r="194" s="12" customFormat="1">
      <c r="B194" s="233"/>
      <c r="C194" s="234"/>
      <c r="D194" s="235" t="s">
        <v>158</v>
      </c>
      <c r="E194" s="236" t="s">
        <v>19</v>
      </c>
      <c r="F194" s="237" t="s">
        <v>299</v>
      </c>
      <c r="G194" s="234"/>
      <c r="H194" s="238">
        <v>4.9009999999999998</v>
      </c>
      <c r="I194" s="239"/>
      <c r="J194" s="234"/>
      <c r="K194" s="234"/>
      <c r="L194" s="240"/>
      <c r="M194" s="241"/>
      <c r="N194" s="242"/>
      <c r="O194" s="242"/>
      <c r="P194" s="242"/>
      <c r="Q194" s="242"/>
      <c r="R194" s="242"/>
      <c r="S194" s="242"/>
      <c r="T194" s="243"/>
      <c r="AT194" s="244" t="s">
        <v>158</v>
      </c>
      <c r="AU194" s="244" t="s">
        <v>81</v>
      </c>
      <c r="AV194" s="12" t="s">
        <v>81</v>
      </c>
      <c r="AW194" s="12" t="s">
        <v>34</v>
      </c>
      <c r="AX194" s="12" t="s">
        <v>72</v>
      </c>
      <c r="AY194" s="244" t="s">
        <v>149</v>
      </c>
    </row>
    <row r="195" s="14" customFormat="1">
      <c r="B195" s="255"/>
      <c r="C195" s="256"/>
      <c r="D195" s="235" t="s">
        <v>158</v>
      </c>
      <c r="E195" s="257" t="s">
        <v>19</v>
      </c>
      <c r="F195" s="258" t="s">
        <v>185</v>
      </c>
      <c r="G195" s="256"/>
      <c r="H195" s="259">
        <v>9.8019999999999996</v>
      </c>
      <c r="I195" s="260"/>
      <c r="J195" s="256"/>
      <c r="K195" s="256"/>
      <c r="L195" s="261"/>
      <c r="M195" s="262"/>
      <c r="N195" s="263"/>
      <c r="O195" s="263"/>
      <c r="P195" s="263"/>
      <c r="Q195" s="263"/>
      <c r="R195" s="263"/>
      <c r="S195" s="263"/>
      <c r="T195" s="264"/>
      <c r="AT195" s="265" t="s">
        <v>158</v>
      </c>
      <c r="AU195" s="265" t="s">
        <v>81</v>
      </c>
      <c r="AV195" s="14" t="s">
        <v>156</v>
      </c>
      <c r="AW195" s="14" t="s">
        <v>34</v>
      </c>
      <c r="AX195" s="14" t="s">
        <v>79</v>
      </c>
      <c r="AY195" s="265" t="s">
        <v>149</v>
      </c>
    </row>
    <row r="196" s="1" customFormat="1" ht="16.5" customHeight="1">
      <c r="B196" s="39"/>
      <c r="C196" s="220" t="s">
        <v>320</v>
      </c>
      <c r="D196" s="220" t="s">
        <v>151</v>
      </c>
      <c r="E196" s="221" t="s">
        <v>321</v>
      </c>
      <c r="F196" s="222" t="s">
        <v>322</v>
      </c>
      <c r="G196" s="223" t="s">
        <v>154</v>
      </c>
      <c r="H196" s="224">
        <v>168.215</v>
      </c>
      <c r="I196" s="225"/>
      <c r="J196" s="226">
        <f>ROUND(I196*H196,2)</f>
        <v>0</v>
      </c>
      <c r="K196" s="222" t="s">
        <v>155</v>
      </c>
      <c r="L196" s="44"/>
      <c r="M196" s="227" t="s">
        <v>19</v>
      </c>
      <c r="N196" s="228" t="s">
        <v>43</v>
      </c>
      <c r="O196" s="84"/>
      <c r="P196" s="229">
        <f>O196*H196</f>
        <v>0</v>
      </c>
      <c r="Q196" s="229">
        <v>0.020480000000000002</v>
      </c>
      <c r="R196" s="229">
        <f>Q196*H196</f>
        <v>3.4450432000000002</v>
      </c>
      <c r="S196" s="229">
        <v>0</v>
      </c>
      <c r="T196" s="230">
        <f>S196*H196</f>
        <v>0</v>
      </c>
      <c r="AR196" s="231" t="s">
        <v>156</v>
      </c>
      <c r="AT196" s="231" t="s">
        <v>151</v>
      </c>
      <c r="AU196" s="231" t="s">
        <v>81</v>
      </c>
      <c r="AY196" s="18" t="s">
        <v>149</v>
      </c>
      <c r="BE196" s="232">
        <f>IF(N196="základní",J196,0)</f>
        <v>0</v>
      </c>
      <c r="BF196" s="232">
        <f>IF(N196="snížená",J196,0)</f>
        <v>0</v>
      </c>
      <c r="BG196" s="232">
        <f>IF(N196="zákl. přenesená",J196,0)</f>
        <v>0</v>
      </c>
      <c r="BH196" s="232">
        <f>IF(N196="sníž. přenesená",J196,0)</f>
        <v>0</v>
      </c>
      <c r="BI196" s="232">
        <f>IF(N196="nulová",J196,0)</f>
        <v>0</v>
      </c>
      <c r="BJ196" s="18" t="s">
        <v>79</v>
      </c>
      <c r="BK196" s="232">
        <f>ROUND(I196*H196,2)</f>
        <v>0</v>
      </c>
      <c r="BL196" s="18" t="s">
        <v>156</v>
      </c>
      <c r="BM196" s="231" t="s">
        <v>323</v>
      </c>
    </row>
    <row r="197" s="12" customFormat="1">
      <c r="B197" s="233"/>
      <c r="C197" s="234"/>
      <c r="D197" s="235" t="s">
        <v>158</v>
      </c>
      <c r="E197" s="236" t="s">
        <v>19</v>
      </c>
      <c r="F197" s="237" t="s">
        <v>324</v>
      </c>
      <c r="G197" s="234"/>
      <c r="H197" s="238">
        <v>56.865000000000002</v>
      </c>
      <c r="I197" s="239"/>
      <c r="J197" s="234"/>
      <c r="K197" s="234"/>
      <c r="L197" s="240"/>
      <c r="M197" s="241"/>
      <c r="N197" s="242"/>
      <c r="O197" s="242"/>
      <c r="P197" s="242"/>
      <c r="Q197" s="242"/>
      <c r="R197" s="242"/>
      <c r="S197" s="242"/>
      <c r="T197" s="243"/>
      <c r="AT197" s="244" t="s">
        <v>158</v>
      </c>
      <c r="AU197" s="244" t="s">
        <v>81</v>
      </c>
      <c r="AV197" s="12" t="s">
        <v>81</v>
      </c>
      <c r="AW197" s="12" t="s">
        <v>34</v>
      </c>
      <c r="AX197" s="12" t="s">
        <v>72</v>
      </c>
      <c r="AY197" s="244" t="s">
        <v>149</v>
      </c>
    </row>
    <row r="198" s="12" customFormat="1">
      <c r="B198" s="233"/>
      <c r="C198" s="234"/>
      <c r="D198" s="235" t="s">
        <v>158</v>
      </c>
      <c r="E198" s="236" t="s">
        <v>19</v>
      </c>
      <c r="F198" s="237" t="s">
        <v>325</v>
      </c>
      <c r="G198" s="234"/>
      <c r="H198" s="238">
        <v>12.949999999999999</v>
      </c>
      <c r="I198" s="239"/>
      <c r="J198" s="234"/>
      <c r="K198" s="234"/>
      <c r="L198" s="240"/>
      <c r="M198" s="241"/>
      <c r="N198" s="242"/>
      <c r="O198" s="242"/>
      <c r="P198" s="242"/>
      <c r="Q198" s="242"/>
      <c r="R198" s="242"/>
      <c r="S198" s="242"/>
      <c r="T198" s="243"/>
      <c r="AT198" s="244" t="s">
        <v>158</v>
      </c>
      <c r="AU198" s="244" t="s">
        <v>81</v>
      </c>
      <c r="AV198" s="12" t="s">
        <v>81</v>
      </c>
      <c r="AW198" s="12" t="s">
        <v>34</v>
      </c>
      <c r="AX198" s="12" t="s">
        <v>72</v>
      </c>
      <c r="AY198" s="244" t="s">
        <v>149</v>
      </c>
    </row>
    <row r="199" s="12" customFormat="1">
      <c r="B199" s="233"/>
      <c r="C199" s="234"/>
      <c r="D199" s="235" t="s">
        <v>158</v>
      </c>
      <c r="E199" s="236" t="s">
        <v>19</v>
      </c>
      <c r="F199" s="237" t="s">
        <v>326</v>
      </c>
      <c r="G199" s="234"/>
      <c r="H199" s="238">
        <v>26.556000000000001</v>
      </c>
      <c r="I199" s="239"/>
      <c r="J199" s="234"/>
      <c r="K199" s="234"/>
      <c r="L199" s="240"/>
      <c r="M199" s="241"/>
      <c r="N199" s="242"/>
      <c r="O199" s="242"/>
      <c r="P199" s="242"/>
      <c r="Q199" s="242"/>
      <c r="R199" s="242"/>
      <c r="S199" s="242"/>
      <c r="T199" s="243"/>
      <c r="AT199" s="244" t="s">
        <v>158</v>
      </c>
      <c r="AU199" s="244" t="s">
        <v>81</v>
      </c>
      <c r="AV199" s="12" t="s">
        <v>81</v>
      </c>
      <c r="AW199" s="12" t="s">
        <v>34</v>
      </c>
      <c r="AX199" s="12" t="s">
        <v>72</v>
      </c>
      <c r="AY199" s="244" t="s">
        <v>149</v>
      </c>
    </row>
    <row r="200" s="12" customFormat="1">
      <c r="B200" s="233"/>
      <c r="C200" s="234"/>
      <c r="D200" s="235" t="s">
        <v>158</v>
      </c>
      <c r="E200" s="236" t="s">
        <v>19</v>
      </c>
      <c r="F200" s="237" t="s">
        <v>327</v>
      </c>
      <c r="G200" s="234"/>
      <c r="H200" s="238">
        <v>51.984000000000002</v>
      </c>
      <c r="I200" s="239"/>
      <c r="J200" s="234"/>
      <c r="K200" s="234"/>
      <c r="L200" s="240"/>
      <c r="M200" s="241"/>
      <c r="N200" s="242"/>
      <c r="O200" s="242"/>
      <c r="P200" s="242"/>
      <c r="Q200" s="242"/>
      <c r="R200" s="242"/>
      <c r="S200" s="242"/>
      <c r="T200" s="243"/>
      <c r="AT200" s="244" t="s">
        <v>158</v>
      </c>
      <c r="AU200" s="244" t="s">
        <v>81</v>
      </c>
      <c r="AV200" s="12" t="s">
        <v>81</v>
      </c>
      <c r="AW200" s="12" t="s">
        <v>34</v>
      </c>
      <c r="AX200" s="12" t="s">
        <v>72</v>
      </c>
      <c r="AY200" s="244" t="s">
        <v>149</v>
      </c>
    </row>
    <row r="201" s="12" customFormat="1">
      <c r="B201" s="233"/>
      <c r="C201" s="234"/>
      <c r="D201" s="235" t="s">
        <v>158</v>
      </c>
      <c r="E201" s="236" t="s">
        <v>19</v>
      </c>
      <c r="F201" s="237" t="s">
        <v>328</v>
      </c>
      <c r="G201" s="234"/>
      <c r="H201" s="238">
        <v>19.859999999999999</v>
      </c>
      <c r="I201" s="239"/>
      <c r="J201" s="234"/>
      <c r="K201" s="234"/>
      <c r="L201" s="240"/>
      <c r="M201" s="241"/>
      <c r="N201" s="242"/>
      <c r="O201" s="242"/>
      <c r="P201" s="242"/>
      <c r="Q201" s="242"/>
      <c r="R201" s="242"/>
      <c r="S201" s="242"/>
      <c r="T201" s="243"/>
      <c r="AT201" s="244" t="s">
        <v>158</v>
      </c>
      <c r="AU201" s="244" t="s">
        <v>81</v>
      </c>
      <c r="AV201" s="12" t="s">
        <v>81</v>
      </c>
      <c r="AW201" s="12" t="s">
        <v>34</v>
      </c>
      <c r="AX201" s="12" t="s">
        <v>72</v>
      </c>
      <c r="AY201" s="244" t="s">
        <v>149</v>
      </c>
    </row>
    <row r="202" s="14" customFormat="1">
      <c r="B202" s="255"/>
      <c r="C202" s="256"/>
      <c r="D202" s="235" t="s">
        <v>158</v>
      </c>
      <c r="E202" s="257" t="s">
        <v>19</v>
      </c>
      <c r="F202" s="258" t="s">
        <v>185</v>
      </c>
      <c r="G202" s="256"/>
      <c r="H202" s="259">
        <v>168.21499999999998</v>
      </c>
      <c r="I202" s="260"/>
      <c r="J202" s="256"/>
      <c r="K202" s="256"/>
      <c r="L202" s="261"/>
      <c r="M202" s="262"/>
      <c r="N202" s="263"/>
      <c r="O202" s="263"/>
      <c r="P202" s="263"/>
      <c r="Q202" s="263"/>
      <c r="R202" s="263"/>
      <c r="S202" s="263"/>
      <c r="T202" s="264"/>
      <c r="AT202" s="265" t="s">
        <v>158</v>
      </c>
      <c r="AU202" s="265" t="s">
        <v>81</v>
      </c>
      <c r="AV202" s="14" t="s">
        <v>156</v>
      </c>
      <c r="AW202" s="14" t="s">
        <v>34</v>
      </c>
      <c r="AX202" s="14" t="s">
        <v>79</v>
      </c>
      <c r="AY202" s="265" t="s">
        <v>149</v>
      </c>
    </row>
    <row r="203" s="1" customFormat="1" ht="24" customHeight="1">
      <c r="B203" s="39"/>
      <c r="C203" s="220" t="s">
        <v>329</v>
      </c>
      <c r="D203" s="220" t="s">
        <v>151</v>
      </c>
      <c r="E203" s="221" t="s">
        <v>330</v>
      </c>
      <c r="F203" s="222" t="s">
        <v>331</v>
      </c>
      <c r="G203" s="223" t="s">
        <v>154</v>
      </c>
      <c r="H203" s="224">
        <v>235.50200000000001</v>
      </c>
      <c r="I203" s="225"/>
      <c r="J203" s="226">
        <f>ROUND(I203*H203,2)</f>
        <v>0</v>
      </c>
      <c r="K203" s="222" t="s">
        <v>155</v>
      </c>
      <c r="L203" s="44"/>
      <c r="M203" s="227" t="s">
        <v>19</v>
      </c>
      <c r="N203" s="228" t="s">
        <v>43</v>
      </c>
      <c r="O203" s="84"/>
      <c r="P203" s="229">
        <f>O203*H203</f>
        <v>0</v>
      </c>
      <c r="Q203" s="229">
        <v>0.0079000000000000008</v>
      </c>
      <c r="R203" s="229">
        <f>Q203*H203</f>
        <v>1.8604658000000003</v>
      </c>
      <c r="S203" s="229">
        <v>0</v>
      </c>
      <c r="T203" s="230">
        <f>S203*H203</f>
        <v>0</v>
      </c>
      <c r="AR203" s="231" t="s">
        <v>156</v>
      </c>
      <c r="AT203" s="231" t="s">
        <v>151</v>
      </c>
      <c r="AU203" s="231" t="s">
        <v>81</v>
      </c>
      <c r="AY203" s="18" t="s">
        <v>149</v>
      </c>
      <c r="BE203" s="232">
        <f>IF(N203="základní",J203,0)</f>
        <v>0</v>
      </c>
      <c r="BF203" s="232">
        <f>IF(N203="snížená",J203,0)</f>
        <v>0</v>
      </c>
      <c r="BG203" s="232">
        <f>IF(N203="zákl. přenesená",J203,0)</f>
        <v>0</v>
      </c>
      <c r="BH203" s="232">
        <f>IF(N203="sníž. přenesená",J203,0)</f>
        <v>0</v>
      </c>
      <c r="BI203" s="232">
        <f>IF(N203="nulová",J203,0)</f>
        <v>0</v>
      </c>
      <c r="BJ203" s="18" t="s">
        <v>79</v>
      </c>
      <c r="BK203" s="232">
        <f>ROUND(I203*H203,2)</f>
        <v>0</v>
      </c>
      <c r="BL203" s="18" t="s">
        <v>156</v>
      </c>
      <c r="BM203" s="231" t="s">
        <v>332</v>
      </c>
    </row>
    <row r="204" s="12" customFormat="1">
      <c r="B204" s="233"/>
      <c r="C204" s="234"/>
      <c r="D204" s="235" t="s">
        <v>158</v>
      </c>
      <c r="E204" s="236" t="s">
        <v>19</v>
      </c>
      <c r="F204" s="237" t="s">
        <v>333</v>
      </c>
      <c r="G204" s="234"/>
      <c r="H204" s="238">
        <v>168.215</v>
      </c>
      <c r="I204" s="239"/>
      <c r="J204" s="234"/>
      <c r="K204" s="234"/>
      <c r="L204" s="240"/>
      <c r="M204" s="241"/>
      <c r="N204" s="242"/>
      <c r="O204" s="242"/>
      <c r="P204" s="242"/>
      <c r="Q204" s="242"/>
      <c r="R204" s="242"/>
      <c r="S204" s="242"/>
      <c r="T204" s="243"/>
      <c r="AT204" s="244" t="s">
        <v>158</v>
      </c>
      <c r="AU204" s="244" t="s">
        <v>81</v>
      </c>
      <c r="AV204" s="12" t="s">
        <v>81</v>
      </c>
      <c r="AW204" s="12" t="s">
        <v>34</v>
      </c>
      <c r="AX204" s="12" t="s">
        <v>72</v>
      </c>
      <c r="AY204" s="244" t="s">
        <v>149</v>
      </c>
    </row>
    <row r="205" s="12" customFormat="1">
      <c r="B205" s="233"/>
      <c r="C205" s="234"/>
      <c r="D205" s="235" t="s">
        <v>158</v>
      </c>
      <c r="E205" s="236" t="s">
        <v>19</v>
      </c>
      <c r="F205" s="237" t="s">
        <v>334</v>
      </c>
      <c r="G205" s="234"/>
      <c r="H205" s="238">
        <v>50.465000000000003</v>
      </c>
      <c r="I205" s="239"/>
      <c r="J205" s="234"/>
      <c r="K205" s="234"/>
      <c r="L205" s="240"/>
      <c r="M205" s="241"/>
      <c r="N205" s="242"/>
      <c r="O205" s="242"/>
      <c r="P205" s="242"/>
      <c r="Q205" s="242"/>
      <c r="R205" s="242"/>
      <c r="S205" s="242"/>
      <c r="T205" s="243"/>
      <c r="AT205" s="244" t="s">
        <v>158</v>
      </c>
      <c r="AU205" s="244" t="s">
        <v>81</v>
      </c>
      <c r="AV205" s="12" t="s">
        <v>81</v>
      </c>
      <c r="AW205" s="12" t="s">
        <v>34</v>
      </c>
      <c r="AX205" s="12" t="s">
        <v>72</v>
      </c>
      <c r="AY205" s="244" t="s">
        <v>149</v>
      </c>
    </row>
    <row r="206" s="12" customFormat="1">
      <c r="B206" s="233"/>
      <c r="C206" s="234"/>
      <c r="D206" s="235" t="s">
        <v>158</v>
      </c>
      <c r="E206" s="236" t="s">
        <v>19</v>
      </c>
      <c r="F206" s="237" t="s">
        <v>335</v>
      </c>
      <c r="G206" s="234"/>
      <c r="H206" s="238">
        <v>16.821999999999999</v>
      </c>
      <c r="I206" s="239"/>
      <c r="J206" s="234"/>
      <c r="K206" s="234"/>
      <c r="L206" s="240"/>
      <c r="M206" s="241"/>
      <c r="N206" s="242"/>
      <c r="O206" s="242"/>
      <c r="P206" s="242"/>
      <c r="Q206" s="242"/>
      <c r="R206" s="242"/>
      <c r="S206" s="242"/>
      <c r="T206" s="243"/>
      <c r="AT206" s="244" t="s">
        <v>158</v>
      </c>
      <c r="AU206" s="244" t="s">
        <v>81</v>
      </c>
      <c r="AV206" s="12" t="s">
        <v>81</v>
      </c>
      <c r="AW206" s="12" t="s">
        <v>34</v>
      </c>
      <c r="AX206" s="12" t="s">
        <v>72</v>
      </c>
      <c r="AY206" s="244" t="s">
        <v>149</v>
      </c>
    </row>
    <row r="207" s="14" customFormat="1">
      <c r="B207" s="255"/>
      <c r="C207" s="256"/>
      <c r="D207" s="235" t="s">
        <v>158</v>
      </c>
      <c r="E207" s="257" t="s">
        <v>19</v>
      </c>
      <c r="F207" s="258" t="s">
        <v>185</v>
      </c>
      <c r="G207" s="256"/>
      <c r="H207" s="259">
        <v>235.50200000000001</v>
      </c>
      <c r="I207" s="260"/>
      <c r="J207" s="256"/>
      <c r="K207" s="256"/>
      <c r="L207" s="261"/>
      <c r="M207" s="262"/>
      <c r="N207" s="263"/>
      <c r="O207" s="263"/>
      <c r="P207" s="263"/>
      <c r="Q207" s="263"/>
      <c r="R207" s="263"/>
      <c r="S207" s="263"/>
      <c r="T207" s="264"/>
      <c r="AT207" s="265" t="s">
        <v>158</v>
      </c>
      <c r="AU207" s="265" t="s">
        <v>81</v>
      </c>
      <c r="AV207" s="14" t="s">
        <v>156</v>
      </c>
      <c r="AW207" s="14" t="s">
        <v>34</v>
      </c>
      <c r="AX207" s="14" t="s">
        <v>79</v>
      </c>
      <c r="AY207" s="265" t="s">
        <v>149</v>
      </c>
    </row>
    <row r="208" s="1" customFormat="1" ht="24" customHeight="1">
      <c r="B208" s="39"/>
      <c r="C208" s="220" t="s">
        <v>336</v>
      </c>
      <c r="D208" s="220" t="s">
        <v>151</v>
      </c>
      <c r="E208" s="221" t="s">
        <v>337</v>
      </c>
      <c r="F208" s="222" t="s">
        <v>338</v>
      </c>
      <c r="G208" s="223" t="s">
        <v>154</v>
      </c>
      <c r="H208" s="224">
        <v>43.497999999999998</v>
      </c>
      <c r="I208" s="225"/>
      <c r="J208" s="226">
        <f>ROUND(I208*H208,2)</f>
        <v>0</v>
      </c>
      <c r="K208" s="222" t="s">
        <v>155</v>
      </c>
      <c r="L208" s="44"/>
      <c r="M208" s="227" t="s">
        <v>19</v>
      </c>
      <c r="N208" s="228" t="s">
        <v>43</v>
      </c>
      <c r="O208" s="84"/>
      <c r="P208" s="229">
        <f>O208*H208</f>
        <v>0</v>
      </c>
      <c r="Q208" s="229">
        <v>0.0043800000000000002</v>
      </c>
      <c r="R208" s="229">
        <f>Q208*H208</f>
        <v>0.19052124000000001</v>
      </c>
      <c r="S208" s="229">
        <v>0</v>
      </c>
      <c r="T208" s="230">
        <f>S208*H208</f>
        <v>0</v>
      </c>
      <c r="AR208" s="231" t="s">
        <v>156</v>
      </c>
      <c r="AT208" s="231" t="s">
        <v>151</v>
      </c>
      <c r="AU208" s="231" t="s">
        <v>81</v>
      </c>
      <c r="AY208" s="18" t="s">
        <v>149</v>
      </c>
      <c r="BE208" s="232">
        <f>IF(N208="základní",J208,0)</f>
        <v>0</v>
      </c>
      <c r="BF208" s="232">
        <f>IF(N208="snížená",J208,0)</f>
        <v>0</v>
      </c>
      <c r="BG208" s="232">
        <f>IF(N208="zákl. přenesená",J208,0)</f>
        <v>0</v>
      </c>
      <c r="BH208" s="232">
        <f>IF(N208="sníž. přenesená",J208,0)</f>
        <v>0</v>
      </c>
      <c r="BI208" s="232">
        <f>IF(N208="nulová",J208,0)</f>
        <v>0</v>
      </c>
      <c r="BJ208" s="18" t="s">
        <v>79</v>
      </c>
      <c r="BK208" s="232">
        <f>ROUND(I208*H208,2)</f>
        <v>0</v>
      </c>
      <c r="BL208" s="18" t="s">
        <v>156</v>
      </c>
      <c r="BM208" s="231" t="s">
        <v>339</v>
      </c>
    </row>
    <row r="209" s="12" customFormat="1">
      <c r="B209" s="233"/>
      <c r="C209" s="234"/>
      <c r="D209" s="235" t="s">
        <v>158</v>
      </c>
      <c r="E209" s="236" t="s">
        <v>19</v>
      </c>
      <c r="F209" s="237" t="s">
        <v>340</v>
      </c>
      <c r="G209" s="234"/>
      <c r="H209" s="238">
        <v>33.695999999999998</v>
      </c>
      <c r="I209" s="239"/>
      <c r="J209" s="234"/>
      <c r="K209" s="234"/>
      <c r="L209" s="240"/>
      <c r="M209" s="241"/>
      <c r="N209" s="242"/>
      <c r="O209" s="242"/>
      <c r="P209" s="242"/>
      <c r="Q209" s="242"/>
      <c r="R209" s="242"/>
      <c r="S209" s="242"/>
      <c r="T209" s="243"/>
      <c r="AT209" s="244" t="s">
        <v>158</v>
      </c>
      <c r="AU209" s="244" t="s">
        <v>81</v>
      </c>
      <c r="AV209" s="12" t="s">
        <v>81</v>
      </c>
      <c r="AW209" s="12" t="s">
        <v>34</v>
      </c>
      <c r="AX209" s="12" t="s">
        <v>72</v>
      </c>
      <c r="AY209" s="244" t="s">
        <v>149</v>
      </c>
    </row>
    <row r="210" s="12" customFormat="1">
      <c r="B210" s="233"/>
      <c r="C210" s="234"/>
      <c r="D210" s="235" t="s">
        <v>158</v>
      </c>
      <c r="E210" s="236" t="s">
        <v>19</v>
      </c>
      <c r="F210" s="237" t="s">
        <v>298</v>
      </c>
      <c r="G210" s="234"/>
      <c r="H210" s="238">
        <v>4.9009999999999998</v>
      </c>
      <c r="I210" s="239"/>
      <c r="J210" s="234"/>
      <c r="K210" s="234"/>
      <c r="L210" s="240"/>
      <c r="M210" s="241"/>
      <c r="N210" s="242"/>
      <c r="O210" s="242"/>
      <c r="P210" s="242"/>
      <c r="Q210" s="242"/>
      <c r="R210" s="242"/>
      <c r="S210" s="242"/>
      <c r="T210" s="243"/>
      <c r="AT210" s="244" t="s">
        <v>158</v>
      </c>
      <c r="AU210" s="244" t="s">
        <v>81</v>
      </c>
      <c r="AV210" s="12" t="s">
        <v>81</v>
      </c>
      <c r="AW210" s="12" t="s">
        <v>34</v>
      </c>
      <c r="AX210" s="12" t="s">
        <v>72</v>
      </c>
      <c r="AY210" s="244" t="s">
        <v>149</v>
      </c>
    </row>
    <row r="211" s="12" customFormat="1">
      <c r="B211" s="233"/>
      <c r="C211" s="234"/>
      <c r="D211" s="235" t="s">
        <v>158</v>
      </c>
      <c r="E211" s="236" t="s">
        <v>19</v>
      </c>
      <c r="F211" s="237" t="s">
        <v>299</v>
      </c>
      <c r="G211" s="234"/>
      <c r="H211" s="238">
        <v>4.9009999999999998</v>
      </c>
      <c r="I211" s="239"/>
      <c r="J211" s="234"/>
      <c r="K211" s="234"/>
      <c r="L211" s="240"/>
      <c r="M211" s="241"/>
      <c r="N211" s="242"/>
      <c r="O211" s="242"/>
      <c r="P211" s="242"/>
      <c r="Q211" s="242"/>
      <c r="R211" s="242"/>
      <c r="S211" s="242"/>
      <c r="T211" s="243"/>
      <c r="AT211" s="244" t="s">
        <v>158</v>
      </c>
      <c r="AU211" s="244" t="s">
        <v>81</v>
      </c>
      <c r="AV211" s="12" t="s">
        <v>81</v>
      </c>
      <c r="AW211" s="12" t="s">
        <v>34</v>
      </c>
      <c r="AX211" s="12" t="s">
        <v>72</v>
      </c>
      <c r="AY211" s="244" t="s">
        <v>149</v>
      </c>
    </row>
    <row r="212" s="14" customFormat="1">
      <c r="B212" s="255"/>
      <c r="C212" s="256"/>
      <c r="D212" s="235" t="s">
        <v>158</v>
      </c>
      <c r="E212" s="257" t="s">
        <v>19</v>
      </c>
      <c r="F212" s="258" t="s">
        <v>185</v>
      </c>
      <c r="G212" s="256"/>
      <c r="H212" s="259">
        <v>43.49799999999999</v>
      </c>
      <c r="I212" s="260"/>
      <c r="J212" s="256"/>
      <c r="K212" s="256"/>
      <c r="L212" s="261"/>
      <c r="M212" s="262"/>
      <c r="N212" s="263"/>
      <c r="O212" s="263"/>
      <c r="P212" s="263"/>
      <c r="Q212" s="263"/>
      <c r="R212" s="263"/>
      <c r="S212" s="263"/>
      <c r="T212" s="264"/>
      <c r="AT212" s="265" t="s">
        <v>158</v>
      </c>
      <c r="AU212" s="265" t="s">
        <v>81</v>
      </c>
      <c r="AV212" s="14" t="s">
        <v>156</v>
      </c>
      <c r="AW212" s="14" t="s">
        <v>34</v>
      </c>
      <c r="AX212" s="14" t="s">
        <v>79</v>
      </c>
      <c r="AY212" s="265" t="s">
        <v>149</v>
      </c>
    </row>
    <row r="213" s="1" customFormat="1" ht="24" customHeight="1">
      <c r="B213" s="39"/>
      <c r="C213" s="220" t="s">
        <v>341</v>
      </c>
      <c r="D213" s="220" t="s">
        <v>151</v>
      </c>
      <c r="E213" s="221" t="s">
        <v>342</v>
      </c>
      <c r="F213" s="222" t="s">
        <v>343</v>
      </c>
      <c r="G213" s="223" t="s">
        <v>171</v>
      </c>
      <c r="H213" s="224">
        <v>130.80000000000001</v>
      </c>
      <c r="I213" s="225"/>
      <c r="J213" s="226">
        <f>ROUND(I213*H213,2)</f>
        <v>0</v>
      </c>
      <c r="K213" s="222" t="s">
        <v>155</v>
      </c>
      <c r="L213" s="44"/>
      <c r="M213" s="227" t="s">
        <v>19</v>
      </c>
      <c r="N213" s="228" t="s">
        <v>43</v>
      </c>
      <c r="O213" s="84"/>
      <c r="P213" s="229">
        <f>O213*H213</f>
        <v>0</v>
      </c>
      <c r="Q213" s="229">
        <v>0</v>
      </c>
      <c r="R213" s="229">
        <f>Q213*H213</f>
        <v>0</v>
      </c>
      <c r="S213" s="229">
        <v>0</v>
      </c>
      <c r="T213" s="230">
        <f>S213*H213</f>
        <v>0</v>
      </c>
      <c r="AR213" s="231" t="s">
        <v>156</v>
      </c>
      <c r="AT213" s="231" t="s">
        <v>151</v>
      </c>
      <c r="AU213" s="231" t="s">
        <v>81</v>
      </c>
      <c r="AY213" s="18" t="s">
        <v>149</v>
      </c>
      <c r="BE213" s="232">
        <f>IF(N213="základní",J213,0)</f>
        <v>0</v>
      </c>
      <c r="BF213" s="232">
        <f>IF(N213="snížená",J213,0)</f>
        <v>0</v>
      </c>
      <c r="BG213" s="232">
        <f>IF(N213="zákl. přenesená",J213,0)</f>
        <v>0</v>
      </c>
      <c r="BH213" s="232">
        <f>IF(N213="sníž. přenesená",J213,0)</f>
        <v>0</v>
      </c>
      <c r="BI213" s="232">
        <f>IF(N213="nulová",J213,0)</f>
        <v>0</v>
      </c>
      <c r="BJ213" s="18" t="s">
        <v>79</v>
      </c>
      <c r="BK213" s="232">
        <f>ROUND(I213*H213,2)</f>
        <v>0</v>
      </c>
      <c r="BL213" s="18" t="s">
        <v>156</v>
      </c>
      <c r="BM213" s="231" t="s">
        <v>344</v>
      </c>
    </row>
    <row r="214" s="12" customFormat="1">
      <c r="B214" s="233"/>
      <c r="C214" s="234"/>
      <c r="D214" s="235" t="s">
        <v>158</v>
      </c>
      <c r="E214" s="236" t="s">
        <v>19</v>
      </c>
      <c r="F214" s="237" t="s">
        <v>308</v>
      </c>
      <c r="G214" s="234"/>
      <c r="H214" s="238">
        <v>13.6</v>
      </c>
      <c r="I214" s="239"/>
      <c r="J214" s="234"/>
      <c r="K214" s="234"/>
      <c r="L214" s="240"/>
      <c r="M214" s="241"/>
      <c r="N214" s="242"/>
      <c r="O214" s="242"/>
      <c r="P214" s="242"/>
      <c r="Q214" s="242"/>
      <c r="R214" s="242"/>
      <c r="S214" s="242"/>
      <c r="T214" s="243"/>
      <c r="AT214" s="244" t="s">
        <v>158</v>
      </c>
      <c r="AU214" s="244" t="s">
        <v>81</v>
      </c>
      <c r="AV214" s="12" t="s">
        <v>81</v>
      </c>
      <c r="AW214" s="12" t="s">
        <v>34</v>
      </c>
      <c r="AX214" s="12" t="s">
        <v>72</v>
      </c>
      <c r="AY214" s="244" t="s">
        <v>149</v>
      </c>
    </row>
    <row r="215" s="12" customFormat="1">
      <c r="B215" s="233"/>
      <c r="C215" s="234"/>
      <c r="D215" s="235" t="s">
        <v>158</v>
      </c>
      <c r="E215" s="236" t="s">
        <v>19</v>
      </c>
      <c r="F215" s="237" t="s">
        <v>309</v>
      </c>
      <c r="G215" s="234"/>
      <c r="H215" s="238">
        <v>50.799999999999997</v>
      </c>
      <c r="I215" s="239"/>
      <c r="J215" s="234"/>
      <c r="K215" s="234"/>
      <c r="L215" s="240"/>
      <c r="M215" s="241"/>
      <c r="N215" s="242"/>
      <c r="O215" s="242"/>
      <c r="P215" s="242"/>
      <c r="Q215" s="242"/>
      <c r="R215" s="242"/>
      <c r="S215" s="242"/>
      <c r="T215" s="243"/>
      <c r="AT215" s="244" t="s">
        <v>158</v>
      </c>
      <c r="AU215" s="244" t="s">
        <v>81</v>
      </c>
      <c r="AV215" s="12" t="s">
        <v>81</v>
      </c>
      <c r="AW215" s="12" t="s">
        <v>34</v>
      </c>
      <c r="AX215" s="12" t="s">
        <v>72</v>
      </c>
      <c r="AY215" s="244" t="s">
        <v>149</v>
      </c>
    </row>
    <row r="216" s="12" customFormat="1">
      <c r="B216" s="233"/>
      <c r="C216" s="234"/>
      <c r="D216" s="235" t="s">
        <v>158</v>
      </c>
      <c r="E216" s="236" t="s">
        <v>19</v>
      </c>
      <c r="F216" s="237" t="s">
        <v>310</v>
      </c>
      <c r="G216" s="234"/>
      <c r="H216" s="238">
        <v>66.400000000000006</v>
      </c>
      <c r="I216" s="239"/>
      <c r="J216" s="234"/>
      <c r="K216" s="234"/>
      <c r="L216" s="240"/>
      <c r="M216" s="241"/>
      <c r="N216" s="242"/>
      <c r="O216" s="242"/>
      <c r="P216" s="242"/>
      <c r="Q216" s="242"/>
      <c r="R216" s="242"/>
      <c r="S216" s="242"/>
      <c r="T216" s="243"/>
      <c r="AT216" s="244" t="s">
        <v>158</v>
      </c>
      <c r="AU216" s="244" t="s">
        <v>81</v>
      </c>
      <c r="AV216" s="12" t="s">
        <v>81</v>
      </c>
      <c r="AW216" s="12" t="s">
        <v>34</v>
      </c>
      <c r="AX216" s="12" t="s">
        <v>72</v>
      </c>
      <c r="AY216" s="244" t="s">
        <v>149</v>
      </c>
    </row>
    <row r="217" s="14" customFormat="1">
      <c r="B217" s="255"/>
      <c r="C217" s="256"/>
      <c r="D217" s="235" t="s">
        <v>158</v>
      </c>
      <c r="E217" s="257" t="s">
        <v>19</v>
      </c>
      <c r="F217" s="258" t="s">
        <v>185</v>
      </c>
      <c r="G217" s="256"/>
      <c r="H217" s="259">
        <v>130.80000000000001</v>
      </c>
      <c r="I217" s="260"/>
      <c r="J217" s="256"/>
      <c r="K217" s="256"/>
      <c r="L217" s="261"/>
      <c r="M217" s="262"/>
      <c r="N217" s="263"/>
      <c r="O217" s="263"/>
      <c r="P217" s="263"/>
      <c r="Q217" s="263"/>
      <c r="R217" s="263"/>
      <c r="S217" s="263"/>
      <c r="T217" s="264"/>
      <c r="AT217" s="265" t="s">
        <v>158</v>
      </c>
      <c r="AU217" s="265" t="s">
        <v>81</v>
      </c>
      <c r="AV217" s="14" t="s">
        <v>156</v>
      </c>
      <c r="AW217" s="14" t="s">
        <v>34</v>
      </c>
      <c r="AX217" s="14" t="s">
        <v>79</v>
      </c>
      <c r="AY217" s="265" t="s">
        <v>149</v>
      </c>
    </row>
    <row r="218" s="1" customFormat="1" ht="16.5" customHeight="1">
      <c r="B218" s="39"/>
      <c r="C218" s="266" t="s">
        <v>345</v>
      </c>
      <c r="D218" s="266" t="s">
        <v>215</v>
      </c>
      <c r="E218" s="267" t="s">
        <v>346</v>
      </c>
      <c r="F218" s="268" t="s">
        <v>347</v>
      </c>
      <c r="G218" s="269" t="s">
        <v>171</v>
      </c>
      <c r="H218" s="270">
        <v>137.34</v>
      </c>
      <c r="I218" s="271"/>
      <c r="J218" s="272">
        <f>ROUND(I218*H218,2)</f>
        <v>0</v>
      </c>
      <c r="K218" s="268" t="s">
        <v>155</v>
      </c>
      <c r="L218" s="273"/>
      <c r="M218" s="274" t="s">
        <v>19</v>
      </c>
      <c r="N218" s="275" t="s">
        <v>43</v>
      </c>
      <c r="O218" s="84"/>
      <c r="P218" s="229">
        <f>O218*H218</f>
        <v>0</v>
      </c>
      <c r="Q218" s="229">
        <v>4.0000000000000003E-05</v>
      </c>
      <c r="R218" s="229">
        <f>Q218*H218</f>
        <v>0.0054936000000000004</v>
      </c>
      <c r="S218" s="229">
        <v>0</v>
      </c>
      <c r="T218" s="230">
        <f>S218*H218</f>
        <v>0</v>
      </c>
      <c r="AR218" s="231" t="s">
        <v>194</v>
      </c>
      <c r="AT218" s="231" t="s">
        <v>215</v>
      </c>
      <c r="AU218" s="231" t="s">
        <v>81</v>
      </c>
      <c r="AY218" s="18" t="s">
        <v>149</v>
      </c>
      <c r="BE218" s="232">
        <f>IF(N218="základní",J218,0)</f>
        <v>0</v>
      </c>
      <c r="BF218" s="232">
        <f>IF(N218="snížená",J218,0)</f>
        <v>0</v>
      </c>
      <c r="BG218" s="232">
        <f>IF(N218="zákl. přenesená",J218,0)</f>
        <v>0</v>
      </c>
      <c r="BH218" s="232">
        <f>IF(N218="sníž. přenesená",J218,0)</f>
        <v>0</v>
      </c>
      <c r="BI218" s="232">
        <f>IF(N218="nulová",J218,0)</f>
        <v>0</v>
      </c>
      <c r="BJ218" s="18" t="s">
        <v>79</v>
      </c>
      <c r="BK218" s="232">
        <f>ROUND(I218*H218,2)</f>
        <v>0</v>
      </c>
      <c r="BL218" s="18" t="s">
        <v>156</v>
      </c>
      <c r="BM218" s="231" t="s">
        <v>348</v>
      </c>
    </row>
    <row r="219" s="12" customFormat="1">
      <c r="B219" s="233"/>
      <c r="C219" s="234"/>
      <c r="D219" s="235" t="s">
        <v>158</v>
      </c>
      <c r="E219" s="236" t="s">
        <v>19</v>
      </c>
      <c r="F219" s="237" t="s">
        <v>349</v>
      </c>
      <c r="G219" s="234"/>
      <c r="H219" s="238">
        <v>137.34</v>
      </c>
      <c r="I219" s="239"/>
      <c r="J219" s="234"/>
      <c r="K219" s="234"/>
      <c r="L219" s="240"/>
      <c r="M219" s="241"/>
      <c r="N219" s="242"/>
      <c r="O219" s="242"/>
      <c r="P219" s="242"/>
      <c r="Q219" s="242"/>
      <c r="R219" s="242"/>
      <c r="S219" s="242"/>
      <c r="T219" s="243"/>
      <c r="AT219" s="244" t="s">
        <v>158</v>
      </c>
      <c r="AU219" s="244" t="s">
        <v>81</v>
      </c>
      <c r="AV219" s="12" t="s">
        <v>81</v>
      </c>
      <c r="AW219" s="12" t="s">
        <v>34</v>
      </c>
      <c r="AX219" s="12" t="s">
        <v>79</v>
      </c>
      <c r="AY219" s="244" t="s">
        <v>149</v>
      </c>
    </row>
    <row r="220" s="1" customFormat="1" ht="24" customHeight="1">
      <c r="B220" s="39"/>
      <c r="C220" s="220" t="s">
        <v>350</v>
      </c>
      <c r="D220" s="220" t="s">
        <v>151</v>
      </c>
      <c r="E220" s="221" t="s">
        <v>351</v>
      </c>
      <c r="F220" s="222" t="s">
        <v>352</v>
      </c>
      <c r="G220" s="223" t="s">
        <v>171</v>
      </c>
      <c r="H220" s="224">
        <v>2.6400000000000001</v>
      </c>
      <c r="I220" s="225"/>
      <c r="J220" s="226">
        <f>ROUND(I220*H220,2)</f>
        <v>0</v>
      </c>
      <c r="K220" s="222" t="s">
        <v>155</v>
      </c>
      <c r="L220" s="44"/>
      <c r="M220" s="227" t="s">
        <v>19</v>
      </c>
      <c r="N220" s="228" t="s">
        <v>43</v>
      </c>
      <c r="O220" s="84"/>
      <c r="P220" s="229">
        <f>O220*H220</f>
        <v>0</v>
      </c>
      <c r="Q220" s="229">
        <v>0.0033899999999999998</v>
      </c>
      <c r="R220" s="229">
        <f>Q220*H220</f>
        <v>0.0089496000000000003</v>
      </c>
      <c r="S220" s="229">
        <v>0</v>
      </c>
      <c r="T220" s="230">
        <f>S220*H220</f>
        <v>0</v>
      </c>
      <c r="AR220" s="231" t="s">
        <v>156</v>
      </c>
      <c r="AT220" s="231" t="s">
        <v>151</v>
      </c>
      <c r="AU220" s="231" t="s">
        <v>81</v>
      </c>
      <c r="AY220" s="18" t="s">
        <v>149</v>
      </c>
      <c r="BE220" s="232">
        <f>IF(N220="základní",J220,0)</f>
        <v>0</v>
      </c>
      <c r="BF220" s="232">
        <f>IF(N220="snížená",J220,0)</f>
        <v>0</v>
      </c>
      <c r="BG220" s="232">
        <f>IF(N220="zákl. přenesená",J220,0)</f>
        <v>0</v>
      </c>
      <c r="BH220" s="232">
        <f>IF(N220="sníž. přenesená",J220,0)</f>
        <v>0</v>
      </c>
      <c r="BI220" s="232">
        <f>IF(N220="nulová",J220,0)</f>
        <v>0</v>
      </c>
      <c r="BJ220" s="18" t="s">
        <v>79</v>
      </c>
      <c r="BK220" s="232">
        <f>ROUND(I220*H220,2)</f>
        <v>0</v>
      </c>
      <c r="BL220" s="18" t="s">
        <v>156</v>
      </c>
      <c r="BM220" s="231" t="s">
        <v>353</v>
      </c>
    </row>
    <row r="221" s="12" customFormat="1">
      <c r="B221" s="233"/>
      <c r="C221" s="234"/>
      <c r="D221" s="235" t="s">
        <v>158</v>
      </c>
      <c r="E221" s="236" t="s">
        <v>19</v>
      </c>
      <c r="F221" s="237" t="s">
        <v>354</v>
      </c>
      <c r="G221" s="234"/>
      <c r="H221" s="238">
        <v>2.6400000000000001</v>
      </c>
      <c r="I221" s="239"/>
      <c r="J221" s="234"/>
      <c r="K221" s="234"/>
      <c r="L221" s="240"/>
      <c r="M221" s="241"/>
      <c r="N221" s="242"/>
      <c r="O221" s="242"/>
      <c r="P221" s="242"/>
      <c r="Q221" s="242"/>
      <c r="R221" s="242"/>
      <c r="S221" s="242"/>
      <c r="T221" s="243"/>
      <c r="AT221" s="244" t="s">
        <v>158</v>
      </c>
      <c r="AU221" s="244" t="s">
        <v>81</v>
      </c>
      <c r="AV221" s="12" t="s">
        <v>81</v>
      </c>
      <c r="AW221" s="12" t="s">
        <v>34</v>
      </c>
      <c r="AX221" s="12" t="s">
        <v>79</v>
      </c>
      <c r="AY221" s="244" t="s">
        <v>149</v>
      </c>
    </row>
    <row r="222" s="1" customFormat="1" ht="16.5" customHeight="1">
      <c r="B222" s="39"/>
      <c r="C222" s="266" t="s">
        <v>355</v>
      </c>
      <c r="D222" s="266" t="s">
        <v>215</v>
      </c>
      <c r="E222" s="267" t="s">
        <v>356</v>
      </c>
      <c r="F222" s="268" t="s">
        <v>357</v>
      </c>
      <c r="G222" s="269" t="s">
        <v>154</v>
      </c>
      <c r="H222" s="270">
        <v>2.6930000000000001</v>
      </c>
      <c r="I222" s="271"/>
      <c r="J222" s="272">
        <f>ROUND(I222*H222,2)</f>
        <v>0</v>
      </c>
      <c r="K222" s="268" t="s">
        <v>155</v>
      </c>
      <c r="L222" s="273"/>
      <c r="M222" s="274" t="s">
        <v>19</v>
      </c>
      <c r="N222" s="275" t="s">
        <v>43</v>
      </c>
      <c r="O222" s="84"/>
      <c r="P222" s="229">
        <f>O222*H222</f>
        <v>0</v>
      </c>
      <c r="Q222" s="229">
        <v>0.00051000000000000004</v>
      </c>
      <c r="R222" s="229">
        <f>Q222*H222</f>
        <v>0.0013734300000000001</v>
      </c>
      <c r="S222" s="229">
        <v>0</v>
      </c>
      <c r="T222" s="230">
        <f>S222*H222</f>
        <v>0</v>
      </c>
      <c r="AR222" s="231" t="s">
        <v>194</v>
      </c>
      <c r="AT222" s="231" t="s">
        <v>215</v>
      </c>
      <c r="AU222" s="231" t="s">
        <v>81</v>
      </c>
      <c r="AY222" s="18" t="s">
        <v>149</v>
      </c>
      <c r="BE222" s="232">
        <f>IF(N222="základní",J222,0)</f>
        <v>0</v>
      </c>
      <c r="BF222" s="232">
        <f>IF(N222="snížená",J222,0)</f>
        <v>0</v>
      </c>
      <c r="BG222" s="232">
        <f>IF(N222="zákl. přenesená",J222,0)</f>
        <v>0</v>
      </c>
      <c r="BH222" s="232">
        <f>IF(N222="sníž. přenesená",J222,0)</f>
        <v>0</v>
      </c>
      <c r="BI222" s="232">
        <f>IF(N222="nulová",J222,0)</f>
        <v>0</v>
      </c>
      <c r="BJ222" s="18" t="s">
        <v>79</v>
      </c>
      <c r="BK222" s="232">
        <f>ROUND(I222*H222,2)</f>
        <v>0</v>
      </c>
      <c r="BL222" s="18" t="s">
        <v>156</v>
      </c>
      <c r="BM222" s="231" t="s">
        <v>358</v>
      </c>
    </row>
    <row r="223" s="12" customFormat="1">
      <c r="B223" s="233"/>
      <c r="C223" s="234"/>
      <c r="D223" s="235" t="s">
        <v>158</v>
      </c>
      <c r="E223" s="236" t="s">
        <v>19</v>
      </c>
      <c r="F223" s="237" t="s">
        <v>359</v>
      </c>
      <c r="G223" s="234"/>
      <c r="H223" s="238">
        <v>2.6930000000000001</v>
      </c>
      <c r="I223" s="239"/>
      <c r="J223" s="234"/>
      <c r="K223" s="234"/>
      <c r="L223" s="240"/>
      <c r="M223" s="241"/>
      <c r="N223" s="242"/>
      <c r="O223" s="242"/>
      <c r="P223" s="242"/>
      <c r="Q223" s="242"/>
      <c r="R223" s="242"/>
      <c r="S223" s="242"/>
      <c r="T223" s="243"/>
      <c r="AT223" s="244" t="s">
        <v>158</v>
      </c>
      <c r="AU223" s="244" t="s">
        <v>81</v>
      </c>
      <c r="AV223" s="12" t="s">
        <v>81</v>
      </c>
      <c r="AW223" s="12" t="s">
        <v>34</v>
      </c>
      <c r="AX223" s="12" t="s">
        <v>79</v>
      </c>
      <c r="AY223" s="244" t="s">
        <v>149</v>
      </c>
    </row>
    <row r="224" s="1" customFormat="1" ht="16.5" customHeight="1">
      <c r="B224" s="39"/>
      <c r="C224" s="220" t="s">
        <v>360</v>
      </c>
      <c r="D224" s="220" t="s">
        <v>151</v>
      </c>
      <c r="E224" s="221" t="s">
        <v>361</v>
      </c>
      <c r="F224" s="222" t="s">
        <v>362</v>
      </c>
      <c r="G224" s="223" t="s">
        <v>171</v>
      </c>
      <c r="H224" s="224">
        <v>6</v>
      </c>
      <c r="I224" s="225"/>
      <c r="J224" s="226">
        <f>ROUND(I224*H224,2)</f>
        <v>0</v>
      </c>
      <c r="K224" s="222" t="s">
        <v>155</v>
      </c>
      <c r="L224" s="44"/>
      <c r="M224" s="227" t="s">
        <v>19</v>
      </c>
      <c r="N224" s="228" t="s">
        <v>43</v>
      </c>
      <c r="O224" s="84"/>
      <c r="P224" s="229">
        <f>O224*H224</f>
        <v>0</v>
      </c>
      <c r="Q224" s="229">
        <v>0.00025000000000000001</v>
      </c>
      <c r="R224" s="229">
        <f>Q224*H224</f>
        <v>0.0015</v>
      </c>
      <c r="S224" s="229">
        <v>0</v>
      </c>
      <c r="T224" s="230">
        <f>S224*H224</f>
        <v>0</v>
      </c>
      <c r="AR224" s="231" t="s">
        <v>156</v>
      </c>
      <c r="AT224" s="231" t="s">
        <v>151</v>
      </c>
      <c r="AU224" s="231" t="s">
        <v>81</v>
      </c>
      <c r="AY224" s="18" t="s">
        <v>149</v>
      </c>
      <c r="BE224" s="232">
        <f>IF(N224="základní",J224,0)</f>
        <v>0</v>
      </c>
      <c r="BF224" s="232">
        <f>IF(N224="snížená",J224,0)</f>
        <v>0</v>
      </c>
      <c r="BG224" s="232">
        <f>IF(N224="zákl. přenesená",J224,0)</f>
        <v>0</v>
      </c>
      <c r="BH224" s="232">
        <f>IF(N224="sníž. přenesená",J224,0)</f>
        <v>0</v>
      </c>
      <c r="BI224" s="232">
        <f>IF(N224="nulová",J224,0)</f>
        <v>0</v>
      </c>
      <c r="BJ224" s="18" t="s">
        <v>79</v>
      </c>
      <c r="BK224" s="232">
        <f>ROUND(I224*H224,2)</f>
        <v>0</v>
      </c>
      <c r="BL224" s="18" t="s">
        <v>156</v>
      </c>
      <c r="BM224" s="231" t="s">
        <v>363</v>
      </c>
    </row>
    <row r="225" s="12" customFormat="1">
      <c r="B225" s="233"/>
      <c r="C225" s="234"/>
      <c r="D225" s="235" t="s">
        <v>158</v>
      </c>
      <c r="E225" s="236" t="s">
        <v>19</v>
      </c>
      <c r="F225" s="237" t="s">
        <v>364</v>
      </c>
      <c r="G225" s="234"/>
      <c r="H225" s="238">
        <v>6</v>
      </c>
      <c r="I225" s="239"/>
      <c r="J225" s="234"/>
      <c r="K225" s="234"/>
      <c r="L225" s="240"/>
      <c r="M225" s="241"/>
      <c r="N225" s="242"/>
      <c r="O225" s="242"/>
      <c r="P225" s="242"/>
      <c r="Q225" s="242"/>
      <c r="R225" s="242"/>
      <c r="S225" s="242"/>
      <c r="T225" s="243"/>
      <c r="AT225" s="244" t="s">
        <v>158</v>
      </c>
      <c r="AU225" s="244" t="s">
        <v>81</v>
      </c>
      <c r="AV225" s="12" t="s">
        <v>81</v>
      </c>
      <c r="AW225" s="12" t="s">
        <v>34</v>
      </c>
      <c r="AX225" s="12" t="s">
        <v>79</v>
      </c>
      <c r="AY225" s="244" t="s">
        <v>149</v>
      </c>
    </row>
    <row r="226" s="1" customFormat="1" ht="16.5" customHeight="1">
      <c r="B226" s="39"/>
      <c r="C226" s="266" t="s">
        <v>365</v>
      </c>
      <c r="D226" s="266" t="s">
        <v>215</v>
      </c>
      <c r="E226" s="267" t="s">
        <v>366</v>
      </c>
      <c r="F226" s="268" t="s">
        <v>367</v>
      </c>
      <c r="G226" s="269" t="s">
        <v>171</v>
      </c>
      <c r="H226" s="270">
        <v>6.2999999999999998</v>
      </c>
      <c r="I226" s="271"/>
      <c r="J226" s="272">
        <f>ROUND(I226*H226,2)</f>
        <v>0</v>
      </c>
      <c r="K226" s="268" t="s">
        <v>155</v>
      </c>
      <c r="L226" s="273"/>
      <c r="M226" s="274" t="s">
        <v>19</v>
      </c>
      <c r="N226" s="275" t="s">
        <v>43</v>
      </c>
      <c r="O226" s="84"/>
      <c r="P226" s="229">
        <f>O226*H226</f>
        <v>0</v>
      </c>
      <c r="Q226" s="229">
        <v>0.00050000000000000001</v>
      </c>
      <c r="R226" s="229">
        <f>Q226*H226</f>
        <v>0.00315</v>
      </c>
      <c r="S226" s="229">
        <v>0</v>
      </c>
      <c r="T226" s="230">
        <f>S226*H226</f>
        <v>0</v>
      </c>
      <c r="AR226" s="231" t="s">
        <v>194</v>
      </c>
      <c r="AT226" s="231" t="s">
        <v>215</v>
      </c>
      <c r="AU226" s="231" t="s">
        <v>81</v>
      </c>
      <c r="AY226" s="18" t="s">
        <v>149</v>
      </c>
      <c r="BE226" s="232">
        <f>IF(N226="základní",J226,0)</f>
        <v>0</v>
      </c>
      <c r="BF226" s="232">
        <f>IF(N226="snížená",J226,0)</f>
        <v>0</v>
      </c>
      <c r="BG226" s="232">
        <f>IF(N226="zákl. přenesená",J226,0)</f>
        <v>0</v>
      </c>
      <c r="BH226" s="232">
        <f>IF(N226="sníž. přenesená",J226,0)</f>
        <v>0</v>
      </c>
      <c r="BI226" s="232">
        <f>IF(N226="nulová",J226,0)</f>
        <v>0</v>
      </c>
      <c r="BJ226" s="18" t="s">
        <v>79</v>
      </c>
      <c r="BK226" s="232">
        <f>ROUND(I226*H226,2)</f>
        <v>0</v>
      </c>
      <c r="BL226" s="18" t="s">
        <v>156</v>
      </c>
      <c r="BM226" s="231" t="s">
        <v>368</v>
      </c>
    </row>
    <row r="227" s="12" customFormat="1">
      <c r="B227" s="233"/>
      <c r="C227" s="234"/>
      <c r="D227" s="235" t="s">
        <v>158</v>
      </c>
      <c r="E227" s="236" t="s">
        <v>19</v>
      </c>
      <c r="F227" s="237" t="s">
        <v>369</v>
      </c>
      <c r="G227" s="234"/>
      <c r="H227" s="238">
        <v>6.2999999999999998</v>
      </c>
      <c r="I227" s="239"/>
      <c r="J227" s="234"/>
      <c r="K227" s="234"/>
      <c r="L227" s="240"/>
      <c r="M227" s="241"/>
      <c r="N227" s="242"/>
      <c r="O227" s="242"/>
      <c r="P227" s="242"/>
      <c r="Q227" s="242"/>
      <c r="R227" s="242"/>
      <c r="S227" s="242"/>
      <c r="T227" s="243"/>
      <c r="AT227" s="244" t="s">
        <v>158</v>
      </c>
      <c r="AU227" s="244" t="s">
        <v>81</v>
      </c>
      <c r="AV227" s="12" t="s">
        <v>81</v>
      </c>
      <c r="AW227" s="12" t="s">
        <v>34</v>
      </c>
      <c r="AX227" s="12" t="s">
        <v>79</v>
      </c>
      <c r="AY227" s="244" t="s">
        <v>149</v>
      </c>
    </row>
    <row r="228" s="1" customFormat="1" ht="24" customHeight="1">
      <c r="B228" s="39"/>
      <c r="C228" s="220" t="s">
        <v>370</v>
      </c>
      <c r="D228" s="220" t="s">
        <v>151</v>
      </c>
      <c r="E228" s="221" t="s">
        <v>371</v>
      </c>
      <c r="F228" s="222" t="s">
        <v>372</v>
      </c>
      <c r="G228" s="223" t="s">
        <v>154</v>
      </c>
      <c r="H228" s="224">
        <v>9.8019999999999996</v>
      </c>
      <c r="I228" s="225"/>
      <c r="J228" s="226">
        <f>ROUND(I228*H228,2)</f>
        <v>0</v>
      </c>
      <c r="K228" s="222" t="s">
        <v>155</v>
      </c>
      <c r="L228" s="44"/>
      <c r="M228" s="227" t="s">
        <v>19</v>
      </c>
      <c r="N228" s="228" t="s">
        <v>43</v>
      </c>
      <c r="O228" s="84"/>
      <c r="P228" s="229">
        <f>O228*H228</f>
        <v>0</v>
      </c>
      <c r="Q228" s="229">
        <v>0.026360000000000001</v>
      </c>
      <c r="R228" s="229">
        <f>Q228*H228</f>
        <v>0.25838072000000001</v>
      </c>
      <c r="S228" s="229">
        <v>0</v>
      </c>
      <c r="T228" s="230">
        <f>S228*H228</f>
        <v>0</v>
      </c>
      <c r="AR228" s="231" t="s">
        <v>156</v>
      </c>
      <c r="AT228" s="231" t="s">
        <v>151</v>
      </c>
      <c r="AU228" s="231" t="s">
        <v>81</v>
      </c>
      <c r="AY228" s="18" t="s">
        <v>149</v>
      </c>
      <c r="BE228" s="232">
        <f>IF(N228="základní",J228,0)</f>
        <v>0</v>
      </c>
      <c r="BF228" s="232">
        <f>IF(N228="snížená",J228,0)</f>
        <v>0</v>
      </c>
      <c r="BG228" s="232">
        <f>IF(N228="zákl. přenesená",J228,0)</f>
        <v>0</v>
      </c>
      <c r="BH228" s="232">
        <f>IF(N228="sníž. přenesená",J228,0)</f>
        <v>0</v>
      </c>
      <c r="BI228" s="232">
        <f>IF(N228="nulová",J228,0)</f>
        <v>0</v>
      </c>
      <c r="BJ228" s="18" t="s">
        <v>79</v>
      </c>
      <c r="BK228" s="232">
        <f>ROUND(I228*H228,2)</f>
        <v>0</v>
      </c>
      <c r="BL228" s="18" t="s">
        <v>156</v>
      </c>
      <c r="BM228" s="231" t="s">
        <v>373</v>
      </c>
    </row>
    <row r="229" s="12" customFormat="1">
      <c r="B229" s="233"/>
      <c r="C229" s="234"/>
      <c r="D229" s="235" t="s">
        <v>158</v>
      </c>
      <c r="E229" s="236" t="s">
        <v>19</v>
      </c>
      <c r="F229" s="237" t="s">
        <v>298</v>
      </c>
      <c r="G229" s="234"/>
      <c r="H229" s="238">
        <v>4.9009999999999998</v>
      </c>
      <c r="I229" s="239"/>
      <c r="J229" s="234"/>
      <c r="K229" s="234"/>
      <c r="L229" s="240"/>
      <c r="M229" s="241"/>
      <c r="N229" s="242"/>
      <c r="O229" s="242"/>
      <c r="P229" s="242"/>
      <c r="Q229" s="242"/>
      <c r="R229" s="242"/>
      <c r="S229" s="242"/>
      <c r="T229" s="243"/>
      <c r="AT229" s="244" t="s">
        <v>158</v>
      </c>
      <c r="AU229" s="244" t="s">
        <v>81</v>
      </c>
      <c r="AV229" s="12" t="s">
        <v>81</v>
      </c>
      <c r="AW229" s="12" t="s">
        <v>34</v>
      </c>
      <c r="AX229" s="12" t="s">
        <v>72</v>
      </c>
      <c r="AY229" s="244" t="s">
        <v>149</v>
      </c>
    </row>
    <row r="230" s="12" customFormat="1">
      <c r="B230" s="233"/>
      <c r="C230" s="234"/>
      <c r="D230" s="235" t="s">
        <v>158</v>
      </c>
      <c r="E230" s="236" t="s">
        <v>19</v>
      </c>
      <c r="F230" s="237" t="s">
        <v>299</v>
      </c>
      <c r="G230" s="234"/>
      <c r="H230" s="238">
        <v>4.9009999999999998</v>
      </c>
      <c r="I230" s="239"/>
      <c r="J230" s="234"/>
      <c r="K230" s="234"/>
      <c r="L230" s="240"/>
      <c r="M230" s="241"/>
      <c r="N230" s="242"/>
      <c r="O230" s="242"/>
      <c r="P230" s="242"/>
      <c r="Q230" s="242"/>
      <c r="R230" s="242"/>
      <c r="S230" s="242"/>
      <c r="T230" s="243"/>
      <c r="AT230" s="244" t="s">
        <v>158</v>
      </c>
      <c r="AU230" s="244" t="s">
        <v>81</v>
      </c>
      <c r="AV230" s="12" t="s">
        <v>81</v>
      </c>
      <c r="AW230" s="12" t="s">
        <v>34</v>
      </c>
      <c r="AX230" s="12" t="s">
        <v>72</v>
      </c>
      <c r="AY230" s="244" t="s">
        <v>149</v>
      </c>
    </row>
    <row r="231" s="14" customFormat="1">
      <c r="B231" s="255"/>
      <c r="C231" s="256"/>
      <c r="D231" s="235" t="s">
        <v>158</v>
      </c>
      <c r="E231" s="257" t="s">
        <v>19</v>
      </c>
      <c r="F231" s="258" t="s">
        <v>185</v>
      </c>
      <c r="G231" s="256"/>
      <c r="H231" s="259">
        <v>9.8019999999999996</v>
      </c>
      <c r="I231" s="260"/>
      <c r="J231" s="256"/>
      <c r="K231" s="256"/>
      <c r="L231" s="261"/>
      <c r="M231" s="262"/>
      <c r="N231" s="263"/>
      <c r="O231" s="263"/>
      <c r="P231" s="263"/>
      <c r="Q231" s="263"/>
      <c r="R231" s="263"/>
      <c r="S231" s="263"/>
      <c r="T231" s="264"/>
      <c r="AT231" s="265" t="s">
        <v>158</v>
      </c>
      <c r="AU231" s="265" t="s">
        <v>81</v>
      </c>
      <c r="AV231" s="14" t="s">
        <v>156</v>
      </c>
      <c r="AW231" s="14" t="s">
        <v>34</v>
      </c>
      <c r="AX231" s="14" t="s">
        <v>79</v>
      </c>
      <c r="AY231" s="265" t="s">
        <v>149</v>
      </c>
    </row>
    <row r="232" s="1" customFormat="1" ht="24" customHeight="1">
      <c r="B232" s="39"/>
      <c r="C232" s="220" t="s">
        <v>374</v>
      </c>
      <c r="D232" s="220" t="s">
        <v>151</v>
      </c>
      <c r="E232" s="221" t="s">
        <v>375</v>
      </c>
      <c r="F232" s="222" t="s">
        <v>376</v>
      </c>
      <c r="G232" s="223" t="s">
        <v>154</v>
      </c>
      <c r="H232" s="224">
        <v>9.8019999999999996</v>
      </c>
      <c r="I232" s="225"/>
      <c r="J232" s="226">
        <f>ROUND(I232*H232,2)</f>
        <v>0</v>
      </c>
      <c r="K232" s="222" t="s">
        <v>155</v>
      </c>
      <c r="L232" s="44"/>
      <c r="M232" s="227" t="s">
        <v>19</v>
      </c>
      <c r="N232" s="228" t="s">
        <v>43</v>
      </c>
      <c r="O232" s="84"/>
      <c r="P232" s="229">
        <f>O232*H232</f>
        <v>0</v>
      </c>
      <c r="Q232" s="229">
        <v>0.0079000000000000008</v>
      </c>
      <c r="R232" s="229">
        <f>Q232*H232</f>
        <v>0.077435799999999999</v>
      </c>
      <c r="S232" s="229">
        <v>0</v>
      </c>
      <c r="T232" s="230">
        <f>S232*H232</f>
        <v>0</v>
      </c>
      <c r="AR232" s="231" t="s">
        <v>156</v>
      </c>
      <c r="AT232" s="231" t="s">
        <v>151</v>
      </c>
      <c r="AU232" s="231" t="s">
        <v>81</v>
      </c>
      <c r="AY232" s="18" t="s">
        <v>149</v>
      </c>
      <c r="BE232" s="232">
        <f>IF(N232="základní",J232,0)</f>
        <v>0</v>
      </c>
      <c r="BF232" s="232">
        <f>IF(N232="snížená",J232,0)</f>
        <v>0</v>
      </c>
      <c r="BG232" s="232">
        <f>IF(N232="zákl. přenesená",J232,0)</f>
        <v>0</v>
      </c>
      <c r="BH232" s="232">
        <f>IF(N232="sníž. přenesená",J232,0)</f>
        <v>0</v>
      </c>
      <c r="BI232" s="232">
        <f>IF(N232="nulová",J232,0)</f>
        <v>0</v>
      </c>
      <c r="BJ232" s="18" t="s">
        <v>79</v>
      </c>
      <c r="BK232" s="232">
        <f>ROUND(I232*H232,2)</f>
        <v>0</v>
      </c>
      <c r="BL232" s="18" t="s">
        <v>156</v>
      </c>
      <c r="BM232" s="231" t="s">
        <v>377</v>
      </c>
    </row>
    <row r="233" s="1" customFormat="1" ht="24" customHeight="1">
      <c r="B233" s="39"/>
      <c r="C233" s="220" t="s">
        <v>378</v>
      </c>
      <c r="D233" s="220" t="s">
        <v>151</v>
      </c>
      <c r="E233" s="221" t="s">
        <v>379</v>
      </c>
      <c r="F233" s="222" t="s">
        <v>380</v>
      </c>
      <c r="G233" s="223" t="s">
        <v>154</v>
      </c>
      <c r="H233" s="224">
        <v>194.42500000000001</v>
      </c>
      <c r="I233" s="225"/>
      <c r="J233" s="226">
        <f>ROUND(I233*H233,2)</f>
        <v>0</v>
      </c>
      <c r="K233" s="222" t="s">
        <v>155</v>
      </c>
      <c r="L233" s="44"/>
      <c r="M233" s="227" t="s">
        <v>19</v>
      </c>
      <c r="N233" s="228" t="s">
        <v>43</v>
      </c>
      <c r="O233" s="84"/>
      <c r="P233" s="229">
        <f>O233*H233</f>
        <v>0</v>
      </c>
      <c r="Q233" s="229">
        <v>0.01255</v>
      </c>
      <c r="R233" s="229">
        <f>Q233*H233</f>
        <v>2.44003375</v>
      </c>
      <c r="S233" s="229">
        <v>0</v>
      </c>
      <c r="T233" s="230">
        <f>S233*H233</f>
        <v>0</v>
      </c>
      <c r="AR233" s="231" t="s">
        <v>156</v>
      </c>
      <c r="AT233" s="231" t="s">
        <v>151</v>
      </c>
      <c r="AU233" s="231" t="s">
        <v>81</v>
      </c>
      <c r="AY233" s="18" t="s">
        <v>149</v>
      </c>
      <c r="BE233" s="232">
        <f>IF(N233="základní",J233,0)</f>
        <v>0</v>
      </c>
      <c r="BF233" s="232">
        <f>IF(N233="snížená",J233,0)</f>
        <v>0</v>
      </c>
      <c r="BG233" s="232">
        <f>IF(N233="zákl. přenesená",J233,0)</f>
        <v>0</v>
      </c>
      <c r="BH233" s="232">
        <f>IF(N233="sníž. přenesená",J233,0)</f>
        <v>0</v>
      </c>
      <c r="BI233" s="232">
        <f>IF(N233="nulová",J233,0)</f>
        <v>0</v>
      </c>
      <c r="BJ233" s="18" t="s">
        <v>79</v>
      </c>
      <c r="BK233" s="232">
        <f>ROUND(I233*H233,2)</f>
        <v>0</v>
      </c>
      <c r="BL233" s="18" t="s">
        <v>156</v>
      </c>
      <c r="BM233" s="231" t="s">
        <v>381</v>
      </c>
    </row>
    <row r="234" s="12" customFormat="1">
      <c r="B234" s="233"/>
      <c r="C234" s="234"/>
      <c r="D234" s="235" t="s">
        <v>158</v>
      </c>
      <c r="E234" s="236" t="s">
        <v>19</v>
      </c>
      <c r="F234" s="237" t="s">
        <v>382</v>
      </c>
      <c r="G234" s="234"/>
      <c r="H234" s="238">
        <v>52.075000000000003</v>
      </c>
      <c r="I234" s="239"/>
      <c r="J234" s="234"/>
      <c r="K234" s="234"/>
      <c r="L234" s="240"/>
      <c r="M234" s="241"/>
      <c r="N234" s="242"/>
      <c r="O234" s="242"/>
      <c r="P234" s="242"/>
      <c r="Q234" s="242"/>
      <c r="R234" s="242"/>
      <c r="S234" s="242"/>
      <c r="T234" s="243"/>
      <c r="AT234" s="244" t="s">
        <v>158</v>
      </c>
      <c r="AU234" s="244" t="s">
        <v>81</v>
      </c>
      <c r="AV234" s="12" t="s">
        <v>81</v>
      </c>
      <c r="AW234" s="12" t="s">
        <v>34</v>
      </c>
      <c r="AX234" s="12" t="s">
        <v>72</v>
      </c>
      <c r="AY234" s="244" t="s">
        <v>149</v>
      </c>
    </row>
    <row r="235" s="12" customFormat="1">
      <c r="B235" s="233"/>
      <c r="C235" s="234"/>
      <c r="D235" s="235" t="s">
        <v>158</v>
      </c>
      <c r="E235" s="236" t="s">
        <v>19</v>
      </c>
      <c r="F235" s="237" t="s">
        <v>383</v>
      </c>
      <c r="G235" s="234"/>
      <c r="H235" s="238">
        <v>86.846999999999994</v>
      </c>
      <c r="I235" s="239"/>
      <c r="J235" s="234"/>
      <c r="K235" s="234"/>
      <c r="L235" s="240"/>
      <c r="M235" s="241"/>
      <c r="N235" s="242"/>
      <c r="O235" s="242"/>
      <c r="P235" s="242"/>
      <c r="Q235" s="242"/>
      <c r="R235" s="242"/>
      <c r="S235" s="242"/>
      <c r="T235" s="243"/>
      <c r="AT235" s="244" t="s">
        <v>158</v>
      </c>
      <c r="AU235" s="244" t="s">
        <v>81</v>
      </c>
      <c r="AV235" s="12" t="s">
        <v>81</v>
      </c>
      <c r="AW235" s="12" t="s">
        <v>34</v>
      </c>
      <c r="AX235" s="12" t="s">
        <v>72</v>
      </c>
      <c r="AY235" s="244" t="s">
        <v>149</v>
      </c>
    </row>
    <row r="236" s="12" customFormat="1">
      <c r="B236" s="233"/>
      <c r="C236" s="234"/>
      <c r="D236" s="235" t="s">
        <v>158</v>
      </c>
      <c r="E236" s="236" t="s">
        <v>19</v>
      </c>
      <c r="F236" s="237" t="s">
        <v>384</v>
      </c>
      <c r="G236" s="234"/>
      <c r="H236" s="238">
        <v>22.547999999999998</v>
      </c>
      <c r="I236" s="239"/>
      <c r="J236" s="234"/>
      <c r="K236" s="234"/>
      <c r="L236" s="240"/>
      <c r="M236" s="241"/>
      <c r="N236" s="242"/>
      <c r="O236" s="242"/>
      <c r="P236" s="242"/>
      <c r="Q236" s="242"/>
      <c r="R236" s="242"/>
      <c r="S236" s="242"/>
      <c r="T236" s="243"/>
      <c r="AT236" s="244" t="s">
        <v>158</v>
      </c>
      <c r="AU236" s="244" t="s">
        <v>81</v>
      </c>
      <c r="AV236" s="12" t="s">
        <v>81</v>
      </c>
      <c r="AW236" s="12" t="s">
        <v>34</v>
      </c>
      <c r="AX236" s="12" t="s">
        <v>72</v>
      </c>
      <c r="AY236" s="244" t="s">
        <v>149</v>
      </c>
    </row>
    <row r="237" s="12" customFormat="1">
      <c r="B237" s="233"/>
      <c r="C237" s="234"/>
      <c r="D237" s="235" t="s">
        <v>158</v>
      </c>
      <c r="E237" s="236" t="s">
        <v>19</v>
      </c>
      <c r="F237" s="237" t="s">
        <v>385</v>
      </c>
      <c r="G237" s="234"/>
      <c r="H237" s="238">
        <v>32.954999999999998</v>
      </c>
      <c r="I237" s="239"/>
      <c r="J237" s="234"/>
      <c r="K237" s="234"/>
      <c r="L237" s="240"/>
      <c r="M237" s="241"/>
      <c r="N237" s="242"/>
      <c r="O237" s="242"/>
      <c r="P237" s="242"/>
      <c r="Q237" s="242"/>
      <c r="R237" s="242"/>
      <c r="S237" s="242"/>
      <c r="T237" s="243"/>
      <c r="AT237" s="244" t="s">
        <v>158</v>
      </c>
      <c r="AU237" s="244" t="s">
        <v>81</v>
      </c>
      <c r="AV237" s="12" t="s">
        <v>81</v>
      </c>
      <c r="AW237" s="12" t="s">
        <v>34</v>
      </c>
      <c r="AX237" s="12" t="s">
        <v>72</v>
      </c>
      <c r="AY237" s="244" t="s">
        <v>149</v>
      </c>
    </row>
    <row r="238" s="14" customFormat="1">
      <c r="B238" s="255"/>
      <c r="C238" s="256"/>
      <c r="D238" s="235" t="s">
        <v>158</v>
      </c>
      <c r="E238" s="257" t="s">
        <v>19</v>
      </c>
      <c r="F238" s="258" t="s">
        <v>185</v>
      </c>
      <c r="G238" s="256"/>
      <c r="H238" s="259">
        <v>194.42500000000001</v>
      </c>
      <c r="I238" s="260"/>
      <c r="J238" s="256"/>
      <c r="K238" s="256"/>
      <c r="L238" s="261"/>
      <c r="M238" s="262"/>
      <c r="N238" s="263"/>
      <c r="O238" s="263"/>
      <c r="P238" s="263"/>
      <c r="Q238" s="263"/>
      <c r="R238" s="263"/>
      <c r="S238" s="263"/>
      <c r="T238" s="264"/>
      <c r="AT238" s="265" t="s">
        <v>158</v>
      </c>
      <c r="AU238" s="265" t="s">
        <v>81</v>
      </c>
      <c r="AV238" s="14" t="s">
        <v>156</v>
      </c>
      <c r="AW238" s="14" t="s">
        <v>34</v>
      </c>
      <c r="AX238" s="14" t="s">
        <v>79</v>
      </c>
      <c r="AY238" s="265" t="s">
        <v>149</v>
      </c>
    </row>
    <row r="239" s="1" customFormat="1" ht="24" customHeight="1">
      <c r="B239" s="39"/>
      <c r="C239" s="220" t="s">
        <v>386</v>
      </c>
      <c r="D239" s="220" t="s">
        <v>151</v>
      </c>
      <c r="E239" s="221" t="s">
        <v>387</v>
      </c>
      <c r="F239" s="222" t="s">
        <v>388</v>
      </c>
      <c r="G239" s="223" t="s">
        <v>154</v>
      </c>
      <c r="H239" s="224">
        <v>211.68000000000001</v>
      </c>
      <c r="I239" s="225"/>
      <c r="J239" s="226">
        <f>ROUND(I239*H239,2)</f>
        <v>0</v>
      </c>
      <c r="K239" s="222" t="s">
        <v>155</v>
      </c>
      <c r="L239" s="44"/>
      <c r="M239" s="227" t="s">
        <v>19</v>
      </c>
      <c r="N239" s="228" t="s">
        <v>43</v>
      </c>
      <c r="O239" s="84"/>
      <c r="P239" s="229">
        <f>O239*H239</f>
        <v>0</v>
      </c>
      <c r="Q239" s="229">
        <v>0</v>
      </c>
      <c r="R239" s="229">
        <f>Q239*H239</f>
        <v>0</v>
      </c>
      <c r="S239" s="229">
        <v>0</v>
      </c>
      <c r="T239" s="230">
        <f>S239*H239</f>
        <v>0</v>
      </c>
      <c r="AR239" s="231" t="s">
        <v>156</v>
      </c>
      <c r="AT239" s="231" t="s">
        <v>151</v>
      </c>
      <c r="AU239" s="231" t="s">
        <v>81</v>
      </c>
      <c r="AY239" s="18" t="s">
        <v>149</v>
      </c>
      <c r="BE239" s="232">
        <f>IF(N239="základní",J239,0)</f>
        <v>0</v>
      </c>
      <c r="BF239" s="232">
        <f>IF(N239="snížená",J239,0)</f>
        <v>0</v>
      </c>
      <c r="BG239" s="232">
        <f>IF(N239="zákl. přenesená",J239,0)</f>
        <v>0</v>
      </c>
      <c r="BH239" s="232">
        <f>IF(N239="sníž. přenesená",J239,0)</f>
        <v>0</v>
      </c>
      <c r="BI239" s="232">
        <f>IF(N239="nulová",J239,0)</f>
        <v>0</v>
      </c>
      <c r="BJ239" s="18" t="s">
        <v>79</v>
      </c>
      <c r="BK239" s="232">
        <f>ROUND(I239*H239,2)</f>
        <v>0</v>
      </c>
      <c r="BL239" s="18" t="s">
        <v>156</v>
      </c>
      <c r="BM239" s="231" t="s">
        <v>389</v>
      </c>
    </row>
    <row r="240" s="12" customFormat="1">
      <c r="B240" s="233"/>
      <c r="C240" s="234"/>
      <c r="D240" s="235" t="s">
        <v>158</v>
      </c>
      <c r="E240" s="236" t="s">
        <v>19</v>
      </c>
      <c r="F240" s="237" t="s">
        <v>390</v>
      </c>
      <c r="G240" s="234"/>
      <c r="H240" s="238">
        <v>5.2800000000000002</v>
      </c>
      <c r="I240" s="239"/>
      <c r="J240" s="234"/>
      <c r="K240" s="234"/>
      <c r="L240" s="240"/>
      <c r="M240" s="241"/>
      <c r="N240" s="242"/>
      <c r="O240" s="242"/>
      <c r="P240" s="242"/>
      <c r="Q240" s="242"/>
      <c r="R240" s="242"/>
      <c r="S240" s="242"/>
      <c r="T240" s="243"/>
      <c r="AT240" s="244" t="s">
        <v>158</v>
      </c>
      <c r="AU240" s="244" t="s">
        <v>81</v>
      </c>
      <c r="AV240" s="12" t="s">
        <v>81</v>
      </c>
      <c r="AW240" s="12" t="s">
        <v>34</v>
      </c>
      <c r="AX240" s="12" t="s">
        <v>72</v>
      </c>
      <c r="AY240" s="244" t="s">
        <v>149</v>
      </c>
    </row>
    <row r="241" s="12" customFormat="1">
      <c r="B241" s="233"/>
      <c r="C241" s="234"/>
      <c r="D241" s="235" t="s">
        <v>158</v>
      </c>
      <c r="E241" s="236" t="s">
        <v>19</v>
      </c>
      <c r="F241" s="237" t="s">
        <v>391</v>
      </c>
      <c r="G241" s="234"/>
      <c r="H241" s="238">
        <v>17.039999999999999</v>
      </c>
      <c r="I241" s="239"/>
      <c r="J241" s="234"/>
      <c r="K241" s="234"/>
      <c r="L241" s="240"/>
      <c r="M241" s="241"/>
      <c r="N241" s="242"/>
      <c r="O241" s="242"/>
      <c r="P241" s="242"/>
      <c r="Q241" s="242"/>
      <c r="R241" s="242"/>
      <c r="S241" s="242"/>
      <c r="T241" s="243"/>
      <c r="AT241" s="244" t="s">
        <v>158</v>
      </c>
      <c r="AU241" s="244" t="s">
        <v>81</v>
      </c>
      <c r="AV241" s="12" t="s">
        <v>81</v>
      </c>
      <c r="AW241" s="12" t="s">
        <v>34</v>
      </c>
      <c r="AX241" s="12" t="s">
        <v>72</v>
      </c>
      <c r="AY241" s="244" t="s">
        <v>149</v>
      </c>
    </row>
    <row r="242" s="12" customFormat="1">
      <c r="B242" s="233"/>
      <c r="C242" s="234"/>
      <c r="D242" s="235" t="s">
        <v>158</v>
      </c>
      <c r="E242" s="236" t="s">
        <v>19</v>
      </c>
      <c r="F242" s="237" t="s">
        <v>392</v>
      </c>
      <c r="G242" s="234"/>
      <c r="H242" s="238">
        <v>189.36000000000001</v>
      </c>
      <c r="I242" s="239"/>
      <c r="J242" s="234"/>
      <c r="K242" s="234"/>
      <c r="L242" s="240"/>
      <c r="M242" s="241"/>
      <c r="N242" s="242"/>
      <c r="O242" s="242"/>
      <c r="P242" s="242"/>
      <c r="Q242" s="242"/>
      <c r="R242" s="242"/>
      <c r="S242" s="242"/>
      <c r="T242" s="243"/>
      <c r="AT242" s="244" t="s">
        <v>158</v>
      </c>
      <c r="AU242" s="244" t="s">
        <v>81</v>
      </c>
      <c r="AV242" s="12" t="s">
        <v>81</v>
      </c>
      <c r="AW242" s="12" t="s">
        <v>34</v>
      </c>
      <c r="AX242" s="12" t="s">
        <v>72</v>
      </c>
      <c r="AY242" s="244" t="s">
        <v>149</v>
      </c>
    </row>
    <row r="243" s="14" customFormat="1">
      <c r="B243" s="255"/>
      <c r="C243" s="256"/>
      <c r="D243" s="235" t="s">
        <v>158</v>
      </c>
      <c r="E243" s="257" t="s">
        <v>19</v>
      </c>
      <c r="F243" s="258" t="s">
        <v>185</v>
      </c>
      <c r="G243" s="256"/>
      <c r="H243" s="259">
        <v>211.68000000000001</v>
      </c>
      <c r="I243" s="260"/>
      <c r="J243" s="256"/>
      <c r="K243" s="256"/>
      <c r="L243" s="261"/>
      <c r="M243" s="262"/>
      <c r="N243" s="263"/>
      <c r="O243" s="263"/>
      <c r="P243" s="263"/>
      <c r="Q243" s="263"/>
      <c r="R243" s="263"/>
      <c r="S243" s="263"/>
      <c r="T243" s="264"/>
      <c r="AT243" s="265" t="s">
        <v>158</v>
      </c>
      <c r="AU243" s="265" t="s">
        <v>81</v>
      </c>
      <c r="AV243" s="14" t="s">
        <v>156</v>
      </c>
      <c r="AW243" s="14" t="s">
        <v>34</v>
      </c>
      <c r="AX243" s="14" t="s">
        <v>79</v>
      </c>
      <c r="AY243" s="265" t="s">
        <v>149</v>
      </c>
    </row>
    <row r="244" s="1" customFormat="1" ht="16.5" customHeight="1">
      <c r="B244" s="39"/>
      <c r="C244" s="220" t="s">
        <v>393</v>
      </c>
      <c r="D244" s="220" t="s">
        <v>151</v>
      </c>
      <c r="E244" s="221" t="s">
        <v>394</v>
      </c>
      <c r="F244" s="222" t="s">
        <v>395</v>
      </c>
      <c r="G244" s="223" t="s">
        <v>154</v>
      </c>
      <c r="H244" s="224">
        <v>10.863</v>
      </c>
      <c r="I244" s="225"/>
      <c r="J244" s="226">
        <f>ROUND(I244*H244,2)</f>
        <v>0</v>
      </c>
      <c r="K244" s="222" t="s">
        <v>155</v>
      </c>
      <c r="L244" s="44"/>
      <c r="M244" s="227" t="s">
        <v>19</v>
      </c>
      <c r="N244" s="228" t="s">
        <v>43</v>
      </c>
      <c r="O244" s="84"/>
      <c r="P244" s="229">
        <f>O244*H244</f>
        <v>0</v>
      </c>
      <c r="Q244" s="229">
        <v>0.28361999999999998</v>
      </c>
      <c r="R244" s="229">
        <f>Q244*H244</f>
        <v>3.0809640599999999</v>
      </c>
      <c r="S244" s="229">
        <v>0</v>
      </c>
      <c r="T244" s="230">
        <f>S244*H244</f>
        <v>0</v>
      </c>
      <c r="AR244" s="231" t="s">
        <v>156</v>
      </c>
      <c r="AT244" s="231" t="s">
        <v>151</v>
      </c>
      <c r="AU244" s="231" t="s">
        <v>81</v>
      </c>
      <c r="AY244" s="18" t="s">
        <v>149</v>
      </c>
      <c r="BE244" s="232">
        <f>IF(N244="základní",J244,0)</f>
        <v>0</v>
      </c>
      <c r="BF244" s="232">
        <f>IF(N244="snížená",J244,0)</f>
        <v>0</v>
      </c>
      <c r="BG244" s="232">
        <f>IF(N244="zákl. přenesená",J244,0)</f>
        <v>0</v>
      </c>
      <c r="BH244" s="232">
        <f>IF(N244="sníž. přenesená",J244,0)</f>
        <v>0</v>
      </c>
      <c r="BI244" s="232">
        <f>IF(N244="nulová",J244,0)</f>
        <v>0</v>
      </c>
      <c r="BJ244" s="18" t="s">
        <v>79</v>
      </c>
      <c r="BK244" s="232">
        <f>ROUND(I244*H244,2)</f>
        <v>0</v>
      </c>
      <c r="BL244" s="18" t="s">
        <v>156</v>
      </c>
      <c r="BM244" s="231" t="s">
        <v>396</v>
      </c>
    </row>
    <row r="245" s="12" customFormat="1">
      <c r="B245" s="233"/>
      <c r="C245" s="234"/>
      <c r="D245" s="235" t="s">
        <v>158</v>
      </c>
      <c r="E245" s="236" t="s">
        <v>19</v>
      </c>
      <c r="F245" s="237" t="s">
        <v>225</v>
      </c>
      <c r="G245" s="234"/>
      <c r="H245" s="238">
        <v>10.863</v>
      </c>
      <c r="I245" s="239"/>
      <c r="J245" s="234"/>
      <c r="K245" s="234"/>
      <c r="L245" s="240"/>
      <c r="M245" s="241"/>
      <c r="N245" s="242"/>
      <c r="O245" s="242"/>
      <c r="P245" s="242"/>
      <c r="Q245" s="242"/>
      <c r="R245" s="242"/>
      <c r="S245" s="242"/>
      <c r="T245" s="243"/>
      <c r="AT245" s="244" t="s">
        <v>158</v>
      </c>
      <c r="AU245" s="244" t="s">
        <v>81</v>
      </c>
      <c r="AV245" s="12" t="s">
        <v>81</v>
      </c>
      <c r="AW245" s="12" t="s">
        <v>34</v>
      </c>
      <c r="AX245" s="12" t="s">
        <v>79</v>
      </c>
      <c r="AY245" s="244" t="s">
        <v>149</v>
      </c>
    </row>
    <row r="246" s="1" customFormat="1" ht="16.5" customHeight="1">
      <c r="B246" s="39"/>
      <c r="C246" s="266" t="s">
        <v>397</v>
      </c>
      <c r="D246" s="266" t="s">
        <v>215</v>
      </c>
      <c r="E246" s="267" t="s">
        <v>398</v>
      </c>
      <c r="F246" s="268" t="s">
        <v>399</v>
      </c>
      <c r="G246" s="269" t="s">
        <v>154</v>
      </c>
      <c r="H246" s="270">
        <v>11.949</v>
      </c>
      <c r="I246" s="271"/>
      <c r="J246" s="272">
        <f>ROUND(I246*H246,2)</f>
        <v>0</v>
      </c>
      <c r="K246" s="268" t="s">
        <v>155</v>
      </c>
      <c r="L246" s="273"/>
      <c r="M246" s="274" t="s">
        <v>19</v>
      </c>
      <c r="N246" s="275" t="s">
        <v>43</v>
      </c>
      <c r="O246" s="84"/>
      <c r="P246" s="229">
        <f>O246*H246</f>
        <v>0</v>
      </c>
      <c r="Q246" s="229">
        <v>0.13200000000000001</v>
      </c>
      <c r="R246" s="229">
        <f>Q246*H246</f>
        <v>1.5772680000000001</v>
      </c>
      <c r="S246" s="229">
        <v>0</v>
      </c>
      <c r="T246" s="230">
        <f>S246*H246</f>
        <v>0</v>
      </c>
      <c r="AR246" s="231" t="s">
        <v>194</v>
      </c>
      <c r="AT246" s="231" t="s">
        <v>215</v>
      </c>
      <c r="AU246" s="231" t="s">
        <v>81</v>
      </c>
      <c r="AY246" s="18" t="s">
        <v>149</v>
      </c>
      <c r="BE246" s="232">
        <f>IF(N246="základní",J246,0)</f>
        <v>0</v>
      </c>
      <c r="BF246" s="232">
        <f>IF(N246="snížená",J246,0)</f>
        <v>0</v>
      </c>
      <c r="BG246" s="232">
        <f>IF(N246="zákl. přenesená",J246,0)</f>
        <v>0</v>
      </c>
      <c r="BH246" s="232">
        <f>IF(N246="sníž. přenesená",J246,0)</f>
        <v>0</v>
      </c>
      <c r="BI246" s="232">
        <f>IF(N246="nulová",J246,0)</f>
        <v>0</v>
      </c>
      <c r="BJ246" s="18" t="s">
        <v>79</v>
      </c>
      <c r="BK246" s="232">
        <f>ROUND(I246*H246,2)</f>
        <v>0</v>
      </c>
      <c r="BL246" s="18" t="s">
        <v>156</v>
      </c>
      <c r="BM246" s="231" t="s">
        <v>400</v>
      </c>
    </row>
    <row r="247" s="12" customFormat="1">
      <c r="B247" s="233"/>
      <c r="C247" s="234"/>
      <c r="D247" s="235" t="s">
        <v>158</v>
      </c>
      <c r="E247" s="236" t="s">
        <v>19</v>
      </c>
      <c r="F247" s="237" t="s">
        <v>401</v>
      </c>
      <c r="G247" s="234"/>
      <c r="H247" s="238">
        <v>11.949</v>
      </c>
      <c r="I247" s="239"/>
      <c r="J247" s="234"/>
      <c r="K247" s="234"/>
      <c r="L247" s="240"/>
      <c r="M247" s="241"/>
      <c r="N247" s="242"/>
      <c r="O247" s="242"/>
      <c r="P247" s="242"/>
      <c r="Q247" s="242"/>
      <c r="R247" s="242"/>
      <c r="S247" s="242"/>
      <c r="T247" s="243"/>
      <c r="AT247" s="244" t="s">
        <v>158</v>
      </c>
      <c r="AU247" s="244" t="s">
        <v>81</v>
      </c>
      <c r="AV247" s="12" t="s">
        <v>81</v>
      </c>
      <c r="AW247" s="12" t="s">
        <v>34</v>
      </c>
      <c r="AX247" s="12" t="s">
        <v>79</v>
      </c>
      <c r="AY247" s="244" t="s">
        <v>149</v>
      </c>
    </row>
    <row r="248" s="11" customFormat="1" ht="22.8" customHeight="1">
      <c r="B248" s="204"/>
      <c r="C248" s="205"/>
      <c r="D248" s="206" t="s">
        <v>71</v>
      </c>
      <c r="E248" s="218" t="s">
        <v>194</v>
      </c>
      <c r="F248" s="218" t="s">
        <v>402</v>
      </c>
      <c r="G248" s="205"/>
      <c r="H248" s="205"/>
      <c r="I248" s="208"/>
      <c r="J248" s="219">
        <f>BK248</f>
        <v>0</v>
      </c>
      <c r="K248" s="205"/>
      <c r="L248" s="210"/>
      <c r="M248" s="211"/>
      <c r="N248" s="212"/>
      <c r="O248" s="212"/>
      <c r="P248" s="213">
        <f>SUM(P249:P251)</f>
        <v>0</v>
      </c>
      <c r="Q248" s="212"/>
      <c r="R248" s="213">
        <f>SUM(R249:R251)</f>
        <v>0.94135999999999997</v>
      </c>
      <c r="S248" s="212"/>
      <c r="T248" s="214">
        <f>SUM(T249:T251)</f>
        <v>0</v>
      </c>
      <c r="AR248" s="215" t="s">
        <v>79</v>
      </c>
      <c r="AT248" s="216" t="s">
        <v>71</v>
      </c>
      <c r="AU248" s="216" t="s">
        <v>79</v>
      </c>
      <c r="AY248" s="215" t="s">
        <v>149</v>
      </c>
      <c r="BK248" s="217">
        <f>SUM(BK249:BK251)</f>
        <v>0</v>
      </c>
    </row>
    <row r="249" s="1" customFormat="1" ht="16.5" customHeight="1">
      <c r="B249" s="39"/>
      <c r="C249" s="220" t="s">
        <v>403</v>
      </c>
      <c r="D249" s="220" t="s">
        <v>151</v>
      </c>
      <c r="E249" s="221" t="s">
        <v>404</v>
      </c>
      <c r="F249" s="222" t="s">
        <v>405</v>
      </c>
      <c r="G249" s="223" t="s">
        <v>406</v>
      </c>
      <c r="H249" s="224">
        <v>4</v>
      </c>
      <c r="I249" s="225"/>
      <c r="J249" s="226">
        <f>ROUND(I249*H249,2)</f>
        <v>0</v>
      </c>
      <c r="K249" s="222" t="s">
        <v>155</v>
      </c>
      <c r="L249" s="44"/>
      <c r="M249" s="227" t="s">
        <v>19</v>
      </c>
      <c r="N249" s="228" t="s">
        <v>43</v>
      </c>
      <c r="O249" s="84"/>
      <c r="P249" s="229">
        <f>O249*H249</f>
        <v>0</v>
      </c>
      <c r="Q249" s="229">
        <v>0.21734000000000001</v>
      </c>
      <c r="R249" s="229">
        <f>Q249*H249</f>
        <v>0.86936000000000002</v>
      </c>
      <c r="S249" s="229">
        <v>0</v>
      </c>
      <c r="T249" s="230">
        <f>S249*H249</f>
        <v>0</v>
      </c>
      <c r="AR249" s="231" t="s">
        <v>156</v>
      </c>
      <c r="AT249" s="231" t="s">
        <v>151</v>
      </c>
      <c r="AU249" s="231" t="s">
        <v>81</v>
      </c>
      <c r="AY249" s="18" t="s">
        <v>149</v>
      </c>
      <c r="BE249" s="232">
        <f>IF(N249="základní",J249,0)</f>
        <v>0</v>
      </c>
      <c r="BF249" s="232">
        <f>IF(N249="snížená",J249,0)</f>
        <v>0</v>
      </c>
      <c r="BG249" s="232">
        <f>IF(N249="zákl. přenesená",J249,0)</f>
        <v>0</v>
      </c>
      <c r="BH249" s="232">
        <f>IF(N249="sníž. přenesená",J249,0)</f>
        <v>0</v>
      </c>
      <c r="BI249" s="232">
        <f>IF(N249="nulová",J249,0)</f>
        <v>0</v>
      </c>
      <c r="BJ249" s="18" t="s">
        <v>79</v>
      </c>
      <c r="BK249" s="232">
        <f>ROUND(I249*H249,2)</f>
        <v>0</v>
      </c>
      <c r="BL249" s="18" t="s">
        <v>156</v>
      </c>
      <c r="BM249" s="231" t="s">
        <v>407</v>
      </c>
    </row>
    <row r="250" s="12" customFormat="1">
      <c r="B250" s="233"/>
      <c r="C250" s="234"/>
      <c r="D250" s="235" t="s">
        <v>158</v>
      </c>
      <c r="E250" s="236" t="s">
        <v>19</v>
      </c>
      <c r="F250" s="237" t="s">
        <v>408</v>
      </c>
      <c r="G250" s="234"/>
      <c r="H250" s="238">
        <v>4</v>
      </c>
      <c r="I250" s="239"/>
      <c r="J250" s="234"/>
      <c r="K250" s="234"/>
      <c r="L250" s="240"/>
      <c r="M250" s="241"/>
      <c r="N250" s="242"/>
      <c r="O250" s="242"/>
      <c r="P250" s="242"/>
      <c r="Q250" s="242"/>
      <c r="R250" s="242"/>
      <c r="S250" s="242"/>
      <c r="T250" s="243"/>
      <c r="AT250" s="244" t="s">
        <v>158</v>
      </c>
      <c r="AU250" s="244" t="s">
        <v>81</v>
      </c>
      <c r="AV250" s="12" t="s">
        <v>81</v>
      </c>
      <c r="AW250" s="12" t="s">
        <v>34</v>
      </c>
      <c r="AX250" s="12" t="s">
        <v>79</v>
      </c>
      <c r="AY250" s="244" t="s">
        <v>149</v>
      </c>
    </row>
    <row r="251" s="1" customFormat="1" ht="16.5" customHeight="1">
      <c r="B251" s="39"/>
      <c r="C251" s="266" t="s">
        <v>409</v>
      </c>
      <c r="D251" s="266" t="s">
        <v>215</v>
      </c>
      <c r="E251" s="267" t="s">
        <v>410</v>
      </c>
      <c r="F251" s="268" t="s">
        <v>411</v>
      </c>
      <c r="G251" s="269" t="s">
        <v>406</v>
      </c>
      <c r="H251" s="270">
        <v>4</v>
      </c>
      <c r="I251" s="271"/>
      <c r="J251" s="272">
        <f>ROUND(I251*H251,2)</f>
        <v>0</v>
      </c>
      <c r="K251" s="268" t="s">
        <v>155</v>
      </c>
      <c r="L251" s="273"/>
      <c r="M251" s="274" t="s">
        <v>19</v>
      </c>
      <c r="N251" s="275" t="s">
        <v>43</v>
      </c>
      <c r="O251" s="84"/>
      <c r="P251" s="229">
        <f>O251*H251</f>
        <v>0</v>
      </c>
      <c r="Q251" s="229">
        <v>0.017999999999999999</v>
      </c>
      <c r="R251" s="229">
        <f>Q251*H251</f>
        <v>0.071999999999999995</v>
      </c>
      <c r="S251" s="229">
        <v>0</v>
      </c>
      <c r="T251" s="230">
        <f>S251*H251</f>
        <v>0</v>
      </c>
      <c r="AR251" s="231" t="s">
        <v>194</v>
      </c>
      <c r="AT251" s="231" t="s">
        <v>215</v>
      </c>
      <c r="AU251" s="231" t="s">
        <v>81</v>
      </c>
      <c r="AY251" s="18" t="s">
        <v>149</v>
      </c>
      <c r="BE251" s="232">
        <f>IF(N251="základní",J251,0)</f>
        <v>0</v>
      </c>
      <c r="BF251" s="232">
        <f>IF(N251="snížená",J251,0)</f>
        <v>0</v>
      </c>
      <c r="BG251" s="232">
        <f>IF(N251="zákl. přenesená",J251,0)</f>
        <v>0</v>
      </c>
      <c r="BH251" s="232">
        <f>IF(N251="sníž. přenesená",J251,0)</f>
        <v>0</v>
      </c>
      <c r="BI251" s="232">
        <f>IF(N251="nulová",J251,0)</f>
        <v>0</v>
      </c>
      <c r="BJ251" s="18" t="s">
        <v>79</v>
      </c>
      <c r="BK251" s="232">
        <f>ROUND(I251*H251,2)</f>
        <v>0</v>
      </c>
      <c r="BL251" s="18" t="s">
        <v>156</v>
      </c>
      <c r="BM251" s="231" t="s">
        <v>412</v>
      </c>
    </row>
    <row r="252" s="11" customFormat="1" ht="22.8" customHeight="1">
      <c r="B252" s="204"/>
      <c r="C252" s="205"/>
      <c r="D252" s="206" t="s">
        <v>71</v>
      </c>
      <c r="E252" s="218" t="s">
        <v>199</v>
      </c>
      <c r="F252" s="218" t="s">
        <v>413</v>
      </c>
      <c r="G252" s="205"/>
      <c r="H252" s="205"/>
      <c r="I252" s="208"/>
      <c r="J252" s="219">
        <f>BK252</f>
        <v>0</v>
      </c>
      <c r="K252" s="205"/>
      <c r="L252" s="210"/>
      <c r="M252" s="211"/>
      <c r="N252" s="212"/>
      <c r="O252" s="212"/>
      <c r="P252" s="213">
        <f>SUM(P253:P297)</f>
        <v>0</v>
      </c>
      <c r="Q252" s="212"/>
      <c r="R252" s="213">
        <f>SUM(R253:R297)</f>
        <v>21.277341799999999</v>
      </c>
      <c r="S252" s="212"/>
      <c r="T252" s="214">
        <f>SUM(T253:T297)</f>
        <v>0.032000000000000001</v>
      </c>
      <c r="AR252" s="215" t="s">
        <v>79</v>
      </c>
      <c r="AT252" s="216" t="s">
        <v>71</v>
      </c>
      <c r="AU252" s="216" t="s">
        <v>79</v>
      </c>
      <c r="AY252" s="215" t="s">
        <v>149</v>
      </c>
      <c r="BK252" s="217">
        <f>SUM(BK253:BK297)</f>
        <v>0</v>
      </c>
    </row>
    <row r="253" s="1" customFormat="1" ht="24" customHeight="1">
      <c r="B253" s="39"/>
      <c r="C253" s="220" t="s">
        <v>414</v>
      </c>
      <c r="D253" s="220" t="s">
        <v>151</v>
      </c>
      <c r="E253" s="221" t="s">
        <v>415</v>
      </c>
      <c r="F253" s="222" t="s">
        <v>416</v>
      </c>
      <c r="G253" s="223" t="s">
        <v>171</v>
      </c>
      <c r="H253" s="224">
        <v>44.490000000000002</v>
      </c>
      <c r="I253" s="225"/>
      <c r="J253" s="226">
        <f>ROUND(I253*H253,2)</f>
        <v>0</v>
      </c>
      <c r="K253" s="222" t="s">
        <v>155</v>
      </c>
      <c r="L253" s="44"/>
      <c r="M253" s="227" t="s">
        <v>19</v>
      </c>
      <c r="N253" s="228" t="s">
        <v>43</v>
      </c>
      <c r="O253" s="84"/>
      <c r="P253" s="229">
        <f>O253*H253</f>
        <v>0</v>
      </c>
      <c r="Q253" s="229">
        <v>0.1295</v>
      </c>
      <c r="R253" s="229">
        <f>Q253*H253</f>
        <v>5.7614550000000007</v>
      </c>
      <c r="S253" s="229">
        <v>0</v>
      </c>
      <c r="T253" s="230">
        <f>S253*H253</f>
        <v>0</v>
      </c>
      <c r="AR253" s="231" t="s">
        <v>156</v>
      </c>
      <c r="AT253" s="231" t="s">
        <v>151</v>
      </c>
      <c r="AU253" s="231" t="s">
        <v>81</v>
      </c>
      <c r="AY253" s="18" t="s">
        <v>149</v>
      </c>
      <c r="BE253" s="232">
        <f>IF(N253="základní",J253,0)</f>
        <v>0</v>
      </c>
      <c r="BF253" s="232">
        <f>IF(N253="snížená",J253,0)</f>
        <v>0</v>
      </c>
      <c r="BG253" s="232">
        <f>IF(N253="zákl. přenesená",J253,0)</f>
        <v>0</v>
      </c>
      <c r="BH253" s="232">
        <f>IF(N253="sníž. přenesená",J253,0)</f>
        <v>0</v>
      </c>
      <c r="BI253" s="232">
        <f>IF(N253="nulová",J253,0)</f>
        <v>0</v>
      </c>
      <c r="BJ253" s="18" t="s">
        <v>79</v>
      </c>
      <c r="BK253" s="232">
        <f>ROUND(I253*H253,2)</f>
        <v>0</v>
      </c>
      <c r="BL253" s="18" t="s">
        <v>156</v>
      </c>
      <c r="BM253" s="231" t="s">
        <v>417</v>
      </c>
    </row>
    <row r="254" s="12" customFormat="1">
      <c r="B254" s="233"/>
      <c r="C254" s="234"/>
      <c r="D254" s="235" t="s">
        <v>158</v>
      </c>
      <c r="E254" s="236" t="s">
        <v>19</v>
      </c>
      <c r="F254" s="237" t="s">
        <v>418</v>
      </c>
      <c r="G254" s="234"/>
      <c r="H254" s="238">
        <v>44.490000000000002</v>
      </c>
      <c r="I254" s="239"/>
      <c r="J254" s="234"/>
      <c r="K254" s="234"/>
      <c r="L254" s="240"/>
      <c r="M254" s="241"/>
      <c r="N254" s="242"/>
      <c r="O254" s="242"/>
      <c r="P254" s="242"/>
      <c r="Q254" s="242"/>
      <c r="R254" s="242"/>
      <c r="S254" s="242"/>
      <c r="T254" s="243"/>
      <c r="AT254" s="244" t="s">
        <v>158</v>
      </c>
      <c r="AU254" s="244" t="s">
        <v>81</v>
      </c>
      <c r="AV254" s="12" t="s">
        <v>81</v>
      </c>
      <c r="AW254" s="12" t="s">
        <v>34</v>
      </c>
      <c r="AX254" s="12" t="s">
        <v>79</v>
      </c>
      <c r="AY254" s="244" t="s">
        <v>149</v>
      </c>
    </row>
    <row r="255" s="1" customFormat="1" ht="16.5" customHeight="1">
      <c r="B255" s="39"/>
      <c r="C255" s="266" t="s">
        <v>419</v>
      </c>
      <c r="D255" s="266" t="s">
        <v>215</v>
      </c>
      <c r="E255" s="267" t="s">
        <v>420</v>
      </c>
      <c r="F255" s="268" t="s">
        <v>421</v>
      </c>
      <c r="G255" s="269" t="s">
        <v>171</v>
      </c>
      <c r="H255" s="270">
        <v>47</v>
      </c>
      <c r="I255" s="271"/>
      <c r="J255" s="272">
        <f>ROUND(I255*H255,2)</f>
        <v>0</v>
      </c>
      <c r="K255" s="268" t="s">
        <v>155</v>
      </c>
      <c r="L255" s="273"/>
      <c r="M255" s="274" t="s">
        <v>19</v>
      </c>
      <c r="N255" s="275" t="s">
        <v>43</v>
      </c>
      <c r="O255" s="84"/>
      <c r="P255" s="229">
        <f>O255*H255</f>
        <v>0</v>
      </c>
      <c r="Q255" s="229">
        <v>0.085000000000000006</v>
      </c>
      <c r="R255" s="229">
        <f>Q255*H255</f>
        <v>3.9950000000000001</v>
      </c>
      <c r="S255" s="229">
        <v>0</v>
      </c>
      <c r="T255" s="230">
        <f>S255*H255</f>
        <v>0</v>
      </c>
      <c r="AR255" s="231" t="s">
        <v>194</v>
      </c>
      <c r="AT255" s="231" t="s">
        <v>215</v>
      </c>
      <c r="AU255" s="231" t="s">
        <v>81</v>
      </c>
      <c r="AY255" s="18" t="s">
        <v>149</v>
      </c>
      <c r="BE255" s="232">
        <f>IF(N255="základní",J255,0)</f>
        <v>0</v>
      </c>
      <c r="BF255" s="232">
        <f>IF(N255="snížená",J255,0)</f>
        <v>0</v>
      </c>
      <c r="BG255" s="232">
        <f>IF(N255="zákl. přenesená",J255,0)</f>
        <v>0</v>
      </c>
      <c r="BH255" s="232">
        <f>IF(N255="sníž. přenesená",J255,0)</f>
        <v>0</v>
      </c>
      <c r="BI255" s="232">
        <f>IF(N255="nulová",J255,0)</f>
        <v>0</v>
      </c>
      <c r="BJ255" s="18" t="s">
        <v>79</v>
      </c>
      <c r="BK255" s="232">
        <f>ROUND(I255*H255,2)</f>
        <v>0</v>
      </c>
      <c r="BL255" s="18" t="s">
        <v>156</v>
      </c>
      <c r="BM255" s="231" t="s">
        <v>422</v>
      </c>
    </row>
    <row r="256" s="12" customFormat="1">
      <c r="B256" s="233"/>
      <c r="C256" s="234"/>
      <c r="D256" s="235" t="s">
        <v>158</v>
      </c>
      <c r="E256" s="236" t="s">
        <v>19</v>
      </c>
      <c r="F256" s="237" t="s">
        <v>423</v>
      </c>
      <c r="G256" s="234"/>
      <c r="H256" s="238">
        <v>46.715000000000003</v>
      </c>
      <c r="I256" s="239"/>
      <c r="J256" s="234"/>
      <c r="K256" s="234"/>
      <c r="L256" s="240"/>
      <c r="M256" s="241"/>
      <c r="N256" s="242"/>
      <c r="O256" s="242"/>
      <c r="P256" s="242"/>
      <c r="Q256" s="242"/>
      <c r="R256" s="242"/>
      <c r="S256" s="242"/>
      <c r="T256" s="243"/>
      <c r="AT256" s="244" t="s">
        <v>158</v>
      </c>
      <c r="AU256" s="244" t="s">
        <v>81</v>
      </c>
      <c r="AV256" s="12" t="s">
        <v>81</v>
      </c>
      <c r="AW256" s="12" t="s">
        <v>34</v>
      </c>
      <c r="AX256" s="12" t="s">
        <v>72</v>
      </c>
      <c r="AY256" s="244" t="s">
        <v>149</v>
      </c>
    </row>
    <row r="257" s="12" customFormat="1">
      <c r="B257" s="233"/>
      <c r="C257" s="234"/>
      <c r="D257" s="235" t="s">
        <v>158</v>
      </c>
      <c r="E257" s="236" t="s">
        <v>19</v>
      </c>
      <c r="F257" s="237" t="s">
        <v>397</v>
      </c>
      <c r="G257" s="234"/>
      <c r="H257" s="238">
        <v>47</v>
      </c>
      <c r="I257" s="239"/>
      <c r="J257" s="234"/>
      <c r="K257" s="234"/>
      <c r="L257" s="240"/>
      <c r="M257" s="241"/>
      <c r="N257" s="242"/>
      <c r="O257" s="242"/>
      <c r="P257" s="242"/>
      <c r="Q257" s="242"/>
      <c r="R257" s="242"/>
      <c r="S257" s="242"/>
      <c r="T257" s="243"/>
      <c r="AT257" s="244" t="s">
        <v>158</v>
      </c>
      <c r="AU257" s="244" t="s">
        <v>81</v>
      </c>
      <c r="AV257" s="12" t="s">
        <v>81</v>
      </c>
      <c r="AW257" s="12" t="s">
        <v>34</v>
      </c>
      <c r="AX257" s="12" t="s">
        <v>79</v>
      </c>
      <c r="AY257" s="244" t="s">
        <v>149</v>
      </c>
    </row>
    <row r="258" s="1" customFormat="1" ht="24" customHeight="1">
      <c r="B258" s="39"/>
      <c r="C258" s="220" t="s">
        <v>424</v>
      </c>
      <c r="D258" s="220" t="s">
        <v>151</v>
      </c>
      <c r="E258" s="221" t="s">
        <v>425</v>
      </c>
      <c r="F258" s="222" t="s">
        <v>426</v>
      </c>
      <c r="G258" s="223" t="s">
        <v>171</v>
      </c>
      <c r="H258" s="224">
        <v>9.9499999999999993</v>
      </c>
      <c r="I258" s="225"/>
      <c r="J258" s="226">
        <f>ROUND(I258*H258,2)</f>
        <v>0</v>
      </c>
      <c r="K258" s="222" t="s">
        <v>155</v>
      </c>
      <c r="L258" s="44"/>
      <c r="M258" s="227" t="s">
        <v>19</v>
      </c>
      <c r="N258" s="228" t="s">
        <v>43</v>
      </c>
      <c r="O258" s="84"/>
      <c r="P258" s="229">
        <f>O258*H258</f>
        <v>0</v>
      </c>
      <c r="Q258" s="229">
        <v>0.16849</v>
      </c>
      <c r="R258" s="229">
        <f>Q258*H258</f>
        <v>1.6764754999999998</v>
      </c>
      <c r="S258" s="229">
        <v>0</v>
      </c>
      <c r="T258" s="230">
        <f>S258*H258</f>
        <v>0</v>
      </c>
      <c r="AR258" s="231" t="s">
        <v>156</v>
      </c>
      <c r="AT258" s="231" t="s">
        <v>151</v>
      </c>
      <c r="AU258" s="231" t="s">
        <v>81</v>
      </c>
      <c r="AY258" s="18" t="s">
        <v>149</v>
      </c>
      <c r="BE258" s="232">
        <f>IF(N258="základní",J258,0)</f>
        <v>0</v>
      </c>
      <c r="BF258" s="232">
        <f>IF(N258="snížená",J258,0)</f>
        <v>0</v>
      </c>
      <c r="BG258" s="232">
        <f>IF(N258="zákl. přenesená",J258,0)</f>
        <v>0</v>
      </c>
      <c r="BH258" s="232">
        <f>IF(N258="sníž. přenesená",J258,0)</f>
        <v>0</v>
      </c>
      <c r="BI258" s="232">
        <f>IF(N258="nulová",J258,0)</f>
        <v>0</v>
      </c>
      <c r="BJ258" s="18" t="s">
        <v>79</v>
      </c>
      <c r="BK258" s="232">
        <f>ROUND(I258*H258,2)</f>
        <v>0</v>
      </c>
      <c r="BL258" s="18" t="s">
        <v>156</v>
      </c>
      <c r="BM258" s="231" t="s">
        <v>427</v>
      </c>
    </row>
    <row r="259" s="12" customFormat="1">
      <c r="B259" s="233"/>
      <c r="C259" s="234"/>
      <c r="D259" s="235" t="s">
        <v>158</v>
      </c>
      <c r="E259" s="236" t="s">
        <v>19</v>
      </c>
      <c r="F259" s="237" t="s">
        <v>428</v>
      </c>
      <c r="G259" s="234"/>
      <c r="H259" s="238">
        <v>9.9499999999999993</v>
      </c>
      <c r="I259" s="239"/>
      <c r="J259" s="234"/>
      <c r="K259" s="234"/>
      <c r="L259" s="240"/>
      <c r="M259" s="241"/>
      <c r="N259" s="242"/>
      <c r="O259" s="242"/>
      <c r="P259" s="242"/>
      <c r="Q259" s="242"/>
      <c r="R259" s="242"/>
      <c r="S259" s="242"/>
      <c r="T259" s="243"/>
      <c r="AT259" s="244" t="s">
        <v>158</v>
      </c>
      <c r="AU259" s="244" t="s">
        <v>81</v>
      </c>
      <c r="AV259" s="12" t="s">
        <v>81</v>
      </c>
      <c r="AW259" s="12" t="s">
        <v>34</v>
      </c>
      <c r="AX259" s="12" t="s">
        <v>79</v>
      </c>
      <c r="AY259" s="244" t="s">
        <v>149</v>
      </c>
    </row>
    <row r="260" s="1" customFormat="1" ht="16.5" customHeight="1">
      <c r="B260" s="39"/>
      <c r="C260" s="266" t="s">
        <v>429</v>
      </c>
      <c r="D260" s="266" t="s">
        <v>215</v>
      </c>
      <c r="E260" s="267" t="s">
        <v>430</v>
      </c>
      <c r="F260" s="268" t="s">
        <v>431</v>
      </c>
      <c r="G260" s="269" t="s">
        <v>171</v>
      </c>
      <c r="H260" s="270">
        <v>11</v>
      </c>
      <c r="I260" s="271"/>
      <c r="J260" s="272">
        <f>ROUND(I260*H260,2)</f>
        <v>0</v>
      </c>
      <c r="K260" s="268" t="s">
        <v>155</v>
      </c>
      <c r="L260" s="273"/>
      <c r="M260" s="274" t="s">
        <v>19</v>
      </c>
      <c r="N260" s="275" t="s">
        <v>43</v>
      </c>
      <c r="O260" s="84"/>
      <c r="P260" s="229">
        <f>O260*H260</f>
        <v>0</v>
      </c>
      <c r="Q260" s="229">
        <v>0.048399999999999999</v>
      </c>
      <c r="R260" s="229">
        <f>Q260*H260</f>
        <v>0.53239999999999998</v>
      </c>
      <c r="S260" s="229">
        <v>0</v>
      </c>
      <c r="T260" s="230">
        <f>S260*H260</f>
        <v>0</v>
      </c>
      <c r="AR260" s="231" t="s">
        <v>194</v>
      </c>
      <c r="AT260" s="231" t="s">
        <v>215</v>
      </c>
      <c r="AU260" s="231" t="s">
        <v>81</v>
      </c>
      <c r="AY260" s="18" t="s">
        <v>149</v>
      </c>
      <c r="BE260" s="232">
        <f>IF(N260="základní",J260,0)</f>
        <v>0</v>
      </c>
      <c r="BF260" s="232">
        <f>IF(N260="snížená",J260,0)</f>
        <v>0</v>
      </c>
      <c r="BG260" s="232">
        <f>IF(N260="zákl. přenesená",J260,0)</f>
        <v>0</v>
      </c>
      <c r="BH260" s="232">
        <f>IF(N260="sníž. přenesená",J260,0)</f>
        <v>0</v>
      </c>
      <c r="BI260" s="232">
        <f>IF(N260="nulová",J260,0)</f>
        <v>0</v>
      </c>
      <c r="BJ260" s="18" t="s">
        <v>79</v>
      </c>
      <c r="BK260" s="232">
        <f>ROUND(I260*H260,2)</f>
        <v>0</v>
      </c>
      <c r="BL260" s="18" t="s">
        <v>156</v>
      </c>
      <c r="BM260" s="231" t="s">
        <v>432</v>
      </c>
    </row>
    <row r="261" s="12" customFormat="1">
      <c r="B261" s="233"/>
      <c r="C261" s="234"/>
      <c r="D261" s="235" t="s">
        <v>158</v>
      </c>
      <c r="E261" s="236" t="s">
        <v>19</v>
      </c>
      <c r="F261" s="237" t="s">
        <v>433</v>
      </c>
      <c r="G261" s="234"/>
      <c r="H261" s="238">
        <v>10.448</v>
      </c>
      <c r="I261" s="239"/>
      <c r="J261" s="234"/>
      <c r="K261" s="234"/>
      <c r="L261" s="240"/>
      <c r="M261" s="241"/>
      <c r="N261" s="242"/>
      <c r="O261" s="242"/>
      <c r="P261" s="242"/>
      <c r="Q261" s="242"/>
      <c r="R261" s="242"/>
      <c r="S261" s="242"/>
      <c r="T261" s="243"/>
      <c r="AT261" s="244" t="s">
        <v>158</v>
      </c>
      <c r="AU261" s="244" t="s">
        <v>81</v>
      </c>
      <c r="AV261" s="12" t="s">
        <v>81</v>
      </c>
      <c r="AW261" s="12" t="s">
        <v>34</v>
      </c>
      <c r="AX261" s="12" t="s">
        <v>72</v>
      </c>
      <c r="AY261" s="244" t="s">
        <v>149</v>
      </c>
    </row>
    <row r="262" s="12" customFormat="1">
      <c r="B262" s="233"/>
      <c r="C262" s="234"/>
      <c r="D262" s="235" t="s">
        <v>158</v>
      </c>
      <c r="E262" s="236" t="s">
        <v>19</v>
      </c>
      <c r="F262" s="237" t="s">
        <v>209</v>
      </c>
      <c r="G262" s="234"/>
      <c r="H262" s="238">
        <v>11</v>
      </c>
      <c r="I262" s="239"/>
      <c r="J262" s="234"/>
      <c r="K262" s="234"/>
      <c r="L262" s="240"/>
      <c r="M262" s="241"/>
      <c r="N262" s="242"/>
      <c r="O262" s="242"/>
      <c r="P262" s="242"/>
      <c r="Q262" s="242"/>
      <c r="R262" s="242"/>
      <c r="S262" s="242"/>
      <c r="T262" s="243"/>
      <c r="AT262" s="244" t="s">
        <v>158</v>
      </c>
      <c r="AU262" s="244" t="s">
        <v>81</v>
      </c>
      <c r="AV262" s="12" t="s">
        <v>81</v>
      </c>
      <c r="AW262" s="12" t="s">
        <v>34</v>
      </c>
      <c r="AX262" s="12" t="s">
        <v>79</v>
      </c>
      <c r="AY262" s="244" t="s">
        <v>149</v>
      </c>
    </row>
    <row r="263" s="1" customFormat="1" ht="16.5" customHeight="1">
      <c r="B263" s="39"/>
      <c r="C263" s="220" t="s">
        <v>434</v>
      </c>
      <c r="D263" s="220" t="s">
        <v>151</v>
      </c>
      <c r="E263" s="221" t="s">
        <v>435</v>
      </c>
      <c r="F263" s="222" t="s">
        <v>436</v>
      </c>
      <c r="G263" s="223" t="s">
        <v>177</v>
      </c>
      <c r="H263" s="224">
        <v>3.6640000000000001</v>
      </c>
      <c r="I263" s="225"/>
      <c r="J263" s="226">
        <f>ROUND(I263*H263,2)</f>
        <v>0</v>
      </c>
      <c r="K263" s="222" t="s">
        <v>155</v>
      </c>
      <c r="L263" s="44"/>
      <c r="M263" s="227" t="s">
        <v>19</v>
      </c>
      <c r="N263" s="228" t="s">
        <v>43</v>
      </c>
      <c r="O263" s="84"/>
      <c r="P263" s="229">
        <f>O263*H263</f>
        <v>0</v>
      </c>
      <c r="Q263" s="229">
        <v>2.2563399999999998</v>
      </c>
      <c r="R263" s="229">
        <f>Q263*H263</f>
        <v>8.2672297599999993</v>
      </c>
      <c r="S263" s="229">
        <v>0</v>
      </c>
      <c r="T263" s="230">
        <f>S263*H263</f>
        <v>0</v>
      </c>
      <c r="AR263" s="231" t="s">
        <v>156</v>
      </c>
      <c r="AT263" s="231" t="s">
        <v>151</v>
      </c>
      <c r="AU263" s="231" t="s">
        <v>81</v>
      </c>
      <c r="AY263" s="18" t="s">
        <v>149</v>
      </c>
      <c r="BE263" s="232">
        <f>IF(N263="základní",J263,0)</f>
        <v>0</v>
      </c>
      <c r="BF263" s="232">
        <f>IF(N263="snížená",J263,0)</f>
        <v>0</v>
      </c>
      <c r="BG263" s="232">
        <f>IF(N263="zákl. přenesená",J263,0)</f>
        <v>0</v>
      </c>
      <c r="BH263" s="232">
        <f>IF(N263="sníž. přenesená",J263,0)</f>
        <v>0</v>
      </c>
      <c r="BI263" s="232">
        <f>IF(N263="nulová",J263,0)</f>
        <v>0</v>
      </c>
      <c r="BJ263" s="18" t="s">
        <v>79</v>
      </c>
      <c r="BK263" s="232">
        <f>ROUND(I263*H263,2)</f>
        <v>0</v>
      </c>
      <c r="BL263" s="18" t="s">
        <v>156</v>
      </c>
      <c r="BM263" s="231" t="s">
        <v>437</v>
      </c>
    </row>
    <row r="264" s="12" customFormat="1">
      <c r="B264" s="233"/>
      <c r="C264" s="234"/>
      <c r="D264" s="235" t="s">
        <v>158</v>
      </c>
      <c r="E264" s="236" t="s">
        <v>19</v>
      </c>
      <c r="F264" s="237" t="s">
        <v>180</v>
      </c>
      <c r="G264" s="234"/>
      <c r="H264" s="238">
        <v>2.669</v>
      </c>
      <c r="I264" s="239"/>
      <c r="J264" s="234"/>
      <c r="K264" s="234"/>
      <c r="L264" s="240"/>
      <c r="M264" s="241"/>
      <c r="N264" s="242"/>
      <c r="O264" s="242"/>
      <c r="P264" s="242"/>
      <c r="Q264" s="242"/>
      <c r="R264" s="242"/>
      <c r="S264" s="242"/>
      <c r="T264" s="243"/>
      <c r="AT264" s="244" t="s">
        <v>158</v>
      </c>
      <c r="AU264" s="244" t="s">
        <v>81</v>
      </c>
      <c r="AV264" s="12" t="s">
        <v>81</v>
      </c>
      <c r="AW264" s="12" t="s">
        <v>34</v>
      </c>
      <c r="AX264" s="12" t="s">
        <v>72</v>
      </c>
      <c r="AY264" s="244" t="s">
        <v>149</v>
      </c>
    </row>
    <row r="265" s="12" customFormat="1">
      <c r="B265" s="233"/>
      <c r="C265" s="234"/>
      <c r="D265" s="235" t="s">
        <v>158</v>
      </c>
      <c r="E265" s="236" t="s">
        <v>19</v>
      </c>
      <c r="F265" s="237" t="s">
        <v>181</v>
      </c>
      <c r="G265" s="234"/>
      <c r="H265" s="238">
        <v>0.995</v>
      </c>
      <c r="I265" s="239"/>
      <c r="J265" s="234"/>
      <c r="K265" s="234"/>
      <c r="L265" s="240"/>
      <c r="M265" s="241"/>
      <c r="N265" s="242"/>
      <c r="O265" s="242"/>
      <c r="P265" s="242"/>
      <c r="Q265" s="242"/>
      <c r="R265" s="242"/>
      <c r="S265" s="242"/>
      <c r="T265" s="243"/>
      <c r="AT265" s="244" t="s">
        <v>158</v>
      </c>
      <c r="AU265" s="244" t="s">
        <v>81</v>
      </c>
      <c r="AV265" s="12" t="s">
        <v>81</v>
      </c>
      <c r="AW265" s="12" t="s">
        <v>34</v>
      </c>
      <c r="AX265" s="12" t="s">
        <v>72</v>
      </c>
      <c r="AY265" s="244" t="s">
        <v>149</v>
      </c>
    </row>
    <row r="266" s="14" customFormat="1">
      <c r="B266" s="255"/>
      <c r="C266" s="256"/>
      <c r="D266" s="235" t="s">
        <v>158</v>
      </c>
      <c r="E266" s="257" t="s">
        <v>19</v>
      </c>
      <c r="F266" s="258" t="s">
        <v>185</v>
      </c>
      <c r="G266" s="256"/>
      <c r="H266" s="259">
        <v>3.6640000000000001</v>
      </c>
      <c r="I266" s="260"/>
      <c r="J266" s="256"/>
      <c r="K266" s="256"/>
      <c r="L266" s="261"/>
      <c r="M266" s="262"/>
      <c r="N266" s="263"/>
      <c r="O266" s="263"/>
      <c r="P266" s="263"/>
      <c r="Q266" s="263"/>
      <c r="R266" s="263"/>
      <c r="S266" s="263"/>
      <c r="T266" s="264"/>
      <c r="AT266" s="265" t="s">
        <v>158</v>
      </c>
      <c r="AU266" s="265" t="s">
        <v>81</v>
      </c>
      <c r="AV266" s="14" t="s">
        <v>156</v>
      </c>
      <c r="AW266" s="14" t="s">
        <v>34</v>
      </c>
      <c r="AX266" s="14" t="s">
        <v>79</v>
      </c>
      <c r="AY266" s="265" t="s">
        <v>149</v>
      </c>
    </row>
    <row r="267" s="1" customFormat="1" ht="16.5" customHeight="1">
      <c r="B267" s="39"/>
      <c r="C267" s="220" t="s">
        <v>438</v>
      </c>
      <c r="D267" s="220" t="s">
        <v>151</v>
      </c>
      <c r="E267" s="221" t="s">
        <v>439</v>
      </c>
      <c r="F267" s="222" t="s">
        <v>440</v>
      </c>
      <c r="G267" s="223" t="s">
        <v>154</v>
      </c>
      <c r="H267" s="224">
        <v>266.72000000000003</v>
      </c>
      <c r="I267" s="225"/>
      <c r="J267" s="226">
        <f>ROUND(I267*H267,2)</f>
        <v>0</v>
      </c>
      <c r="K267" s="222" t="s">
        <v>155</v>
      </c>
      <c r="L267" s="44"/>
      <c r="M267" s="227" t="s">
        <v>19</v>
      </c>
      <c r="N267" s="228" t="s">
        <v>43</v>
      </c>
      <c r="O267" s="84"/>
      <c r="P267" s="229">
        <f>O267*H267</f>
        <v>0</v>
      </c>
      <c r="Q267" s="229">
        <v>0</v>
      </c>
      <c r="R267" s="229">
        <f>Q267*H267</f>
        <v>0</v>
      </c>
      <c r="S267" s="229">
        <v>0</v>
      </c>
      <c r="T267" s="230">
        <f>S267*H267</f>
        <v>0</v>
      </c>
      <c r="AR267" s="231" t="s">
        <v>156</v>
      </c>
      <c r="AT267" s="231" t="s">
        <v>151</v>
      </c>
      <c r="AU267" s="231" t="s">
        <v>81</v>
      </c>
      <c r="AY267" s="18" t="s">
        <v>149</v>
      </c>
      <c r="BE267" s="232">
        <f>IF(N267="základní",J267,0)</f>
        <v>0</v>
      </c>
      <c r="BF267" s="232">
        <f>IF(N267="snížená",J267,0)</f>
        <v>0</v>
      </c>
      <c r="BG267" s="232">
        <f>IF(N267="zákl. přenesená",J267,0)</f>
        <v>0</v>
      </c>
      <c r="BH267" s="232">
        <f>IF(N267="sníž. přenesená",J267,0)</f>
        <v>0</v>
      </c>
      <c r="BI267" s="232">
        <f>IF(N267="nulová",J267,0)</f>
        <v>0</v>
      </c>
      <c r="BJ267" s="18" t="s">
        <v>79</v>
      </c>
      <c r="BK267" s="232">
        <f>ROUND(I267*H267,2)</f>
        <v>0</v>
      </c>
      <c r="BL267" s="18" t="s">
        <v>156</v>
      </c>
      <c r="BM267" s="231" t="s">
        <v>441</v>
      </c>
    </row>
    <row r="268" s="12" customFormat="1">
      <c r="B268" s="233"/>
      <c r="C268" s="234"/>
      <c r="D268" s="235" t="s">
        <v>158</v>
      </c>
      <c r="E268" s="236" t="s">
        <v>19</v>
      </c>
      <c r="F268" s="237" t="s">
        <v>442</v>
      </c>
      <c r="G268" s="234"/>
      <c r="H268" s="238">
        <v>223.30000000000001</v>
      </c>
      <c r="I268" s="239"/>
      <c r="J268" s="234"/>
      <c r="K268" s="234"/>
      <c r="L268" s="240"/>
      <c r="M268" s="241"/>
      <c r="N268" s="242"/>
      <c r="O268" s="242"/>
      <c r="P268" s="242"/>
      <c r="Q268" s="242"/>
      <c r="R268" s="242"/>
      <c r="S268" s="242"/>
      <c r="T268" s="243"/>
      <c r="AT268" s="244" t="s">
        <v>158</v>
      </c>
      <c r="AU268" s="244" t="s">
        <v>81</v>
      </c>
      <c r="AV268" s="12" t="s">
        <v>81</v>
      </c>
      <c r="AW268" s="12" t="s">
        <v>34</v>
      </c>
      <c r="AX268" s="12" t="s">
        <v>72</v>
      </c>
      <c r="AY268" s="244" t="s">
        <v>149</v>
      </c>
    </row>
    <row r="269" s="12" customFormat="1">
      <c r="B269" s="233"/>
      <c r="C269" s="234"/>
      <c r="D269" s="235" t="s">
        <v>158</v>
      </c>
      <c r="E269" s="236" t="s">
        <v>19</v>
      </c>
      <c r="F269" s="237" t="s">
        <v>443</v>
      </c>
      <c r="G269" s="234"/>
      <c r="H269" s="238">
        <v>43.420000000000002</v>
      </c>
      <c r="I269" s="239"/>
      <c r="J269" s="234"/>
      <c r="K269" s="234"/>
      <c r="L269" s="240"/>
      <c r="M269" s="241"/>
      <c r="N269" s="242"/>
      <c r="O269" s="242"/>
      <c r="P269" s="242"/>
      <c r="Q269" s="242"/>
      <c r="R269" s="242"/>
      <c r="S269" s="242"/>
      <c r="T269" s="243"/>
      <c r="AT269" s="244" t="s">
        <v>158</v>
      </c>
      <c r="AU269" s="244" t="s">
        <v>81</v>
      </c>
      <c r="AV269" s="12" t="s">
        <v>81</v>
      </c>
      <c r="AW269" s="12" t="s">
        <v>34</v>
      </c>
      <c r="AX269" s="12" t="s">
        <v>72</v>
      </c>
      <c r="AY269" s="244" t="s">
        <v>149</v>
      </c>
    </row>
    <row r="270" s="14" customFormat="1">
      <c r="B270" s="255"/>
      <c r="C270" s="256"/>
      <c r="D270" s="235" t="s">
        <v>158</v>
      </c>
      <c r="E270" s="257" t="s">
        <v>19</v>
      </c>
      <c r="F270" s="258" t="s">
        <v>185</v>
      </c>
      <c r="G270" s="256"/>
      <c r="H270" s="259">
        <v>266.72000000000003</v>
      </c>
      <c r="I270" s="260"/>
      <c r="J270" s="256"/>
      <c r="K270" s="256"/>
      <c r="L270" s="261"/>
      <c r="M270" s="262"/>
      <c r="N270" s="263"/>
      <c r="O270" s="263"/>
      <c r="P270" s="263"/>
      <c r="Q270" s="263"/>
      <c r="R270" s="263"/>
      <c r="S270" s="263"/>
      <c r="T270" s="264"/>
      <c r="AT270" s="265" t="s">
        <v>158</v>
      </c>
      <c r="AU270" s="265" t="s">
        <v>81</v>
      </c>
      <c r="AV270" s="14" t="s">
        <v>156</v>
      </c>
      <c r="AW270" s="14" t="s">
        <v>34</v>
      </c>
      <c r="AX270" s="14" t="s">
        <v>79</v>
      </c>
      <c r="AY270" s="265" t="s">
        <v>149</v>
      </c>
    </row>
    <row r="271" s="1" customFormat="1" ht="16.5" customHeight="1">
      <c r="B271" s="39"/>
      <c r="C271" s="220" t="s">
        <v>444</v>
      </c>
      <c r="D271" s="220" t="s">
        <v>151</v>
      </c>
      <c r="E271" s="221" t="s">
        <v>445</v>
      </c>
      <c r="F271" s="222" t="s">
        <v>446</v>
      </c>
      <c r="G271" s="223" t="s">
        <v>154</v>
      </c>
      <c r="H271" s="224">
        <v>125.02</v>
      </c>
      <c r="I271" s="225"/>
      <c r="J271" s="226">
        <f>ROUND(I271*H271,2)</f>
        <v>0</v>
      </c>
      <c r="K271" s="222" t="s">
        <v>155</v>
      </c>
      <c r="L271" s="44"/>
      <c r="M271" s="227" t="s">
        <v>19</v>
      </c>
      <c r="N271" s="228" t="s">
        <v>43</v>
      </c>
      <c r="O271" s="84"/>
      <c r="P271" s="229">
        <f>O271*H271</f>
        <v>0</v>
      </c>
      <c r="Q271" s="229">
        <v>4.0000000000000003E-05</v>
      </c>
      <c r="R271" s="229">
        <f>Q271*H271</f>
        <v>0.0050008000000000006</v>
      </c>
      <c r="S271" s="229">
        <v>0</v>
      </c>
      <c r="T271" s="230">
        <f>S271*H271</f>
        <v>0</v>
      </c>
      <c r="AR271" s="231" t="s">
        <v>156</v>
      </c>
      <c r="AT271" s="231" t="s">
        <v>151</v>
      </c>
      <c r="AU271" s="231" t="s">
        <v>81</v>
      </c>
      <c r="AY271" s="18" t="s">
        <v>149</v>
      </c>
      <c r="BE271" s="232">
        <f>IF(N271="základní",J271,0)</f>
        <v>0</v>
      </c>
      <c r="BF271" s="232">
        <f>IF(N271="snížená",J271,0)</f>
        <v>0</v>
      </c>
      <c r="BG271" s="232">
        <f>IF(N271="zákl. přenesená",J271,0)</f>
        <v>0</v>
      </c>
      <c r="BH271" s="232">
        <f>IF(N271="sníž. přenesená",J271,0)</f>
        <v>0</v>
      </c>
      <c r="BI271" s="232">
        <f>IF(N271="nulová",J271,0)</f>
        <v>0</v>
      </c>
      <c r="BJ271" s="18" t="s">
        <v>79</v>
      </c>
      <c r="BK271" s="232">
        <f>ROUND(I271*H271,2)</f>
        <v>0</v>
      </c>
      <c r="BL271" s="18" t="s">
        <v>156</v>
      </c>
      <c r="BM271" s="231" t="s">
        <v>447</v>
      </c>
    </row>
    <row r="272" s="12" customFormat="1">
      <c r="B272" s="233"/>
      <c r="C272" s="234"/>
      <c r="D272" s="235" t="s">
        <v>158</v>
      </c>
      <c r="E272" s="236" t="s">
        <v>19</v>
      </c>
      <c r="F272" s="237" t="s">
        <v>448</v>
      </c>
      <c r="G272" s="234"/>
      <c r="H272" s="238">
        <v>125.02</v>
      </c>
      <c r="I272" s="239"/>
      <c r="J272" s="234"/>
      <c r="K272" s="234"/>
      <c r="L272" s="240"/>
      <c r="M272" s="241"/>
      <c r="N272" s="242"/>
      <c r="O272" s="242"/>
      <c r="P272" s="242"/>
      <c r="Q272" s="242"/>
      <c r="R272" s="242"/>
      <c r="S272" s="242"/>
      <c r="T272" s="243"/>
      <c r="AT272" s="244" t="s">
        <v>158</v>
      </c>
      <c r="AU272" s="244" t="s">
        <v>81</v>
      </c>
      <c r="AV272" s="12" t="s">
        <v>81</v>
      </c>
      <c r="AW272" s="12" t="s">
        <v>34</v>
      </c>
      <c r="AX272" s="12" t="s">
        <v>79</v>
      </c>
      <c r="AY272" s="244" t="s">
        <v>149</v>
      </c>
    </row>
    <row r="273" s="1" customFormat="1" ht="24" customHeight="1">
      <c r="B273" s="39"/>
      <c r="C273" s="220" t="s">
        <v>449</v>
      </c>
      <c r="D273" s="220" t="s">
        <v>151</v>
      </c>
      <c r="E273" s="221" t="s">
        <v>450</v>
      </c>
      <c r="F273" s="222" t="s">
        <v>451</v>
      </c>
      <c r="G273" s="223" t="s">
        <v>171</v>
      </c>
      <c r="H273" s="224">
        <v>7.7000000000000002</v>
      </c>
      <c r="I273" s="225"/>
      <c r="J273" s="226">
        <f>ROUND(I273*H273,2)</f>
        <v>0</v>
      </c>
      <c r="K273" s="222" t="s">
        <v>155</v>
      </c>
      <c r="L273" s="44"/>
      <c r="M273" s="227" t="s">
        <v>19</v>
      </c>
      <c r="N273" s="228" t="s">
        <v>43</v>
      </c>
      <c r="O273" s="84"/>
      <c r="P273" s="229">
        <f>O273*H273</f>
        <v>0</v>
      </c>
      <c r="Q273" s="229">
        <v>0</v>
      </c>
      <c r="R273" s="229">
        <f>Q273*H273</f>
        <v>0</v>
      </c>
      <c r="S273" s="229">
        <v>0</v>
      </c>
      <c r="T273" s="230">
        <f>S273*H273</f>
        <v>0</v>
      </c>
      <c r="AR273" s="231" t="s">
        <v>156</v>
      </c>
      <c r="AT273" s="231" t="s">
        <v>151</v>
      </c>
      <c r="AU273" s="231" t="s">
        <v>81</v>
      </c>
      <c r="AY273" s="18" t="s">
        <v>149</v>
      </c>
      <c r="BE273" s="232">
        <f>IF(N273="základní",J273,0)</f>
        <v>0</v>
      </c>
      <c r="BF273" s="232">
        <f>IF(N273="snížená",J273,0)</f>
        <v>0</v>
      </c>
      <c r="BG273" s="232">
        <f>IF(N273="zákl. přenesená",J273,0)</f>
        <v>0</v>
      </c>
      <c r="BH273" s="232">
        <f>IF(N273="sníž. přenesená",J273,0)</f>
        <v>0</v>
      </c>
      <c r="BI273" s="232">
        <f>IF(N273="nulová",J273,0)</f>
        <v>0</v>
      </c>
      <c r="BJ273" s="18" t="s">
        <v>79</v>
      </c>
      <c r="BK273" s="232">
        <f>ROUND(I273*H273,2)</f>
        <v>0</v>
      </c>
      <c r="BL273" s="18" t="s">
        <v>156</v>
      </c>
      <c r="BM273" s="231" t="s">
        <v>452</v>
      </c>
    </row>
    <row r="274" s="12" customFormat="1">
      <c r="B274" s="233"/>
      <c r="C274" s="234"/>
      <c r="D274" s="235" t="s">
        <v>158</v>
      </c>
      <c r="E274" s="236" t="s">
        <v>19</v>
      </c>
      <c r="F274" s="237" t="s">
        <v>453</v>
      </c>
      <c r="G274" s="234"/>
      <c r="H274" s="238">
        <v>7.7000000000000002</v>
      </c>
      <c r="I274" s="239"/>
      <c r="J274" s="234"/>
      <c r="K274" s="234"/>
      <c r="L274" s="240"/>
      <c r="M274" s="241"/>
      <c r="N274" s="242"/>
      <c r="O274" s="242"/>
      <c r="P274" s="242"/>
      <c r="Q274" s="242"/>
      <c r="R274" s="242"/>
      <c r="S274" s="242"/>
      <c r="T274" s="243"/>
      <c r="AT274" s="244" t="s">
        <v>158</v>
      </c>
      <c r="AU274" s="244" t="s">
        <v>81</v>
      </c>
      <c r="AV274" s="12" t="s">
        <v>81</v>
      </c>
      <c r="AW274" s="12" t="s">
        <v>34</v>
      </c>
      <c r="AX274" s="12" t="s">
        <v>79</v>
      </c>
      <c r="AY274" s="244" t="s">
        <v>149</v>
      </c>
    </row>
    <row r="275" s="1" customFormat="1" ht="16.5" customHeight="1">
      <c r="B275" s="39"/>
      <c r="C275" s="266" t="s">
        <v>454</v>
      </c>
      <c r="D275" s="266" t="s">
        <v>215</v>
      </c>
      <c r="E275" s="267" t="s">
        <v>455</v>
      </c>
      <c r="F275" s="268" t="s">
        <v>456</v>
      </c>
      <c r="G275" s="269" t="s">
        <v>171</v>
      </c>
      <c r="H275" s="270">
        <v>8.4700000000000006</v>
      </c>
      <c r="I275" s="271"/>
      <c r="J275" s="272">
        <f>ROUND(I275*H275,2)</f>
        <v>0</v>
      </c>
      <c r="K275" s="268" t="s">
        <v>457</v>
      </c>
      <c r="L275" s="273"/>
      <c r="M275" s="274" t="s">
        <v>19</v>
      </c>
      <c r="N275" s="275" t="s">
        <v>43</v>
      </c>
      <c r="O275" s="84"/>
      <c r="P275" s="229">
        <f>O275*H275</f>
        <v>0</v>
      </c>
      <c r="Q275" s="229">
        <v>0.0023</v>
      </c>
      <c r="R275" s="229">
        <f>Q275*H275</f>
        <v>0.019481000000000002</v>
      </c>
      <c r="S275" s="229">
        <v>0</v>
      </c>
      <c r="T275" s="230">
        <f>S275*H275</f>
        <v>0</v>
      </c>
      <c r="AR275" s="231" t="s">
        <v>194</v>
      </c>
      <c r="AT275" s="231" t="s">
        <v>215</v>
      </c>
      <c r="AU275" s="231" t="s">
        <v>81</v>
      </c>
      <c r="AY275" s="18" t="s">
        <v>149</v>
      </c>
      <c r="BE275" s="232">
        <f>IF(N275="základní",J275,0)</f>
        <v>0</v>
      </c>
      <c r="BF275" s="232">
        <f>IF(N275="snížená",J275,0)</f>
        <v>0</v>
      </c>
      <c r="BG275" s="232">
        <f>IF(N275="zákl. přenesená",J275,0)</f>
        <v>0</v>
      </c>
      <c r="BH275" s="232">
        <f>IF(N275="sníž. přenesená",J275,0)</f>
        <v>0</v>
      </c>
      <c r="BI275" s="232">
        <f>IF(N275="nulová",J275,0)</f>
        <v>0</v>
      </c>
      <c r="BJ275" s="18" t="s">
        <v>79</v>
      </c>
      <c r="BK275" s="232">
        <f>ROUND(I275*H275,2)</f>
        <v>0</v>
      </c>
      <c r="BL275" s="18" t="s">
        <v>156</v>
      </c>
      <c r="BM275" s="231" t="s">
        <v>458</v>
      </c>
    </row>
    <row r="276" s="12" customFormat="1">
      <c r="B276" s="233"/>
      <c r="C276" s="234"/>
      <c r="D276" s="235" t="s">
        <v>158</v>
      </c>
      <c r="E276" s="236" t="s">
        <v>19</v>
      </c>
      <c r="F276" s="237" t="s">
        <v>459</v>
      </c>
      <c r="G276" s="234"/>
      <c r="H276" s="238">
        <v>8.4700000000000006</v>
      </c>
      <c r="I276" s="239"/>
      <c r="J276" s="234"/>
      <c r="K276" s="234"/>
      <c r="L276" s="240"/>
      <c r="M276" s="241"/>
      <c r="N276" s="242"/>
      <c r="O276" s="242"/>
      <c r="P276" s="242"/>
      <c r="Q276" s="242"/>
      <c r="R276" s="242"/>
      <c r="S276" s="242"/>
      <c r="T276" s="243"/>
      <c r="AT276" s="244" t="s">
        <v>158</v>
      </c>
      <c r="AU276" s="244" t="s">
        <v>81</v>
      </c>
      <c r="AV276" s="12" t="s">
        <v>81</v>
      </c>
      <c r="AW276" s="12" t="s">
        <v>34</v>
      </c>
      <c r="AX276" s="12" t="s">
        <v>79</v>
      </c>
      <c r="AY276" s="244" t="s">
        <v>149</v>
      </c>
    </row>
    <row r="277" s="1" customFormat="1" ht="16.5" customHeight="1">
      <c r="B277" s="39"/>
      <c r="C277" s="220" t="s">
        <v>460</v>
      </c>
      <c r="D277" s="220" t="s">
        <v>151</v>
      </c>
      <c r="E277" s="221" t="s">
        <v>461</v>
      </c>
      <c r="F277" s="222" t="s">
        <v>462</v>
      </c>
      <c r="G277" s="223" t="s">
        <v>406</v>
      </c>
      <c r="H277" s="224">
        <v>8</v>
      </c>
      <c r="I277" s="225"/>
      <c r="J277" s="226">
        <f>ROUND(I277*H277,2)</f>
        <v>0</v>
      </c>
      <c r="K277" s="222" t="s">
        <v>155</v>
      </c>
      <c r="L277" s="44"/>
      <c r="M277" s="227" t="s">
        <v>19</v>
      </c>
      <c r="N277" s="228" t="s">
        <v>43</v>
      </c>
      <c r="O277" s="84"/>
      <c r="P277" s="229">
        <f>O277*H277</f>
        <v>0</v>
      </c>
      <c r="Q277" s="229">
        <v>0</v>
      </c>
      <c r="R277" s="229">
        <f>Q277*H277</f>
        <v>0</v>
      </c>
      <c r="S277" s="229">
        <v>0.0040000000000000001</v>
      </c>
      <c r="T277" s="230">
        <f>S277*H277</f>
        <v>0.032000000000000001</v>
      </c>
      <c r="AR277" s="231" t="s">
        <v>156</v>
      </c>
      <c r="AT277" s="231" t="s">
        <v>151</v>
      </c>
      <c r="AU277" s="231" t="s">
        <v>81</v>
      </c>
      <c r="AY277" s="18" t="s">
        <v>149</v>
      </c>
      <c r="BE277" s="232">
        <f>IF(N277="základní",J277,0)</f>
        <v>0</v>
      </c>
      <c r="BF277" s="232">
        <f>IF(N277="snížená",J277,0)</f>
        <v>0</v>
      </c>
      <c r="BG277" s="232">
        <f>IF(N277="zákl. přenesená",J277,0)</f>
        <v>0</v>
      </c>
      <c r="BH277" s="232">
        <f>IF(N277="sníž. přenesená",J277,0)</f>
        <v>0</v>
      </c>
      <c r="BI277" s="232">
        <f>IF(N277="nulová",J277,0)</f>
        <v>0</v>
      </c>
      <c r="BJ277" s="18" t="s">
        <v>79</v>
      </c>
      <c r="BK277" s="232">
        <f>ROUND(I277*H277,2)</f>
        <v>0</v>
      </c>
      <c r="BL277" s="18" t="s">
        <v>156</v>
      </c>
      <c r="BM277" s="231" t="s">
        <v>463</v>
      </c>
    </row>
    <row r="278" s="12" customFormat="1">
      <c r="B278" s="233"/>
      <c r="C278" s="234"/>
      <c r="D278" s="235" t="s">
        <v>158</v>
      </c>
      <c r="E278" s="236" t="s">
        <v>19</v>
      </c>
      <c r="F278" s="237" t="s">
        <v>464</v>
      </c>
      <c r="G278" s="234"/>
      <c r="H278" s="238">
        <v>8</v>
      </c>
      <c r="I278" s="239"/>
      <c r="J278" s="234"/>
      <c r="K278" s="234"/>
      <c r="L278" s="240"/>
      <c r="M278" s="241"/>
      <c r="N278" s="242"/>
      <c r="O278" s="242"/>
      <c r="P278" s="242"/>
      <c r="Q278" s="242"/>
      <c r="R278" s="242"/>
      <c r="S278" s="242"/>
      <c r="T278" s="243"/>
      <c r="AT278" s="244" t="s">
        <v>158</v>
      </c>
      <c r="AU278" s="244" t="s">
        <v>81</v>
      </c>
      <c r="AV278" s="12" t="s">
        <v>81</v>
      </c>
      <c r="AW278" s="12" t="s">
        <v>34</v>
      </c>
      <c r="AX278" s="12" t="s">
        <v>79</v>
      </c>
      <c r="AY278" s="244" t="s">
        <v>149</v>
      </c>
    </row>
    <row r="279" s="1" customFormat="1" ht="16.5" customHeight="1">
      <c r="B279" s="39"/>
      <c r="C279" s="220" t="s">
        <v>465</v>
      </c>
      <c r="D279" s="220" t="s">
        <v>151</v>
      </c>
      <c r="E279" s="221" t="s">
        <v>466</v>
      </c>
      <c r="F279" s="222" t="s">
        <v>467</v>
      </c>
      <c r="G279" s="223" t="s">
        <v>154</v>
      </c>
      <c r="H279" s="224">
        <v>575.02300000000002</v>
      </c>
      <c r="I279" s="225"/>
      <c r="J279" s="226">
        <f>ROUND(I279*H279,2)</f>
        <v>0</v>
      </c>
      <c r="K279" s="222" t="s">
        <v>155</v>
      </c>
      <c r="L279" s="44"/>
      <c r="M279" s="227" t="s">
        <v>19</v>
      </c>
      <c r="N279" s="228" t="s">
        <v>43</v>
      </c>
      <c r="O279" s="84"/>
      <c r="P279" s="229">
        <f>O279*H279</f>
        <v>0</v>
      </c>
      <c r="Q279" s="229">
        <v>0</v>
      </c>
      <c r="R279" s="229">
        <f>Q279*H279</f>
        <v>0</v>
      </c>
      <c r="S279" s="229">
        <v>0</v>
      </c>
      <c r="T279" s="230">
        <f>S279*H279</f>
        <v>0</v>
      </c>
      <c r="AR279" s="231" t="s">
        <v>156</v>
      </c>
      <c r="AT279" s="231" t="s">
        <v>151</v>
      </c>
      <c r="AU279" s="231" t="s">
        <v>81</v>
      </c>
      <c r="AY279" s="18" t="s">
        <v>149</v>
      </c>
      <c r="BE279" s="232">
        <f>IF(N279="základní",J279,0)</f>
        <v>0</v>
      </c>
      <c r="BF279" s="232">
        <f>IF(N279="snížená",J279,0)</f>
        <v>0</v>
      </c>
      <c r="BG279" s="232">
        <f>IF(N279="zákl. přenesená",J279,0)</f>
        <v>0</v>
      </c>
      <c r="BH279" s="232">
        <f>IF(N279="sníž. přenesená",J279,0)</f>
        <v>0</v>
      </c>
      <c r="BI279" s="232">
        <f>IF(N279="nulová",J279,0)</f>
        <v>0</v>
      </c>
      <c r="BJ279" s="18" t="s">
        <v>79</v>
      </c>
      <c r="BK279" s="232">
        <f>ROUND(I279*H279,2)</f>
        <v>0</v>
      </c>
      <c r="BL279" s="18" t="s">
        <v>156</v>
      </c>
      <c r="BM279" s="231" t="s">
        <v>468</v>
      </c>
    </row>
    <row r="280" s="12" customFormat="1">
      <c r="B280" s="233"/>
      <c r="C280" s="234"/>
      <c r="D280" s="235" t="s">
        <v>158</v>
      </c>
      <c r="E280" s="236" t="s">
        <v>19</v>
      </c>
      <c r="F280" s="237" t="s">
        <v>469</v>
      </c>
      <c r="G280" s="234"/>
      <c r="H280" s="238">
        <v>56.865000000000002</v>
      </c>
      <c r="I280" s="239"/>
      <c r="J280" s="234"/>
      <c r="K280" s="234"/>
      <c r="L280" s="240"/>
      <c r="M280" s="241"/>
      <c r="N280" s="242"/>
      <c r="O280" s="242"/>
      <c r="P280" s="242"/>
      <c r="Q280" s="242"/>
      <c r="R280" s="242"/>
      <c r="S280" s="242"/>
      <c r="T280" s="243"/>
      <c r="AT280" s="244" t="s">
        <v>158</v>
      </c>
      <c r="AU280" s="244" t="s">
        <v>81</v>
      </c>
      <c r="AV280" s="12" t="s">
        <v>81</v>
      </c>
      <c r="AW280" s="12" t="s">
        <v>34</v>
      </c>
      <c r="AX280" s="12" t="s">
        <v>72</v>
      </c>
      <c r="AY280" s="244" t="s">
        <v>149</v>
      </c>
    </row>
    <row r="281" s="12" customFormat="1">
      <c r="B281" s="233"/>
      <c r="C281" s="234"/>
      <c r="D281" s="235" t="s">
        <v>158</v>
      </c>
      <c r="E281" s="236" t="s">
        <v>19</v>
      </c>
      <c r="F281" s="237" t="s">
        <v>325</v>
      </c>
      <c r="G281" s="234"/>
      <c r="H281" s="238">
        <v>12.949999999999999</v>
      </c>
      <c r="I281" s="239"/>
      <c r="J281" s="234"/>
      <c r="K281" s="234"/>
      <c r="L281" s="240"/>
      <c r="M281" s="241"/>
      <c r="N281" s="242"/>
      <c r="O281" s="242"/>
      <c r="P281" s="242"/>
      <c r="Q281" s="242"/>
      <c r="R281" s="242"/>
      <c r="S281" s="242"/>
      <c r="T281" s="243"/>
      <c r="AT281" s="244" t="s">
        <v>158</v>
      </c>
      <c r="AU281" s="244" t="s">
        <v>81</v>
      </c>
      <c r="AV281" s="12" t="s">
        <v>81</v>
      </c>
      <c r="AW281" s="12" t="s">
        <v>34</v>
      </c>
      <c r="AX281" s="12" t="s">
        <v>72</v>
      </c>
      <c r="AY281" s="244" t="s">
        <v>149</v>
      </c>
    </row>
    <row r="282" s="12" customFormat="1">
      <c r="B282" s="233"/>
      <c r="C282" s="234"/>
      <c r="D282" s="235" t="s">
        <v>158</v>
      </c>
      <c r="E282" s="236" t="s">
        <v>19</v>
      </c>
      <c r="F282" s="237" t="s">
        <v>470</v>
      </c>
      <c r="G282" s="234"/>
      <c r="H282" s="238">
        <v>26.556000000000001</v>
      </c>
      <c r="I282" s="239"/>
      <c r="J282" s="234"/>
      <c r="K282" s="234"/>
      <c r="L282" s="240"/>
      <c r="M282" s="241"/>
      <c r="N282" s="242"/>
      <c r="O282" s="242"/>
      <c r="P282" s="242"/>
      <c r="Q282" s="242"/>
      <c r="R282" s="242"/>
      <c r="S282" s="242"/>
      <c r="T282" s="243"/>
      <c r="AT282" s="244" t="s">
        <v>158</v>
      </c>
      <c r="AU282" s="244" t="s">
        <v>81</v>
      </c>
      <c r="AV282" s="12" t="s">
        <v>81</v>
      </c>
      <c r="AW282" s="12" t="s">
        <v>34</v>
      </c>
      <c r="AX282" s="12" t="s">
        <v>72</v>
      </c>
      <c r="AY282" s="244" t="s">
        <v>149</v>
      </c>
    </row>
    <row r="283" s="12" customFormat="1">
      <c r="B283" s="233"/>
      <c r="C283" s="234"/>
      <c r="D283" s="235" t="s">
        <v>158</v>
      </c>
      <c r="E283" s="236" t="s">
        <v>19</v>
      </c>
      <c r="F283" s="237" t="s">
        <v>471</v>
      </c>
      <c r="G283" s="234"/>
      <c r="H283" s="238">
        <v>47.768999999999998</v>
      </c>
      <c r="I283" s="239"/>
      <c r="J283" s="234"/>
      <c r="K283" s="234"/>
      <c r="L283" s="240"/>
      <c r="M283" s="241"/>
      <c r="N283" s="242"/>
      <c r="O283" s="242"/>
      <c r="P283" s="242"/>
      <c r="Q283" s="242"/>
      <c r="R283" s="242"/>
      <c r="S283" s="242"/>
      <c r="T283" s="243"/>
      <c r="AT283" s="244" t="s">
        <v>158</v>
      </c>
      <c r="AU283" s="244" t="s">
        <v>81</v>
      </c>
      <c r="AV283" s="12" t="s">
        <v>81</v>
      </c>
      <c r="AW283" s="12" t="s">
        <v>34</v>
      </c>
      <c r="AX283" s="12" t="s">
        <v>72</v>
      </c>
      <c r="AY283" s="244" t="s">
        <v>149</v>
      </c>
    </row>
    <row r="284" s="12" customFormat="1">
      <c r="B284" s="233"/>
      <c r="C284" s="234"/>
      <c r="D284" s="235" t="s">
        <v>158</v>
      </c>
      <c r="E284" s="236" t="s">
        <v>19</v>
      </c>
      <c r="F284" s="237" t="s">
        <v>472</v>
      </c>
      <c r="G284" s="234"/>
      <c r="H284" s="238">
        <v>19.66</v>
      </c>
      <c r="I284" s="239"/>
      <c r="J284" s="234"/>
      <c r="K284" s="234"/>
      <c r="L284" s="240"/>
      <c r="M284" s="241"/>
      <c r="N284" s="242"/>
      <c r="O284" s="242"/>
      <c r="P284" s="242"/>
      <c r="Q284" s="242"/>
      <c r="R284" s="242"/>
      <c r="S284" s="242"/>
      <c r="T284" s="243"/>
      <c r="AT284" s="244" t="s">
        <v>158</v>
      </c>
      <c r="AU284" s="244" t="s">
        <v>81</v>
      </c>
      <c r="AV284" s="12" t="s">
        <v>81</v>
      </c>
      <c r="AW284" s="12" t="s">
        <v>34</v>
      </c>
      <c r="AX284" s="12" t="s">
        <v>72</v>
      </c>
      <c r="AY284" s="244" t="s">
        <v>149</v>
      </c>
    </row>
    <row r="285" s="12" customFormat="1">
      <c r="B285" s="233"/>
      <c r="C285" s="234"/>
      <c r="D285" s="235" t="s">
        <v>158</v>
      </c>
      <c r="E285" s="236" t="s">
        <v>19</v>
      </c>
      <c r="F285" s="237" t="s">
        <v>382</v>
      </c>
      <c r="G285" s="234"/>
      <c r="H285" s="238">
        <v>52.075000000000003</v>
      </c>
      <c r="I285" s="239"/>
      <c r="J285" s="234"/>
      <c r="K285" s="234"/>
      <c r="L285" s="240"/>
      <c r="M285" s="241"/>
      <c r="N285" s="242"/>
      <c r="O285" s="242"/>
      <c r="P285" s="242"/>
      <c r="Q285" s="242"/>
      <c r="R285" s="242"/>
      <c r="S285" s="242"/>
      <c r="T285" s="243"/>
      <c r="AT285" s="244" t="s">
        <v>158</v>
      </c>
      <c r="AU285" s="244" t="s">
        <v>81</v>
      </c>
      <c r="AV285" s="12" t="s">
        <v>81</v>
      </c>
      <c r="AW285" s="12" t="s">
        <v>34</v>
      </c>
      <c r="AX285" s="12" t="s">
        <v>72</v>
      </c>
      <c r="AY285" s="244" t="s">
        <v>149</v>
      </c>
    </row>
    <row r="286" s="12" customFormat="1">
      <c r="B286" s="233"/>
      <c r="C286" s="234"/>
      <c r="D286" s="235" t="s">
        <v>158</v>
      </c>
      <c r="E286" s="236" t="s">
        <v>19</v>
      </c>
      <c r="F286" s="237" t="s">
        <v>383</v>
      </c>
      <c r="G286" s="234"/>
      <c r="H286" s="238">
        <v>86.846999999999994</v>
      </c>
      <c r="I286" s="239"/>
      <c r="J286" s="234"/>
      <c r="K286" s="234"/>
      <c r="L286" s="240"/>
      <c r="M286" s="241"/>
      <c r="N286" s="242"/>
      <c r="O286" s="242"/>
      <c r="P286" s="242"/>
      <c r="Q286" s="242"/>
      <c r="R286" s="242"/>
      <c r="S286" s="242"/>
      <c r="T286" s="243"/>
      <c r="AT286" s="244" t="s">
        <v>158</v>
      </c>
      <c r="AU286" s="244" t="s">
        <v>81</v>
      </c>
      <c r="AV286" s="12" t="s">
        <v>81</v>
      </c>
      <c r="AW286" s="12" t="s">
        <v>34</v>
      </c>
      <c r="AX286" s="12" t="s">
        <v>72</v>
      </c>
      <c r="AY286" s="244" t="s">
        <v>149</v>
      </c>
    </row>
    <row r="287" s="12" customFormat="1">
      <c r="B287" s="233"/>
      <c r="C287" s="234"/>
      <c r="D287" s="235" t="s">
        <v>158</v>
      </c>
      <c r="E287" s="236" t="s">
        <v>19</v>
      </c>
      <c r="F287" s="237" t="s">
        <v>384</v>
      </c>
      <c r="G287" s="234"/>
      <c r="H287" s="238">
        <v>22.547999999999998</v>
      </c>
      <c r="I287" s="239"/>
      <c r="J287" s="234"/>
      <c r="K287" s="234"/>
      <c r="L287" s="240"/>
      <c r="M287" s="241"/>
      <c r="N287" s="242"/>
      <c r="O287" s="242"/>
      <c r="P287" s="242"/>
      <c r="Q287" s="242"/>
      <c r="R287" s="242"/>
      <c r="S287" s="242"/>
      <c r="T287" s="243"/>
      <c r="AT287" s="244" t="s">
        <v>158</v>
      </c>
      <c r="AU287" s="244" t="s">
        <v>81</v>
      </c>
      <c r="AV287" s="12" t="s">
        <v>81</v>
      </c>
      <c r="AW287" s="12" t="s">
        <v>34</v>
      </c>
      <c r="AX287" s="12" t="s">
        <v>72</v>
      </c>
      <c r="AY287" s="244" t="s">
        <v>149</v>
      </c>
    </row>
    <row r="288" s="12" customFormat="1">
      <c r="B288" s="233"/>
      <c r="C288" s="234"/>
      <c r="D288" s="235" t="s">
        <v>158</v>
      </c>
      <c r="E288" s="236" t="s">
        <v>19</v>
      </c>
      <c r="F288" s="237" t="s">
        <v>385</v>
      </c>
      <c r="G288" s="234"/>
      <c r="H288" s="238">
        <v>32.954999999999998</v>
      </c>
      <c r="I288" s="239"/>
      <c r="J288" s="234"/>
      <c r="K288" s="234"/>
      <c r="L288" s="240"/>
      <c r="M288" s="241"/>
      <c r="N288" s="242"/>
      <c r="O288" s="242"/>
      <c r="P288" s="242"/>
      <c r="Q288" s="242"/>
      <c r="R288" s="242"/>
      <c r="S288" s="242"/>
      <c r="T288" s="243"/>
      <c r="AT288" s="244" t="s">
        <v>158</v>
      </c>
      <c r="AU288" s="244" t="s">
        <v>81</v>
      </c>
      <c r="AV288" s="12" t="s">
        <v>81</v>
      </c>
      <c r="AW288" s="12" t="s">
        <v>34</v>
      </c>
      <c r="AX288" s="12" t="s">
        <v>72</v>
      </c>
      <c r="AY288" s="244" t="s">
        <v>149</v>
      </c>
    </row>
    <row r="289" s="12" customFormat="1">
      <c r="B289" s="233"/>
      <c r="C289" s="234"/>
      <c r="D289" s="235" t="s">
        <v>158</v>
      </c>
      <c r="E289" s="236" t="s">
        <v>19</v>
      </c>
      <c r="F289" s="237" t="s">
        <v>315</v>
      </c>
      <c r="G289" s="234"/>
      <c r="H289" s="238">
        <v>139.398</v>
      </c>
      <c r="I289" s="239"/>
      <c r="J289" s="234"/>
      <c r="K289" s="234"/>
      <c r="L289" s="240"/>
      <c r="M289" s="241"/>
      <c r="N289" s="242"/>
      <c r="O289" s="242"/>
      <c r="P289" s="242"/>
      <c r="Q289" s="242"/>
      <c r="R289" s="242"/>
      <c r="S289" s="242"/>
      <c r="T289" s="243"/>
      <c r="AT289" s="244" t="s">
        <v>158</v>
      </c>
      <c r="AU289" s="244" t="s">
        <v>81</v>
      </c>
      <c r="AV289" s="12" t="s">
        <v>81</v>
      </c>
      <c r="AW289" s="12" t="s">
        <v>34</v>
      </c>
      <c r="AX289" s="12" t="s">
        <v>72</v>
      </c>
      <c r="AY289" s="244" t="s">
        <v>149</v>
      </c>
    </row>
    <row r="290" s="15" customFormat="1">
      <c r="B290" s="276"/>
      <c r="C290" s="277"/>
      <c r="D290" s="235" t="s">
        <v>158</v>
      </c>
      <c r="E290" s="278" t="s">
        <v>19</v>
      </c>
      <c r="F290" s="279" t="s">
        <v>473</v>
      </c>
      <c r="G290" s="277"/>
      <c r="H290" s="280">
        <v>497.62299999999993</v>
      </c>
      <c r="I290" s="281"/>
      <c r="J290" s="277"/>
      <c r="K290" s="277"/>
      <c r="L290" s="282"/>
      <c r="M290" s="283"/>
      <c r="N290" s="284"/>
      <c r="O290" s="284"/>
      <c r="P290" s="284"/>
      <c r="Q290" s="284"/>
      <c r="R290" s="284"/>
      <c r="S290" s="284"/>
      <c r="T290" s="285"/>
      <c r="AT290" s="286" t="s">
        <v>158</v>
      </c>
      <c r="AU290" s="286" t="s">
        <v>81</v>
      </c>
      <c r="AV290" s="15" t="s">
        <v>164</v>
      </c>
      <c r="AW290" s="15" t="s">
        <v>34</v>
      </c>
      <c r="AX290" s="15" t="s">
        <v>72</v>
      </c>
      <c r="AY290" s="286" t="s">
        <v>149</v>
      </c>
    </row>
    <row r="291" s="12" customFormat="1">
      <c r="B291" s="233"/>
      <c r="C291" s="234"/>
      <c r="D291" s="235" t="s">
        <v>158</v>
      </c>
      <c r="E291" s="236" t="s">
        <v>19</v>
      </c>
      <c r="F291" s="237" t="s">
        <v>474</v>
      </c>
      <c r="G291" s="234"/>
      <c r="H291" s="238">
        <v>77.400000000000006</v>
      </c>
      <c r="I291" s="239"/>
      <c r="J291" s="234"/>
      <c r="K291" s="234"/>
      <c r="L291" s="240"/>
      <c r="M291" s="241"/>
      <c r="N291" s="242"/>
      <c r="O291" s="242"/>
      <c r="P291" s="242"/>
      <c r="Q291" s="242"/>
      <c r="R291" s="242"/>
      <c r="S291" s="242"/>
      <c r="T291" s="243"/>
      <c r="AT291" s="244" t="s">
        <v>158</v>
      </c>
      <c r="AU291" s="244" t="s">
        <v>81</v>
      </c>
      <c r="AV291" s="12" t="s">
        <v>81</v>
      </c>
      <c r="AW291" s="12" t="s">
        <v>34</v>
      </c>
      <c r="AX291" s="12" t="s">
        <v>72</v>
      </c>
      <c r="AY291" s="244" t="s">
        <v>149</v>
      </c>
    </row>
    <row r="292" s="14" customFormat="1">
      <c r="B292" s="255"/>
      <c r="C292" s="256"/>
      <c r="D292" s="235" t="s">
        <v>158</v>
      </c>
      <c r="E292" s="257" t="s">
        <v>19</v>
      </c>
      <c r="F292" s="258" t="s">
        <v>185</v>
      </c>
      <c r="G292" s="256"/>
      <c r="H292" s="259">
        <v>575.02299999999991</v>
      </c>
      <c r="I292" s="260"/>
      <c r="J292" s="256"/>
      <c r="K292" s="256"/>
      <c r="L292" s="261"/>
      <c r="M292" s="262"/>
      <c r="N292" s="263"/>
      <c r="O292" s="263"/>
      <c r="P292" s="263"/>
      <c r="Q292" s="263"/>
      <c r="R292" s="263"/>
      <c r="S292" s="263"/>
      <c r="T292" s="264"/>
      <c r="AT292" s="265" t="s">
        <v>158</v>
      </c>
      <c r="AU292" s="265" t="s">
        <v>81</v>
      </c>
      <c r="AV292" s="14" t="s">
        <v>156</v>
      </c>
      <c r="AW292" s="14" t="s">
        <v>34</v>
      </c>
      <c r="AX292" s="14" t="s">
        <v>79</v>
      </c>
      <c r="AY292" s="265" t="s">
        <v>149</v>
      </c>
    </row>
    <row r="293" s="1" customFormat="1" ht="16.5" customHeight="1">
      <c r="B293" s="39"/>
      <c r="C293" s="220" t="s">
        <v>475</v>
      </c>
      <c r="D293" s="220" t="s">
        <v>151</v>
      </c>
      <c r="E293" s="221" t="s">
        <v>476</v>
      </c>
      <c r="F293" s="222" t="s">
        <v>477</v>
      </c>
      <c r="G293" s="223" t="s">
        <v>171</v>
      </c>
      <c r="H293" s="224">
        <v>67.391000000000005</v>
      </c>
      <c r="I293" s="225"/>
      <c r="J293" s="226">
        <f>ROUND(I293*H293,2)</f>
        <v>0</v>
      </c>
      <c r="K293" s="222" t="s">
        <v>155</v>
      </c>
      <c r="L293" s="44"/>
      <c r="M293" s="227" t="s">
        <v>19</v>
      </c>
      <c r="N293" s="228" t="s">
        <v>43</v>
      </c>
      <c r="O293" s="84"/>
      <c r="P293" s="229">
        <f>O293*H293</f>
        <v>0</v>
      </c>
      <c r="Q293" s="229">
        <v>0</v>
      </c>
      <c r="R293" s="229">
        <f>Q293*H293</f>
        <v>0</v>
      </c>
      <c r="S293" s="229">
        <v>0</v>
      </c>
      <c r="T293" s="230">
        <f>S293*H293</f>
        <v>0</v>
      </c>
      <c r="AR293" s="231" t="s">
        <v>156</v>
      </c>
      <c r="AT293" s="231" t="s">
        <v>151</v>
      </c>
      <c r="AU293" s="231" t="s">
        <v>81</v>
      </c>
      <c r="AY293" s="18" t="s">
        <v>149</v>
      </c>
      <c r="BE293" s="232">
        <f>IF(N293="základní",J293,0)</f>
        <v>0</v>
      </c>
      <c r="BF293" s="232">
        <f>IF(N293="snížená",J293,0)</f>
        <v>0</v>
      </c>
      <c r="BG293" s="232">
        <f>IF(N293="zákl. přenesená",J293,0)</f>
        <v>0</v>
      </c>
      <c r="BH293" s="232">
        <f>IF(N293="sníž. přenesená",J293,0)</f>
        <v>0</v>
      </c>
      <c r="BI293" s="232">
        <f>IF(N293="nulová",J293,0)</f>
        <v>0</v>
      </c>
      <c r="BJ293" s="18" t="s">
        <v>79</v>
      </c>
      <c r="BK293" s="232">
        <f>ROUND(I293*H293,2)</f>
        <v>0</v>
      </c>
      <c r="BL293" s="18" t="s">
        <v>156</v>
      </c>
      <c r="BM293" s="231" t="s">
        <v>478</v>
      </c>
    </row>
    <row r="294" s="12" customFormat="1">
      <c r="B294" s="233"/>
      <c r="C294" s="234"/>
      <c r="D294" s="235" t="s">
        <v>158</v>
      </c>
      <c r="E294" s="236" t="s">
        <v>19</v>
      </c>
      <c r="F294" s="237" t="s">
        <v>479</v>
      </c>
      <c r="G294" s="234"/>
      <c r="H294" s="238">
        <v>67.391000000000005</v>
      </c>
      <c r="I294" s="239"/>
      <c r="J294" s="234"/>
      <c r="K294" s="234"/>
      <c r="L294" s="240"/>
      <c r="M294" s="241"/>
      <c r="N294" s="242"/>
      <c r="O294" s="242"/>
      <c r="P294" s="242"/>
      <c r="Q294" s="242"/>
      <c r="R294" s="242"/>
      <c r="S294" s="242"/>
      <c r="T294" s="243"/>
      <c r="AT294" s="244" t="s">
        <v>158</v>
      </c>
      <c r="AU294" s="244" t="s">
        <v>81</v>
      </c>
      <c r="AV294" s="12" t="s">
        <v>81</v>
      </c>
      <c r="AW294" s="12" t="s">
        <v>34</v>
      </c>
      <c r="AX294" s="12" t="s">
        <v>79</v>
      </c>
      <c r="AY294" s="244" t="s">
        <v>149</v>
      </c>
    </row>
    <row r="295" s="1" customFormat="1" ht="24" customHeight="1">
      <c r="B295" s="39"/>
      <c r="C295" s="220" t="s">
        <v>480</v>
      </c>
      <c r="D295" s="220" t="s">
        <v>151</v>
      </c>
      <c r="E295" s="221" t="s">
        <v>481</v>
      </c>
      <c r="F295" s="222" t="s">
        <v>482</v>
      </c>
      <c r="G295" s="223" t="s">
        <v>171</v>
      </c>
      <c r="H295" s="224">
        <v>67.391000000000005</v>
      </c>
      <c r="I295" s="225"/>
      <c r="J295" s="226">
        <f>ROUND(I295*H295,2)</f>
        <v>0</v>
      </c>
      <c r="K295" s="222" t="s">
        <v>155</v>
      </c>
      <c r="L295" s="44"/>
      <c r="M295" s="227" t="s">
        <v>19</v>
      </c>
      <c r="N295" s="228" t="s">
        <v>43</v>
      </c>
      <c r="O295" s="84"/>
      <c r="P295" s="229">
        <f>O295*H295</f>
        <v>0</v>
      </c>
      <c r="Q295" s="229">
        <v>0.015140000000000001</v>
      </c>
      <c r="R295" s="229">
        <f>Q295*H295</f>
        <v>1.0202997400000002</v>
      </c>
      <c r="S295" s="229">
        <v>0</v>
      </c>
      <c r="T295" s="230">
        <f>S295*H295</f>
        <v>0</v>
      </c>
      <c r="AR295" s="231" t="s">
        <v>156</v>
      </c>
      <c r="AT295" s="231" t="s">
        <v>151</v>
      </c>
      <c r="AU295" s="231" t="s">
        <v>81</v>
      </c>
      <c r="AY295" s="18" t="s">
        <v>149</v>
      </c>
      <c r="BE295" s="232">
        <f>IF(N295="základní",J295,0)</f>
        <v>0</v>
      </c>
      <c r="BF295" s="232">
        <f>IF(N295="snížená",J295,0)</f>
        <v>0</v>
      </c>
      <c r="BG295" s="232">
        <f>IF(N295="zákl. přenesená",J295,0)</f>
        <v>0</v>
      </c>
      <c r="BH295" s="232">
        <f>IF(N295="sníž. přenesená",J295,0)</f>
        <v>0</v>
      </c>
      <c r="BI295" s="232">
        <f>IF(N295="nulová",J295,0)</f>
        <v>0</v>
      </c>
      <c r="BJ295" s="18" t="s">
        <v>79</v>
      </c>
      <c r="BK295" s="232">
        <f>ROUND(I295*H295,2)</f>
        <v>0</v>
      </c>
      <c r="BL295" s="18" t="s">
        <v>156</v>
      </c>
      <c r="BM295" s="231" t="s">
        <v>483</v>
      </c>
    </row>
    <row r="296" s="12" customFormat="1">
      <c r="B296" s="233"/>
      <c r="C296" s="234"/>
      <c r="D296" s="235" t="s">
        <v>158</v>
      </c>
      <c r="E296" s="236" t="s">
        <v>19</v>
      </c>
      <c r="F296" s="237" t="s">
        <v>479</v>
      </c>
      <c r="G296" s="234"/>
      <c r="H296" s="238">
        <v>67.391000000000005</v>
      </c>
      <c r="I296" s="239"/>
      <c r="J296" s="234"/>
      <c r="K296" s="234"/>
      <c r="L296" s="240"/>
      <c r="M296" s="241"/>
      <c r="N296" s="242"/>
      <c r="O296" s="242"/>
      <c r="P296" s="242"/>
      <c r="Q296" s="242"/>
      <c r="R296" s="242"/>
      <c r="S296" s="242"/>
      <c r="T296" s="243"/>
      <c r="AT296" s="244" t="s">
        <v>158</v>
      </c>
      <c r="AU296" s="244" t="s">
        <v>81</v>
      </c>
      <c r="AV296" s="12" t="s">
        <v>81</v>
      </c>
      <c r="AW296" s="12" t="s">
        <v>34</v>
      </c>
      <c r="AX296" s="12" t="s">
        <v>79</v>
      </c>
      <c r="AY296" s="244" t="s">
        <v>149</v>
      </c>
    </row>
    <row r="297" s="1" customFormat="1" ht="16.5" customHeight="1">
      <c r="B297" s="39"/>
      <c r="C297" s="220" t="s">
        <v>484</v>
      </c>
      <c r="D297" s="220" t="s">
        <v>151</v>
      </c>
      <c r="E297" s="221" t="s">
        <v>485</v>
      </c>
      <c r="F297" s="222" t="s">
        <v>486</v>
      </c>
      <c r="G297" s="223" t="s">
        <v>487</v>
      </c>
      <c r="H297" s="224">
        <v>1</v>
      </c>
      <c r="I297" s="225"/>
      <c r="J297" s="226">
        <f>ROUND(I297*H297,2)</f>
        <v>0</v>
      </c>
      <c r="K297" s="222" t="s">
        <v>457</v>
      </c>
      <c r="L297" s="44"/>
      <c r="M297" s="227" t="s">
        <v>19</v>
      </c>
      <c r="N297" s="228" t="s">
        <v>43</v>
      </c>
      <c r="O297" s="84"/>
      <c r="P297" s="229">
        <f>O297*H297</f>
        <v>0</v>
      </c>
      <c r="Q297" s="229">
        <v>0</v>
      </c>
      <c r="R297" s="229">
        <f>Q297*H297</f>
        <v>0</v>
      </c>
      <c r="S297" s="229">
        <v>0</v>
      </c>
      <c r="T297" s="230">
        <f>S297*H297</f>
        <v>0</v>
      </c>
      <c r="AR297" s="231" t="s">
        <v>156</v>
      </c>
      <c r="AT297" s="231" t="s">
        <v>151</v>
      </c>
      <c r="AU297" s="231" t="s">
        <v>81</v>
      </c>
      <c r="AY297" s="18" t="s">
        <v>149</v>
      </c>
      <c r="BE297" s="232">
        <f>IF(N297="základní",J297,0)</f>
        <v>0</v>
      </c>
      <c r="BF297" s="232">
        <f>IF(N297="snížená",J297,0)</f>
        <v>0</v>
      </c>
      <c r="BG297" s="232">
        <f>IF(N297="zákl. přenesená",J297,0)</f>
        <v>0</v>
      </c>
      <c r="BH297" s="232">
        <f>IF(N297="sníž. přenesená",J297,0)</f>
        <v>0</v>
      </c>
      <c r="BI297" s="232">
        <f>IF(N297="nulová",J297,0)</f>
        <v>0</v>
      </c>
      <c r="BJ297" s="18" t="s">
        <v>79</v>
      </c>
      <c r="BK297" s="232">
        <f>ROUND(I297*H297,2)</f>
        <v>0</v>
      </c>
      <c r="BL297" s="18" t="s">
        <v>156</v>
      </c>
      <c r="BM297" s="231" t="s">
        <v>488</v>
      </c>
    </row>
    <row r="298" s="11" customFormat="1" ht="22.8" customHeight="1">
      <c r="B298" s="204"/>
      <c r="C298" s="205"/>
      <c r="D298" s="206" t="s">
        <v>71</v>
      </c>
      <c r="E298" s="218" t="s">
        <v>489</v>
      </c>
      <c r="F298" s="218" t="s">
        <v>490</v>
      </c>
      <c r="G298" s="205"/>
      <c r="H298" s="205"/>
      <c r="I298" s="208"/>
      <c r="J298" s="219">
        <f>BK298</f>
        <v>0</v>
      </c>
      <c r="K298" s="205"/>
      <c r="L298" s="210"/>
      <c r="M298" s="211"/>
      <c r="N298" s="212"/>
      <c r="O298" s="212"/>
      <c r="P298" s="213">
        <f>SUM(P299:P319)</f>
        <v>0</v>
      </c>
      <c r="Q298" s="212"/>
      <c r="R298" s="213">
        <f>SUM(R299:R319)</f>
        <v>0.052537600000000004</v>
      </c>
      <c r="S298" s="212"/>
      <c r="T298" s="214">
        <f>SUM(T299:T319)</f>
        <v>0</v>
      </c>
      <c r="AR298" s="215" t="s">
        <v>79</v>
      </c>
      <c r="AT298" s="216" t="s">
        <v>71</v>
      </c>
      <c r="AU298" s="216" t="s">
        <v>79</v>
      </c>
      <c r="AY298" s="215" t="s">
        <v>149</v>
      </c>
      <c r="BK298" s="217">
        <f>SUM(BK299:BK319)</f>
        <v>0</v>
      </c>
    </row>
    <row r="299" s="1" customFormat="1" ht="24" customHeight="1">
      <c r="B299" s="39"/>
      <c r="C299" s="220" t="s">
        <v>491</v>
      </c>
      <c r="D299" s="220" t="s">
        <v>151</v>
      </c>
      <c r="E299" s="221" t="s">
        <v>492</v>
      </c>
      <c r="F299" s="222" t="s">
        <v>493</v>
      </c>
      <c r="G299" s="223" t="s">
        <v>154</v>
      </c>
      <c r="H299" s="224">
        <v>514.79999999999995</v>
      </c>
      <c r="I299" s="225"/>
      <c r="J299" s="226">
        <f>ROUND(I299*H299,2)</f>
        <v>0</v>
      </c>
      <c r="K299" s="222" t="s">
        <v>155</v>
      </c>
      <c r="L299" s="44"/>
      <c r="M299" s="227" t="s">
        <v>19</v>
      </c>
      <c r="N299" s="228" t="s">
        <v>43</v>
      </c>
      <c r="O299" s="84"/>
      <c r="P299" s="229">
        <f>O299*H299</f>
        <v>0</v>
      </c>
      <c r="Q299" s="229">
        <v>0</v>
      </c>
      <c r="R299" s="229">
        <f>Q299*H299</f>
        <v>0</v>
      </c>
      <c r="S299" s="229">
        <v>0</v>
      </c>
      <c r="T299" s="230">
        <f>S299*H299</f>
        <v>0</v>
      </c>
      <c r="AR299" s="231" t="s">
        <v>156</v>
      </c>
      <c r="AT299" s="231" t="s">
        <v>151</v>
      </c>
      <c r="AU299" s="231" t="s">
        <v>81</v>
      </c>
      <c r="AY299" s="18" t="s">
        <v>149</v>
      </c>
      <c r="BE299" s="232">
        <f>IF(N299="základní",J299,0)</f>
        <v>0</v>
      </c>
      <c r="BF299" s="232">
        <f>IF(N299="snížená",J299,0)</f>
        <v>0</v>
      </c>
      <c r="BG299" s="232">
        <f>IF(N299="zákl. přenesená",J299,0)</f>
        <v>0</v>
      </c>
      <c r="BH299" s="232">
        <f>IF(N299="sníž. přenesená",J299,0)</f>
        <v>0</v>
      </c>
      <c r="BI299" s="232">
        <f>IF(N299="nulová",J299,0)</f>
        <v>0</v>
      </c>
      <c r="BJ299" s="18" t="s">
        <v>79</v>
      </c>
      <c r="BK299" s="232">
        <f>ROUND(I299*H299,2)</f>
        <v>0</v>
      </c>
      <c r="BL299" s="18" t="s">
        <v>156</v>
      </c>
      <c r="BM299" s="231" t="s">
        <v>494</v>
      </c>
    </row>
    <row r="300" s="12" customFormat="1">
      <c r="B300" s="233"/>
      <c r="C300" s="234"/>
      <c r="D300" s="235" t="s">
        <v>158</v>
      </c>
      <c r="E300" s="236" t="s">
        <v>19</v>
      </c>
      <c r="F300" s="237" t="s">
        <v>495</v>
      </c>
      <c r="G300" s="234"/>
      <c r="H300" s="238">
        <v>333</v>
      </c>
      <c r="I300" s="239"/>
      <c r="J300" s="234"/>
      <c r="K300" s="234"/>
      <c r="L300" s="240"/>
      <c r="M300" s="241"/>
      <c r="N300" s="242"/>
      <c r="O300" s="242"/>
      <c r="P300" s="242"/>
      <c r="Q300" s="242"/>
      <c r="R300" s="242"/>
      <c r="S300" s="242"/>
      <c r="T300" s="243"/>
      <c r="AT300" s="244" t="s">
        <v>158</v>
      </c>
      <c r="AU300" s="244" t="s">
        <v>81</v>
      </c>
      <c r="AV300" s="12" t="s">
        <v>81</v>
      </c>
      <c r="AW300" s="12" t="s">
        <v>34</v>
      </c>
      <c r="AX300" s="12" t="s">
        <v>72</v>
      </c>
      <c r="AY300" s="244" t="s">
        <v>149</v>
      </c>
    </row>
    <row r="301" s="12" customFormat="1">
      <c r="B301" s="233"/>
      <c r="C301" s="234"/>
      <c r="D301" s="235" t="s">
        <v>158</v>
      </c>
      <c r="E301" s="236" t="s">
        <v>19</v>
      </c>
      <c r="F301" s="237" t="s">
        <v>496</v>
      </c>
      <c r="G301" s="234"/>
      <c r="H301" s="238">
        <v>102.90000000000001</v>
      </c>
      <c r="I301" s="239"/>
      <c r="J301" s="234"/>
      <c r="K301" s="234"/>
      <c r="L301" s="240"/>
      <c r="M301" s="241"/>
      <c r="N301" s="242"/>
      <c r="O301" s="242"/>
      <c r="P301" s="242"/>
      <c r="Q301" s="242"/>
      <c r="R301" s="242"/>
      <c r="S301" s="242"/>
      <c r="T301" s="243"/>
      <c r="AT301" s="244" t="s">
        <v>158</v>
      </c>
      <c r="AU301" s="244" t="s">
        <v>81</v>
      </c>
      <c r="AV301" s="12" t="s">
        <v>81</v>
      </c>
      <c r="AW301" s="12" t="s">
        <v>34</v>
      </c>
      <c r="AX301" s="12" t="s">
        <v>72</v>
      </c>
      <c r="AY301" s="244" t="s">
        <v>149</v>
      </c>
    </row>
    <row r="302" s="12" customFormat="1">
      <c r="B302" s="233"/>
      <c r="C302" s="234"/>
      <c r="D302" s="235" t="s">
        <v>158</v>
      </c>
      <c r="E302" s="236" t="s">
        <v>19</v>
      </c>
      <c r="F302" s="237" t="s">
        <v>497</v>
      </c>
      <c r="G302" s="234"/>
      <c r="H302" s="238">
        <v>78.900000000000006</v>
      </c>
      <c r="I302" s="239"/>
      <c r="J302" s="234"/>
      <c r="K302" s="234"/>
      <c r="L302" s="240"/>
      <c r="M302" s="241"/>
      <c r="N302" s="242"/>
      <c r="O302" s="242"/>
      <c r="P302" s="242"/>
      <c r="Q302" s="242"/>
      <c r="R302" s="242"/>
      <c r="S302" s="242"/>
      <c r="T302" s="243"/>
      <c r="AT302" s="244" t="s">
        <v>158</v>
      </c>
      <c r="AU302" s="244" t="s">
        <v>81</v>
      </c>
      <c r="AV302" s="12" t="s">
        <v>81</v>
      </c>
      <c r="AW302" s="12" t="s">
        <v>34</v>
      </c>
      <c r="AX302" s="12" t="s">
        <v>72</v>
      </c>
      <c r="AY302" s="244" t="s">
        <v>149</v>
      </c>
    </row>
    <row r="303" s="14" customFormat="1">
      <c r="B303" s="255"/>
      <c r="C303" s="256"/>
      <c r="D303" s="235" t="s">
        <v>158</v>
      </c>
      <c r="E303" s="257" t="s">
        <v>19</v>
      </c>
      <c r="F303" s="258" t="s">
        <v>185</v>
      </c>
      <c r="G303" s="256"/>
      <c r="H303" s="259">
        <v>514.79999999999995</v>
      </c>
      <c r="I303" s="260"/>
      <c r="J303" s="256"/>
      <c r="K303" s="256"/>
      <c r="L303" s="261"/>
      <c r="M303" s="262"/>
      <c r="N303" s="263"/>
      <c r="O303" s="263"/>
      <c r="P303" s="263"/>
      <c r="Q303" s="263"/>
      <c r="R303" s="263"/>
      <c r="S303" s="263"/>
      <c r="T303" s="264"/>
      <c r="AT303" s="265" t="s">
        <v>158</v>
      </c>
      <c r="AU303" s="265" t="s">
        <v>81</v>
      </c>
      <c r="AV303" s="14" t="s">
        <v>156</v>
      </c>
      <c r="AW303" s="14" t="s">
        <v>34</v>
      </c>
      <c r="AX303" s="14" t="s">
        <v>79</v>
      </c>
      <c r="AY303" s="265" t="s">
        <v>149</v>
      </c>
    </row>
    <row r="304" s="1" customFormat="1" ht="24" customHeight="1">
      <c r="B304" s="39"/>
      <c r="C304" s="220" t="s">
        <v>498</v>
      </c>
      <c r="D304" s="220" t="s">
        <v>151</v>
      </c>
      <c r="E304" s="221" t="s">
        <v>499</v>
      </c>
      <c r="F304" s="222" t="s">
        <v>500</v>
      </c>
      <c r="G304" s="223" t="s">
        <v>154</v>
      </c>
      <c r="H304" s="224">
        <v>46332</v>
      </c>
      <c r="I304" s="225"/>
      <c r="J304" s="226">
        <f>ROUND(I304*H304,2)</f>
        <v>0</v>
      </c>
      <c r="K304" s="222" t="s">
        <v>155</v>
      </c>
      <c r="L304" s="44"/>
      <c r="M304" s="227" t="s">
        <v>19</v>
      </c>
      <c r="N304" s="228" t="s">
        <v>43</v>
      </c>
      <c r="O304" s="84"/>
      <c r="P304" s="229">
        <f>O304*H304</f>
        <v>0</v>
      </c>
      <c r="Q304" s="229">
        <v>0</v>
      </c>
      <c r="R304" s="229">
        <f>Q304*H304</f>
        <v>0</v>
      </c>
      <c r="S304" s="229">
        <v>0</v>
      </c>
      <c r="T304" s="230">
        <f>S304*H304</f>
        <v>0</v>
      </c>
      <c r="AR304" s="231" t="s">
        <v>156</v>
      </c>
      <c r="AT304" s="231" t="s">
        <v>151</v>
      </c>
      <c r="AU304" s="231" t="s">
        <v>81</v>
      </c>
      <c r="AY304" s="18" t="s">
        <v>149</v>
      </c>
      <c r="BE304" s="232">
        <f>IF(N304="základní",J304,0)</f>
        <v>0</v>
      </c>
      <c r="BF304" s="232">
        <f>IF(N304="snížená",J304,0)</f>
        <v>0</v>
      </c>
      <c r="BG304" s="232">
        <f>IF(N304="zákl. přenesená",J304,0)</f>
        <v>0</v>
      </c>
      <c r="BH304" s="232">
        <f>IF(N304="sníž. přenesená",J304,0)</f>
        <v>0</v>
      </c>
      <c r="BI304" s="232">
        <f>IF(N304="nulová",J304,0)</f>
        <v>0</v>
      </c>
      <c r="BJ304" s="18" t="s">
        <v>79</v>
      </c>
      <c r="BK304" s="232">
        <f>ROUND(I304*H304,2)</f>
        <v>0</v>
      </c>
      <c r="BL304" s="18" t="s">
        <v>156</v>
      </c>
      <c r="BM304" s="231" t="s">
        <v>501</v>
      </c>
    </row>
    <row r="305" s="12" customFormat="1">
      <c r="B305" s="233"/>
      <c r="C305" s="234"/>
      <c r="D305" s="235" t="s">
        <v>158</v>
      </c>
      <c r="E305" s="236" t="s">
        <v>19</v>
      </c>
      <c r="F305" s="237" t="s">
        <v>502</v>
      </c>
      <c r="G305" s="234"/>
      <c r="H305" s="238">
        <v>46332</v>
      </c>
      <c r="I305" s="239"/>
      <c r="J305" s="234"/>
      <c r="K305" s="234"/>
      <c r="L305" s="240"/>
      <c r="M305" s="241"/>
      <c r="N305" s="242"/>
      <c r="O305" s="242"/>
      <c r="P305" s="242"/>
      <c r="Q305" s="242"/>
      <c r="R305" s="242"/>
      <c r="S305" s="242"/>
      <c r="T305" s="243"/>
      <c r="AT305" s="244" t="s">
        <v>158</v>
      </c>
      <c r="AU305" s="244" t="s">
        <v>81</v>
      </c>
      <c r="AV305" s="12" t="s">
        <v>81</v>
      </c>
      <c r="AW305" s="12" t="s">
        <v>34</v>
      </c>
      <c r="AX305" s="12" t="s">
        <v>79</v>
      </c>
      <c r="AY305" s="244" t="s">
        <v>149</v>
      </c>
    </row>
    <row r="306" s="1" customFormat="1" ht="24" customHeight="1">
      <c r="B306" s="39"/>
      <c r="C306" s="220" t="s">
        <v>503</v>
      </c>
      <c r="D306" s="220" t="s">
        <v>151</v>
      </c>
      <c r="E306" s="221" t="s">
        <v>504</v>
      </c>
      <c r="F306" s="222" t="s">
        <v>505</v>
      </c>
      <c r="G306" s="223" t="s">
        <v>154</v>
      </c>
      <c r="H306" s="224">
        <v>514.79999999999995</v>
      </c>
      <c r="I306" s="225"/>
      <c r="J306" s="226">
        <f>ROUND(I306*H306,2)</f>
        <v>0</v>
      </c>
      <c r="K306" s="222" t="s">
        <v>155</v>
      </c>
      <c r="L306" s="44"/>
      <c r="M306" s="227" t="s">
        <v>19</v>
      </c>
      <c r="N306" s="228" t="s">
        <v>43</v>
      </c>
      <c r="O306" s="84"/>
      <c r="P306" s="229">
        <f>O306*H306</f>
        <v>0</v>
      </c>
      <c r="Q306" s="229">
        <v>0</v>
      </c>
      <c r="R306" s="229">
        <f>Q306*H306</f>
        <v>0</v>
      </c>
      <c r="S306" s="229">
        <v>0</v>
      </c>
      <c r="T306" s="230">
        <f>S306*H306</f>
        <v>0</v>
      </c>
      <c r="AR306" s="231" t="s">
        <v>156</v>
      </c>
      <c r="AT306" s="231" t="s">
        <v>151</v>
      </c>
      <c r="AU306" s="231" t="s">
        <v>81</v>
      </c>
      <c r="AY306" s="18" t="s">
        <v>149</v>
      </c>
      <c r="BE306" s="232">
        <f>IF(N306="základní",J306,0)</f>
        <v>0</v>
      </c>
      <c r="BF306" s="232">
        <f>IF(N306="snížená",J306,0)</f>
        <v>0</v>
      </c>
      <c r="BG306" s="232">
        <f>IF(N306="zákl. přenesená",J306,0)</f>
        <v>0</v>
      </c>
      <c r="BH306" s="232">
        <f>IF(N306="sníž. přenesená",J306,0)</f>
        <v>0</v>
      </c>
      <c r="BI306" s="232">
        <f>IF(N306="nulová",J306,0)</f>
        <v>0</v>
      </c>
      <c r="BJ306" s="18" t="s">
        <v>79</v>
      </c>
      <c r="BK306" s="232">
        <f>ROUND(I306*H306,2)</f>
        <v>0</v>
      </c>
      <c r="BL306" s="18" t="s">
        <v>156</v>
      </c>
      <c r="BM306" s="231" t="s">
        <v>506</v>
      </c>
    </row>
    <row r="307" s="1" customFormat="1" ht="16.5" customHeight="1">
      <c r="B307" s="39"/>
      <c r="C307" s="220" t="s">
        <v>507</v>
      </c>
      <c r="D307" s="220" t="s">
        <v>151</v>
      </c>
      <c r="E307" s="221" t="s">
        <v>508</v>
      </c>
      <c r="F307" s="222" t="s">
        <v>509</v>
      </c>
      <c r="G307" s="223" t="s">
        <v>154</v>
      </c>
      <c r="H307" s="224">
        <v>514.79999999999995</v>
      </c>
      <c r="I307" s="225"/>
      <c r="J307" s="226">
        <f>ROUND(I307*H307,2)</f>
        <v>0</v>
      </c>
      <c r="K307" s="222" t="s">
        <v>155</v>
      </c>
      <c r="L307" s="44"/>
      <c r="M307" s="227" t="s">
        <v>19</v>
      </c>
      <c r="N307" s="228" t="s">
        <v>43</v>
      </c>
      <c r="O307" s="84"/>
      <c r="P307" s="229">
        <f>O307*H307</f>
        <v>0</v>
      </c>
      <c r="Q307" s="229">
        <v>0</v>
      </c>
      <c r="R307" s="229">
        <f>Q307*H307</f>
        <v>0</v>
      </c>
      <c r="S307" s="229">
        <v>0</v>
      </c>
      <c r="T307" s="230">
        <f>S307*H307</f>
        <v>0</v>
      </c>
      <c r="AR307" s="231" t="s">
        <v>156</v>
      </c>
      <c r="AT307" s="231" t="s">
        <v>151</v>
      </c>
      <c r="AU307" s="231" t="s">
        <v>81</v>
      </c>
      <c r="AY307" s="18" t="s">
        <v>149</v>
      </c>
      <c r="BE307" s="232">
        <f>IF(N307="základní",J307,0)</f>
        <v>0</v>
      </c>
      <c r="BF307" s="232">
        <f>IF(N307="snížená",J307,0)</f>
        <v>0</v>
      </c>
      <c r="BG307" s="232">
        <f>IF(N307="zákl. přenesená",J307,0)</f>
        <v>0</v>
      </c>
      <c r="BH307" s="232">
        <f>IF(N307="sníž. přenesená",J307,0)</f>
        <v>0</v>
      </c>
      <c r="BI307" s="232">
        <f>IF(N307="nulová",J307,0)</f>
        <v>0</v>
      </c>
      <c r="BJ307" s="18" t="s">
        <v>79</v>
      </c>
      <c r="BK307" s="232">
        <f>ROUND(I307*H307,2)</f>
        <v>0</v>
      </c>
      <c r="BL307" s="18" t="s">
        <v>156</v>
      </c>
      <c r="BM307" s="231" t="s">
        <v>510</v>
      </c>
    </row>
    <row r="308" s="1" customFormat="1" ht="16.5" customHeight="1">
      <c r="B308" s="39"/>
      <c r="C308" s="220" t="s">
        <v>511</v>
      </c>
      <c r="D308" s="220" t="s">
        <v>151</v>
      </c>
      <c r="E308" s="221" t="s">
        <v>512</v>
      </c>
      <c r="F308" s="222" t="s">
        <v>513</v>
      </c>
      <c r="G308" s="223" t="s">
        <v>154</v>
      </c>
      <c r="H308" s="224">
        <v>46332</v>
      </c>
      <c r="I308" s="225"/>
      <c r="J308" s="226">
        <f>ROUND(I308*H308,2)</f>
        <v>0</v>
      </c>
      <c r="K308" s="222" t="s">
        <v>155</v>
      </c>
      <c r="L308" s="44"/>
      <c r="M308" s="227" t="s">
        <v>19</v>
      </c>
      <c r="N308" s="228" t="s">
        <v>43</v>
      </c>
      <c r="O308" s="84"/>
      <c r="P308" s="229">
        <f>O308*H308</f>
        <v>0</v>
      </c>
      <c r="Q308" s="229">
        <v>0</v>
      </c>
      <c r="R308" s="229">
        <f>Q308*H308</f>
        <v>0</v>
      </c>
      <c r="S308" s="229">
        <v>0</v>
      </c>
      <c r="T308" s="230">
        <f>S308*H308</f>
        <v>0</v>
      </c>
      <c r="AR308" s="231" t="s">
        <v>156</v>
      </c>
      <c r="AT308" s="231" t="s">
        <v>151</v>
      </c>
      <c r="AU308" s="231" t="s">
        <v>81</v>
      </c>
      <c r="AY308" s="18" t="s">
        <v>149</v>
      </c>
      <c r="BE308" s="232">
        <f>IF(N308="základní",J308,0)</f>
        <v>0</v>
      </c>
      <c r="BF308" s="232">
        <f>IF(N308="snížená",J308,0)</f>
        <v>0</v>
      </c>
      <c r="BG308" s="232">
        <f>IF(N308="zákl. přenesená",J308,0)</f>
        <v>0</v>
      </c>
      <c r="BH308" s="232">
        <f>IF(N308="sníž. přenesená",J308,0)</f>
        <v>0</v>
      </c>
      <c r="BI308" s="232">
        <f>IF(N308="nulová",J308,0)</f>
        <v>0</v>
      </c>
      <c r="BJ308" s="18" t="s">
        <v>79</v>
      </c>
      <c r="BK308" s="232">
        <f>ROUND(I308*H308,2)</f>
        <v>0</v>
      </c>
      <c r="BL308" s="18" t="s">
        <v>156</v>
      </c>
      <c r="BM308" s="231" t="s">
        <v>514</v>
      </c>
    </row>
    <row r="309" s="12" customFormat="1">
      <c r="B309" s="233"/>
      <c r="C309" s="234"/>
      <c r="D309" s="235" t="s">
        <v>158</v>
      </c>
      <c r="E309" s="236" t="s">
        <v>19</v>
      </c>
      <c r="F309" s="237" t="s">
        <v>502</v>
      </c>
      <c r="G309" s="234"/>
      <c r="H309" s="238">
        <v>46332</v>
      </c>
      <c r="I309" s="239"/>
      <c r="J309" s="234"/>
      <c r="K309" s="234"/>
      <c r="L309" s="240"/>
      <c r="M309" s="241"/>
      <c r="N309" s="242"/>
      <c r="O309" s="242"/>
      <c r="P309" s="242"/>
      <c r="Q309" s="242"/>
      <c r="R309" s="242"/>
      <c r="S309" s="242"/>
      <c r="T309" s="243"/>
      <c r="AT309" s="244" t="s">
        <v>158</v>
      </c>
      <c r="AU309" s="244" t="s">
        <v>81</v>
      </c>
      <c r="AV309" s="12" t="s">
        <v>81</v>
      </c>
      <c r="AW309" s="12" t="s">
        <v>34</v>
      </c>
      <c r="AX309" s="12" t="s">
        <v>79</v>
      </c>
      <c r="AY309" s="244" t="s">
        <v>149</v>
      </c>
    </row>
    <row r="310" s="1" customFormat="1" ht="16.5" customHeight="1">
      <c r="B310" s="39"/>
      <c r="C310" s="220" t="s">
        <v>515</v>
      </c>
      <c r="D310" s="220" t="s">
        <v>151</v>
      </c>
      <c r="E310" s="221" t="s">
        <v>516</v>
      </c>
      <c r="F310" s="222" t="s">
        <v>517</v>
      </c>
      <c r="G310" s="223" t="s">
        <v>154</v>
      </c>
      <c r="H310" s="224">
        <v>514.79999999999995</v>
      </c>
      <c r="I310" s="225"/>
      <c r="J310" s="226">
        <f>ROUND(I310*H310,2)</f>
        <v>0</v>
      </c>
      <c r="K310" s="222" t="s">
        <v>155</v>
      </c>
      <c r="L310" s="44"/>
      <c r="M310" s="227" t="s">
        <v>19</v>
      </c>
      <c r="N310" s="228" t="s">
        <v>43</v>
      </c>
      <c r="O310" s="84"/>
      <c r="P310" s="229">
        <f>O310*H310</f>
        <v>0</v>
      </c>
      <c r="Q310" s="229">
        <v>0</v>
      </c>
      <c r="R310" s="229">
        <f>Q310*H310</f>
        <v>0</v>
      </c>
      <c r="S310" s="229">
        <v>0</v>
      </c>
      <c r="T310" s="230">
        <f>S310*H310</f>
        <v>0</v>
      </c>
      <c r="AR310" s="231" t="s">
        <v>156</v>
      </c>
      <c r="AT310" s="231" t="s">
        <v>151</v>
      </c>
      <c r="AU310" s="231" t="s">
        <v>81</v>
      </c>
      <c r="AY310" s="18" t="s">
        <v>149</v>
      </c>
      <c r="BE310" s="232">
        <f>IF(N310="základní",J310,0)</f>
        <v>0</v>
      </c>
      <c r="BF310" s="232">
        <f>IF(N310="snížená",J310,0)</f>
        <v>0</v>
      </c>
      <c r="BG310" s="232">
        <f>IF(N310="zákl. přenesená",J310,0)</f>
        <v>0</v>
      </c>
      <c r="BH310" s="232">
        <f>IF(N310="sníž. přenesená",J310,0)</f>
        <v>0</v>
      </c>
      <c r="BI310" s="232">
        <f>IF(N310="nulová",J310,0)</f>
        <v>0</v>
      </c>
      <c r="BJ310" s="18" t="s">
        <v>79</v>
      </c>
      <c r="BK310" s="232">
        <f>ROUND(I310*H310,2)</f>
        <v>0</v>
      </c>
      <c r="BL310" s="18" t="s">
        <v>156</v>
      </c>
      <c r="BM310" s="231" t="s">
        <v>518</v>
      </c>
    </row>
    <row r="311" s="1" customFormat="1" ht="24" customHeight="1">
      <c r="B311" s="39"/>
      <c r="C311" s="220" t="s">
        <v>519</v>
      </c>
      <c r="D311" s="220" t="s">
        <v>151</v>
      </c>
      <c r="E311" s="221" t="s">
        <v>520</v>
      </c>
      <c r="F311" s="222" t="s">
        <v>521</v>
      </c>
      <c r="G311" s="223" t="s">
        <v>154</v>
      </c>
      <c r="H311" s="224">
        <v>43.420000000000002</v>
      </c>
      <c r="I311" s="225"/>
      <c r="J311" s="226">
        <f>ROUND(I311*H311,2)</f>
        <v>0</v>
      </c>
      <c r="K311" s="222" t="s">
        <v>155</v>
      </c>
      <c r="L311" s="44"/>
      <c r="M311" s="227" t="s">
        <v>19</v>
      </c>
      <c r="N311" s="228" t="s">
        <v>43</v>
      </c>
      <c r="O311" s="84"/>
      <c r="P311" s="229">
        <f>O311*H311</f>
        <v>0</v>
      </c>
      <c r="Q311" s="229">
        <v>0.00012999999999999999</v>
      </c>
      <c r="R311" s="229">
        <f>Q311*H311</f>
        <v>0.0056445999999999996</v>
      </c>
      <c r="S311" s="229">
        <v>0</v>
      </c>
      <c r="T311" s="230">
        <f>S311*H311</f>
        <v>0</v>
      </c>
      <c r="AR311" s="231" t="s">
        <v>156</v>
      </c>
      <c r="AT311" s="231" t="s">
        <v>151</v>
      </c>
      <c r="AU311" s="231" t="s">
        <v>81</v>
      </c>
      <c r="AY311" s="18" t="s">
        <v>149</v>
      </c>
      <c r="BE311" s="232">
        <f>IF(N311="základní",J311,0)</f>
        <v>0</v>
      </c>
      <c r="BF311" s="232">
        <f>IF(N311="snížená",J311,0)</f>
        <v>0</v>
      </c>
      <c r="BG311" s="232">
        <f>IF(N311="zákl. přenesená",J311,0)</f>
        <v>0</v>
      </c>
      <c r="BH311" s="232">
        <f>IF(N311="sníž. přenesená",J311,0)</f>
        <v>0</v>
      </c>
      <c r="BI311" s="232">
        <f>IF(N311="nulová",J311,0)</f>
        <v>0</v>
      </c>
      <c r="BJ311" s="18" t="s">
        <v>79</v>
      </c>
      <c r="BK311" s="232">
        <f>ROUND(I311*H311,2)</f>
        <v>0</v>
      </c>
      <c r="BL311" s="18" t="s">
        <v>156</v>
      </c>
      <c r="BM311" s="231" t="s">
        <v>522</v>
      </c>
    </row>
    <row r="312" s="12" customFormat="1">
      <c r="B312" s="233"/>
      <c r="C312" s="234"/>
      <c r="D312" s="235" t="s">
        <v>158</v>
      </c>
      <c r="E312" s="236" t="s">
        <v>19</v>
      </c>
      <c r="F312" s="237" t="s">
        <v>443</v>
      </c>
      <c r="G312" s="234"/>
      <c r="H312" s="238">
        <v>43.420000000000002</v>
      </c>
      <c r="I312" s="239"/>
      <c r="J312" s="234"/>
      <c r="K312" s="234"/>
      <c r="L312" s="240"/>
      <c r="M312" s="241"/>
      <c r="N312" s="242"/>
      <c r="O312" s="242"/>
      <c r="P312" s="242"/>
      <c r="Q312" s="242"/>
      <c r="R312" s="242"/>
      <c r="S312" s="242"/>
      <c r="T312" s="243"/>
      <c r="AT312" s="244" t="s">
        <v>158</v>
      </c>
      <c r="AU312" s="244" t="s">
        <v>81</v>
      </c>
      <c r="AV312" s="12" t="s">
        <v>81</v>
      </c>
      <c r="AW312" s="12" t="s">
        <v>34</v>
      </c>
      <c r="AX312" s="12" t="s">
        <v>79</v>
      </c>
      <c r="AY312" s="244" t="s">
        <v>149</v>
      </c>
    </row>
    <row r="313" s="1" customFormat="1" ht="24" customHeight="1">
      <c r="B313" s="39"/>
      <c r="C313" s="220" t="s">
        <v>523</v>
      </c>
      <c r="D313" s="220" t="s">
        <v>151</v>
      </c>
      <c r="E313" s="221" t="s">
        <v>524</v>
      </c>
      <c r="F313" s="222" t="s">
        <v>525</v>
      </c>
      <c r="G313" s="223" t="s">
        <v>154</v>
      </c>
      <c r="H313" s="224">
        <v>223.30000000000001</v>
      </c>
      <c r="I313" s="225"/>
      <c r="J313" s="226">
        <f>ROUND(I313*H313,2)</f>
        <v>0</v>
      </c>
      <c r="K313" s="222" t="s">
        <v>155</v>
      </c>
      <c r="L313" s="44"/>
      <c r="M313" s="227" t="s">
        <v>19</v>
      </c>
      <c r="N313" s="228" t="s">
        <v>43</v>
      </c>
      <c r="O313" s="84"/>
      <c r="P313" s="229">
        <f>O313*H313</f>
        <v>0</v>
      </c>
      <c r="Q313" s="229">
        <v>0.00021000000000000001</v>
      </c>
      <c r="R313" s="229">
        <f>Q313*H313</f>
        <v>0.046893000000000004</v>
      </c>
      <c r="S313" s="229">
        <v>0</v>
      </c>
      <c r="T313" s="230">
        <f>S313*H313</f>
        <v>0</v>
      </c>
      <c r="AR313" s="231" t="s">
        <v>156</v>
      </c>
      <c r="AT313" s="231" t="s">
        <v>151</v>
      </c>
      <c r="AU313" s="231" t="s">
        <v>81</v>
      </c>
      <c r="AY313" s="18" t="s">
        <v>149</v>
      </c>
      <c r="BE313" s="232">
        <f>IF(N313="základní",J313,0)</f>
        <v>0</v>
      </c>
      <c r="BF313" s="232">
        <f>IF(N313="snížená",J313,0)</f>
        <v>0</v>
      </c>
      <c r="BG313" s="232">
        <f>IF(N313="zákl. přenesená",J313,0)</f>
        <v>0</v>
      </c>
      <c r="BH313" s="232">
        <f>IF(N313="sníž. přenesená",J313,0)</f>
        <v>0</v>
      </c>
      <c r="BI313" s="232">
        <f>IF(N313="nulová",J313,0)</f>
        <v>0</v>
      </c>
      <c r="BJ313" s="18" t="s">
        <v>79</v>
      </c>
      <c r="BK313" s="232">
        <f>ROUND(I313*H313,2)</f>
        <v>0</v>
      </c>
      <c r="BL313" s="18" t="s">
        <v>156</v>
      </c>
      <c r="BM313" s="231" t="s">
        <v>526</v>
      </c>
    </row>
    <row r="314" s="12" customFormat="1">
      <c r="B314" s="233"/>
      <c r="C314" s="234"/>
      <c r="D314" s="235" t="s">
        <v>158</v>
      </c>
      <c r="E314" s="236" t="s">
        <v>19</v>
      </c>
      <c r="F314" s="237" t="s">
        <v>442</v>
      </c>
      <c r="G314" s="234"/>
      <c r="H314" s="238">
        <v>223.30000000000001</v>
      </c>
      <c r="I314" s="239"/>
      <c r="J314" s="234"/>
      <c r="K314" s="234"/>
      <c r="L314" s="240"/>
      <c r="M314" s="241"/>
      <c r="N314" s="242"/>
      <c r="O314" s="242"/>
      <c r="P314" s="242"/>
      <c r="Q314" s="242"/>
      <c r="R314" s="242"/>
      <c r="S314" s="242"/>
      <c r="T314" s="243"/>
      <c r="AT314" s="244" t="s">
        <v>158</v>
      </c>
      <c r="AU314" s="244" t="s">
        <v>81</v>
      </c>
      <c r="AV314" s="12" t="s">
        <v>81</v>
      </c>
      <c r="AW314" s="12" t="s">
        <v>34</v>
      </c>
      <c r="AX314" s="12" t="s">
        <v>79</v>
      </c>
      <c r="AY314" s="244" t="s">
        <v>149</v>
      </c>
    </row>
    <row r="315" s="1" customFormat="1" ht="24" customHeight="1">
      <c r="B315" s="39"/>
      <c r="C315" s="220" t="s">
        <v>527</v>
      </c>
      <c r="D315" s="220" t="s">
        <v>151</v>
      </c>
      <c r="E315" s="221" t="s">
        <v>528</v>
      </c>
      <c r="F315" s="222" t="s">
        <v>529</v>
      </c>
      <c r="G315" s="223" t="s">
        <v>171</v>
      </c>
      <c r="H315" s="224">
        <v>8.5</v>
      </c>
      <c r="I315" s="225"/>
      <c r="J315" s="226">
        <f>ROUND(I315*H315,2)</f>
        <v>0</v>
      </c>
      <c r="K315" s="222" t="s">
        <v>155</v>
      </c>
      <c r="L315" s="44"/>
      <c r="M315" s="227" t="s">
        <v>19</v>
      </c>
      <c r="N315" s="228" t="s">
        <v>43</v>
      </c>
      <c r="O315" s="84"/>
      <c r="P315" s="229">
        <f>O315*H315</f>
        <v>0</v>
      </c>
      <c r="Q315" s="229">
        <v>0</v>
      </c>
      <c r="R315" s="229">
        <f>Q315*H315</f>
        <v>0</v>
      </c>
      <c r="S315" s="229">
        <v>0</v>
      </c>
      <c r="T315" s="230">
        <f>S315*H315</f>
        <v>0</v>
      </c>
      <c r="AR315" s="231" t="s">
        <v>156</v>
      </c>
      <c r="AT315" s="231" t="s">
        <v>151</v>
      </c>
      <c r="AU315" s="231" t="s">
        <v>81</v>
      </c>
      <c r="AY315" s="18" t="s">
        <v>149</v>
      </c>
      <c r="BE315" s="232">
        <f>IF(N315="základní",J315,0)</f>
        <v>0</v>
      </c>
      <c r="BF315" s="232">
        <f>IF(N315="snížená",J315,0)</f>
        <v>0</v>
      </c>
      <c r="BG315" s="232">
        <f>IF(N315="zákl. přenesená",J315,0)</f>
        <v>0</v>
      </c>
      <c r="BH315" s="232">
        <f>IF(N315="sníž. přenesená",J315,0)</f>
        <v>0</v>
      </c>
      <c r="BI315" s="232">
        <f>IF(N315="nulová",J315,0)</f>
        <v>0</v>
      </c>
      <c r="BJ315" s="18" t="s">
        <v>79</v>
      </c>
      <c r="BK315" s="232">
        <f>ROUND(I315*H315,2)</f>
        <v>0</v>
      </c>
      <c r="BL315" s="18" t="s">
        <v>156</v>
      </c>
      <c r="BM315" s="231" t="s">
        <v>530</v>
      </c>
    </row>
    <row r="316" s="12" customFormat="1">
      <c r="B316" s="233"/>
      <c r="C316" s="234"/>
      <c r="D316" s="235" t="s">
        <v>158</v>
      </c>
      <c r="E316" s="236" t="s">
        <v>19</v>
      </c>
      <c r="F316" s="237" t="s">
        <v>531</v>
      </c>
      <c r="G316" s="234"/>
      <c r="H316" s="238">
        <v>8.5</v>
      </c>
      <c r="I316" s="239"/>
      <c r="J316" s="234"/>
      <c r="K316" s="234"/>
      <c r="L316" s="240"/>
      <c r="M316" s="241"/>
      <c r="N316" s="242"/>
      <c r="O316" s="242"/>
      <c r="P316" s="242"/>
      <c r="Q316" s="242"/>
      <c r="R316" s="242"/>
      <c r="S316" s="242"/>
      <c r="T316" s="243"/>
      <c r="AT316" s="244" t="s">
        <v>158</v>
      </c>
      <c r="AU316" s="244" t="s">
        <v>81</v>
      </c>
      <c r="AV316" s="12" t="s">
        <v>81</v>
      </c>
      <c r="AW316" s="12" t="s">
        <v>34</v>
      </c>
      <c r="AX316" s="12" t="s">
        <v>79</v>
      </c>
      <c r="AY316" s="244" t="s">
        <v>149</v>
      </c>
    </row>
    <row r="317" s="1" customFormat="1" ht="16.5" customHeight="1">
      <c r="B317" s="39"/>
      <c r="C317" s="220" t="s">
        <v>532</v>
      </c>
      <c r="D317" s="220" t="s">
        <v>151</v>
      </c>
      <c r="E317" s="221" t="s">
        <v>533</v>
      </c>
      <c r="F317" s="222" t="s">
        <v>534</v>
      </c>
      <c r="G317" s="223" t="s">
        <v>171</v>
      </c>
      <c r="H317" s="224">
        <v>765</v>
      </c>
      <c r="I317" s="225"/>
      <c r="J317" s="226">
        <f>ROUND(I317*H317,2)</f>
        <v>0</v>
      </c>
      <c r="K317" s="222" t="s">
        <v>155</v>
      </c>
      <c r="L317" s="44"/>
      <c r="M317" s="227" t="s">
        <v>19</v>
      </c>
      <c r="N317" s="228" t="s">
        <v>43</v>
      </c>
      <c r="O317" s="84"/>
      <c r="P317" s="229">
        <f>O317*H317</f>
        <v>0</v>
      </c>
      <c r="Q317" s="229">
        <v>0</v>
      </c>
      <c r="R317" s="229">
        <f>Q317*H317</f>
        <v>0</v>
      </c>
      <c r="S317" s="229">
        <v>0</v>
      </c>
      <c r="T317" s="230">
        <f>S317*H317</f>
        <v>0</v>
      </c>
      <c r="AR317" s="231" t="s">
        <v>156</v>
      </c>
      <c r="AT317" s="231" t="s">
        <v>151</v>
      </c>
      <c r="AU317" s="231" t="s">
        <v>81</v>
      </c>
      <c r="AY317" s="18" t="s">
        <v>149</v>
      </c>
      <c r="BE317" s="232">
        <f>IF(N317="základní",J317,0)</f>
        <v>0</v>
      </c>
      <c r="BF317" s="232">
        <f>IF(N317="snížená",J317,0)</f>
        <v>0</v>
      </c>
      <c r="BG317" s="232">
        <f>IF(N317="zákl. přenesená",J317,0)</f>
        <v>0</v>
      </c>
      <c r="BH317" s="232">
        <f>IF(N317="sníž. přenesená",J317,0)</f>
        <v>0</v>
      </c>
      <c r="BI317" s="232">
        <f>IF(N317="nulová",J317,0)</f>
        <v>0</v>
      </c>
      <c r="BJ317" s="18" t="s">
        <v>79</v>
      </c>
      <c r="BK317" s="232">
        <f>ROUND(I317*H317,2)</f>
        <v>0</v>
      </c>
      <c r="BL317" s="18" t="s">
        <v>156</v>
      </c>
      <c r="BM317" s="231" t="s">
        <v>535</v>
      </c>
    </row>
    <row r="318" s="12" customFormat="1">
      <c r="B318" s="233"/>
      <c r="C318" s="234"/>
      <c r="D318" s="235" t="s">
        <v>158</v>
      </c>
      <c r="E318" s="236" t="s">
        <v>19</v>
      </c>
      <c r="F318" s="237" t="s">
        <v>536</v>
      </c>
      <c r="G318" s="234"/>
      <c r="H318" s="238">
        <v>765</v>
      </c>
      <c r="I318" s="239"/>
      <c r="J318" s="234"/>
      <c r="K318" s="234"/>
      <c r="L318" s="240"/>
      <c r="M318" s="241"/>
      <c r="N318" s="242"/>
      <c r="O318" s="242"/>
      <c r="P318" s="242"/>
      <c r="Q318" s="242"/>
      <c r="R318" s="242"/>
      <c r="S318" s="242"/>
      <c r="T318" s="243"/>
      <c r="AT318" s="244" t="s">
        <v>158</v>
      </c>
      <c r="AU318" s="244" t="s">
        <v>81</v>
      </c>
      <c r="AV318" s="12" t="s">
        <v>81</v>
      </c>
      <c r="AW318" s="12" t="s">
        <v>34</v>
      </c>
      <c r="AX318" s="12" t="s">
        <v>79</v>
      </c>
      <c r="AY318" s="244" t="s">
        <v>149</v>
      </c>
    </row>
    <row r="319" s="1" customFormat="1" ht="24" customHeight="1">
      <c r="B319" s="39"/>
      <c r="C319" s="220" t="s">
        <v>537</v>
      </c>
      <c r="D319" s="220" t="s">
        <v>151</v>
      </c>
      <c r="E319" s="221" t="s">
        <v>538</v>
      </c>
      <c r="F319" s="222" t="s">
        <v>539</v>
      </c>
      <c r="G319" s="223" t="s">
        <v>171</v>
      </c>
      <c r="H319" s="224">
        <v>8.5</v>
      </c>
      <c r="I319" s="225"/>
      <c r="J319" s="226">
        <f>ROUND(I319*H319,2)</f>
        <v>0</v>
      </c>
      <c r="K319" s="222" t="s">
        <v>155</v>
      </c>
      <c r="L319" s="44"/>
      <c r="M319" s="227" t="s">
        <v>19</v>
      </c>
      <c r="N319" s="228" t="s">
        <v>43</v>
      </c>
      <c r="O319" s="84"/>
      <c r="P319" s="229">
        <f>O319*H319</f>
        <v>0</v>
      </c>
      <c r="Q319" s="229">
        <v>0</v>
      </c>
      <c r="R319" s="229">
        <f>Q319*H319</f>
        <v>0</v>
      </c>
      <c r="S319" s="229">
        <v>0</v>
      </c>
      <c r="T319" s="230">
        <f>S319*H319</f>
        <v>0</v>
      </c>
      <c r="AR319" s="231" t="s">
        <v>156</v>
      </c>
      <c r="AT319" s="231" t="s">
        <v>151</v>
      </c>
      <c r="AU319" s="231" t="s">
        <v>81</v>
      </c>
      <c r="AY319" s="18" t="s">
        <v>149</v>
      </c>
      <c r="BE319" s="232">
        <f>IF(N319="základní",J319,0)</f>
        <v>0</v>
      </c>
      <c r="BF319" s="232">
        <f>IF(N319="snížená",J319,0)</f>
        <v>0</v>
      </c>
      <c r="BG319" s="232">
        <f>IF(N319="zákl. přenesená",J319,0)</f>
        <v>0</v>
      </c>
      <c r="BH319" s="232">
        <f>IF(N319="sníž. přenesená",J319,0)</f>
        <v>0</v>
      </c>
      <c r="BI319" s="232">
        <f>IF(N319="nulová",J319,0)</f>
        <v>0</v>
      </c>
      <c r="BJ319" s="18" t="s">
        <v>79</v>
      </c>
      <c r="BK319" s="232">
        <f>ROUND(I319*H319,2)</f>
        <v>0</v>
      </c>
      <c r="BL319" s="18" t="s">
        <v>156</v>
      </c>
      <c r="BM319" s="231" t="s">
        <v>540</v>
      </c>
    </row>
    <row r="320" s="11" customFormat="1" ht="22.8" customHeight="1">
      <c r="B320" s="204"/>
      <c r="C320" s="205"/>
      <c r="D320" s="206" t="s">
        <v>71</v>
      </c>
      <c r="E320" s="218" t="s">
        <v>541</v>
      </c>
      <c r="F320" s="218" t="s">
        <v>542</v>
      </c>
      <c r="G320" s="205"/>
      <c r="H320" s="205"/>
      <c r="I320" s="208"/>
      <c r="J320" s="219">
        <f>BK320</f>
        <v>0</v>
      </c>
      <c r="K320" s="205"/>
      <c r="L320" s="210"/>
      <c r="M320" s="211"/>
      <c r="N320" s="212"/>
      <c r="O320" s="212"/>
      <c r="P320" s="213">
        <f>SUM(P321:P354)</f>
        <v>0</v>
      </c>
      <c r="Q320" s="212"/>
      <c r="R320" s="213">
        <f>SUM(R321:R354)</f>
        <v>0</v>
      </c>
      <c r="S320" s="212"/>
      <c r="T320" s="214">
        <f>SUM(T321:T354)</f>
        <v>7.2900159999999996</v>
      </c>
      <c r="AR320" s="215" t="s">
        <v>79</v>
      </c>
      <c r="AT320" s="216" t="s">
        <v>71</v>
      </c>
      <c r="AU320" s="216" t="s">
        <v>79</v>
      </c>
      <c r="AY320" s="215" t="s">
        <v>149</v>
      </c>
      <c r="BK320" s="217">
        <f>SUM(BK321:BK354)</f>
        <v>0</v>
      </c>
    </row>
    <row r="321" s="1" customFormat="1" ht="16.5" customHeight="1">
      <c r="B321" s="39"/>
      <c r="C321" s="220" t="s">
        <v>543</v>
      </c>
      <c r="D321" s="220" t="s">
        <v>151</v>
      </c>
      <c r="E321" s="221" t="s">
        <v>544</v>
      </c>
      <c r="F321" s="222" t="s">
        <v>545</v>
      </c>
      <c r="G321" s="223" t="s">
        <v>177</v>
      </c>
      <c r="H321" s="224">
        <v>0.38400000000000001</v>
      </c>
      <c r="I321" s="225"/>
      <c r="J321" s="226">
        <f>ROUND(I321*H321,2)</f>
        <v>0</v>
      </c>
      <c r="K321" s="222" t="s">
        <v>155</v>
      </c>
      <c r="L321" s="44"/>
      <c r="M321" s="227" t="s">
        <v>19</v>
      </c>
      <c r="N321" s="228" t="s">
        <v>43</v>
      </c>
      <c r="O321" s="84"/>
      <c r="P321" s="229">
        <f>O321*H321</f>
        <v>0</v>
      </c>
      <c r="Q321" s="229">
        <v>0</v>
      </c>
      <c r="R321" s="229">
        <f>Q321*H321</f>
        <v>0</v>
      </c>
      <c r="S321" s="229">
        <v>2</v>
      </c>
      <c r="T321" s="230">
        <f>S321*H321</f>
        <v>0.76800000000000002</v>
      </c>
      <c r="AR321" s="231" t="s">
        <v>156</v>
      </c>
      <c r="AT321" s="231" t="s">
        <v>151</v>
      </c>
      <c r="AU321" s="231" t="s">
        <v>81</v>
      </c>
      <c r="AY321" s="18" t="s">
        <v>149</v>
      </c>
      <c r="BE321" s="232">
        <f>IF(N321="základní",J321,0)</f>
        <v>0</v>
      </c>
      <c r="BF321" s="232">
        <f>IF(N321="snížená",J321,0)</f>
        <v>0</v>
      </c>
      <c r="BG321" s="232">
        <f>IF(N321="zákl. přenesená",J321,0)</f>
        <v>0</v>
      </c>
      <c r="BH321" s="232">
        <f>IF(N321="sníž. přenesená",J321,0)</f>
        <v>0</v>
      </c>
      <c r="BI321" s="232">
        <f>IF(N321="nulová",J321,0)</f>
        <v>0</v>
      </c>
      <c r="BJ321" s="18" t="s">
        <v>79</v>
      </c>
      <c r="BK321" s="232">
        <f>ROUND(I321*H321,2)</f>
        <v>0</v>
      </c>
      <c r="BL321" s="18" t="s">
        <v>156</v>
      </c>
      <c r="BM321" s="231" t="s">
        <v>546</v>
      </c>
    </row>
    <row r="322" s="12" customFormat="1">
      <c r="B322" s="233"/>
      <c r="C322" s="234"/>
      <c r="D322" s="235" t="s">
        <v>158</v>
      </c>
      <c r="E322" s="236" t="s">
        <v>19</v>
      </c>
      <c r="F322" s="237" t="s">
        <v>547</v>
      </c>
      <c r="G322" s="234"/>
      <c r="H322" s="238">
        <v>0.38400000000000001</v>
      </c>
      <c r="I322" s="239"/>
      <c r="J322" s="234"/>
      <c r="K322" s="234"/>
      <c r="L322" s="240"/>
      <c r="M322" s="241"/>
      <c r="N322" s="242"/>
      <c r="O322" s="242"/>
      <c r="P322" s="242"/>
      <c r="Q322" s="242"/>
      <c r="R322" s="242"/>
      <c r="S322" s="242"/>
      <c r="T322" s="243"/>
      <c r="AT322" s="244" t="s">
        <v>158</v>
      </c>
      <c r="AU322" s="244" t="s">
        <v>81</v>
      </c>
      <c r="AV322" s="12" t="s">
        <v>81</v>
      </c>
      <c r="AW322" s="12" t="s">
        <v>34</v>
      </c>
      <c r="AX322" s="12" t="s">
        <v>79</v>
      </c>
      <c r="AY322" s="244" t="s">
        <v>149</v>
      </c>
    </row>
    <row r="323" s="1" customFormat="1" ht="24" customHeight="1">
      <c r="B323" s="39"/>
      <c r="C323" s="220" t="s">
        <v>548</v>
      </c>
      <c r="D323" s="220" t="s">
        <v>151</v>
      </c>
      <c r="E323" s="221" t="s">
        <v>549</v>
      </c>
      <c r="F323" s="222" t="s">
        <v>550</v>
      </c>
      <c r="G323" s="223" t="s">
        <v>154</v>
      </c>
      <c r="H323" s="224">
        <v>4.5599999999999996</v>
      </c>
      <c r="I323" s="225"/>
      <c r="J323" s="226">
        <f>ROUND(I323*H323,2)</f>
        <v>0</v>
      </c>
      <c r="K323" s="222" t="s">
        <v>155</v>
      </c>
      <c r="L323" s="44"/>
      <c r="M323" s="227" t="s">
        <v>19</v>
      </c>
      <c r="N323" s="228" t="s">
        <v>43</v>
      </c>
      <c r="O323" s="84"/>
      <c r="P323" s="229">
        <f>O323*H323</f>
        <v>0</v>
      </c>
      <c r="Q323" s="229">
        <v>0</v>
      </c>
      <c r="R323" s="229">
        <f>Q323*H323</f>
        <v>0</v>
      </c>
      <c r="S323" s="229">
        <v>0.80000000000000004</v>
      </c>
      <c r="T323" s="230">
        <f>S323*H323</f>
        <v>3.6479999999999997</v>
      </c>
      <c r="AR323" s="231" t="s">
        <v>156</v>
      </c>
      <c r="AT323" s="231" t="s">
        <v>151</v>
      </c>
      <c r="AU323" s="231" t="s">
        <v>81</v>
      </c>
      <c r="AY323" s="18" t="s">
        <v>149</v>
      </c>
      <c r="BE323" s="232">
        <f>IF(N323="základní",J323,0)</f>
        <v>0</v>
      </c>
      <c r="BF323" s="232">
        <f>IF(N323="snížená",J323,0)</f>
        <v>0</v>
      </c>
      <c r="BG323" s="232">
        <f>IF(N323="zákl. přenesená",J323,0)</f>
        <v>0</v>
      </c>
      <c r="BH323" s="232">
        <f>IF(N323="sníž. přenesená",J323,0)</f>
        <v>0</v>
      </c>
      <c r="BI323" s="232">
        <f>IF(N323="nulová",J323,0)</f>
        <v>0</v>
      </c>
      <c r="BJ323" s="18" t="s">
        <v>79</v>
      </c>
      <c r="BK323" s="232">
        <f>ROUND(I323*H323,2)</f>
        <v>0</v>
      </c>
      <c r="BL323" s="18" t="s">
        <v>156</v>
      </c>
      <c r="BM323" s="231" t="s">
        <v>551</v>
      </c>
    </row>
    <row r="324" s="12" customFormat="1">
      <c r="B324" s="233"/>
      <c r="C324" s="234"/>
      <c r="D324" s="235" t="s">
        <v>158</v>
      </c>
      <c r="E324" s="236" t="s">
        <v>19</v>
      </c>
      <c r="F324" s="237" t="s">
        <v>552</v>
      </c>
      <c r="G324" s="234"/>
      <c r="H324" s="238">
        <v>2.2799999999999998</v>
      </c>
      <c r="I324" s="239"/>
      <c r="J324" s="234"/>
      <c r="K324" s="234"/>
      <c r="L324" s="240"/>
      <c r="M324" s="241"/>
      <c r="N324" s="242"/>
      <c r="O324" s="242"/>
      <c r="P324" s="242"/>
      <c r="Q324" s="242"/>
      <c r="R324" s="242"/>
      <c r="S324" s="242"/>
      <c r="T324" s="243"/>
      <c r="AT324" s="244" t="s">
        <v>158</v>
      </c>
      <c r="AU324" s="244" t="s">
        <v>81</v>
      </c>
      <c r="AV324" s="12" t="s">
        <v>81</v>
      </c>
      <c r="AW324" s="12" t="s">
        <v>34</v>
      </c>
      <c r="AX324" s="12" t="s">
        <v>72</v>
      </c>
      <c r="AY324" s="244" t="s">
        <v>149</v>
      </c>
    </row>
    <row r="325" s="12" customFormat="1">
      <c r="B325" s="233"/>
      <c r="C325" s="234"/>
      <c r="D325" s="235" t="s">
        <v>158</v>
      </c>
      <c r="E325" s="236" t="s">
        <v>19</v>
      </c>
      <c r="F325" s="237" t="s">
        <v>553</v>
      </c>
      <c r="G325" s="234"/>
      <c r="H325" s="238">
        <v>2.2799999999999998</v>
      </c>
      <c r="I325" s="239"/>
      <c r="J325" s="234"/>
      <c r="K325" s="234"/>
      <c r="L325" s="240"/>
      <c r="M325" s="241"/>
      <c r="N325" s="242"/>
      <c r="O325" s="242"/>
      <c r="P325" s="242"/>
      <c r="Q325" s="242"/>
      <c r="R325" s="242"/>
      <c r="S325" s="242"/>
      <c r="T325" s="243"/>
      <c r="AT325" s="244" t="s">
        <v>158</v>
      </c>
      <c r="AU325" s="244" t="s">
        <v>81</v>
      </c>
      <c r="AV325" s="12" t="s">
        <v>81</v>
      </c>
      <c r="AW325" s="12" t="s">
        <v>34</v>
      </c>
      <c r="AX325" s="12" t="s">
        <v>72</v>
      </c>
      <c r="AY325" s="244" t="s">
        <v>149</v>
      </c>
    </row>
    <row r="326" s="14" customFormat="1">
      <c r="B326" s="255"/>
      <c r="C326" s="256"/>
      <c r="D326" s="235" t="s">
        <v>158</v>
      </c>
      <c r="E326" s="257" t="s">
        <v>19</v>
      </c>
      <c r="F326" s="258" t="s">
        <v>185</v>
      </c>
      <c r="G326" s="256"/>
      <c r="H326" s="259">
        <v>4.5599999999999996</v>
      </c>
      <c r="I326" s="260"/>
      <c r="J326" s="256"/>
      <c r="K326" s="256"/>
      <c r="L326" s="261"/>
      <c r="M326" s="262"/>
      <c r="N326" s="263"/>
      <c r="O326" s="263"/>
      <c r="P326" s="263"/>
      <c r="Q326" s="263"/>
      <c r="R326" s="263"/>
      <c r="S326" s="263"/>
      <c r="T326" s="264"/>
      <c r="AT326" s="265" t="s">
        <v>158</v>
      </c>
      <c r="AU326" s="265" t="s">
        <v>81</v>
      </c>
      <c r="AV326" s="14" t="s">
        <v>156</v>
      </c>
      <c r="AW326" s="14" t="s">
        <v>34</v>
      </c>
      <c r="AX326" s="14" t="s">
        <v>79</v>
      </c>
      <c r="AY326" s="265" t="s">
        <v>149</v>
      </c>
    </row>
    <row r="327" s="1" customFormat="1" ht="24" customHeight="1">
      <c r="B327" s="39"/>
      <c r="C327" s="220" t="s">
        <v>554</v>
      </c>
      <c r="D327" s="220" t="s">
        <v>151</v>
      </c>
      <c r="E327" s="221" t="s">
        <v>555</v>
      </c>
      <c r="F327" s="222" t="s">
        <v>556</v>
      </c>
      <c r="G327" s="223" t="s">
        <v>154</v>
      </c>
      <c r="H327" s="224">
        <v>2.6200000000000001</v>
      </c>
      <c r="I327" s="225"/>
      <c r="J327" s="226">
        <f>ROUND(I327*H327,2)</f>
        <v>0</v>
      </c>
      <c r="K327" s="222" t="s">
        <v>155</v>
      </c>
      <c r="L327" s="44"/>
      <c r="M327" s="227" t="s">
        <v>19</v>
      </c>
      <c r="N327" s="228" t="s">
        <v>43</v>
      </c>
      <c r="O327" s="84"/>
      <c r="P327" s="229">
        <f>O327*H327</f>
        <v>0</v>
      </c>
      <c r="Q327" s="229">
        <v>0</v>
      </c>
      <c r="R327" s="229">
        <f>Q327*H327</f>
        <v>0</v>
      </c>
      <c r="S327" s="229">
        <v>0.035000000000000003</v>
      </c>
      <c r="T327" s="230">
        <f>S327*H327</f>
        <v>0.091700000000000018</v>
      </c>
      <c r="AR327" s="231" t="s">
        <v>156</v>
      </c>
      <c r="AT327" s="231" t="s">
        <v>151</v>
      </c>
      <c r="AU327" s="231" t="s">
        <v>81</v>
      </c>
      <c r="AY327" s="18" t="s">
        <v>149</v>
      </c>
      <c r="BE327" s="232">
        <f>IF(N327="základní",J327,0)</f>
        <v>0</v>
      </c>
      <c r="BF327" s="232">
        <f>IF(N327="snížená",J327,0)</f>
        <v>0</v>
      </c>
      <c r="BG327" s="232">
        <f>IF(N327="zákl. přenesená",J327,0)</f>
        <v>0</v>
      </c>
      <c r="BH327" s="232">
        <f>IF(N327="sníž. přenesená",J327,0)</f>
        <v>0</v>
      </c>
      <c r="BI327" s="232">
        <f>IF(N327="nulová",J327,0)</f>
        <v>0</v>
      </c>
      <c r="BJ327" s="18" t="s">
        <v>79</v>
      </c>
      <c r="BK327" s="232">
        <f>ROUND(I327*H327,2)</f>
        <v>0</v>
      </c>
      <c r="BL327" s="18" t="s">
        <v>156</v>
      </c>
      <c r="BM327" s="231" t="s">
        <v>557</v>
      </c>
    </row>
    <row r="328" s="12" customFormat="1">
      <c r="B328" s="233"/>
      <c r="C328" s="234"/>
      <c r="D328" s="235" t="s">
        <v>158</v>
      </c>
      <c r="E328" s="236" t="s">
        <v>19</v>
      </c>
      <c r="F328" s="237" t="s">
        <v>558</v>
      </c>
      <c r="G328" s="234"/>
      <c r="H328" s="238">
        <v>1.22</v>
      </c>
      <c r="I328" s="239"/>
      <c r="J328" s="234"/>
      <c r="K328" s="234"/>
      <c r="L328" s="240"/>
      <c r="M328" s="241"/>
      <c r="N328" s="242"/>
      <c r="O328" s="242"/>
      <c r="P328" s="242"/>
      <c r="Q328" s="242"/>
      <c r="R328" s="242"/>
      <c r="S328" s="242"/>
      <c r="T328" s="243"/>
      <c r="AT328" s="244" t="s">
        <v>158</v>
      </c>
      <c r="AU328" s="244" t="s">
        <v>81</v>
      </c>
      <c r="AV328" s="12" t="s">
        <v>81</v>
      </c>
      <c r="AW328" s="12" t="s">
        <v>34</v>
      </c>
      <c r="AX328" s="12" t="s">
        <v>72</v>
      </c>
      <c r="AY328" s="244" t="s">
        <v>149</v>
      </c>
    </row>
    <row r="329" s="12" customFormat="1">
      <c r="B329" s="233"/>
      <c r="C329" s="234"/>
      <c r="D329" s="235" t="s">
        <v>158</v>
      </c>
      <c r="E329" s="236" t="s">
        <v>19</v>
      </c>
      <c r="F329" s="237" t="s">
        <v>559</v>
      </c>
      <c r="G329" s="234"/>
      <c r="H329" s="238">
        <v>1.3999999999999999</v>
      </c>
      <c r="I329" s="239"/>
      <c r="J329" s="234"/>
      <c r="K329" s="234"/>
      <c r="L329" s="240"/>
      <c r="M329" s="241"/>
      <c r="N329" s="242"/>
      <c r="O329" s="242"/>
      <c r="P329" s="242"/>
      <c r="Q329" s="242"/>
      <c r="R329" s="242"/>
      <c r="S329" s="242"/>
      <c r="T329" s="243"/>
      <c r="AT329" s="244" t="s">
        <v>158</v>
      </c>
      <c r="AU329" s="244" t="s">
        <v>81</v>
      </c>
      <c r="AV329" s="12" t="s">
        <v>81</v>
      </c>
      <c r="AW329" s="12" t="s">
        <v>34</v>
      </c>
      <c r="AX329" s="12" t="s">
        <v>72</v>
      </c>
      <c r="AY329" s="244" t="s">
        <v>149</v>
      </c>
    </row>
    <row r="330" s="14" customFormat="1">
      <c r="B330" s="255"/>
      <c r="C330" s="256"/>
      <c r="D330" s="235" t="s">
        <v>158</v>
      </c>
      <c r="E330" s="257" t="s">
        <v>19</v>
      </c>
      <c r="F330" s="258" t="s">
        <v>185</v>
      </c>
      <c r="G330" s="256"/>
      <c r="H330" s="259">
        <v>2.6200000000000001</v>
      </c>
      <c r="I330" s="260"/>
      <c r="J330" s="256"/>
      <c r="K330" s="256"/>
      <c r="L330" s="261"/>
      <c r="M330" s="262"/>
      <c r="N330" s="263"/>
      <c r="O330" s="263"/>
      <c r="P330" s="263"/>
      <c r="Q330" s="263"/>
      <c r="R330" s="263"/>
      <c r="S330" s="263"/>
      <c r="T330" s="264"/>
      <c r="AT330" s="265" t="s">
        <v>158</v>
      </c>
      <c r="AU330" s="265" t="s">
        <v>81</v>
      </c>
      <c r="AV330" s="14" t="s">
        <v>156</v>
      </c>
      <c r="AW330" s="14" t="s">
        <v>34</v>
      </c>
      <c r="AX330" s="14" t="s">
        <v>79</v>
      </c>
      <c r="AY330" s="265" t="s">
        <v>149</v>
      </c>
    </row>
    <row r="331" s="1" customFormat="1" ht="16.5" customHeight="1">
      <c r="B331" s="39"/>
      <c r="C331" s="220" t="s">
        <v>560</v>
      </c>
      <c r="D331" s="220" t="s">
        <v>151</v>
      </c>
      <c r="E331" s="221" t="s">
        <v>561</v>
      </c>
      <c r="F331" s="222" t="s">
        <v>562</v>
      </c>
      <c r="G331" s="223" t="s">
        <v>206</v>
      </c>
      <c r="H331" s="224">
        <v>0.35999999999999999</v>
      </c>
      <c r="I331" s="225"/>
      <c r="J331" s="226">
        <f>ROUND(I331*H331,2)</f>
        <v>0</v>
      </c>
      <c r="K331" s="222" t="s">
        <v>155</v>
      </c>
      <c r="L331" s="44"/>
      <c r="M331" s="227" t="s">
        <v>19</v>
      </c>
      <c r="N331" s="228" t="s">
        <v>43</v>
      </c>
      <c r="O331" s="84"/>
      <c r="P331" s="229">
        <f>O331*H331</f>
        <v>0</v>
      </c>
      <c r="Q331" s="229">
        <v>0</v>
      </c>
      <c r="R331" s="229">
        <f>Q331*H331</f>
        <v>0</v>
      </c>
      <c r="S331" s="229">
        <v>1</v>
      </c>
      <c r="T331" s="230">
        <f>S331*H331</f>
        <v>0.35999999999999999</v>
      </c>
      <c r="AR331" s="231" t="s">
        <v>156</v>
      </c>
      <c r="AT331" s="231" t="s">
        <v>151</v>
      </c>
      <c r="AU331" s="231" t="s">
        <v>81</v>
      </c>
      <c r="AY331" s="18" t="s">
        <v>149</v>
      </c>
      <c r="BE331" s="232">
        <f>IF(N331="základní",J331,0)</f>
        <v>0</v>
      </c>
      <c r="BF331" s="232">
        <f>IF(N331="snížená",J331,0)</f>
        <v>0</v>
      </c>
      <c r="BG331" s="232">
        <f>IF(N331="zákl. přenesená",J331,0)</f>
        <v>0</v>
      </c>
      <c r="BH331" s="232">
        <f>IF(N331="sníž. přenesená",J331,0)</f>
        <v>0</v>
      </c>
      <c r="BI331" s="232">
        <f>IF(N331="nulová",J331,0)</f>
        <v>0</v>
      </c>
      <c r="BJ331" s="18" t="s">
        <v>79</v>
      </c>
      <c r="BK331" s="232">
        <f>ROUND(I331*H331,2)</f>
        <v>0</v>
      </c>
      <c r="BL331" s="18" t="s">
        <v>156</v>
      </c>
      <c r="BM331" s="231" t="s">
        <v>563</v>
      </c>
    </row>
    <row r="332" s="12" customFormat="1">
      <c r="B332" s="233"/>
      <c r="C332" s="234"/>
      <c r="D332" s="235" t="s">
        <v>158</v>
      </c>
      <c r="E332" s="236" t="s">
        <v>19</v>
      </c>
      <c r="F332" s="237" t="s">
        <v>564</v>
      </c>
      <c r="G332" s="234"/>
      <c r="H332" s="238">
        <v>0.35999999999999999</v>
      </c>
      <c r="I332" s="239"/>
      <c r="J332" s="234"/>
      <c r="K332" s="234"/>
      <c r="L332" s="240"/>
      <c r="M332" s="241"/>
      <c r="N332" s="242"/>
      <c r="O332" s="242"/>
      <c r="P332" s="242"/>
      <c r="Q332" s="242"/>
      <c r="R332" s="242"/>
      <c r="S332" s="242"/>
      <c r="T332" s="243"/>
      <c r="AT332" s="244" t="s">
        <v>158</v>
      </c>
      <c r="AU332" s="244" t="s">
        <v>81</v>
      </c>
      <c r="AV332" s="12" t="s">
        <v>81</v>
      </c>
      <c r="AW332" s="12" t="s">
        <v>34</v>
      </c>
      <c r="AX332" s="12" t="s">
        <v>79</v>
      </c>
      <c r="AY332" s="244" t="s">
        <v>149</v>
      </c>
    </row>
    <row r="333" s="1" customFormat="1" ht="24" customHeight="1">
      <c r="B333" s="39"/>
      <c r="C333" s="220" t="s">
        <v>565</v>
      </c>
      <c r="D333" s="220" t="s">
        <v>151</v>
      </c>
      <c r="E333" s="221" t="s">
        <v>566</v>
      </c>
      <c r="F333" s="222" t="s">
        <v>567</v>
      </c>
      <c r="G333" s="223" t="s">
        <v>154</v>
      </c>
      <c r="H333" s="224">
        <v>5.4299999999999997</v>
      </c>
      <c r="I333" s="225"/>
      <c r="J333" s="226">
        <f>ROUND(I333*H333,2)</f>
        <v>0</v>
      </c>
      <c r="K333" s="222" t="s">
        <v>155</v>
      </c>
      <c r="L333" s="44"/>
      <c r="M333" s="227" t="s">
        <v>19</v>
      </c>
      <c r="N333" s="228" t="s">
        <v>43</v>
      </c>
      <c r="O333" s="84"/>
      <c r="P333" s="229">
        <f>O333*H333</f>
        <v>0</v>
      </c>
      <c r="Q333" s="229">
        <v>0</v>
      </c>
      <c r="R333" s="229">
        <f>Q333*H333</f>
        <v>0</v>
      </c>
      <c r="S333" s="229">
        <v>0.074999999999999997</v>
      </c>
      <c r="T333" s="230">
        <f>S333*H333</f>
        <v>0.40724999999999995</v>
      </c>
      <c r="AR333" s="231" t="s">
        <v>156</v>
      </c>
      <c r="AT333" s="231" t="s">
        <v>151</v>
      </c>
      <c r="AU333" s="231" t="s">
        <v>81</v>
      </c>
      <c r="AY333" s="18" t="s">
        <v>149</v>
      </c>
      <c r="BE333" s="232">
        <f>IF(N333="základní",J333,0)</f>
        <v>0</v>
      </c>
      <c r="BF333" s="232">
        <f>IF(N333="snížená",J333,0)</f>
        <v>0</v>
      </c>
      <c r="BG333" s="232">
        <f>IF(N333="zákl. přenesená",J333,0)</f>
        <v>0</v>
      </c>
      <c r="BH333" s="232">
        <f>IF(N333="sníž. přenesená",J333,0)</f>
        <v>0</v>
      </c>
      <c r="BI333" s="232">
        <f>IF(N333="nulová",J333,0)</f>
        <v>0</v>
      </c>
      <c r="BJ333" s="18" t="s">
        <v>79</v>
      </c>
      <c r="BK333" s="232">
        <f>ROUND(I333*H333,2)</f>
        <v>0</v>
      </c>
      <c r="BL333" s="18" t="s">
        <v>156</v>
      </c>
      <c r="BM333" s="231" t="s">
        <v>568</v>
      </c>
    </row>
    <row r="334" s="12" customFormat="1">
      <c r="B334" s="233"/>
      <c r="C334" s="234"/>
      <c r="D334" s="235" t="s">
        <v>158</v>
      </c>
      <c r="E334" s="236" t="s">
        <v>19</v>
      </c>
      <c r="F334" s="237" t="s">
        <v>569</v>
      </c>
      <c r="G334" s="234"/>
      <c r="H334" s="238">
        <v>1.0800000000000001</v>
      </c>
      <c r="I334" s="239"/>
      <c r="J334" s="234"/>
      <c r="K334" s="234"/>
      <c r="L334" s="240"/>
      <c r="M334" s="241"/>
      <c r="N334" s="242"/>
      <c r="O334" s="242"/>
      <c r="P334" s="242"/>
      <c r="Q334" s="242"/>
      <c r="R334" s="242"/>
      <c r="S334" s="242"/>
      <c r="T334" s="243"/>
      <c r="AT334" s="244" t="s">
        <v>158</v>
      </c>
      <c r="AU334" s="244" t="s">
        <v>81</v>
      </c>
      <c r="AV334" s="12" t="s">
        <v>81</v>
      </c>
      <c r="AW334" s="12" t="s">
        <v>34</v>
      </c>
      <c r="AX334" s="12" t="s">
        <v>72</v>
      </c>
      <c r="AY334" s="244" t="s">
        <v>149</v>
      </c>
    </row>
    <row r="335" s="12" customFormat="1">
      <c r="B335" s="233"/>
      <c r="C335" s="234"/>
      <c r="D335" s="235" t="s">
        <v>158</v>
      </c>
      <c r="E335" s="236" t="s">
        <v>19</v>
      </c>
      <c r="F335" s="237" t="s">
        <v>570</v>
      </c>
      <c r="G335" s="234"/>
      <c r="H335" s="238">
        <v>0.83999999999999997</v>
      </c>
      <c r="I335" s="239"/>
      <c r="J335" s="234"/>
      <c r="K335" s="234"/>
      <c r="L335" s="240"/>
      <c r="M335" s="241"/>
      <c r="N335" s="242"/>
      <c r="O335" s="242"/>
      <c r="P335" s="242"/>
      <c r="Q335" s="242"/>
      <c r="R335" s="242"/>
      <c r="S335" s="242"/>
      <c r="T335" s="243"/>
      <c r="AT335" s="244" t="s">
        <v>158</v>
      </c>
      <c r="AU335" s="244" t="s">
        <v>81</v>
      </c>
      <c r="AV335" s="12" t="s">
        <v>81</v>
      </c>
      <c r="AW335" s="12" t="s">
        <v>34</v>
      </c>
      <c r="AX335" s="12" t="s">
        <v>72</v>
      </c>
      <c r="AY335" s="244" t="s">
        <v>149</v>
      </c>
    </row>
    <row r="336" s="12" customFormat="1">
      <c r="B336" s="233"/>
      <c r="C336" s="234"/>
      <c r="D336" s="235" t="s">
        <v>158</v>
      </c>
      <c r="E336" s="236" t="s">
        <v>19</v>
      </c>
      <c r="F336" s="237" t="s">
        <v>571</v>
      </c>
      <c r="G336" s="234"/>
      <c r="H336" s="238">
        <v>2.4300000000000002</v>
      </c>
      <c r="I336" s="239"/>
      <c r="J336" s="234"/>
      <c r="K336" s="234"/>
      <c r="L336" s="240"/>
      <c r="M336" s="241"/>
      <c r="N336" s="242"/>
      <c r="O336" s="242"/>
      <c r="P336" s="242"/>
      <c r="Q336" s="242"/>
      <c r="R336" s="242"/>
      <c r="S336" s="242"/>
      <c r="T336" s="243"/>
      <c r="AT336" s="244" t="s">
        <v>158</v>
      </c>
      <c r="AU336" s="244" t="s">
        <v>81</v>
      </c>
      <c r="AV336" s="12" t="s">
        <v>81</v>
      </c>
      <c r="AW336" s="12" t="s">
        <v>34</v>
      </c>
      <c r="AX336" s="12" t="s">
        <v>72</v>
      </c>
      <c r="AY336" s="244" t="s">
        <v>149</v>
      </c>
    </row>
    <row r="337" s="12" customFormat="1">
      <c r="B337" s="233"/>
      <c r="C337" s="234"/>
      <c r="D337" s="235" t="s">
        <v>158</v>
      </c>
      <c r="E337" s="236" t="s">
        <v>19</v>
      </c>
      <c r="F337" s="237" t="s">
        <v>569</v>
      </c>
      <c r="G337" s="234"/>
      <c r="H337" s="238">
        <v>1.0800000000000001</v>
      </c>
      <c r="I337" s="239"/>
      <c r="J337" s="234"/>
      <c r="K337" s="234"/>
      <c r="L337" s="240"/>
      <c r="M337" s="241"/>
      <c r="N337" s="242"/>
      <c r="O337" s="242"/>
      <c r="P337" s="242"/>
      <c r="Q337" s="242"/>
      <c r="R337" s="242"/>
      <c r="S337" s="242"/>
      <c r="T337" s="243"/>
      <c r="AT337" s="244" t="s">
        <v>158</v>
      </c>
      <c r="AU337" s="244" t="s">
        <v>81</v>
      </c>
      <c r="AV337" s="12" t="s">
        <v>81</v>
      </c>
      <c r="AW337" s="12" t="s">
        <v>34</v>
      </c>
      <c r="AX337" s="12" t="s">
        <v>72</v>
      </c>
      <c r="AY337" s="244" t="s">
        <v>149</v>
      </c>
    </row>
    <row r="338" s="14" customFormat="1">
      <c r="B338" s="255"/>
      <c r="C338" s="256"/>
      <c r="D338" s="235" t="s">
        <v>158</v>
      </c>
      <c r="E338" s="257" t="s">
        <v>19</v>
      </c>
      <c r="F338" s="258" t="s">
        <v>185</v>
      </c>
      <c r="G338" s="256"/>
      <c r="H338" s="259">
        <v>5.4299999999999997</v>
      </c>
      <c r="I338" s="260"/>
      <c r="J338" s="256"/>
      <c r="K338" s="256"/>
      <c r="L338" s="261"/>
      <c r="M338" s="262"/>
      <c r="N338" s="263"/>
      <c r="O338" s="263"/>
      <c r="P338" s="263"/>
      <c r="Q338" s="263"/>
      <c r="R338" s="263"/>
      <c r="S338" s="263"/>
      <c r="T338" s="264"/>
      <c r="AT338" s="265" t="s">
        <v>158</v>
      </c>
      <c r="AU338" s="265" t="s">
        <v>81</v>
      </c>
      <c r="AV338" s="14" t="s">
        <v>156</v>
      </c>
      <c r="AW338" s="14" t="s">
        <v>34</v>
      </c>
      <c r="AX338" s="14" t="s">
        <v>79</v>
      </c>
      <c r="AY338" s="265" t="s">
        <v>149</v>
      </c>
    </row>
    <row r="339" s="1" customFormat="1" ht="24" customHeight="1">
      <c r="B339" s="39"/>
      <c r="C339" s="220" t="s">
        <v>572</v>
      </c>
      <c r="D339" s="220" t="s">
        <v>151</v>
      </c>
      <c r="E339" s="221" t="s">
        <v>573</v>
      </c>
      <c r="F339" s="222" t="s">
        <v>574</v>
      </c>
      <c r="G339" s="223" t="s">
        <v>154</v>
      </c>
      <c r="H339" s="224">
        <v>1.8</v>
      </c>
      <c r="I339" s="225"/>
      <c r="J339" s="226">
        <f>ROUND(I339*H339,2)</f>
        <v>0</v>
      </c>
      <c r="K339" s="222" t="s">
        <v>155</v>
      </c>
      <c r="L339" s="44"/>
      <c r="M339" s="227" t="s">
        <v>19</v>
      </c>
      <c r="N339" s="228" t="s">
        <v>43</v>
      </c>
      <c r="O339" s="84"/>
      <c r="P339" s="229">
        <f>O339*H339</f>
        <v>0</v>
      </c>
      <c r="Q339" s="229">
        <v>0</v>
      </c>
      <c r="R339" s="229">
        <f>Q339*H339</f>
        <v>0</v>
      </c>
      <c r="S339" s="229">
        <v>0.062</v>
      </c>
      <c r="T339" s="230">
        <f>S339*H339</f>
        <v>0.11160000000000001</v>
      </c>
      <c r="AR339" s="231" t="s">
        <v>156</v>
      </c>
      <c r="AT339" s="231" t="s">
        <v>151</v>
      </c>
      <c r="AU339" s="231" t="s">
        <v>81</v>
      </c>
      <c r="AY339" s="18" t="s">
        <v>149</v>
      </c>
      <c r="BE339" s="232">
        <f>IF(N339="základní",J339,0)</f>
        <v>0</v>
      </c>
      <c r="BF339" s="232">
        <f>IF(N339="snížená",J339,0)</f>
        <v>0</v>
      </c>
      <c r="BG339" s="232">
        <f>IF(N339="zákl. přenesená",J339,0)</f>
        <v>0</v>
      </c>
      <c r="BH339" s="232">
        <f>IF(N339="sníž. přenesená",J339,0)</f>
        <v>0</v>
      </c>
      <c r="BI339" s="232">
        <f>IF(N339="nulová",J339,0)</f>
        <v>0</v>
      </c>
      <c r="BJ339" s="18" t="s">
        <v>79</v>
      </c>
      <c r="BK339" s="232">
        <f>ROUND(I339*H339,2)</f>
        <v>0</v>
      </c>
      <c r="BL339" s="18" t="s">
        <v>156</v>
      </c>
      <c r="BM339" s="231" t="s">
        <v>575</v>
      </c>
    </row>
    <row r="340" s="12" customFormat="1">
      <c r="B340" s="233"/>
      <c r="C340" s="234"/>
      <c r="D340" s="235" t="s">
        <v>158</v>
      </c>
      <c r="E340" s="236" t="s">
        <v>19</v>
      </c>
      <c r="F340" s="237" t="s">
        <v>576</v>
      </c>
      <c r="G340" s="234"/>
      <c r="H340" s="238">
        <v>1.8</v>
      </c>
      <c r="I340" s="239"/>
      <c r="J340" s="234"/>
      <c r="K340" s="234"/>
      <c r="L340" s="240"/>
      <c r="M340" s="241"/>
      <c r="N340" s="242"/>
      <c r="O340" s="242"/>
      <c r="P340" s="242"/>
      <c r="Q340" s="242"/>
      <c r="R340" s="242"/>
      <c r="S340" s="242"/>
      <c r="T340" s="243"/>
      <c r="AT340" s="244" t="s">
        <v>158</v>
      </c>
      <c r="AU340" s="244" t="s">
        <v>81</v>
      </c>
      <c r="AV340" s="12" t="s">
        <v>81</v>
      </c>
      <c r="AW340" s="12" t="s">
        <v>34</v>
      </c>
      <c r="AX340" s="12" t="s">
        <v>79</v>
      </c>
      <c r="AY340" s="244" t="s">
        <v>149</v>
      </c>
    </row>
    <row r="341" s="1" customFormat="1" ht="24" customHeight="1">
      <c r="B341" s="39"/>
      <c r="C341" s="220" t="s">
        <v>577</v>
      </c>
      <c r="D341" s="220" t="s">
        <v>151</v>
      </c>
      <c r="E341" s="221" t="s">
        <v>578</v>
      </c>
      <c r="F341" s="222" t="s">
        <v>579</v>
      </c>
      <c r="G341" s="223" t="s">
        <v>154</v>
      </c>
      <c r="H341" s="224">
        <v>3.1200000000000001</v>
      </c>
      <c r="I341" s="225"/>
      <c r="J341" s="226">
        <f>ROUND(I341*H341,2)</f>
        <v>0</v>
      </c>
      <c r="K341" s="222" t="s">
        <v>155</v>
      </c>
      <c r="L341" s="44"/>
      <c r="M341" s="227" t="s">
        <v>19</v>
      </c>
      <c r="N341" s="228" t="s">
        <v>43</v>
      </c>
      <c r="O341" s="84"/>
      <c r="P341" s="229">
        <f>O341*H341</f>
        <v>0</v>
      </c>
      <c r="Q341" s="229">
        <v>0</v>
      </c>
      <c r="R341" s="229">
        <f>Q341*H341</f>
        <v>0</v>
      </c>
      <c r="S341" s="229">
        <v>0.067000000000000004</v>
      </c>
      <c r="T341" s="230">
        <f>S341*H341</f>
        <v>0.20904000000000003</v>
      </c>
      <c r="AR341" s="231" t="s">
        <v>156</v>
      </c>
      <c r="AT341" s="231" t="s">
        <v>151</v>
      </c>
      <c r="AU341" s="231" t="s">
        <v>81</v>
      </c>
      <c r="AY341" s="18" t="s">
        <v>149</v>
      </c>
      <c r="BE341" s="232">
        <f>IF(N341="základní",J341,0)</f>
        <v>0</v>
      </c>
      <c r="BF341" s="232">
        <f>IF(N341="snížená",J341,0)</f>
        <v>0</v>
      </c>
      <c r="BG341" s="232">
        <f>IF(N341="zákl. přenesená",J341,0)</f>
        <v>0</v>
      </c>
      <c r="BH341" s="232">
        <f>IF(N341="sníž. přenesená",J341,0)</f>
        <v>0</v>
      </c>
      <c r="BI341" s="232">
        <f>IF(N341="nulová",J341,0)</f>
        <v>0</v>
      </c>
      <c r="BJ341" s="18" t="s">
        <v>79</v>
      </c>
      <c r="BK341" s="232">
        <f>ROUND(I341*H341,2)</f>
        <v>0</v>
      </c>
      <c r="BL341" s="18" t="s">
        <v>156</v>
      </c>
      <c r="BM341" s="231" t="s">
        <v>580</v>
      </c>
    </row>
    <row r="342" s="12" customFormat="1">
      <c r="B342" s="233"/>
      <c r="C342" s="234"/>
      <c r="D342" s="235" t="s">
        <v>158</v>
      </c>
      <c r="E342" s="236" t="s">
        <v>19</v>
      </c>
      <c r="F342" s="237" t="s">
        <v>581</v>
      </c>
      <c r="G342" s="234"/>
      <c r="H342" s="238">
        <v>7.54</v>
      </c>
      <c r="I342" s="239"/>
      <c r="J342" s="234"/>
      <c r="K342" s="234"/>
      <c r="L342" s="240"/>
      <c r="M342" s="241"/>
      <c r="N342" s="242"/>
      <c r="O342" s="242"/>
      <c r="P342" s="242"/>
      <c r="Q342" s="242"/>
      <c r="R342" s="242"/>
      <c r="S342" s="242"/>
      <c r="T342" s="243"/>
      <c r="AT342" s="244" t="s">
        <v>158</v>
      </c>
      <c r="AU342" s="244" t="s">
        <v>81</v>
      </c>
      <c r="AV342" s="12" t="s">
        <v>81</v>
      </c>
      <c r="AW342" s="12" t="s">
        <v>34</v>
      </c>
      <c r="AX342" s="12" t="s">
        <v>72</v>
      </c>
      <c r="AY342" s="244" t="s">
        <v>149</v>
      </c>
    </row>
    <row r="343" s="12" customFormat="1">
      <c r="B343" s="233"/>
      <c r="C343" s="234"/>
      <c r="D343" s="235" t="s">
        <v>158</v>
      </c>
      <c r="E343" s="236" t="s">
        <v>19</v>
      </c>
      <c r="F343" s="237" t="s">
        <v>582</v>
      </c>
      <c r="G343" s="234"/>
      <c r="H343" s="238">
        <v>7.7999999999999998</v>
      </c>
      <c r="I343" s="239"/>
      <c r="J343" s="234"/>
      <c r="K343" s="234"/>
      <c r="L343" s="240"/>
      <c r="M343" s="241"/>
      <c r="N343" s="242"/>
      <c r="O343" s="242"/>
      <c r="P343" s="242"/>
      <c r="Q343" s="242"/>
      <c r="R343" s="242"/>
      <c r="S343" s="242"/>
      <c r="T343" s="243"/>
      <c r="AT343" s="244" t="s">
        <v>158</v>
      </c>
      <c r="AU343" s="244" t="s">
        <v>81</v>
      </c>
      <c r="AV343" s="12" t="s">
        <v>81</v>
      </c>
      <c r="AW343" s="12" t="s">
        <v>34</v>
      </c>
      <c r="AX343" s="12" t="s">
        <v>72</v>
      </c>
      <c r="AY343" s="244" t="s">
        <v>149</v>
      </c>
    </row>
    <row r="344" s="12" customFormat="1">
      <c r="B344" s="233"/>
      <c r="C344" s="234"/>
      <c r="D344" s="235" t="s">
        <v>158</v>
      </c>
      <c r="E344" s="236" t="s">
        <v>19</v>
      </c>
      <c r="F344" s="237" t="s">
        <v>583</v>
      </c>
      <c r="G344" s="234"/>
      <c r="H344" s="238">
        <v>3.1200000000000001</v>
      </c>
      <c r="I344" s="239"/>
      <c r="J344" s="234"/>
      <c r="K344" s="234"/>
      <c r="L344" s="240"/>
      <c r="M344" s="241"/>
      <c r="N344" s="242"/>
      <c r="O344" s="242"/>
      <c r="P344" s="242"/>
      <c r="Q344" s="242"/>
      <c r="R344" s="242"/>
      <c r="S344" s="242"/>
      <c r="T344" s="243"/>
      <c r="AT344" s="244" t="s">
        <v>158</v>
      </c>
      <c r="AU344" s="244" t="s">
        <v>81</v>
      </c>
      <c r="AV344" s="12" t="s">
        <v>81</v>
      </c>
      <c r="AW344" s="12" t="s">
        <v>34</v>
      </c>
      <c r="AX344" s="12" t="s">
        <v>79</v>
      </c>
      <c r="AY344" s="244" t="s">
        <v>149</v>
      </c>
    </row>
    <row r="345" s="1" customFormat="1" ht="24" customHeight="1">
      <c r="B345" s="39"/>
      <c r="C345" s="220" t="s">
        <v>584</v>
      </c>
      <c r="D345" s="220" t="s">
        <v>151</v>
      </c>
      <c r="E345" s="221" t="s">
        <v>585</v>
      </c>
      <c r="F345" s="222" t="s">
        <v>586</v>
      </c>
      <c r="G345" s="223" t="s">
        <v>154</v>
      </c>
      <c r="H345" s="224">
        <v>2.625</v>
      </c>
      <c r="I345" s="225"/>
      <c r="J345" s="226">
        <f>ROUND(I345*H345,2)</f>
        <v>0</v>
      </c>
      <c r="K345" s="222" t="s">
        <v>155</v>
      </c>
      <c r="L345" s="44"/>
      <c r="M345" s="227" t="s">
        <v>19</v>
      </c>
      <c r="N345" s="228" t="s">
        <v>43</v>
      </c>
      <c r="O345" s="84"/>
      <c r="P345" s="229">
        <f>O345*H345</f>
        <v>0</v>
      </c>
      <c r="Q345" s="229">
        <v>0</v>
      </c>
      <c r="R345" s="229">
        <f>Q345*H345</f>
        <v>0</v>
      </c>
      <c r="S345" s="229">
        <v>0.060999999999999999</v>
      </c>
      <c r="T345" s="230">
        <f>S345*H345</f>
        <v>0.16012499999999999</v>
      </c>
      <c r="AR345" s="231" t="s">
        <v>156</v>
      </c>
      <c r="AT345" s="231" t="s">
        <v>151</v>
      </c>
      <c r="AU345" s="231" t="s">
        <v>81</v>
      </c>
      <c r="AY345" s="18" t="s">
        <v>149</v>
      </c>
      <c r="BE345" s="232">
        <f>IF(N345="základní",J345,0)</f>
        <v>0</v>
      </c>
      <c r="BF345" s="232">
        <f>IF(N345="snížená",J345,0)</f>
        <v>0</v>
      </c>
      <c r="BG345" s="232">
        <f>IF(N345="zákl. přenesená",J345,0)</f>
        <v>0</v>
      </c>
      <c r="BH345" s="232">
        <f>IF(N345="sníž. přenesená",J345,0)</f>
        <v>0</v>
      </c>
      <c r="BI345" s="232">
        <f>IF(N345="nulová",J345,0)</f>
        <v>0</v>
      </c>
      <c r="BJ345" s="18" t="s">
        <v>79</v>
      </c>
      <c r="BK345" s="232">
        <f>ROUND(I345*H345,2)</f>
        <v>0</v>
      </c>
      <c r="BL345" s="18" t="s">
        <v>156</v>
      </c>
      <c r="BM345" s="231" t="s">
        <v>587</v>
      </c>
    </row>
    <row r="346" s="12" customFormat="1">
      <c r="B346" s="233"/>
      <c r="C346" s="234"/>
      <c r="D346" s="235" t="s">
        <v>158</v>
      </c>
      <c r="E346" s="236" t="s">
        <v>19</v>
      </c>
      <c r="F346" s="237" t="s">
        <v>588</v>
      </c>
      <c r="G346" s="234"/>
      <c r="H346" s="238">
        <v>2.625</v>
      </c>
      <c r="I346" s="239"/>
      <c r="J346" s="234"/>
      <c r="K346" s="234"/>
      <c r="L346" s="240"/>
      <c r="M346" s="241"/>
      <c r="N346" s="242"/>
      <c r="O346" s="242"/>
      <c r="P346" s="242"/>
      <c r="Q346" s="242"/>
      <c r="R346" s="242"/>
      <c r="S346" s="242"/>
      <c r="T346" s="243"/>
      <c r="AT346" s="244" t="s">
        <v>158</v>
      </c>
      <c r="AU346" s="244" t="s">
        <v>81</v>
      </c>
      <c r="AV346" s="12" t="s">
        <v>81</v>
      </c>
      <c r="AW346" s="12" t="s">
        <v>34</v>
      </c>
      <c r="AX346" s="12" t="s">
        <v>79</v>
      </c>
      <c r="AY346" s="244" t="s">
        <v>149</v>
      </c>
    </row>
    <row r="347" s="1" customFormat="1" ht="24" customHeight="1">
      <c r="B347" s="39"/>
      <c r="C347" s="220" t="s">
        <v>589</v>
      </c>
      <c r="D347" s="220" t="s">
        <v>151</v>
      </c>
      <c r="E347" s="221" t="s">
        <v>590</v>
      </c>
      <c r="F347" s="222" t="s">
        <v>591</v>
      </c>
      <c r="G347" s="223" t="s">
        <v>154</v>
      </c>
      <c r="H347" s="224">
        <v>5.0250000000000004</v>
      </c>
      <c r="I347" s="225"/>
      <c r="J347" s="226">
        <f>ROUND(I347*H347,2)</f>
        <v>0</v>
      </c>
      <c r="K347" s="222" t="s">
        <v>155</v>
      </c>
      <c r="L347" s="44"/>
      <c r="M347" s="227" t="s">
        <v>19</v>
      </c>
      <c r="N347" s="228" t="s">
        <v>43</v>
      </c>
      <c r="O347" s="84"/>
      <c r="P347" s="229">
        <f>O347*H347</f>
        <v>0</v>
      </c>
      <c r="Q347" s="229">
        <v>0</v>
      </c>
      <c r="R347" s="229">
        <f>Q347*H347</f>
        <v>0</v>
      </c>
      <c r="S347" s="229">
        <v>0.050000000000000003</v>
      </c>
      <c r="T347" s="230">
        <f>S347*H347</f>
        <v>0.25125000000000003</v>
      </c>
      <c r="AR347" s="231" t="s">
        <v>156</v>
      </c>
      <c r="AT347" s="231" t="s">
        <v>151</v>
      </c>
      <c r="AU347" s="231" t="s">
        <v>81</v>
      </c>
      <c r="AY347" s="18" t="s">
        <v>149</v>
      </c>
      <c r="BE347" s="232">
        <f>IF(N347="základní",J347,0)</f>
        <v>0</v>
      </c>
      <c r="BF347" s="232">
        <f>IF(N347="snížená",J347,0)</f>
        <v>0</v>
      </c>
      <c r="BG347" s="232">
        <f>IF(N347="zákl. přenesená",J347,0)</f>
        <v>0</v>
      </c>
      <c r="BH347" s="232">
        <f>IF(N347="sníž. přenesená",J347,0)</f>
        <v>0</v>
      </c>
      <c r="BI347" s="232">
        <f>IF(N347="nulová",J347,0)</f>
        <v>0</v>
      </c>
      <c r="BJ347" s="18" t="s">
        <v>79</v>
      </c>
      <c r="BK347" s="232">
        <f>ROUND(I347*H347,2)</f>
        <v>0</v>
      </c>
      <c r="BL347" s="18" t="s">
        <v>156</v>
      </c>
      <c r="BM347" s="231" t="s">
        <v>592</v>
      </c>
    </row>
    <row r="348" s="12" customFormat="1">
      <c r="B348" s="233"/>
      <c r="C348" s="234"/>
      <c r="D348" s="235" t="s">
        <v>158</v>
      </c>
      <c r="E348" s="236" t="s">
        <v>19</v>
      </c>
      <c r="F348" s="237" t="s">
        <v>593</v>
      </c>
      <c r="G348" s="234"/>
      <c r="H348" s="238">
        <v>5.0250000000000004</v>
      </c>
      <c r="I348" s="239"/>
      <c r="J348" s="234"/>
      <c r="K348" s="234"/>
      <c r="L348" s="240"/>
      <c r="M348" s="241"/>
      <c r="N348" s="242"/>
      <c r="O348" s="242"/>
      <c r="P348" s="242"/>
      <c r="Q348" s="242"/>
      <c r="R348" s="242"/>
      <c r="S348" s="242"/>
      <c r="T348" s="243"/>
      <c r="AT348" s="244" t="s">
        <v>158</v>
      </c>
      <c r="AU348" s="244" t="s">
        <v>81</v>
      </c>
      <c r="AV348" s="12" t="s">
        <v>81</v>
      </c>
      <c r="AW348" s="12" t="s">
        <v>34</v>
      </c>
      <c r="AX348" s="12" t="s">
        <v>79</v>
      </c>
      <c r="AY348" s="244" t="s">
        <v>149</v>
      </c>
    </row>
    <row r="349" s="1" customFormat="1" ht="24" customHeight="1">
      <c r="B349" s="39"/>
      <c r="C349" s="220" t="s">
        <v>594</v>
      </c>
      <c r="D349" s="220" t="s">
        <v>151</v>
      </c>
      <c r="E349" s="221" t="s">
        <v>595</v>
      </c>
      <c r="F349" s="222" t="s">
        <v>596</v>
      </c>
      <c r="G349" s="223" t="s">
        <v>154</v>
      </c>
      <c r="H349" s="224">
        <v>1.5760000000000001</v>
      </c>
      <c r="I349" s="225"/>
      <c r="J349" s="226">
        <f>ROUND(I349*H349,2)</f>
        <v>0</v>
      </c>
      <c r="K349" s="222" t="s">
        <v>155</v>
      </c>
      <c r="L349" s="44"/>
      <c r="M349" s="227" t="s">
        <v>19</v>
      </c>
      <c r="N349" s="228" t="s">
        <v>43</v>
      </c>
      <c r="O349" s="84"/>
      <c r="P349" s="229">
        <f>O349*H349</f>
        <v>0</v>
      </c>
      <c r="Q349" s="229">
        <v>0</v>
      </c>
      <c r="R349" s="229">
        <f>Q349*H349</f>
        <v>0</v>
      </c>
      <c r="S349" s="229">
        <v>0.075999999999999998</v>
      </c>
      <c r="T349" s="230">
        <f>S349*H349</f>
        <v>0.11977600000000001</v>
      </c>
      <c r="AR349" s="231" t="s">
        <v>156</v>
      </c>
      <c r="AT349" s="231" t="s">
        <v>151</v>
      </c>
      <c r="AU349" s="231" t="s">
        <v>81</v>
      </c>
      <c r="AY349" s="18" t="s">
        <v>149</v>
      </c>
      <c r="BE349" s="232">
        <f>IF(N349="základní",J349,0)</f>
        <v>0</v>
      </c>
      <c r="BF349" s="232">
        <f>IF(N349="snížená",J349,0)</f>
        <v>0</v>
      </c>
      <c r="BG349" s="232">
        <f>IF(N349="zákl. přenesená",J349,0)</f>
        <v>0</v>
      </c>
      <c r="BH349" s="232">
        <f>IF(N349="sníž. přenesená",J349,0)</f>
        <v>0</v>
      </c>
      <c r="BI349" s="232">
        <f>IF(N349="nulová",J349,0)</f>
        <v>0</v>
      </c>
      <c r="BJ349" s="18" t="s">
        <v>79</v>
      </c>
      <c r="BK349" s="232">
        <f>ROUND(I349*H349,2)</f>
        <v>0</v>
      </c>
      <c r="BL349" s="18" t="s">
        <v>156</v>
      </c>
      <c r="BM349" s="231" t="s">
        <v>597</v>
      </c>
    </row>
    <row r="350" s="12" customFormat="1">
      <c r="B350" s="233"/>
      <c r="C350" s="234"/>
      <c r="D350" s="235" t="s">
        <v>158</v>
      </c>
      <c r="E350" s="236" t="s">
        <v>19</v>
      </c>
      <c r="F350" s="237" t="s">
        <v>598</v>
      </c>
      <c r="G350" s="234"/>
      <c r="H350" s="238">
        <v>1.5760000000000001</v>
      </c>
      <c r="I350" s="239"/>
      <c r="J350" s="234"/>
      <c r="K350" s="234"/>
      <c r="L350" s="240"/>
      <c r="M350" s="241"/>
      <c r="N350" s="242"/>
      <c r="O350" s="242"/>
      <c r="P350" s="242"/>
      <c r="Q350" s="242"/>
      <c r="R350" s="242"/>
      <c r="S350" s="242"/>
      <c r="T350" s="243"/>
      <c r="AT350" s="244" t="s">
        <v>158</v>
      </c>
      <c r="AU350" s="244" t="s">
        <v>81</v>
      </c>
      <c r="AV350" s="12" t="s">
        <v>81</v>
      </c>
      <c r="AW350" s="12" t="s">
        <v>34</v>
      </c>
      <c r="AX350" s="12" t="s">
        <v>79</v>
      </c>
      <c r="AY350" s="244" t="s">
        <v>149</v>
      </c>
    </row>
    <row r="351" s="1" customFormat="1" ht="24" customHeight="1">
      <c r="B351" s="39"/>
      <c r="C351" s="220" t="s">
        <v>599</v>
      </c>
      <c r="D351" s="220" t="s">
        <v>151</v>
      </c>
      <c r="E351" s="221" t="s">
        <v>600</v>
      </c>
      <c r="F351" s="222" t="s">
        <v>601</v>
      </c>
      <c r="G351" s="223" t="s">
        <v>154</v>
      </c>
      <c r="H351" s="224">
        <v>61.225000000000001</v>
      </c>
      <c r="I351" s="225"/>
      <c r="J351" s="226">
        <f>ROUND(I351*H351,2)</f>
        <v>0</v>
      </c>
      <c r="K351" s="222" t="s">
        <v>155</v>
      </c>
      <c r="L351" s="44"/>
      <c r="M351" s="227" t="s">
        <v>19</v>
      </c>
      <c r="N351" s="228" t="s">
        <v>43</v>
      </c>
      <c r="O351" s="84"/>
      <c r="P351" s="229">
        <f>O351*H351</f>
        <v>0</v>
      </c>
      <c r="Q351" s="229">
        <v>0</v>
      </c>
      <c r="R351" s="229">
        <f>Q351*H351</f>
        <v>0</v>
      </c>
      <c r="S351" s="229">
        <v>0.019</v>
      </c>
      <c r="T351" s="230">
        <f>S351*H351</f>
        <v>1.1632750000000001</v>
      </c>
      <c r="AR351" s="231" t="s">
        <v>156</v>
      </c>
      <c r="AT351" s="231" t="s">
        <v>151</v>
      </c>
      <c r="AU351" s="231" t="s">
        <v>81</v>
      </c>
      <c r="AY351" s="18" t="s">
        <v>149</v>
      </c>
      <c r="BE351" s="232">
        <f>IF(N351="základní",J351,0)</f>
        <v>0</v>
      </c>
      <c r="BF351" s="232">
        <f>IF(N351="snížená",J351,0)</f>
        <v>0</v>
      </c>
      <c r="BG351" s="232">
        <f>IF(N351="zákl. přenesená",J351,0)</f>
        <v>0</v>
      </c>
      <c r="BH351" s="232">
        <f>IF(N351="sníž. přenesená",J351,0)</f>
        <v>0</v>
      </c>
      <c r="BI351" s="232">
        <f>IF(N351="nulová",J351,0)</f>
        <v>0</v>
      </c>
      <c r="BJ351" s="18" t="s">
        <v>79</v>
      </c>
      <c r="BK351" s="232">
        <f>ROUND(I351*H351,2)</f>
        <v>0</v>
      </c>
      <c r="BL351" s="18" t="s">
        <v>156</v>
      </c>
      <c r="BM351" s="231" t="s">
        <v>602</v>
      </c>
    </row>
    <row r="352" s="12" customFormat="1">
      <c r="B352" s="233"/>
      <c r="C352" s="234"/>
      <c r="D352" s="235" t="s">
        <v>158</v>
      </c>
      <c r="E352" s="236" t="s">
        <v>19</v>
      </c>
      <c r="F352" s="237" t="s">
        <v>603</v>
      </c>
      <c r="G352" s="234"/>
      <c r="H352" s="238">
        <v>30.809999999999999</v>
      </c>
      <c r="I352" s="239"/>
      <c r="J352" s="234"/>
      <c r="K352" s="234"/>
      <c r="L352" s="240"/>
      <c r="M352" s="241"/>
      <c r="N352" s="242"/>
      <c r="O352" s="242"/>
      <c r="P352" s="242"/>
      <c r="Q352" s="242"/>
      <c r="R352" s="242"/>
      <c r="S352" s="242"/>
      <c r="T352" s="243"/>
      <c r="AT352" s="244" t="s">
        <v>158</v>
      </c>
      <c r="AU352" s="244" t="s">
        <v>81</v>
      </c>
      <c r="AV352" s="12" t="s">
        <v>81</v>
      </c>
      <c r="AW352" s="12" t="s">
        <v>34</v>
      </c>
      <c r="AX352" s="12" t="s">
        <v>72</v>
      </c>
      <c r="AY352" s="244" t="s">
        <v>149</v>
      </c>
    </row>
    <row r="353" s="12" customFormat="1">
      <c r="B353" s="233"/>
      <c r="C353" s="234"/>
      <c r="D353" s="235" t="s">
        <v>158</v>
      </c>
      <c r="E353" s="236" t="s">
        <v>19</v>
      </c>
      <c r="F353" s="237" t="s">
        <v>604</v>
      </c>
      <c r="G353" s="234"/>
      <c r="H353" s="238">
        <v>30.414999999999999</v>
      </c>
      <c r="I353" s="239"/>
      <c r="J353" s="234"/>
      <c r="K353" s="234"/>
      <c r="L353" s="240"/>
      <c r="M353" s="241"/>
      <c r="N353" s="242"/>
      <c r="O353" s="242"/>
      <c r="P353" s="242"/>
      <c r="Q353" s="242"/>
      <c r="R353" s="242"/>
      <c r="S353" s="242"/>
      <c r="T353" s="243"/>
      <c r="AT353" s="244" t="s">
        <v>158</v>
      </c>
      <c r="AU353" s="244" t="s">
        <v>81</v>
      </c>
      <c r="AV353" s="12" t="s">
        <v>81</v>
      </c>
      <c r="AW353" s="12" t="s">
        <v>34</v>
      </c>
      <c r="AX353" s="12" t="s">
        <v>72</v>
      </c>
      <c r="AY353" s="244" t="s">
        <v>149</v>
      </c>
    </row>
    <row r="354" s="14" customFormat="1">
      <c r="B354" s="255"/>
      <c r="C354" s="256"/>
      <c r="D354" s="235" t="s">
        <v>158</v>
      </c>
      <c r="E354" s="257" t="s">
        <v>19</v>
      </c>
      <c r="F354" s="258" t="s">
        <v>185</v>
      </c>
      <c r="G354" s="256"/>
      <c r="H354" s="259">
        <v>61.224999999999994</v>
      </c>
      <c r="I354" s="260"/>
      <c r="J354" s="256"/>
      <c r="K354" s="256"/>
      <c r="L354" s="261"/>
      <c r="M354" s="262"/>
      <c r="N354" s="263"/>
      <c r="O354" s="263"/>
      <c r="P354" s="263"/>
      <c r="Q354" s="263"/>
      <c r="R354" s="263"/>
      <c r="S354" s="263"/>
      <c r="T354" s="264"/>
      <c r="AT354" s="265" t="s">
        <v>158</v>
      </c>
      <c r="AU354" s="265" t="s">
        <v>81</v>
      </c>
      <c r="AV354" s="14" t="s">
        <v>156</v>
      </c>
      <c r="AW354" s="14" t="s">
        <v>34</v>
      </c>
      <c r="AX354" s="14" t="s">
        <v>79</v>
      </c>
      <c r="AY354" s="265" t="s">
        <v>149</v>
      </c>
    </row>
    <row r="355" s="11" customFormat="1" ht="22.8" customHeight="1">
      <c r="B355" s="204"/>
      <c r="C355" s="205"/>
      <c r="D355" s="206" t="s">
        <v>71</v>
      </c>
      <c r="E355" s="218" t="s">
        <v>605</v>
      </c>
      <c r="F355" s="218" t="s">
        <v>606</v>
      </c>
      <c r="G355" s="205"/>
      <c r="H355" s="205"/>
      <c r="I355" s="208"/>
      <c r="J355" s="219">
        <f>BK355</f>
        <v>0</v>
      </c>
      <c r="K355" s="205"/>
      <c r="L355" s="210"/>
      <c r="M355" s="211"/>
      <c r="N355" s="212"/>
      <c r="O355" s="212"/>
      <c r="P355" s="213">
        <f>SUM(P356:P374)</f>
        <v>0</v>
      </c>
      <c r="Q355" s="212"/>
      <c r="R355" s="213">
        <f>SUM(R356:R374)</f>
        <v>0</v>
      </c>
      <c r="S355" s="212"/>
      <c r="T355" s="214">
        <f>SUM(T356:T374)</f>
        <v>20.870667999999998</v>
      </c>
      <c r="AR355" s="215" t="s">
        <v>79</v>
      </c>
      <c r="AT355" s="216" t="s">
        <v>71</v>
      </c>
      <c r="AU355" s="216" t="s">
        <v>79</v>
      </c>
      <c r="AY355" s="215" t="s">
        <v>149</v>
      </c>
      <c r="BK355" s="217">
        <f>SUM(BK356:BK374)</f>
        <v>0</v>
      </c>
    </row>
    <row r="356" s="1" customFormat="1" ht="24" customHeight="1">
      <c r="B356" s="39"/>
      <c r="C356" s="220" t="s">
        <v>607</v>
      </c>
      <c r="D356" s="220" t="s">
        <v>151</v>
      </c>
      <c r="E356" s="221" t="s">
        <v>608</v>
      </c>
      <c r="F356" s="222" t="s">
        <v>609</v>
      </c>
      <c r="G356" s="223" t="s">
        <v>406</v>
      </c>
      <c r="H356" s="224">
        <v>4</v>
      </c>
      <c r="I356" s="225"/>
      <c r="J356" s="226">
        <f>ROUND(I356*H356,2)</f>
        <v>0</v>
      </c>
      <c r="K356" s="222" t="s">
        <v>155</v>
      </c>
      <c r="L356" s="44"/>
      <c r="M356" s="227" t="s">
        <v>19</v>
      </c>
      <c r="N356" s="228" t="s">
        <v>43</v>
      </c>
      <c r="O356" s="84"/>
      <c r="P356" s="229">
        <f>O356*H356</f>
        <v>0</v>
      </c>
      <c r="Q356" s="229">
        <v>0</v>
      </c>
      <c r="R356" s="229">
        <f>Q356*H356</f>
        <v>0</v>
      </c>
      <c r="S356" s="229">
        <v>0.024</v>
      </c>
      <c r="T356" s="230">
        <f>S356*H356</f>
        <v>0.096000000000000002</v>
      </c>
      <c r="AR356" s="231" t="s">
        <v>156</v>
      </c>
      <c r="AT356" s="231" t="s">
        <v>151</v>
      </c>
      <c r="AU356" s="231" t="s">
        <v>81</v>
      </c>
      <c r="AY356" s="18" t="s">
        <v>149</v>
      </c>
      <c r="BE356" s="232">
        <f>IF(N356="základní",J356,0)</f>
        <v>0</v>
      </c>
      <c r="BF356" s="232">
        <f>IF(N356="snížená",J356,0)</f>
        <v>0</v>
      </c>
      <c r="BG356" s="232">
        <f>IF(N356="zákl. přenesená",J356,0)</f>
        <v>0</v>
      </c>
      <c r="BH356" s="232">
        <f>IF(N356="sníž. přenesená",J356,0)</f>
        <v>0</v>
      </c>
      <c r="BI356" s="232">
        <f>IF(N356="nulová",J356,0)</f>
        <v>0</v>
      </c>
      <c r="BJ356" s="18" t="s">
        <v>79</v>
      </c>
      <c r="BK356" s="232">
        <f>ROUND(I356*H356,2)</f>
        <v>0</v>
      </c>
      <c r="BL356" s="18" t="s">
        <v>156</v>
      </c>
      <c r="BM356" s="231" t="s">
        <v>610</v>
      </c>
    </row>
    <row r="357" s="1" customFormat="1" ht="24" customHeight="1">
      <c r="B357" s="39"/>
      <c r="C357" s="220" t="s">
        <v>611</v>
      </c>
      <c r="D357" s="220" t="s">
        <v>151</v>
      </c>
      <c r="E357" s="221" t="s">
        <v>612</v>
      </c>
      <c r="F357" s="222" t="s">
        <v>613</v>
      </c>
      <c r="G357" s="223" t="s">
        <v>154</v>
      </c>
      <c r="H357" s="224">
        <v>333.82299999999998</v>
      </c>
      <c r="I357" s="225"/>
      <c r="J357" s="226">
        <f>ROUND(I357*H357,2)</f>
        <v>0</v>
      </c>
      <c r="K357" s="222" t="s">
        <v>155</v>
      </c>
      <c r="L357" s="44"/>
      <c r="M357" s="227" t="s">
        <v>19</v>
      </c>
      <c r="N357" s="228" t="s">
        <v>43</v>
      </c>
      <c r="O357" s="84"/>
      <c r="P357" s="229">
        <f>O357*H357</f>
        <v>0</v>
      </c>
      <c r="Q357" s="229">
        <v>0</v>
      </c>
      <c r="R357" s="229">
        <f>Q357*H357</f>
        <v>0</v>
      </c>
      <c r="S357" s="229">
        <v>0.016</v>
      </c>
      <c r="T357" s="230">
        <f>S357*H357</f>
        <v>5.3411679999999997</v>
      </c>
      <c r="AR357" s="231" t="s">
        <v>156</v>
      </c>
      <c r="AT357" s="231" t="s">
        <v>151</v>
      </c>
      <c r="AU357" s="231" t="s">
        <v>81</v>
      </c>
      <c r="AY357" s="18" t="s">
        <v>149</v>
      </c>
      <c r="BE357" s="232">
        <f>IF(N357="základní",J357,0)</f>
        <v>0</v>
      </c>
      <c r="BF357" s="232">
        <f>IF(N357="snížená",J357,0)</f>
        <v>0</v>
      </c>
      <c r="BG357" s="232">
        <f>IF(N357="zákl. přenesená",J357,0)</f>
        <v>0</v>
      </c>
      <c r="BH357" s="232">
        <f>IF(N357="sníž. přenesená",J357,0)</f>
        <v>0</v>
      </c>
      <c r="BI357" s="232">
        <f>IF(N357="nulová",J357,0)</f>
        <v>0</v>
      </c>
      <c r="BJ357" s="18" t="s">
        <v>79</v>
      </c>
      <c r="BK357" s="232">
        <f>ROUND(I357*H357,2)</f>
        <v>0</v>
      </c>
      <c r="BL357" s="18" t="s">
        <v>156</v>
      </c>
      <c r="BM357" s="231" t="s">
        <v>614</v>
      </c>
    </row>
    <row r="358" s="12" customFormat="1">
      <c r="B358" s="233"/>
      <c r="C358" s="234"/>
      <c r="D358" s="235" t="s">
        <v>158</v>
      </c>
      <c r="E358" s="236" t="s">
        <v>19</v>
      </c>
      <c r="F358" s="237" t="s">
        <v>382</v>
      </c>
      <c r="G358" s="234"/>
      <c r="H358" s="238">
        <v>52.075000000000003</v>
      </c>
      <c r="I358" s="239"/>
      <c r="J358" s="234"/>
      <c r="K358" s="234"/>
      <c r="L358" s="240"/>
      <c r="M358" s="241"/>
      <c r="N358" s="242"/>
      <c r="O358" s="242"/>
      <c r="P358" s="242"/>
      <c r="Q358" s="242"/>
      <c r="R358" s="242"/>
      <c r="S358" s="242"/>
      <c r="T358" s="243"/>
      <c r="AT358" s="244" t="s">
        <v>158</v>
      </c>
      <c r="AU358" s="244" t="s">
        <v>81</v>
      </c>
      <c r="AV358" s="12" t="s">
        <v>81</v>
      </c>
      <c r="AW358" s="12" t="s">
        <v>34</v>
      </c>
      <c r="AX358" s="12" t="s">
        <v>72</v>
      </c>
      <c r="AY358" s="244" t="s">
        <v>149</v>
      </c>
    </row>
    <row r="359" s="12" customFormat="1">
      <c r="B359" s="233"/>
      <c r="C359" s="234"/>
      <c r="D359" s="235" t="s">
        <v>158</v>
      </c>
      <c r="E359" s="236" t="s">
        <v>19</v>
      </c>
      <c r="F359" s="237" t="s">
        <v>383</v>
      </c>
      <c r="G359" s="234"/>
      <c r="H359" s="238">
        <v>86.846999999999994</v>
      </c>
      <c r="I359" s="239"/>
      <c r="J359" s="234"/>
      <c r="K359" s="234"/>
      <c r="L359" s="240"/>
      <c r="M359" s="241"/>
      <c r="N359" s="242"/>
      <c r="O359" s="242"/>
      <c r="P359" s="242"/>
      <c r="Q359" s="242"/>
      <c r="R359" s="242"/>
      <c r="S359" s="242"/>
      <c r="T359" s="243"/>
      <c r="AT359" s="244" t="s">
        <v>158</v>
      </c>
      <c r="AU359" s="244" t="s">
        <v>81</v>
      </c>
      <c r="AV359" s="12" t="s">
        <v>81</v>
      </c>
      <c r="AW359" s="12" t="s">
        <v>34</v>
      </c>
      <c r="AX359" s="12" t="s">
        <v>72</v>
      </c>
      <c r="AY359" s="244" t="s">
        <v>149</v>
      </c>
    </row>
    <row r="360" s="12" customFormat="1">
      <c r="B360" s="233"/>
      <c r="C360" s="234"/>
      <c r="D360" s="235" t="s">
        <v>158</v>
      </c>
      <c r="E360" s="236" t="s">
        <v>19</v>
      </c>
      <c r="F360" s="237" t="s">
        <v>384</v>
      </c>
      <c r="G360" s="234"/>
      <c r="H360" s="238">
        <v>22.547999999999998</v>
      </c>
      <c r="I360" s="239"/>
      <c r="J360" s="234"/>
      <c r="K360" s="234"/>
      <c r="L360" s="240"/>
      <c r="M360" s="241"/>
      <c r="N360" s="242"/>
      <c r="O360" s="242"/>
      <c r="P360" s="242"/>
      <c r="Q360" s="242"/>
      <c r="R360" s="242"/>
      <c r="S360" s="242"/>
      <c r="T360" s="243"/>
      <c r="AT360" s="244" t="s">
        <v>158</v>
      </c>
      <c r="AU360" s="244" t="s">
        <v>81</v>
      </c>
      <c r="AV360" s="12" t="s">
        <v>81</v>
      </c>
      <c r="AW360" s="12" t="s">
        <v>34</v>
      </c>
      <c r="AX360" s="12" t="s">
        <v>72</v>
      </c>
      <c r="AY360" s="244" t="s">
        <v>149</v>
      </c>
    </row>
    <row r="361" s="12" customFormat="1">
      <c r="B361" s="233"/>
      <c r="C361" s="234"/>
      <c r="D361" s="235" t="s">
        <v>158</v>
      </c>
      <c r="E361" s="236" t="s">
        <v>19</v>
      </c>
      <c r="F361" s="237" t="s">
        <v>385</v>
      </c>
      <c r="G361" s="234"/>
      <c r="H361" s="238">
        <v>32.954999999999998</v>
      </c>
      <c r="I361" s="239"/>
      <c r="J361" s="234"/>
      <c r="K361" s="234"/>
      <c r="L361" s="240"/>
      <c r="M361" s="241"/>
      <c r="N361" s="242"/>
      <c r="O361" s="242"/>
      <c r="P361" s="242"/>
      <c r="Q361" s="242"/>
      <c r="R361" s="242"/>
      <c r="S361" s="242"/>
      <c r="T361" s="243"/>
      <c r="AT361" s="244" t="s">
        <v>158</v>
      </c>
      <c r="AU361" s="244" t="s">
        <v>81</v>
      </c>
      <c r="AV361" s="12" t="s">
        <v>81</v>
      </c>
      <c r="AW361" s="12" t="s">
        <v>34</v>
      </c>
      <c r="AX361" s="12" t="s">
        <v>72</v>
      </c>
      <c r="AY361" s="244" t="s">
        <v>149</v>
      </c>
    </row>
    <row r="362" s="12" customFormat="1">
      <c r="B362" s="233"/>
      <c r="C362" s="234"/>
      <c r="D362" s="235" t="s">
        <v>158</v>
      </c>
      <c r="E362" s="236" t="s">
        <v>19</v>
      </c>
      <c r="F362" s="237" t="s">
        <v>315</v>
      </c>
      <c r="G362" s="234"/>
      <c r="H362" s="238">
        <v>139.398</v>
      </c>
      <c r="I362" s="239"/>
      <c r="J362" s="234"/>
      <c r="K362" s="234"/>
      <c r="L362" s="240"/>
      <c r="M362" s="241"/>
      <c r="N362" s="242"/>
      <c r="O362" s="242"/>
      <c r="P362" s="242"/>
      <c r="Q362" s="242"/>
      <c r="R362" s="242"/>
      <c r="S362" s="242"/>
      <c r="T362" s="243"/>
      <c r="AT362" s="244" t="s">
        <v>158</v>
      </c>
      <c r="AU362" s="244" t="s">
        <v>81</v>
      </c>
      <c r="AV362" s="12" t="s">
        <v>81</v>
      </c>
      <c r="AW362" s="12" t="s">
        <v>34</v>
      </c>
      <c r="AX362" s="12" t="s">
        <v>72</v>
      </c>
      <c r="AY362" s="244" t="s">
        <v>149</v>
      </c>
    </row>
    <row r="363" s="14" customFormat="1">
      <c r="B363" s="255"/>
      <c r="C363" s="256"/>
      <c r="D363" s="235" t="s">
        <v>158</v>
      </c>
      <c r="E363" s="257" t="s">
        <v>19</v>
      </c>
      <c r="F363" s="258" t="s">
        <v>185</v>
      </c>
      <c r="G363" s="256"/>
      <c r="H363" s="259">
        <v>333.82299999999998</v>
      </c>
      <c r="I363" s="260"/>
      <c r="J363" s="256"/>
      <c r="K363" s="256"/>
      <c r="L363" s="261"/>
      <c r="M363" s="262"/>
      <c r="N363" s="263"/>
      <c r="O363" s="263"/>
      <c r="P363" s="263"/>
      <c r="Q363" s="263"/>
      <c r="R363" s="263"/>
      <c r="S363" s="263"/>
      <c r="T363" s="264"/>
      <c r="AT363" s="265" t="s">
        <v>158</v>
      </c>
      <c r="AU363" s="265" t="s">
        <v>81</v>
      </c>
      <c r="AV363" s="14" t="s">
        <v>156</v>
      </c>
      <c r="AW363" s="14" t="s">
        <v>34</v>
      </c>
      <c r="AX363" s="14" t="s">
        <v>79</v>
      </c>
      <c r="AY363" s="265" t="s">
        <v>149</v>
      </c>
    </row>
    <row r="364" s="1" customFormat="1" ht="24" customHeight="1">
      <c r="B364" s="39"/>
      <c r="C364" s="220" t="s">
        <v>615</v>
      </c>
      <c r="D364" s="220" t="s">
        <v>151</v>
      </c>
      <c r="E364" s="221" t="s">
        <v>616</v>
      </c>
      <c r="F364" s="222" t="s">
        <v>617</v>
      </c>
      <c r="G364" s="223" t="s">
        <v>154</v>
      </c>
      <c r="H364" s="224">
        <v>11.4</v>
      </c>
      <c r="I364" s="225"/>
      <c r="J364" s="226">
        <f>ROUND(I364*H364,2)</f>
        <v>0</v>
      </c>
      <c r="K364" s="222" t="s">
        <v>155</v>
      </c>
      <c r="L364" s="44"/>
      <c r="M364" s="227" t="s">
        <v>19</v>
      </c>
      <c r="N364" s="228" t="s">
        <v>43</v>
      </c>
      <c r="O364" s="84"/>
      <c r="P364" s="229">
        <f>O364*H364</f>
        <v>0</v>
      </c>
      <c r="Q364" s="229">
        <v>0</v>
      </c>
      <c r="R364" s="229">
        <f>Q364*H364</f>
        <v>0</v>
      </c>
      <c r="S364" s="229">
        <v>0.068000000000000005</v>
      </c>
      <c r="T364" s="230">
        <f>S364*H364</f>
        <v>0.77520000000000011</v>
      </c>
      <c r="AR364" s="231" t="s">
        <v>156</v>
      </c>
      <c r="AT364" s="231" t="s">
        <v>151</v>
      </c>
      <c r="AU364" s="231" t="s">
        <v>81</v>
      </c>
      <c r="AY364" s="18" t="s">
        <v>149</v>
      </c>
      <c r="BE364" s="232">
        <f>IF(N364="základní",J364,0)</f>
        <v>0</v>
      </c>
      <c r="BF364" s="232">
        <f>IF(N364="snížená",J364,0)</f>
        <v>0</v>
      </c>
      <c r="BG364" s="232">
        <f>IF(N364="zákl. přenesená",J364,0)</f>
        <v>0</v>
      </c>
      <c r="BH364" s="232">
        <f>IF(N364="sníž. přenesená",J364,0)</f>
        <v>0</v>
      </c>
      <c r="BI364" s="232">
        <f>IF(N364="nulová",J364,0)</f>
        <v>0</v>
      </c>
      <c r="BJ364" s="18" t="s">
        <v>79</v>
      </c>
      <c r="BK364" s="232">
        <f>ROUND(I364*H364,2)</f>
        <v>0</v>
      </c>
      <c r="BL364" s="18" t="s">
        <v>156</v>
      </c>
      <c r="BM364" s="231" t="s">
        <v>618</v>
      </c>
    </row>
    <row r="365" s="12" customFormat="1">
      <c r="B365" s="233"/>
      <c r="C365" s="234"/>
      <c r="D365" s="235" t="s">
        <v>158</v>
      </c>
      <c r="E365" s="236" t="s">
        <v>19</v>
      </c>
      <c r="F365" s="237" t="s">
        <v>619</v>
      </c>
      <c r="G365" s="234"/>
      <c r="H365" s="238">
        <v>5.8499999999999996</v>
      </c>
      <c r="I365" s="239"/>
      <c r="J365" s="234"/>
      <c r="K365" s="234"/>
      <c r="L365" s="240"/>
      <c r="M365" s="241"/>
      <c r="N365" s="242"/>
      <c r="O365" s="242"/>
      <c r="P365" s="242"/>
      <c r="Q365" s="242"/>
      <c r="R365" s="242"/>
      <c r="S365" s="242"/>
      <c r="T365" s="243"/>
      <c r="AT365" s="244" t="s">
        <v>158</v>
      </c>
      <c r="AU365" s="244" t="s">
        <v>81</v>
      </c>
      <c r="AV365" s="12" t="s">
        <v>81</v>
      </c>
      <c r="AW365" s="12" t="s">
        <v>34</v>
      </c>
      <c r="AX365" s="12" t="s">
        <v>72</v>
      </c>
      <c r="AY365" s="244" t="s">
        <v>149</v>
      </c>
    </row>
    <row r="366" s="12" customFormat="1">
      <c r="B366" s="233"/>
      <c r="C366" s="234"/>
      <c r="D366" s="235" t="s">
        <v>158</v>
      </c>
      <c r="E366" s="236" t="s">
        <v>19</v>
      </c>
      <c r="F366" s="237" t="s">
        <v>620</v>
      </c>
      <c r="G366" s="234"/>
      <c r="H366" s="238">
        <v>5.5499999999999998</v>
      </c>
      <c r="I366" s="239"/>
      <c r="J366" s="234"/>
      <c r="K366" s="234"/>
      <c r="L366" s="240"/>
      <c r="M366" s="241"/>
      <c r="N366" s="242"/>
      <c r="O366" s="242"/>
      <c r="P366" s="242"/>
      <c r="Q366" s="242"/>
      <c r="R366" s="242"/>
      <c r="S366" s="242"/>
      <c r="T366" s="243"/>
      <c r="AT366" s="244" t="s">
        <v>158</v>
      </c>
      <c r="AU366" s="244" t="s">
        <v>81</v>
      </c>
      <c r="AV366" s="12" t="s">
        <v>81</v>
      </c>
      <c r="AW366" s="12" t="s">
        <v>34</v>
      </c>
      <c r="AX366" s="12" t="s">
        <v>72</v>
      </c>
      <c r="AY366" s="244" t="s">
        <v>149</v>
      </c>
    </row>
    <row r="367" s="14" customFormat="1">
      <c r="B367" s="255"/>
      <c r="C367" s="256"/>
      <c r="D367" s="235" t="s">
        <v>158</v>
      </c>
      <c r="E367" s="257" t="s">
        <v>19</v>
      </c>
      <c r="F367" s="258" t="s">
        <v>185</v>
      </c>
      <c r="G367" s="256"/>
      <c r="H367" s="259">
        <v>11.399999999999999</v>
      </c>
      <c r="I367" s="260"/>
      <c r="J367" s="256"/>
      <c r="K367" s="256"/>
      <c r="L367" s="261"/>
      <c r="M367" s="262"/>
      <c r="N367" s="263"/>
      <c r="O367" s="263"/>
      <c r="P367" s="263"/>
      <c r="Q367" s="263"/>
      <c r="R367" s="263"/>
      <c r="S367" s="263"/>
      <c r="T367" s="264"/>
      <c r="AT367" s="265" t="s">
        <v>158</v>
      </c>
      <c r="AU367" s="265" t="s">
        <v>81</v>
      </c>
      <c r="AV367" s="14" t="s">
        <v>156</v>
      </c>
      <c r="AW367" s="14" t="s">
        <v>34</v>
      </c>
      <c r="AX367" s="14" t="s">
        <v>79</v>
      </c>
      <c r="AY367" s="265" t="s">
        <v>149</v>
      </c>
    </row>
    <row r="368" s="1" customFormat="1" ht="24" customHeight="1">
      <c r="B368" s="39"/>
      <c r="C368" s="220" t="s">
        <v>621</v>
      </c>
      <c r="D368" s="220" t="s">
        <v>151</v>
      </c>
      <c r="E368" s="221" t="s">
        <v>622</v>
      </c>
      <c r="F368" s="222" t="s">
        <v>623</v>
      </c>
      <c r="G368" s="223" t="s">
        <v>154</v>
      </c>
      <c r="H368" s="224">
        <v>164.69999999999999</v>
      </c>
      <c r="I368" s="225"/>
      <c r="J368" s="226">
        <f>ROUND(I368*H368,2)</f>
        <v>0</v>
      </c>
      <c r="K368" s="222" t="s">
        <v>155</v>
      </c>
      <c r="L368" s="44"/>
      <c r="M368" s="227" t="s">
        <v>19</v>
      </c>
      <c r="N368" s="228" t="s">
        <v>43</v>
      </c>
      <c r="O368" s="84"/>
      <c r="P368" s="229">
        <f>O368*H368</f>
        <v>0</v>
      </c>
      <c r="Q368" s="229">
        <v>0</v>
      </c>
      <c r="R368" s="229">
        <f>Q368*H368</f>
        <v>0</v>
      </c>
      <c r="S368" s="229">
        <v>0.088999999999999996</v>
      </c>
      <c r="T368" s="230">
        <f>S368*H368</f>
        <v>14.658299999999999</v>
      </c>
      <c r="AR368" s="231" t="s">
        <v>156</v>
      </c>
      <c r="AT368" s="231" t="s">
        <v>151</v>
      </c>
      <c r="AU368" s="231" t="s">
        <v>81</v>
      </c>
      <c r="AY368" s="18" t="s">
        <v>149</v>
      </c>
      <c r="BE368" s="232">
        <f>IF(N368="základní",J368,0)</f>
        <v>0</v>
      </c>
      <c r="BF368" s="232">
        <f>IF(N368="snížená",J368,0)</f>
        <v>0</v>
      </c>
      <c r="BG368" s="232">
        <f>IF(N368="zákl. přenesená",J368,0)</f>
        <v>0</v>
      </c>
      <c r="BH368" s="232">
        <f>IF(N368="sníž. přenesená",J368,0)</f>
        <v>0</v>
      </c>
      <c r="BI368" s="232">
        <f>IF(N368="nulová",J368,0)</f>
        <v>0</v>
      </c>
      <c r="BJ368" s="18" t="s">
        <v>79</v>
      </c>
      <c r="BK368" s="232">
        <f>ROUND(I368*H368,2)</f>
        <v>0</v>
      </c>
      <c r="BL368" s="18" t="s">
        <v>156</v>
      </c>
      <c r="BM368" s="231" t="s">
        <v>624</v>
      </c>
    </row>
    <row r="369" s="12" customFormat="1">
      <c r="B369" s="233"/>
      <c r="C369" s="234"/>
      <c r="D369" s="235" t="s">
        <v>158</v>
      </c>
      <c r="E369" s="236" t="s">
        <v>19</v>
      </c>
      <c r="F369" s="237" t="s">
        <v>324</v>
      </c>
      <c r="G369" s="234"/>
      <c r="H369" s="238">
        <v>56.865000000000002</v>
      </c>
      <c r="I369" s="239"/>
      <c r="J369" s="234"/>
      <c r="K369" s="234"/>
      <c r="L369" s="240"/>
      <c r="M369" s="241"/>
      <c r="N369" s="242"/>
      <c r="O369" s="242"/>
      <c r="P369" s="242"/>
      <c r="Q369" s="242"/>
      <c r="R369" s="242"/>
      <c r="S369" s="242"/>
      <c r="T369" s="243"/>
      <c r="AT369" s="244" t="s">
        <v>158</v>
      </c>
      <c r="AU369" s="244" t="s">
        <v>81</v>
      </c>
      <c r="AV369" s="12" t="s">
        <v>81</v>
      </c>
      <c r="AW369" s="12" t="s">
        <v>34</v>
      </c>
      <c r="AX369" s="12" t="s">
        <v>72</v>
      </c>
      <c r="AY369" s="244" t="s">
        <v>149</v>
      </c>
    </row>
    <row r="370" s="12" customFormat="1">
      <c r="B370" s="233"/>
      <c r="C370" s="234"/>
      <c r="D370" s="235" t="s">
        <v>158</v>
      </c>
      <c r="E370" s="236" t="s">
        <v>19</v>
      </c>
      <c r="F370" s="237" t="s">
        <v>325</v>
      </c>
      <c r="G370" s="234"/>
      <c r="H370" s="238">
        <v>12.949999999999999</v>
      </c>
      <c r="I370" s="239"/>
      <c r="J370" s="234"/>
      <c r="K370" s="234"/>
      <c r="L370" s="240"/>
      <c r="M370" s="241"/>
      <c r="N370" s="242"/>
      <c r="O370" s="242"/>
      <c r="P370" s="242"/>
      <c r="Q370" s="242"/>
      <c r="R370" s="242"/>
      <c r="S370" s="242"/>
      <c r="T370" s="243"/>
      <c r="AT370" s="244" t="s">
        <v>158</v>
      </c>
      <c r="AU370" s="244" t="s">
        <v>81</v>
      </c>
      <c r="AV370" s="12" t="s">
        <v>81</v>
      </c>
      <c r="AW370" s="12" t="s">
        <v>34</v>
      </c>
      <c r="AX370" s="12" t="s">
        <v>72</v>
      </c>
      <c r="AY370" s="244" t="s">
        <v>149</v>
      </c>
    </row>
    <row r="371" s="12" customFormat="1">
      <c r="B371" s="233"/>
      <c r="C371" s="234"/>
      <c r="D371" s="235" t="s">
        <v>158</v>
      </c>
      <c r="E371" s="236" t="s">
        <v>19</v>
      </c>
      <c r="F371" s="237" t="s">
        <v>326</v>
      </c>
      <c r="G371" s="234"/>
      <c r="H371" s="238">
        <v>26.556000000000001</v>
      </c>
      <c r="I371" s="239"/>
      <c r="J371" s="234"/>
      <c r="K371" s="234"/>
      <c r="L371" s="240"/>
      <c r="M371" s="241"/>
      <c r="N371" s="242"/>
      <c r="O371" s="242"/>
      <c r="P371" s="242"/>
      <c r="Q371" s="242"/>
      <c r="R371" s="242"/>
      <c r="S371" s="242"/>
      <c r="T371" s="243"/>
      <c r="AT371" s="244" t="s">
        <v>158</v>
      </c>
      <c r="AU371" s="244" t="s">
        <v>81</v>
      </c>
      <c r="AV371" s="12" t="s">
        <v>81</v>
      </c>
      <c r="AW371" s="12" t="s">
        <v>34</v>
      </c>
      <c r="AX371" s="12" t="s">
        <v>72</v>
      </c>
      <c r="AY371" s="244" t="s">
        <v>149</v>
      </c>
    </row>
    <row r="372" s="12" customFormat="1">
      <c r="B372" s="233"/>
      <c r="C372" s="234"/>
      <c r="D372" s="235" t="s">
        <v>158</v>
      </c>
      <c r="E372" s="236" t="s">
        <v>19</v>
      </c>
      <c r="F372" s="237" t="s">
        <v>625</v>
      </c>
      <c r="G372" s="234"/>
      <c r="H372" s="238">
        <v>47.768999999999998</v>
      </c>
      <c r="I372" s="239"/>
      <c r="J372" s="234"/>
      <c r="K372" s="234"/>
      <c r="L372" s="240"/>
      <c r="M372" s="241"/>
      <c r="N372" s="242"/>
      <c r="O372" s="242"/>
      <c r="P372" s="242"/>
      <c r="Q372" s="242"/>
      <c r="R372" s="242"/>
      <c r="S372" s="242"/>
      <c r="T372" s="243"/>
      <c r="AT372" s="244" t="s">
        <v>158</v>
      </c>
      <c r="AU372" s="244" t="s">
        <v>81</v>
      </c>
      <c r="AV372" s="12" t="s">
        <v>81</v>
      </c>
      <c r="AW372" s="12" t="s">
        <v>34</v>
      </c>
      <c r="AX372" s="12" t="s">
        <v>72</v>
      </c>
      <c r="AY372" s="244" t="s">
        <v>149</v>
      </c>
    </row>
    <row r="373" s="12" customFormat="1">
      <c r="B373" s="233"/>
      <c r="C373" s="234"/>
      <c r="D373" s="235" t="s">
        <v>158</v>
      </c>
      <c r="E373" s="236" t="s">
        <v>19</v>
      </c>
      <c r="F373" s="237" t="s">
        <v>626</v>
      </c>
      <c r="G373" s="234"/>
      <c r="H373" s="238">
        <v>20.559999999999999</v>
      </c>
      <c r="I373" s="239"/>
      <c r="J373" s="234"/>
      <c r="K373" s="234"/>
      <c r="L373" s="240"/>
      <c r="M373" s="241"/>
      <c r="N373" s="242"/>
      <c r="O373" s="242"/>
      <c r="P373" s="242"/>
      <c r="Q373" s="242"/>
      <c r="R373" s="242"/>
      <c r="S373" s="242"/>
      <c r="T373" s="243"/>
      <c r="AT373" s="244" t="s">
        <v>158</v>
      </c>
      <c r="AU373" s="244" t="s">
        <v>81</v>
      </c>
      <c r="AV373" s="12" t="s">
        <v>81</v>
      </c>
      <c r="AW373" s="12" t="s">
        <v>34</v>
      </c>
      <c r="AX373" s="12" t="s">
        <v>72</v>
      </c>
      <c r="AY373" s="244" t="s">
        <v>149</v>
      </c>
    </row>
    <row r="374" s="14" customFormat="1">
      <c r="B374" s="255"/>
      <c r="C374" s="256"/>
      <c r="D374" s="235" t="s">
        <v>158</v>
      </c>
      <c r="E374" s="257" t="s">
        <v>19</v>
      </c>
      <c r="F374" s="258" t="s">
        <v>185</v>
      </c>
      <c r="G374" s="256"/>
      <c r="H374" s="259">
        <v>164.69999999999999</v>
      </c>
      <c r="I374" s="260"/>
      <c r="J374" s="256"/>
      <c r="K374" s="256"/>
      <c r="L374" s="261"/>
      <c r="M374" s="262"/>
      <c r="N374" s="263"/>
      <c r="O374" s="263"/>
      <c r="P374" s="263"/>
      <c r="Q374" s="263"/>
      <c r="R374" s="263"/>
      <c r="S374" s="263"/>
      <c r="T374" s="264"/>
      <c r="AT374" s="265" t="s">
        <v>158</v>
      </c>
      <c r="AU374" s="265" t="s">
        <v>81</v>
      </c>
      <c r="AV374" s="14" t="s">
        <v>156</v>
      </c>
      <c r="AW374" s="14" t="s">
        <v>34</v>
      </c>
      <c r="AX374" s="14" t="s">
        <v>79</v>
      </c>
      <c r="AY374" s="265" t="s">
        <v>149</v>
      </c>
    </row>
    <row r="375" s="11" customFormat="1" ht="22.8" customHeight="1">
      <c r="B375" s="204"/>
      <c r="C375" s="205"/>
      <c r="D375" s="206" t="s">
        <v>71</v>
      </c>
      <c r="E375" s="218" t="s">
        <v>627</v>
      </c>
      <c r="F375" s="218" t="s">
        <v>628</v>
      </c>
      <c r="G375" s="205"/>
      <c r="H375" s="205"/>
      <c r="I375" s="208"/>
      <c r="J375" s="219">
        <f>BK375</f>
        <v>0</v>
      </c>
      <c r="K375" s="205"/>
      <c r="L375" s="210"/>
      <c r="M375" s="211"/>
      <c r="N375" s="212"/>
      <c r="O375" s="212"/>
      <c r="P375" s="213">
        <f>SUM(P376:P382)</f>
        <v>0</v>
      </c>
      <c r="Q375" s="212"/>
      <c r="R375" s="213">
        <f>SUM(R376:R382)</f>
        <v>0</v>
      </c>
      <c r="S375" s="212"/>
      <c r="T375" s="214">
        <f>SUM(T376:T382)</f>
        <v>0</v>
      </c>
      <c r="AR375" s="215" t="s">
        <v>79</v>
      </c>
      <c r="AT375" s="216" t="s">
        <v>71</v>
      </c>
      <c r="AU375" s="216" t="s">
        <v>79</v>
      </c>
      <c r="AY375" s="215" t="s">
        <v>149</v>
      </c>
      <c r="BK375" s="217">
        <f>SUM(BK376:BK382)</f>
        <v>0</v>
      </c>
    </row>
    <row r="376" s="1" customFormat="1" ht="24" customHeight="1">
      <c r="B376" s="39"/>
      <c r="C376" s="220" t="s">
        <v>629</v>
      </c>
      <c r="D376" s="220" t="s">
        <v>151</v>
      </c>
      <c r="E376" s="221" t="s">
        <v>630</v>
      </c>
      <c r="F376" s="222" t="s">
        <v>631</v>
      </c>
      <c r="G376" s="223" t="s">
        <v>206</v>
      </c>
      <c r="H376" s="224">
        <v>82.442999999999998</v>
      </c>
      <c r="I376" s="225"/>
      <c r="J376" s="226">
        <f>ROUND(I376*H376,2)</f>
        <v>0</v>
      </c>
      <c r="K376" s="222" t="s">
        <v>155</v>
      </c>
      <c r="L376" s="44"/>
      <c r="M376" s="227" t="s">
        <v>19</v>
      </c>
      <c r="N376" s="228" t="s">
        <v>43</v>
      </c>
      <c r="O376" s="84"/>
      <c r="P376" s="229">
        <f>O376*H376</f>
        <v>0</v>
      </c>
      <c r="Q376" s="229">
        <v>0</v>
      </c>
      <c r="R376" s="229">
        <f>Q376*H376</f>
        <v>0</v>
      </c>
      <c r="S376" s="229">
        <v>0</v>
      </c>
      <c r="T376" s="230">
        <f>S376*H376</f>
        <v>0</v>
      </c>
      <c r="AR376" s="231" t="s">
        <v>156</v>
      </c>
      <c r="AT376" s="231" t="s">
        <v>151</v>
      </c>
      <c r="AU376" s="231" t="s">
        <v>81</v>
      </c>
      <c r="AY376" s="18" t="s">
        <v>149</v>
      </c>
      <c r="BE376" s="232">
        <f>IF(N376="základní",J376,0)</f>
        <v>0</v>
      </c>
      <c r="BF376" s="232">
        <f>IF(N376="snížená",J376,0)</f>
        <v>0</v>
      </c>
      <c r="BG376" s="232">
        <f>IF(N376="zákl. přenesená",J376,0)</f>
        <v>0</v>
      </c>
      <c r="BH376" s="232">
        <f>IF(N376="sníž. přenesená",J376,0)</f>
        <v>0</v>
      </c>
      <c r="BI376" s="232">
        <f>IF(N376="nulová",J376,0)</f>
        <v>0</v>
      </c>
      <c r="BJ376" s="18" t="s">
        <v>79</v>
      </c>
      <c r="BK376" s="232">
        <f>ROUND(I376*H376,2)</f>
        <v>0</v>
      </c>
      <c r="BL376" s="18" t="s">
        <v>156</v>
      </c>
      <c r="BM376" s="231" t="s">
        <v>632</v>
      </c>
    </row>
    <row r="377" s="1" customFormat="1" ht="24" customHeight="1">
      <c r="B377" s="39"/>
      <c r="C377" s="220" t="s">
        <v>633</v>
      </c>
      <c r="D377" s="220" t="s">
        <v>151</v>
      </c>
      <c r="E377" s="221" t="s">
        <v>634</v>
      </c>
      <c r="F377" s="222" t="s">
        <v>635</v>
      </c>
      <c r="G377" s="223" t="s">
        <v>206</v>
      </c>
      <c r="H377" s="224">
        <v>82.442999999999998</v>
      </c>
      <c r="I377" s="225"/>
      <c r="J377" s="226">
        <f>ROUND(I377*H377,2)</f>
        <v>0</v>
      </c>
      <c r="K377" s="222" t="s">
        <v>155</v>
      </c>
      <c r="L377" s="44"/>
      <c r="M377" s="227" t="s">
        <v>19</v>
      </c>
      <c r="N377" s="228" t="s">
        <v>43</v>
      </c>
      <c r="O377" s="84"/>
      <c r="P377" s="229">
        <f>O377*H377</f>
        <v>0</v>
      </c>
      <c r="Q377" s="229">
        <v>0</v>
      </c>
      <c r="R377" s="229">
        <f>Q377*H377</f>
        <v>0</v>
      </c>
      <c r="S377" s="229">
        <v>0</v>
      </c>
      <c r="T377" s="230">
        <f>S377*H377</f>
        <v>0</v>
      </c>
      <c r="AR377" s="231" t="s">
        <v>156</v>
      </c>
      <c r="AT377" s="231" t="s">
        <v>151</v>
      </c>
      <c r="AU377" s="231" t="s">
        <v>81</v>
      </c>
      <c r="AY377" s="18" t="s">
        <v>149</v>
      </c>
      <c r="BE377" s="232">
        <f>IF(N377="základní",J377,0)</f>
        <v>0</v>
      </c>
      <c r="BF377" s="232">
        <f>IF(N377="snížená",J377,0)</f>
        <v>0</v>
      </c>
      <c r="BG377" s="232">
        <f>IF(N377="zákl. přenesená",J377,0)</f>
        <v>0</v>
      </c>
      <c r="BH377" s="232">
        <f>IF(N377="sníž. přenesená",J377,0)</f>
        <v>0</v>
      </c>
      <c r="BI377" s="232">
        <f>IF(N377="nulová",J377,0)</f>
        <v>0</v>
      </c>
      <c r="BJ377" s="18" t="s">
        <v>79</v>
      </c>
      <c r="BK377" s="232">
        <f>ROUND(I377*H377,2)</f>
        <v>0</v>
      </c>
      <c r="BL377" s="18" t="s">
        <v>156</v>
      </c>
      <c r="BM377" s="231" t="s">
        <v>636</v>
      </c>
    </row>
    <row r="378" s="1" customFormat="1" ht="16.5" customHeight="1">
      <c r="B378" s="39"/>
      <c r="C378" s="220" t="s">
        <v>637</v>
      </c>
      <c r="D378" s="220" t="s">
        <v>151</v>
      </c>
      <c r="E378" s="221" t="s">
        <v>638</v>
      </c>
      <c r="F378" s="222" t="s">
        <v>639</v>
      </c>
      <c r="G378" s="223" t="s">
        <v>206</v>
      </c>
      <c r="H378" s="224">
        <v>82.442999999999998</v>
      </c>
      <c r="I378" s="225"/>
      <c r="J378" s="226">
        <f>ROUND(I378*H378,2)</f>
        <v>0</v>
      </c>
      <c r="K378" s="222" t="s">
        <v>155</v>
      </c>
      <c r="L378" s="44"/>
      <c r="M378" s="227" t="s">
        <v>19</v>
      </c>
      <c r="N378" s="228" t="s">
        <v>43</v>
      </c>
      <c r="O378" s="84"/>
      <c r="P378" s="229">
        <f>O378*H378</f>
        <v>0</v>
      </c>
      <c r="Q378" s="229">
        <v>0</v>
      </c>
      <c r="R378" s="229">
        <f>Q378*H378</f>
        <v>0</v>
      </c>
      <c r="S378" s="229">
        <v>0</v>
      </c>
      <c r="T378" s="230">
        <f>S378*H378</f>
        <v>0</v>
      </c>
      <c r="AR378" s="231" t="s">
        <v>156</v>
      </c>
      <c r="AT378" s="231" t="s">
        <v>151</v>
      </c>
      <c r="AU378" s="231" t="s">
        <v>81</v>
      </c>
      <c r="AY378" s="18" t="s">
        <v>149</v>
      </c>
      <c r="BE378" s="232">
        <f>IF(N378="základní",J378,0)</f>
        <v>0</v>
      </c>
      <c r="BF378" s="232">
        <f>IF(N378="snížená",J378,0)</f>
        <v>0</v>
      </c>
      <c r="BG378" s="232">
        <f>IF(N378="zákl. přenesená",J378,0)</f>
        <v>0</v>
      </c>
      <c r="BH378" s="232">
        <f>IF(N378="sníž. přenesená",J378,0)</f>
        <v>0</v>
      </c>
      <c r="BI378" s="232">
        <f>IF(N378="nulová",J378,0)</f>
        <v>0</v>
      </c>
      <c r="BJ378" s="18" t="s">
        <v>79</v>
      </c>
      <c r="BK378" s="232">
        <f>ROUND(I378*H378,2)</f>
        <v>0</v>
      </c>
      <c r="BL378" s="18" t="s">
        <v>156</v>
      </c>
      <c r="BM378" s="231" t="s">
        <v>640</v>
      </c>
    </row>
    <row r="379" s="1" customFormat="1" ht="24" customHeight="1">
      <c r="B379" s="39"/>
      <c r="C379" s="220" t="s">
        <v>641</v>
      </c>
      <c r="D379" s="220" t="s">
        <v>151</v>
      </c>
      <c r="E379" s="221" t="s">
        <v>642</v>
      </c>
      <c r="F379" s="222" t="s">
        <v>643</v>
      </c>
      <c r="G379" s="223" t="s">
        <v>206</v>
      </c>
      <c r="H379" s="224">
        <v>1648.8599999999999</v>
      </c>
      <c r="I379" s="225"/>
      <c r="J379" s="226">
        <f>ROUND(I379*H379,2)</f>
        <v>0</v>
      </c>
      <c r="K379" s="222" t="s">
        <v>155</v>
      </c>
      <c r="L379" s="44"/>
      <c r="M379" s="227" t="s">
        <v>19</v>
      </c>
      <c r="N379" s="228" t="s">
        <v>43</v>
      </c>
      <c r="O379" s="84"/>
      <c r="P379" s="229">
        <f>O379*H379</f>
        <v>0</v>
      </c>
      <c r="Q379" s="229">
        <v>0</v>
      </c>
      <c r="R379" s="229">
        <f>Q379*H379</f>
        <v>0</v>
      </c>
      <c r="S379" s="229">
        <v>0</v>
      </c>
      <c r="T379" s="230">
        <f>S379*H379</f>
        <v>0</v>
      </c>
      <c r="AR379" s="231" t="s">
        <v>156</v>
      </c>
      <c r="AT379" s="231" t="s">
        <v>151</v>
      </c>
      <c r="AU379" s="231" t="s">
        <v>81</v>
      </c>
      <c r="AY379" s="18" t="s">
        <v>149</v>
      </c>
      <c r="BE379" s="232">
        <f>IF(N379="základní",J379,0)</f>
        <v>0</v>
      </c>
      <c r="BF379" s="232">
        <f>IF(N379="snížená",J379,0)</f>
        <v>0</v>
      </c>
      <c r="BG379" s="232">
        <f>IF(N379="zákl. přenesená",J379,0)</f>
        <v>0</v>
      </c>
      <c r="BH379" s="232">
        <f>IF(N379="sníž. přenesená",J379,0)</f>
        <v>0</v>
      </c>
      <c r="BI379" s="232">
        <f>IF(N379="nulová",J379,0)</f>
        <v>0</v>
      </c>
      <c r="BJ379" s="18" t="s">
        <v>79</v>
      </c>
      <c r="BK379" s="232">
        <f>ROUND(I379*H379,2)</f>
        <v>0</v>
      </c>
      <c r="BL379" s="18" t="s">
        <v>156</v>
      </c>
      <c r="BM379" s="231" t="s">
        <v>644</v>
      </c>
    </row>
    <row r="380" s="12" customFormat="1">
      <c r="B380" s="233"/>
      <c r="C380" s="234"/>
      <c r="D380" s="235" t="s">
        <v>158</v>
      </c>
      <c r="E380" s="236" t="s">
        <v>19</v>
      </c>
      <c r="F380" s="237" t="s">
        <v>645</v>
      </c>
      <c r="G380" s="234"/>
      <c r="H380" s="238">
        <v>1648.8599999999999</v>
      </c>
      <c r="I380" s="239"/>
      <c r="J380" s="234"/>
      <c r="K380" s="234"/>
      <c r="L380" s="240"/>
      <c r="M380" s="241"/>
      <c r="N380" s="242"/>
      <c r="O380" s="242"/>
      <c r="P380" s="242"/>
      <c r="Q380" s="242"/>
      <c r="R380" s="242"/>
      <c r="S380" s="242"/>
      <c r="T380" s="243"/>
      <c r="AT380" s="244" t="s">
        <v>158</v>
      </c>
      <c r="AU380" s="244" t="s">
        <v>81</v>
      </c>
      <c r="AV380" s="12" t="s">
        <v>81</v>
      </c>
      <c r="AW380" s="12" t="s">
        <v>34</v>
      </c>
      <c r="AX380" s="12" t="s">
        <v>79</v>
      </c>
      <c r="AY380" s="244" t="s">
        <v>149</v>
      </c>
    </row>
    <row r="381" s="1" customFormat="1" ht="16.5" customHeight="1">
      <c r="B381" s="39"/>
      <c r="C381" s="220" t="s">
        <v>646</v>
      </c>
      <c r="D381" s="220" t="s">
        <v>151</v>
      </c>
      <c r="E381" s="221" t="s">
        <v>647</v>
      </c>
      <c r="F381" s="222" t="s">
        <v>648</v>
      </c>
      <c r="G381" s="223" t="s">
        <v>206</v>
      </c>
      <c r="H381" s="224">
        <v>82.442999999999998</v>
      </c>
      <c r="I381" s="225"/>
      <c r="J381" s="226">
        <f>ROUND(I381*H381,2)</f>
        <v>0</v>
      </c>
      <c r="K381" s="222" t="s">
        <v>155</v>
      </c>
      <c r="L381" s="44"/>
      <c r="M381" s="227" t="s">
        <v>19</v>
      </c>
      <c r="N381" s="228" t="s">
        <v>43</v>
      </c>
      <c r="O381" s="84"/>
      <c r="P381" s="229">
        <f>O381*H381</f>
        <v>0</v>
      </c>
      <c r="Q381" s="229">
        <v>0</v>
      </c>
      <c r="R381" s="229">
        <f>Q381*H381</f>
        <v>0</v>
      </c>
      <c r="S381" s="229">
        <v>0</v>
      </c>
      <c r="T381" s="230">
        <f>S381*H381</f>
        <v>0</v>
      </c>
      <c r="AR381" s="231" t="s">
        <v>156</v>
      </c>
      <c r="AT381" s="231" t="s">
        <v>151</v>
      </c>
      <c r="AU381" s="231" t="s">
        <v>81</v>
      </c>
      <c r="AY381" s="18" t="s">
        <v>149</v>
      </c>
      <c r="BE381" s="232">
        <f>IF(N381="základní",J381,0)</f>
        <v>0</v>
      </c>
      <c r="BF381" s="232">
        <f>IF(N381="snížená",J381,0)</f>
        <v>0</v>
      </c>
      <c r="BG381" s="232">
        <f>IF(N381="zákl. přenesená",J381,0)</f>
        <v>0</v>
      </c>
      <c r="BH381" s="232">
        <f>IF(N381="sníž. přenesená",J381,0)</f>
        <v>0</v>
      </c>
      <c r="BI381" s="232">
        <f>IF(N381="nulová",J381,0)</f>
        <v>0</v>
      </c>
      <c r="BJ381" s="18" t="s">
        <v>79</v>
      </c>
      <c r="BK381" s="232">
        <f>ROUND(I381*H381,2)</f>
        <v>0</v>
      </c>
      <c r="BL381" s="18" t="s">
        <v>156</v>
      </c>
      <c r="BM381" s="231" t="s">
        <v>649</v>
      </c>
    </row>
    <row r="382" s="1" customFormat="1" ht="24" customHeight="1">
      <c r="B382" s="39"/>
      <c r="C382" s="220" t="s">
        <v>489</v>
      </c>
      <c r="D382" s="220" t="s">
        <v>151</v>
      </c>
      <c r="E382" s="221" t="s">
        <v>650</v>
      </c>
      <c r="F382" s="222" t="s">
        <v>651</v>
      </c>
      <c r="G382" s="223" t="s">
        <v>206</v>
      </c>
      <c r="H382" s="224">
        <v>82.442999999999998</v>
      </c>
      <c r="I382" s="225"/>
      <c r="J382" s="226">
        <f>ROUND(I382*H382,2)</f>
        <v>0</v>
      </c>
      <c r="K382" s="222" t="s">
        <v>155</v>
      </c>
      <c r="L382" s="44"/>
      <c r="M382" s="227" t="s">
        <v>19</v>
      </c>
      <c r="N382" s="228" t="s">
        <v>43</v>
      </c>
      <c r="O382" s="84"/>
      <c r="P382" s="229">
        <f>O382*H382</f>
        <v>0</v>
      </c>
      <c r="Q382" s="229">
        <v>0</v>
      </c>
      <c r="R382" s="229">
        <f>Q382*H382</f>
        <v>0</v>
      </c>
      <c r="S382" s="229">
        <v>0</v>
      </c>
      <c r="T382" s="230">
        <f>S382*H382</f>
        <v>0</v>
      </c>
      <c r="AR382" s="231" t="s">
        <v>156</v>
      </c>
      <c r="AT382" s="231" t="s">
        <v>151</v>
      </c>
      <c r="AU382" s="231" t="s">
        <v>81</v>
      </c>
      <c r="AY382" s="18" t="s">
        <v>149</v>
      </c>
      <c r="BE382" s="232">
        <f>IF(N382="základní",J382,0)</f>
        <v>0</v>
      </c>
      <c r="BF382" s="232">
        <f>IF(N382="snížená",J382,0)</f>
        <v>0</v>
      </c>
      <c r="BG382" s="232">
        <f>IF(N382="zákl. přenesená",J382,0)</f>
        <v>0</v>
      </c>
      <c r="BH382" s="232">
        <f>IF(N382="sníž. přenesená",J382,0)</f>
        <v>0</v>
      </c>
      <c r="BI382" s="232">
        <f>IF(N382="nulová",J382,0)</f>
        <v>0</v>
      </c>
      <c r="BJ382" s="18" t="s">
        <v>79</v>
      </c>
      <c r="BK382" s="232">
        <f>ROUND(I382*H382,2)</f>
        <v>0</v>
      </c>
      <c r="BL382" s="18" t="s">
        <v>156</v>
      </c>
      <c r="BM382" s="231" t="s">
        <v>652</v>
      </c>
    </row>
    <row r="383" s="11" customFormat="1" ht="22.8" customHeight="1">
      <c r="B383" s="204"/>
      <c r="C383" s="205"/>
      <c r="D383" s="206" t="s">
        <v>71</v>
      </c>
      <c r="E383" s="218" t="s">
        <v>653</v>
      </c>
      <c r="F383" s="218" t="s">
        <v>654</v>
      </c>
      <c r="G383" s="205"/>
      <c r="H383" s="205"/>
      <c r="I383" s="208"/>
      <c r="J383" s="219">
        <f>BK383</f>
        <v>0</v>
      </c>
      <c r="K383" s="205"/>
      <c r="L383" s="210"/>
      <c r="M383" s="211"/>
      <c r="N383" s="212"/>
      <c r="O383" s="212"/>
      <c r="P383" s="213">
        <f>P384</f>
        <v>0</v>
      </c>
      <c r="Q383" s="212"/>
      <c r="R383" s="213">
        <f>R384</f>
        <v>0</v>
      </c>
      <c r="S383" s="212"/>
      <c r="T383" s="214">
        <f>T384</f>
        <v>0</v>
      </c>
      <c r="AR383" s="215" t="s">
        <v>79</v>
      </c>
      <c r="AT383" s="216" t="s">
        <v>71</v>
      </c>
      <c r="AU383" s="216" t="s">
        <v>79</v>
      </c>
      <c r="AY383" s="215" t="s">
        <v>149</v>
      </c>
      <c r="BK383" s="217">
        <f>BK384</f>
        <v>0</v>
      </c>
    </row>
    <row r="384" s="1" customFormat="1" ht="24" customHeight="1">
      <c r="B384" s="39"/>
      <c r="C384" s="220" t="s">
        <v>655</v>
      </c>
      <c r="D384" s="220" t="s">
        <v>151</v>
      </c>
      <c r="E384" s="221" t="s">
        <v>656</v>
      </c>
      <c r="F384" s="222" t="s">
        <v>657</v>
      </c>
      <c r="G384" s="223" t="s">
        <v>206</v>
      </c>
      <c r="H384" s="224">
        <v>82.277000000000001</v>
      </c>
      <c r="I384" s="225"/>
      <c r="J384" s="226">
        <f>ROUND(I384*H384,2)</f>
        <v>0</v>
      </c>
      <c r="K384" s="222" t="s">
        <v>155</v>
      </c>
      <c r="L384" s="44"/>
      <c r="M384" s="227" t="s">
        <v>19</v>
      </c>
      <c r="N384" s="228" t="s">
        <v>43</v>
      </c>
      <c r="O384" s="84"/>
      <c r="P384" s="229">
        <f>O384*H384</f>
        <v>0</v>
      </c>
      <c r="Q384" s="229">
        <v>0</v>
      </c>
      <c r="R384" s="229">
        <f>Q384*H384</f>
        <v>0</v>
      </c>
      <c r="S384" s="229">
        <v>0</v>
      </c>
      <c r="T384" s="230">
        <f>S384*H384</f>
        <v>0</v>
      </c>
      <c r="AR384" s="231" t="s">
        <v>156</v>
      </c>
      <c r="AT384" s="231" t="s">
        <v>151</v>
      </c>
      <c r="AU384" s="231" t="s">
        <v>81</v>
      </c>
      <c r="AY384" s="18" t="s">
        <v>149</v>
      </c>
      <c r="BE384" s="232">
        <f>IF(N384="základní",J384,0)</f>
        <v>0</v>
      </c>
      <c r="BF384" s="232">
        <f>IF(N384="snížená",J384,0)</f>
        <v>0</v>
      </c>
      <c r="BG384" s="232">
        <f>IF(N384="zákl. přenesená",J384,0)</f>
        <v>0</v>
      </c>
      <c r="BH384" s="232">
        <f>IF(N384="sníž. přenesená",J384,0)</f>
        <v>0</v>
      </c>
      <c r="BI384" s="232">
        <f>IF(N384="nulová",J384,0)</f>
        <v>0</v>
      </c>
      <c r="BJ384" s="18" t="s">
        <v>79</v>
      </c>
      <c r="BK384" s="232">
        <f>ROUND(I384*H384,2)</f>
        <v>0</v>
      </c>
      <c r="BL384" s="18" t="s">
        <v>156</v>
      </c>
      <c r="BM384" s="231" t="s">
        <v>658</v>
      </c>
    </row>
    <row r="385" s="11" customFormat="1" ht="25.92" customHeight="1">
      <c r="B385" s="204"/>
      <c r="C385" s="205"/>
      <c r="D385" s="206" t="s">
        <v>71</v>
      </c>
      <c r="E385" s="207" t="s">
        <v>659</v>
      </c>
      <c r="F385" s="207" t="s">
        <v>660</v>
      </c>
      <c r="G385" s="205"/>
      <c r="H385" s="205"/>
      <c r="I385" s="208"/>
      <c r="J385" s="209">
        <f>BK385</f>
        <v>0</v>
      </c>
      <c r="K385" s="205"/>
      <c r="L385" s="210"/>
      <c r="M385" s="211"/>
      <c r="N385" s="212"/>
      <c r="O385" s="212"/>
      <c r="P385" s="213">
        <f>P386+P396+P399+P407+P423+P482+P526+P556+P568+P614+P646+P669+P679</f>
        <v>0</v>
      </c>
      <c r="Q385" s="212"/>
      <c r="R385" s="213">
        <f>R386+R396+R399+R407+R423+R482+R526+R556+R568+R614+R646+R669+R679</f>
        <v>7.0129273099999985</v>
      </c>
      <c r="S385" s="212"/>
      <c r="T385" s="214">
        <f>T386+T396+T399+T407+T423+T482+T526+T556+T568+T614+T646+T669+T679</f>
        <v>1.87702375</v>
      </c>
      <c r="AR385" s="215" t="s">
        <v>81</v>
      </c>
      <c r="AT385" s="216" t="s">
        <v>71</v>
      </c>
      <c r="AU385" s="216" t="s">
        <v>72</v>
      </c>
      <c r="AY385" s="215" t="s">
        <v>149</v>
      </c>
      <c r="BK385" s="217">
        <f>BK386+BK396+BK399+BK407+BK423+BK482+BK526+BK556+BK568+BK614+BK646+BK669+BK679</f>
        <v>0</v>
      </c>
    </row>
    <row r="386" s="11" customFormat="1" ht="22.8" customHeight="1">
      <c r="B386" s="204"/>
      <c r="C386" s="205"/>
      <c r="D386" s="206" t="s">
        <v>71</v>
      </c>
      <c r="E386" s="218" t="s">
        <v>661</v>
      </c>
      <c r="F386" s="218" t="s">
        <v>662</v>
      </c>
      <c r="G386" s="205"/>
      <c r="H386" s="205"/>
      <c r="I386" s="208"/>
      <c r="J386" s="219">
        <f>BK386</f>
        <v>0</v>
      </c>
      <c r="K386" s="205"/>
      <c r="L386" s="210"/>
      <c r="M386" s="211"/>
      <c r="N386" s="212"/>
      <c r="O386" s="212"/>
      <c r="P386" s="213">
        <f>SUM(P387:P395)</f>
        <v>0</v>
      </c>
      <c r="Q386" s="212"/>
      <c r="R386" s="213">
        <f>SUM(R387:R395)</f>
        <v>0.022002000000000001</v>
      </c>
      <c r="S386" s="212"/>
      <c r="T386" s="214">
        <f>SUM(T387:T395)</f>
        <v>0</v>
      </c>
      <c r="AR386" s="215" t="s">
        <v>81</v>
      </c>
      <c r="AT386" s="216" t="s">
        <v>71</v>
      </c>
      <c r="AU386" s="216" t="s">
        <v>79</v>
      </c>
      <c r="AY386" s="215" t="s">
        <v>149</v>
      </c>
      <c r="BK386" s="217">
        <f>SUM(BK387:BK395)</f>
        <v>0</v>
      </c>
    </row>
    <row r="387" s="1" customFormat="1" ht="24" customHeight="1">
      <c r="B387" s="39"/>
      <c r="C387" s="220" t="s">
        <v>541</v>
      </c>
      <c r="D387" s="220" t="s">
        <v>151</v>
      </c>
      <c r="E387" s="221" t="s">
        <v>663</v>
      </c>
      <c r="F387" s="222" t="s">
        <v>664</v>
      </c>
      <c r="G387" s="223" t="s">
        <v>154</v>
      </c>
      <c r="H387" s="224">
        <v>18.335000000000001</v>
      </c>
      <c r="I387" s="225"/>
      <c r="J387" s="226">
        <f>ROUND(I387*H387,2)</f>
        <v>0</v>
      </c>
      <c r="K387" s="222" t="s">
        <v>155</v>
      </c>
      <c r="L387" s="44"/>
      <c r="M387" s="227" t="s">
        <v>19</v>
      </c>
      <c r="N387" s="228" t="s">
        <v>43</v>
      </c>
      <c r="O387" s="84"/>
      <c r="P387" s="229">
        <f>O387*H387</f>
        <v>0</v>
      </c>
      <c r="Q387" s="229">
        <v>0.00068000000000000005</v>
      </c>
      <c r="R387" s="229">
        <f>Q387*H387</f>
        <v>0.012467800000000001</v>
      </c>
      <c r="S387" s="229">
        <v>0</v>
      </c>
      <c r="T387" s="230">
        <f>S387*H387</f>
        <v>0</v>
      </c>
      <c r="AR387" s="231" t="s">
        <v>237</v>
      </c>
      <c r="AT387" s="231" t="s">
        <v>151</v>
      </c>
      <c r="AU387" s="231" t="s">
        <v>81</v>
      </c>
      <c r="AY387" s="18" t="s">
        <v>149</v>
      </c>
      <c r="BE387" s="232">
        <f>IF(N387="základní",J387,0)</f>
        <v>0</v>
      </c>
      <c r="BF387" s="232">
        <f>IF(N387="snížená",J387,0)</f>
        <v>0</v>
      </c>
      <c r="BG387" s="232">
        <f>IF(N387="zákl. přenesená",J387,0)</f>
        <v>0</v>
      </c>
      <c r="BH387" s="232">
        <f>IF(N387="sníž. přenesená",J387,0)</f>
        <v>0</v>
      </c>
      <c r="BI387" s="232">
        <f>IF(N387="nulová",J387,0)</f>
        <v>0</v>
      </c>
      <c r="BJ387" s="18" t="s">
        <v>79</v>
      </c>
      <c r="BK387" s="232">
        <f>ROUND(I387*H387,2)</f>
        <v>0</v>
      </c>
      <c r="BL387" s="18" t="s">
        <v>237</v>
      </c>
      <c r="BM387" s="231" t="s">
        <v>665</v>
      </c>
    </row>
    <row r="388" s="12" customFormat="1">
      <c r="B388" s="233"/>
      <c r="C388" s="234"/>
      <c r="D388" s="235" t="s">
        <v>158</v>
      </c>
      <c r="E388" s="236" t="s">
        <v>19</v>
      </c>
      <c r="F388" s="237" t="s">
        <v>666</v>
      </c>
      <c r="G388" s="234"/>
      <c r="H388" s="238">
        <v>9.8300000000000001</v>
      </c>
      <c r="I388" s="239"/>
      <c r="J388" s="234"/>
      <c r="K388" s="234"/>
      <c r="L388" s="240"/>
      <c r="M388" s="241"/>
      <c r="N388" s="242"/>
      <c r="O388" s="242"/>
      <c r="P388" s="242"/>
      <c r="Q388" s="242"/>
      <c r="R388" s="242"/>
      <c r="S388" s="242"/>
      <c r="T388" s="243"/>
      <c r="AT388" s="244" t="s">
        <v>158</v>
      </c>
      <c r="AU388" s="244" t="s">
        <v>81</v>
      </c>
      <c r="AV388" s="12" t="s">
        <v>81</v>
      </c>
      <c r="AW388" s="12" t="s">
        <v>34</v>
      </c>
      <c r="AX388" s="12" t="s">
        <v>72</v>
      </c>
      <c r="AY388" s="244" t="s">
        <v>149</v>
      </c>
    </row>
    <row r="389" s="12" customFormat="1">
      <c r="B389" s="233"/>
      <c r="C389" s="234"/>
      <c r="D389" s="235" t="s">
        <v>158</v>
      </c>
      <c r="E389" s="236" t="s">
        <v>19</v>
      </c>
      <c r="F389" s="237" t="s">
        <v>667</v>
      </c>
      <c r="G389" s="234"/>
      <c r="H389" s="238">
        <v>8.5050000000000008</v>
      </c>
      <c r="I389" s="239"/>
      <c r="J389" s="234"/>
      <c r="K389" s="234"/>
      <c r="L389" s="240"/>
      <c r="M389" s="241"/>
      <c r="N389" s="242"/>
      <c r="O389" s="242"/>
      <c r="P389" s="242"/>
      <c r="Q389" s="242"/>
      <c r="R389" s="242"/>
      <c r="S389" s="242"/>
      <c r="T389" s="243"/>
      <c r="AT389" s="244" t="s">
        <v>158</v>
      </c>
      <c r="AU389" s="244" t="s">
        <v>81</v>
      </c>
      <c r="AV389" s="12" t="s">
        <v>81</v>
      </c>
      <c r="AW389" s="12" t="s">
        <v>34</v>
      </c>
      <c r="AX389" s="12" t="s">
        <v>72</v>
      </c>
      <c r="AY389" s="244" t="s">
        <v>149</v>
      </c>
    </row>
    <row r="390" s="14" customFormat="1">
      <c r="B390" s="255"/>
      <c r="C390" s="256"/>
      <c r="D390" s="235" t="s">
        <v>158</v>
      </c>
      <c r="E390" s="257" t="s">
        <v>19</v>
      </c>
      <c r="F390" s="258" t="s">
        <v>185</v>
      </c>
      <c r="G390" s="256"/>
      <c r="H390" s="259">
        <v>18.335000000000001</v>
      </c>
      <c r="I390" s="260"/>
      <c r="J390" s="256"/>
      <c r="K390" s="256"/>
      <c r="L390" s="261"/>
      <c r="M390" s="262"/>
      <c r="N390" s="263"/>
      <c r="O390" s="263"/>
      <c r="P390" s="263"/>
      <c r="Q390" s="263"/>
      <c r="R390" s="263"/>
      <c r="S390" s="263"/>
      <c r="T390" s="264"/>
      <c r="AT390" s="265" t="s">
        <v>158</v>
      </c>
      <c r="AU390" s="265" t="s">
        <v>81</v>
      </c>
      <c r="AV390" s="14" t="s">
        <v>156</v>
      </c>
      <c r="AW390" s="14" t="s">
        <v>34</v>
      </c>
      <c r="AX390" s="14" t="s">
        <v>79</v>
      </c>
      <c r="AY390" s="265" t="s">
        <v>149</v>
      </c>
    </row>
    <row r="391" s="1" customFormat="1" ht="16.5" customHeight="1">
      <c r="B391" s="39"/>
      <c r="C391" s="220" t="s">
        <v>605</v>
      </c>
      <c r="D391" s="220" t="s">
        <v>151</v>
      </c>
      <c r="E391" s="221" t="s">
        <v>668</v>
      </c>
      <c r="F391" s="222" t="s">
        <v>669</v>
      </c>
      <c r="G391" s="223" t="s">
        <v>171</v>
      </c>
      <c r="H391" s="224">
        <v>36.670000000000002</v>
      </c>
      <c r="I391" s="225"/>
      <c r="J391" s="226">
        <f>ROUND(I391*H391,2)</f>
        <v>0</v>
      </c>
      <c r="K391" s="222" t="s">
        <v>155</v>
      </c>
      <c r="L391" s="44"/>
      <c r="M391" s="227" t="s">
        <v>19</v>
      </c>
      <c r="N391" s="228" t="s">
        <v>43</v>
      </c>
      <c r="O391" s="84"/>
      <c r="P391" s="229">
        <f>O391*H391</f>
        <v>0</v>
      </c>
      <c r="Q391" s="229">
        <v>0.00025999999999999998</v>
      </c>
      <c r="R391" s="229">
        <f>Q391*H391</f>
        <v>0.0095341999999999996</v>
      </c>
      <c r="S391" s="229">
        <v>0</v>
      </c>
      <c r="T391" s="230">
        <f>S391*H391</f>
        <v>0</v>
      </c>
      <c r="AR391" s="231" t="s">
        <v>237</v>
      </c>
      <c r="AT391" s="231" t="s">
        <v>151</v>
      </c>
      <c r="AU391" s="231" t="s">
        <v>81</v>
      </c>
      <c r="AY391" s="18" t="s">
        <v>149</v>
      </c>
      <c r="BE391" s="232">
        <f>IF(N391="základní",J391,0)</f>
        <v>0</v>
      </c>
      <c r="BF391" s="232">
        <f>IF(N391="snížená",J391,0)</f>
        <v>0</v>
      </c>
      <c r="BG391" s="232">
        <f>IF(N391="zákl. přenesená",J391,0)</f>
        <v>0</v>
      </c>
      <c r="BH391" s="232">
        <f>IF(N391="sníž. přenesená",J391,0)</f>
        <v>0</v>
      </c>
      <c r="BI391" s="232">
        <f>IF(N391="nulová",J391,0)</f>
        <v>0</v>
      </c>
      <c r="BJ391" s="18" t="s">
        <v>79</v>
      </c>
      <c r="BK391" s="232">
        <f>ROUND(I391*H391,2)</f>
        <v>0</v>
      </c>
      <c r="BL391" s="18" t="s">
        <v>237</v>
      </c>
      <c r="BM391" s="231" t="s">
        <v>670</v>
      </c>
    </row>
    <row r="392" s="12" customFormat="1">
      <c r="B392" s="233"/>
      <c r="C392" s="234"/>
      <c r="D392" s="235" t="s">
        <v>158</v>
      </c>
      <c r="E392" s="236" t="s">
        <v>19</v>
      </c>
      <c r="F392" s="237" t="s">
        <v>671</v>
      </c>
      <c r="G392" s="234"/>
      <c r="H392" s="238">
        <v>19.66</v>
      </c>
      <c r="I392" s="239"/>
      <c r="J392" s="234"/>
      <c r="K392" s="234"/>
      <c r="L392" s="240"/>
      <c r="M392" s="241"/>
      <c r="N392" s="242"/>
      <c r="O392" s="242"/>
      <c r="P392" s="242"/>
      <c r="Q392" s="242"/>
      <c r="R392" s="242"/>
      <c r="S392" s="242"/>
      <c r="T392" s="243"/>
      <c r="AT392" s="244" t="s">
        <v>158</v>
      </c>
      <c r="AU392" s="244" t="s">
        <v>81</v>
      </c>
      <c r="AV392" s="12" t="s">
        <v>81</v>
      </c>
      <c r="AW392" s="12" t="s">
        <v>34</v>
      </c>
      <c r="AX392" s="12" t="s">
        <v>72</v>
      </c>
      <c r="AY392" s="244" t="s">
        <v>149</v>
      </c>
    </row>
    <row r="393" s="12" customFormat="1">
      <c r="B393" s="233"/>
      <c r="C393" s="234"/>
      <c r="D393" s="235" t="s">
        <v>158</v>
      </c>
      <c r="E393" s="236" t="s">
        <v>19</v>
      </c>
      <c r="F393" s="237" t="s">
        <v>672</v>
      </c>
      <c r="G393" s="234"/>
      <c r="H393" s="238">
        <v>17.010000000000002</v>
      </c>
      <c r="I393" s="239"/>
      <c r="J393" s="234"/>
      <c r="K393" s="234"/>
      <c r="L393" s="240"/>
      <c r="M393" s="241"/>
      <c r="N393" s="242"/>
      <c r="O393" s="242"/>
      <c r="P393" s="242"/>
      <c r="Q393" s="242"/>
      <c r="R393" s="242"/>
      <c r="S393" s="242"/>
      <c r="T393" s="243"/>
      <c r="AT393" s="244" t="s">
        <v>158</v>
      </c>
      <c r="AU393" s="244" t="s">
        <v>81</v>
      </c>
      <c r="AV393" s="12" t="s">
        <v>81</v>
      </c>
      <c r="AW393" s="12" t="s">
        <v>34</v>
      </c>
      <c r="AX393" s="12" t="s">
        <v>72</v>
      </c>
      <c r="AY393" s="244" t="s">
        <v>149</v>
      </c>
    </row>
    <row r="394" s="14" customFormat="1">
      <c r="B394" s="255"/>
      <c r="C394" s="256"/>
      <c r="D394" s="235" t="s">
        <v>158</v>
      </c>
      <c r="E394" s="257" t="s">
        <v>19</v>
      </c>
      <c r="F394" s="258" t="s">
        <v>185</v>
      </c>
      <c r="G394" s="256"/>
      <c r="H394" s="259">
        <v>36.670000000000002</v>
      </c>
      <c r="I394" s="260"/>
      <c r="J394" s="256"/>
      <c r="K394" s="256"/>
      <c r="L394" s="261"/>
      <c r="M394" s="262"/>
      <c r="N394" s="263"/>
      <c r="O394" s="263"/>
      <c r="P394" s="263"/>
      <c r="Q394" s="263"/>
      <c r="R394" s="263"/>
      <c r="S394" s="263"/>
      <c r="T394" s="264"/>
      <c r="AT394" s="265" t="s">
        <v>158</v>
      </c>
      <c r="AU394" s="265" t="s">
        <v>81</v>
      </c>
      <c r="AV394" s="14" t="s">
        <v>156</v>
      </c>
      <c r="AW394" s="14" t="s">
        <v>34</v>
      </c>
      <c r="AX394" s="14" t="s">
        <v>79</v>
      </c>
      <c r="AY394" s="265" t="s">
        <v>149</v>
      </c>
    </row>
    <row r="395" s="1" customFormat="1" ht="24" customHeight="1">
      <c r="B395" s="39"/>
      <c r="C395" s="220" t="s">
        <v>673</v>
      </c>
      <c r="D395" s="220" t="s">
        <v>151</v>
      </c>
      <c r="E395" s="221" t="s">
        <v>674</v>
      </c>
      <c r="F395" s="222" t="s">
        <v>675</v>
      </c>
      <c r="G395" s="223" t="s">
        <v>206</v>
      </c>
      <c r="H395" s="224">
        <v>0.021999999999999999</v>
      </c>
      <c r="I395" s="225"/>
      <c r="J395" s="226">
        <f>ROUND(I395*H395,2)</f>
        <v>0</v>
      </c>
      <c r="K395" s="222" t="s">
        <v>155</v>
      </c>
      <c r="L395" s="44"/>
      <c r="M395" s="227" t="s">
        <v>19</v>
      </c>
      <c r="N395" s="228" t="s">
        <v>43</v>
      </c>
      <c r="O395" s="84"/>
      <c r="P395" s="229">
        <f>O395*H395</f>
        <v>0</v>
      </c>
      <c r="Q395" s="229">
        <v>0</v>
      </c>
      <c r="R395" s="229">
        <f>Q395*H395</f>
        <v>0</v>
      </c>
      <c r="S395" s="229">
        <v>0</v>
      </c>
      <c r="T395" s="230">
        <f>S395*H395</f>
        <v>0</v>
      </c>
      <c r="AR395" s="231" t="s">
        <v>237</v>
      </c>
      <c r="AT395" s="231" t="s">
        <v>151</v>
      </c>
      <c r="AU395" s="231" t="s">
        <v>81</v>
      </c>
      <c r="AY395" s="18" t="s">
        <v>149</v>
      </c>
      <c r="BE395" s="232">
        <f>IF(N395="základní",J395,0)</f>
        <v>0</v>
      </c>
      <c r="BF395" s="232">
        <f>IF(N395="snížená",J395,0)</f>
        <v>0</v>
      </c>
      <c r="BG395" s="232">
        <f>IF(N395="zákl. přenesená",J395,0)</f>
        <v>0</v>
      </c>
      <c r="BH395" s="232">
        <f>IF(N395="sníž. přenesená",J395,0)</f>
        <v>0</v>
      </c>
      <c r="BI395" s="232">
        <f>IF(N395="nulová",J395,0)</f>
        <v>0</v>
      </c>
      <c r="BJ395" s="18" t="s">
        <v>79</v>
      </c>
      <c r="BK395" s="232">
        <f>ROUND(I395*H395,2)</f>
        <v>0</v>
      </c>
      <c r="BL395" s="18" t="s">
        <v>237</v>
      </c>
      <c r="BM395" s="231" t="s">
        <v>676</v>
      </c>
    </row>
    <row r="396" s="11" customFormat="1" ht="22.8" customHeight="1">
      <c r="B396" s="204"/>
      <c r="C396" s="205"/>
      <c r="D396" s="206" t="s">
        <v>71</v>
      </c>
      <c r="E396" s="218" t="s">
        <v>677</v>
      </c>
      <c r="F396" s="218" t="s">
        <v>678</v>
      </c>
      <c r="G396" s="205"/>
      <c r="H396" s="205"/>
      <c r="I396" s="208"/>
      <c r="J396" s="219">
        <f>BK396</f>
        <v>0</v>
      </c>
      <c r="K396" s="205"/>
      <c r="L396" s="210"/>
      <c r="M396" s="211"/>
      <c r="N396" s="212"/>
      <c r="O396" s="212"/>
      <c r="P396" s="213">
        <f>SUM(P397:P398)</f>
        <v>0</v>
      </c>
      <c r="Q396" s="212"/>
      <c r="R396" s="213">
        <f>SUM(R397:R398)</f>
        <v>0</v>
      </c>
      <c r="S396" s="212"/>
      <c r="T396" s="214">
        <f>SUM(T397:T398)</f>
        <v>0.4904</v>
      </c>
      <c r="AR396" s="215" t="s">
        <v>81</v>
      </c>
      <c r="AT396" s="216" t="s">
        <v>71</v>
      </c>
      <c r="AU396" s="216" t="s">
        <v>79</v>
      </c>
      <c r="AY396" s="215" t="s">
        <v>149</v>
      </c>
      <c r="BK396" s="217">
        <f>SUM(BK397:BK398)</f>
        <v>0</v>
      </c>
    </row>
    <row r="397" s="1" customFormat="1" ht="16.5" customHeight="1">
      <c r="B397" s="39"/>
      <c r="C397" s="220" t="s">
        <v>679</v>
      </c>
      <c r="D397" s="220" t="s">
        <v>151</v>
      </c>
      <c r="E397" s="221" t="s">
        <v>680</v>
      </c>
      <c r="F397" s="222" t="s">
        <v>681</v>
      </c>
      <c r="G397" s="223" t="s">
        <v>171</v>
      </c>
      <c r="H397" s="224">
        <v>16</v>
      </c>
      <c r="I397" s="225"/>
      <c r="J397" s="226">
        <f>ROUND(I397*H397,2)</f>
        <v>0</v>
      </c>
      <c r="K397" s="222" t="s">
        <v>155</v>
      </c>
      <c r="L397" s="44"/>
      <c r="M397" s="227" t="s">
        <v>19</v>
      </c>
      <c r="N397" s="228" t="s">
        <v>43</v>
      </c>
      <c r="O397" s="84"/>
      <c r="P397" s="229">
        <f>O397*H397</f>
        <v>0</v>
      </c>
      <c r="Q397" s="229">
        <v>0</v>
      </c>
      <c r="R397" s="229">
        <f>Q397*H397</f>
        <v>0</v>
      </c>
      <c r="S397" s="229">
        <v>0.03065</v>
      </c>
      <c r="T397" s="230">
        <f>S397*H397</f>
        <v>0.4904</v>
      </c>
      <c r="AR397" s="231" t="s">
        <v>237</v>
      </c>
      <c r="AT397" s="231" t="s">
        <v>151</v>
      </c>
      <c r="AU397" s="231" t="s">
        <v>81</v>
      </c>
      <c r="AY397" s="18" t="s">
        <v>149</v>
      </c>
      <c r="BE397" s="232">
        <f>IF(N397="základní",J397,0)</f>
        <v>0</v>
      </c>
      <c r="BF397" s="232">
        <f>IF(N397="snížená",J397,0)</f>
        <v>0</v>
      </c>
      <c r="BG397" s="232">
        <f>IF(N397="zákl. přenesená",J397,0)</f>
        <v>0</v>
      </c>
      <c r="BH397" s="232">
        <f>IF(N397="sníž. přenesená",J397,0)</f>
        <v>0</v>
      </c>
      <c r="BI397" s="232">
        <f>IF(N397="nulová",J397,0)</f>
        <v>0</v>
      </c>
      <c r="BJ397" s="18" t="s">
        <v>79</v>
      </c>
      <c r="BK397" s="232">
        <f>ROUND(I397*H397,2)</f>
        <v>0</v>
      </c>
      <c r="BL397" s="18" t="s">
        <v>237</v>
      </c>
      <c r="BM397" s="231" t="s">
        <v>682</v>
      </c>
    </row>
    <row r="398" s="12" customFormat="1">
      <c r="B398" s="233"/>
      <c r="C398" s="234"/>
      <c r="D398" s="235" t="s">
        <v>158</v>
      </c>
      <c r="E398" s="236" t="s">
        <v>19</v>
      </c>
      <c r="F398" s="237" t="s">
        <v>683</v>
      </c>
      <c r="G398" s="234"/>
      <c r="H398" s="238">
        <v>16</v>
      </c>
      <c r="I398" s="239"/>
      <c r="J398" s="234"/>
      <c r="K398" s="234"/>
      <c r="L398" s="240"/>
      <c r="M398" s="241"/>
      <c r="N398" s="242"/>
      <c r="O398" s="242"/>
      <c r="P398" s="242"/>
      <c r="Q398" s="242"/>
      <c r="R398" s="242"/>
      <c r="S398" s="242"/>
      <c r="T398" s="243"/>
      <c r="AT398" s="244" t="s">
        <v>158</v>
      </c>
      <c r="AU398" s="244" t="s">
        <v>81</v>
      </c>
      <c r="AV398" s="12" t="s">
        <v>81</v>
      </c>
      <c r="AW398" s="12" t="s">
        <v>34</v>
      </c>
      <c r="AX398" s="12" t="s">
        <v>79</v>
      </c>
      <c r="AY398" s="244" t="s">
        <v>149</v>
      </c>
    </row>
    <row r="399" s="11" customFormat="1" ht="22.8" customHeight="1">
      <c r="B399" s="204"/>
      <c r="C399" s="205"/>
      <c r="D399" s="206" t="s">
        <v>71</v>
      </c>
      <c r="E399" s="218" t="s">
        <v>684</v>
      </c>
      <c r="F399" s="218" t="s">
        <v>685</v>
      </c>
      <c r="G399" s="205"/>
      <c r="H399" s="205"/>
      <c r="I399" s="208"/>
      <c r="J399" s="219">
        <f>BK399</f>
        <v>0</v>
      </c>
      <c r="K399" s="205"/>
      <c r="L399" s="210"/>
      <c r="M399" s="211"/>
      <c r="N399" s="212"/>
      <c r="O399" s="212"/>
      <c r="P399" s="213">
        <f>SUM(P400:P406)</f>
        <v>0</v>
      </c>
      <c r="Q399" s="212"/>
      <c r="R399" s="213">
        <f>SUM(R400:R406)</f>
        <v>0.74122200000000005</v>
      </c>
      <c r="S399" s="212"/>
      <c r="T399" s="214">
        <f>SUM(T400:T406)</f>
        <v>0</v>
      </c>
      <c r="AR399" s="215" t="s">
        <v>81</v>
      </c>
      <c r="AT399" s="216" t="s">
        <v>71</v>
      </c>
      <c r="AU399" s="216" t="s">
        <v>79</v>
      </c>
      <c r="AY399" s="215" t="s">
        <v>149</v>
      </c>
      <c r="BK399" s="217">
        <f>SUM(BK400:BK406)</f>
        <v>0</v>
      </c>
    </row>
    <row r="400" s="1" customFormat="1" ht="24" customHeight="1">
      <c r="B400" s="39"/>
      <c r="C400" s="220" t="s">
        <v>686</v>
      </c>
      <c r="D400" s="220" t="s">
        <v>151</v>
      </c>
      <c r="E400" s="221" t="s">
        <v>687</v>
      </c>
      <c r="F400" s="222" t="s">
        <v>688</v>
      </c>
      <c r="G400" s="223" t="s">
        <v>171</v>
      </c>
      <c r="H400" s="224">
        <v>3</v>
      </c>
      <c r="I400" s="225"/>
      <c r="J400" s="226">
        <f>ROUND(I400*H400,2)</f>
        <v>0</v>
      </c>
      <c r="K400" s="222" t="s">
        <v>155</v>
      </c>
      <c r="L400" s="44"/>
      <c r="M400" s="227" t="s">
        <v>19</v>
      </c>
      <c r="N400" s="228" t="s">
        <v>43</v>
      </c>
      <c r="O400" s="84"/>
      <c r="P400" s="229">
        <f>O400*H400</f>
        <v>0</v>
      </c>
      <c r="Q400" s="229">
        <v>0.01533</v>
      </c>
      <c r="R400" s="229">
        <f>Q400*H400</f>
        <v>0.045990000000000003</v>
      </c>
      <c r="S400" s="229">
        <v>0</v>
      </c>
      <c r="T400" s="230">
        <f>S400*H400</f>
        <v>0</v>
      </c>
      <c r="AR400" s="231" t="s">
        <v>237</v>
      </c>
      <c r="AT400" s="231" t="s">
        <v>151</v>
      </c>
      <c r="AU400" s="231" t="s">
        <v>81</v>
      </c>
      <c r="AY400" s="18" t="s">
        <v>149</v>
      </c>
      <c r="BE400" s="232">
        <f>IF(N400="základní",J400,0)</f>
        <v>0</v>
      </c>
      <c r="BF400" s="232">
        <f>IF(N400="snížená",J400,0)</f>
        <v>0</v>
      </c>
      <c r="BG400" s="232">
        <f>IF(N400="zákl. přenesená",J400,0)</f>
        <v>0</v>
      </c>
      <c r="BH400" s="232">
        <f>IF(N400="sníž. přenesená",J400,0)</f>
        <v>0</v>
      </c>
      <c r="BI400" s="232">
        <f>IF(N400="nulová",J400,0)</f>
        <v>0</v>
      </c>
      <c r="BJ400" s="18" t="s">
        <v>79</v>
      </c>
      <c r="BK400" s="232">
        <f>ROUND(I400*H400,2)</f>
        <v>0</v>
      </c>
      <c r="BL400" s="18" t="s">
        <v>237</v>
      </c>
      <c r="BM400" s="231" t="s">
        <v>689</v>
      </c>
    </row>
    <row r="401" s="12" customFormat="1">
      <c r="B401" s="233"/>
      <c r="C401" s="234"/>
      <c r="D401" s="235" t="s">
        <v>158</v>
      </c>
      <c r="E401" s="236" t="s">
        <v>19</v>
      </c>
      <c r="F401" s="237" t="s">
        <v>690</v>
      </c>
      <c r="G401" s="234"/>
      <c r="H401" s="238">
        <v>3</v>
      </c>
      <c r="I401" s="239"/>
      <c r="J401" s="234"/>
      <c r="K401" s="234"/>
      <c r="L401" s="240"/>
      <c r="M401" s="241"/>
      <c r="N401" s="242"/>
      <c r="O401" s="242"/>
      <c r="P401" s="242"/>
      <c r="Q401" s="242"/>
      <c r="R401" s="242"/>
      <c r="S401" s="242"/>
      <c r="T401" s="243"/>
      <c r="AT401" s="244" t="s">
        <v>158</v>
      </c>
      <c r="AU401" s="244" t="s">
        <v>81</v>
      </c>
      <c r="AV401" s="12" t="s">
        <v>81</v>
      </c>
      <c r="AW401" s="12" t="s">
        <v>34</v>
      </c>
      <c r="AX401" s="12" t="s">
        <v>79</v>
      </c>
      <c r="AY401" s="244" t="s">
        <v>149</v>
      </c>
    </row>
    <row r="402" s="1" customFormat="1" ht="24" customHeight="1">
      <c r="B402" s="39"/>
      <c r="C402" s="220" t="s">
        <v>691</v>
      </c>
      <c r="D402" s="220" t="s">
        <v>151</v>
      </c>
      <c r="E402" s="221" t="s">
        <v>692</v>
      </c>
      <c r="F402" s="222" t="s">
        <v>693</v>
      </c>
      <c r="G402" s="223" t="s">
        <v>154</v>
      </c>
      <c r="H402" s="224">
        <v>81.599999999999994</v>
      </c>
      <c r="I402" s="225"/>
      <c r="J402" s="226">
        <f>ROUND(I402*H402,2)</f>
        <v>0</v>
      </c>
      <c r="K402" s="222" t="s">
        <v>155</v>
      </c>
      <c r="L402" s="44"/>
      <c r="M402" s="227" t="s">
        <v>19</v>
      </c>
      <c r="N402" s="228" t="s">
        <v>43</v>
      </c>
      <c r="O402" s="84"/>
      <c r="P402" s="229">
        <f>O402*H402</f>
        <v>0</v>
      </c>
      <c r="Q402" s="229">
        <v>0.00117</v>
      </c>
      <c r="R402" s="229">
        <f>Q402*H402</f>
        <v>0.095472000000000001</v>
      </c>
      <c r="S402" s="229">
        <v>0</v>
      </c>
      <c r="T402" s="230">
        <f>S402*H402</f>
        <v>0</v>
      </c>
      <c r="AR402" s="231" t="s">
        <v>237</v>
      </c>
      <c r="AT402" s="231" t="s">
        <v>151</v>
      </c>
      <c r="AU402" s="231" t="s">
        <v>81</v>
      </c>
      <c r="AY402" s="18" t="s">
        <v>149</v>
      </c>
      <c r="BE402" s="232">
        <f>IF(N402="základní",J402,0)</f>
        <v>0</v>
      </c>
      <c r="BF402" s="232">
        <f>IF(N402="snížená",J402,0)</f>
        <v>0</v>
      </c>
      <c r="BG402" s="232">
        <f>IF(N402="zákl. přenesená",J402,0)</f>
        <v>0</v>
      </c>
      <c r="BH402" s="232">
        <f>IF(N402="sníž. přenesená",J402,0)</f>
        <v>0</v>
      </c>
      <c r="BI402" s="232">
        <f>IF(N402="nulová",J402,0)</f>
        <v>0</v>
      </c>
      <c r="BJ402" s="18" t="s">
        <v>79</v>
      </c>
      <c r="BK402" s="232">
        <f>ROUND(I402*H402,2)</f>
        <v>0</v>
      </c>
      <c r="BL402" s="18" t="s">
        <v>237</v>
      </c>
      <c r="BM402" s="231" t="s">
        <v>694</v>
      </c>
    </row>
    <row r="403" s="12" customFormat="1">
      <c r="B403" s="233"/>
      <c r="C403" s="234"/>
      <c r="D403" s="235" t="s">
        <v>158</v>
      </c>
      <c r="E403" s="236" t="s">
        <v>19</v>
      </c>
      <c r="F403" s="237" t="s">
        <v>695</v>
      </c>
      <c r="G403" s="234"/>
      <c r="H403" s="238">
        <v>81.599999999999994</v>
      </c>
      <c r="I403" s="239"/>
      <c r="J403" s="234"/>
      <c r="K403" s="234"/>
      <c r="L403" s="240"/>
      <c r="M403" s="241"/>
      <c r="N403" s="242"/>
      <c r="O403" s="242"/>
      <c r="P403" s="242"/>
      <c r="Q403" s="242"/>
      <c r="R403" s="242"/>
      <c r="S403" s="242"/>
      <c r="T403" s="243"/>
      <c r="AT403" s="244" t="s">
        <v>158</v>
      </c>
      <c r="AU403" s="244" t="s">
        <v>81</v>
      </c>
      <c r="AV403" s="12" t="s">
        <v>81</v>
      </c>
      <c r="AW403" s="12" t="s">
        <v>34</v>
      </c>
      <c r="AX403" s="12" t="s">
        <v>79</v>
      </c>
      <c r="AY403" s="244" t="s">
        <v>149</v>
      </c>
    </row>
    <row r="404" s="1" customFormat="1" ht="16.5" customHeight="1">
      <c r="B404" s="39"/>
      <c r="C404" s="266" t="s">
        <v>696</v>
      </c>
      <c r="D404" s="266" t="s">
        <v>215</v>
      </c>
      <c r="E404" s="267" t="s">
        <v>697</v>
      </c>
      <c r="F404" s="268" t="s">
        <v>698</v>
      </c>
      <c r="G404" s="269" t="s">
        <v>154</v>
      </c>
      <c r="H404" s="270">
        <v>85.680000000000007</v>
      </c>
      <c r="I404" s="271"/>
      <c r="J404" s="272">
        <f>ROUND(I404*H404,2)</f>
        <v>0</v>
      </c>
      <c r="K404" s="268" t="s">
        <v>155</v>
      </c>
      <c r="L404" s="273"/>
      <c r="M404" s="274" t="s">
        <v>19</v>
      </c>
      <c r="N404" s="275" t="s">
        <v>43</v>
      </c>
      <c r="O404" s="84"/>
      <c r="P404" s="229">
        <f>O404*H404</f>
        <v>0</v>
      </c>
      <c r="Q404" s="229">
        <v>0.0070000000000000001</v>
      </c>
      <c r="R404" s="229">
        <f>Q404*H404</f>
        <v>0.59976000000000007</v>
      </c>
      <c r="S404" s="229">
        <v>0</v>
      </c>
      <c r="T404" s="230">
        <f>S404*H404</f>
        <v>0</v>
      </c>
      <c r="AR404" s="231" t="s">
        <v>316</v>
      </c>
      <c r="AT404" s="231" t="s">
        <v>215</v>
      </c>
      <c r="AU404" s="231" t="s">
        <v>81</v>
      </c>
      <c r="AY404" s="18" t="s">
        <v>149</v>
      </c>
      <c r="BE404" s="232">
        <f>IF(N404="základní",J404,0)</f>
        <v>0</v>
      </c>
      <c r="BF404" s="232">
        <f>IF(N404="snížená",J404,0)</f>
        <v>0</v>
      </c>
      <c r="BG404" s="232">
        <f>IF(N404="zákl. přenesená",J404,0)</f>
        <v>0</v>
      </c>
      <c r="BH404" s="232">
        <f>IF(N404="sníž. přenesená",J404,0)</f>
        <v>0</v>
      </c>
      <c r="BI404" s="232">
        <f>IF(N404="nulová",J404,0)</f>
        <v>0</v>
      </c>
      <c r="BJ404" s="18" t="s">
        <v>79</v>
      </c>
      <c r="BK404" s="232">
        <f>ROUND(I404*H404,2)</f>
        <v>0</v>
      </c>
      <c r="BL404" s="18" t="s">
        <v>237</v>
      </c>
      <c r="BM404" s="231" t="s">
        <v>699</v>
      </c>
    </row>
    <row r="405" s="12" customFormat="1">
      <c r="B405" s="233"/>
      <c r="C405" s="234"/>
      <c r="D405" s="235" t="s">
        <v>158</v>
      </c>
      <c r="E405" s="236" t="s">
        <v>19</v>
      </c>
      <c r="F405" s="237" t="s">
        <v>700</v>
      </c>
      <c r="G405" s="234"/>
      <c r="H405" s="238">
        <v>85.680000000000007</v>
      </c>
      <c r="I405" s="239"/>
      <c r="J405" s="234"/>
      <c r="K405" s="234"/>
      <c r="L405" s="240"/>
      <c r="M405" s="241"/>
      <c r="N405" s="242"/>
      <c r="O405" s="242"/>
      <c r="P405" s="242"/>
      <c r="Q405" s="242"/>
      <c r="R405" s="242"/>
      <c r="S405" s="242"/>
      <c r="T405" s="243"/>
      <c r="AT405" s="244" t="s">
        <v>158</v>
      </c>
      <c r="AU405" s="244" t="s">
        <v>81</v>
      </c>
      <c r="AV405" s="12" t="s">
        <v>81</v>
      </c>
      <c r="AW405" s="12" t="s">
        <v>34</v>
      </c>
      <c r="AX405" s="12" t="s">
        <v>79</v>
      </c>
      <c r="AY405" s="244" t="s">
        <v>149</v>
      </c>
    </row>
    <row r="406" s="1" customFormat="1" ht="24" customHeight="1">
      <c r="B406" s="39"/>
      <c r="C406" s="220" t="s">
        <v>701</v>
      </c>
      <c r="D406" s="220" t="s">
        <v>151</v>
      </c>
      <c r="E406" s="221" t="s">
        <v>702</v>
      </c>
      <c r="F406" s="222" t="s">
        <v>703</v>
      </c>
      <c r="G406" s="223" t="s">
        <v>206</v>
      </c>
      <c r="H406" s="224">
        <v>0.74099999999999999</v>
      </c>
      <c r="I406" s="225"/>
      <c r="J406" s="226">
        <f>ROUND(I406*H406,2)</f>
        <v>0</v>
      </c>
      <c r="K406" s="222" t="s">
        <v>155</v>
      </c>
      <c r="L406" s="44"/>
      <c r="M406" s="227" t="s">
        <v>19</v>
      </c>
      <c r="N406" s="228" t="s">
        <v>43</v>
      </c>
      <c r="O406" s="84"/>
      <c r="P406" s="229">
        <f>O406*H406</f>
        <v>0</v>
      </c>
      <c r="Q406" s="229">
        <v>0</v>
      </c>
      <c r="R406" s="229">
        <f>Q406*H406</f>
        <v>0</v>
      </c>
      <c r="S406" s="229">
        <v>0</v>
      </c>
      <c r="T406" s="230">
        <f>S406*H406</f>
        <v>0</v>
      </c>
      <c r="AR406" s="231" t="s">
        <v>237</v>
      </c>
      <c r="AT406" s="231" t="s">
        <v>151</v>
      </c>
      <c r="AU406" s="231" t="s">
        <v>81</v>
      </c>
      <c r="AY406" s="18" t="s">
        <v>149</v>
      </c>
      <c r="BE406" s="232">
        <f>IF(N406="základní",J406,0)</f>
        <v>0</v>
      </c>
      <c r="BF406" s="232">
        <f>IF(N406="snížená",J406,0)</f>
        <v>0</v>
      </c>
      <c r="BG406" s="232">
        <f>IF(N406="zákl. přenesená",J406,0)</f>
        <v>0</v>
      </c>
      <c r="BH406" s="232">
        <f>IF(N406="sníž. přenesená",J406,0)</f>
        <v>0</v>
      </c>
      <c r="BI406" s="232">
        <f>IF(N406="nulová",J406,0)</f>
        <v>0</v>
      </c>
      <c r="BJ406" s="18" t="s">
        <v>79</v>
      </c>
      <c r="BK406" s="232">
        <f>ROUND(I406*H406,2)</f>
        <v>0</v>
      </c>
      <c r="BL406" s="18" t="s">
        <v>237</v>
      </c>
      <c r="BM406" s="231" t="s">
        <v>704</v>
      </c>
    </row>
    <row r="407" s="11" customFormat="1" ht="22.8" customHeight="1">
      <c r="B407" s="204"/>
      <c r="C407" s="205"/>
      <c r="D407" s="206" t="s">
        <v>71</v>
      </c>
      <c r="E407" s="218" t="s">
        <v>705</v>
      </c>
      <c r="F407" s="218" t="s">
        <v>706</v>
      </c>
      <c r="G407" s="205"/>
      <c r="H407" s="205"/>
      <c r="I407" s="208"/>
      <c r="J407" s="219">
        <f>BK407</f>
        <v>0</v>
      </c>
      <c r="K407" s="205"/>
      <c r="L407" s="210"/>
      <c r="M407" s="211"/>
      <c r="N407" s="212"/>
      <c r="O407" s="212"/>
      <c r="P407" s="213">
        <f>SUM(P408:P422)</f>
        <v>0</v>
      </c>
      <c r="Q407" s="212"/>
      <c r="R407" s="213">
        <f>SUM(R408:R422)</f>
        <v>0.027049999999999998</v>
      </c>
      <c r="S407" s="212"/>
      <c r="T407" s="214">
        <f>SUM(T408:T422)</f>
        <v>0.034832000000000002</v>
      </c>
      <c r="AR407" s="215" t="s">
        <v>81</v>
      </c>
      <c r="AT407" s="216" t="s">
        <v>71</v>
      </c>
      <c r="AU407" s="216" t="s">
        <v>79</v>
      </c>
      <c r="AY407" s="215" t="s">
        <v>149</v>
      </c>
      <c r="BK407" s="217">
        <f>SUM(BK408:BK422)</f>
        <v>0</v>
      </c>
    </row>
    <row r="408" s="1" customFormat="1" ht="16.5" customHeight="1">
      <c r="B408" s="39"/>
      <c r="C408" s="220" t="s">
        <v>707</v>
      </c>
      <c r="D408" s="220" t="s">
        <v>151</v>
      </c>
      <c r="E408" s="221" t="s">
        <v>708</v>
      </c>
      <c r="F408" s="222" t="s">
        <v>709</v>
      </c>
      <c r="G408" s="223" t="s">
        <v>171</v>
      </c>
      <c r="H408" s="224">
        <v>12.6</v>
      </c>
      <c r="I408" s="225"/>
      <c r="J408" s="226">
        <f>ROUND(I408*H408,2)</f>
        <v>0</v>
      </c>
      <c r="K408" s="222" t="s">
        <v>155</v>
      </c>
      <c r="L408" s="44"/>
      <c r="M408" s="227" t="s">
        <v>19</v>
      </c>
      <c r="N408" s="228" t="s">
        <v>43</v>
      </c>
      <c r="O408" s="84"/>
      <c r="P408" s="229">
        <f>O408*H408</f>
        <v>0</v>
      </c>
      <c r="Q408" s="229">
        <v>0</v>
      </c>
      <c r="R408" s="229">
        <f>Q408*H408</f>
        <v>0</v>
      </c>
      <c r="S408" s="229">
        <v>0.00167</v>
      </c>
      <c r="T408" s="230">
        <f>S408*H408</f>
        <v>0.021042000000000002</v>
      </c>
      <c r="AR408" s="231" t="s">
        <v>237</v>
      </c>
      <c r="AT408" s="231" t="s">
        <v>151</v>
      </c>
      <c r="AU408" s="231" t="s">
        <v>81</v>
      </c>
      <c r="AY408" s="18" t="s">
        <v>149</v>
      </c>
      <c r="BE408" s="232">
        <f>IF(N408="základní",J408,0)</f>
        <v>0</v>
      </c>
      <c r="BF408" s="232">
        <f>IF(N408="snížená",J408,0)</f>
        <v>0</v>
      </c>
      <c r="BG408" s="232">
        <f>IF(N408="zákl. přenesená",J408,0)</f>
        <v>0</v>
      </c>
      <c r="BH408" s="232">
        <f>IF(N408="sníž. přenesená",J408,0)</f>
        <v>0</v>
      </c>
      <c r="BI408" s="232">
        <f>IF(N408="nulová",J408,0)</f>
        <v>0</v>
      </c>
      <c r="BJ408" s="18" t="s">
        <v>79</v>
      </c>
      <c r="BK408" s="232">
        <f>ROUND(I408*H408,2)</f>
        <v>0</v>
      </c>
      <c r="BL408" s="18" t="s">
        <v>237</v>
      </c>
      <c r="BM408" s="231" t="s">
        <v>710</v>
      </c>
    </row>
    <row r="409" s="12" customFormat="1">
      <c r="B409" s="233"/>
      <c r="C409" s="234"/>
      <c r="D409" s="235" t="s">
        <v>158</v>
      </c>
      <c r="E409" s="236" t="s">
        <v>19</v>
      </c>
      <c r="F409" s="237" t="s">
        <v>711</v>
      </c>
      <c r="G409" s="234"/>
      <c r="H409" s="238">
        <v>1.8</v>
      </c>
      <c r="I409" s="239"/>
      <c r="J409" s="234"/>
      <c r="K409" s="234"/>
      <c r="L409" s="240"/>
      <c r="M409" s="241"/>
      <c r="N409" s="242"/>
      <c r="O409" s="242"/>
      <c r="P409" s="242"/>
      <c r="Q409" s="242"/>
      <c r="R409" s="242"/>
      <c r="S409" s="242"/>
      <c r="T409" s="243"/>
      <c r="AT409" s="244" t="s">
        <v>158</v>
      </c>
      <c r="AU409" s="244" t="s">
        <v>81</v>
      </c>
      <c r="AV409" s="12" t="s">
        <v>81</v>
      </c>
      <c r="AW409" s="12" t="s">
        <v>34</v>
      </c>
      <c r="AX409" s="12" t="s">
        <v>72</v>
      </c>
      <c r="AY409" s="244" t="s">
        <v>149</v>
      </c>
    </row>
    <row r="410" s="12" customFormat="1">
      <c r="B410" s="233"/>
      <c r="C410" s="234"/>
      <c r="D410" s="235" t="s">
        <v>158</v>
      </c>
      <c r="E410" s="236" t="s">
        <v>19</v>
      </c>
      <c r="F410" s="237" t="s">
        <v>711</v>
      </c>
      <c r="G410" s="234"/>
      <c r="H410" s="238">
        <v>1.8</v>
      </c>
      <c r="I410" s="239"/>
      <c r="J410" s="234"/>
      <c r="K410" s="234"/>
      <c r="L410" s="240"/>
      <c r="M410" s="241"/>
      <c r="N410" s="242"/>
      <c r="O410" s="242"/>
      <c r="P410" s="242"/>
      <c r="Q410" s="242"/>
      <c r="R410" s="242"/>
      <c r="S410" s="242"/>
      <c r="T410" s="243"/>
      <c r="AT410" s="244" t="s">
        <v>158</v>
      </c>
      <c r="AU410" s="244" t="s">
        <v>81</v>
      </c>
      <c r="AV410" s="12" t="s">
        <v>81</v>
      </c>
      <c r="AW410" s="12" t="s">
        <v>34</v>
      </c>
      <c r="AX410" s="12" t="s">
        <v>72</v>
      </c>
      <c r="AY410" s="244" t="s">
        <v>149</v>
      </c>
    </row>
    <row r="411" s="12" customFormat="1">
      <c r="B411" s="233"/>
      <c r="C411" s="234"/>
      <c r="D411" s="235" t="s">
        <v>158</v>
      </c>
      <c r="E411" s="236" t="s">
        <v>19</v>
      </c>
      <c r="F411" s="237" t="s">
        <v>712</v>
      </c>
      <c r="G411" s="234"/>
      <c r="H411" s="238">
        <v>2.7000000000000002</v>
      </c>
      <c r="I411" s="239"/>
      <c r="J411" s="234"/>
      <c r="K411" s="234"/>
      <c r="L411" s="240"/>
      <c r="M411" s="241"/>
      <c r="N411" s="242"/>
      <c r="O411" s="242"/>
      <c r="P411" s="242"/>
      <c r="Q411" s="242"/>
      <c r="R411" s="242"/>
      <c r="S411" s="242"/>
      <c r="T411" s="243"/>
      <c r="AT411" s="244" t="s">
        <v>158</v>
      </c>
      <c r="AU411" s="244" t="s">
        <v>81</v>
      </c>
      <c r="AV411" s="12" t="s">
        <v>81</v>
      </c>
      <c r="AW411" s="12" t="s">
        <v>34</v>
      </c>
      <c r="AX411" s="12" t="s">
        <v>72</v>
      </c>
      <c r="AY411" s="244" t="s">
        <v>149</v>
      </c>
    </row>
    <row r="412" s="12" customFormat="1">
      <c r="B412" s="233"/>
      <c r="C412" s="234"/>
      <c r="D412" s="235" t="s">
        <v>158</v>
      </c>
      <c r="E412" s="236" t="s">
        <v>19</v>
      </c>
      <c r="F412" s="237" t="s">
        <v>713</v>
      </c>
      <c r="G412" s="234"/>
      <c r="H412" s="238">
        <v>1.2</v>
      </c>
      <c r="I412" s="239"/>
      <c r="J412" s="234"/>
      <c r="K412" s="234"/>
      <c r="L412" s="240"/>
      <c r="M412" s="241"/>
      <c r="N412" s="242"/>
      <c r="O412" s="242"/>
      <c r="P412" s="242"/>
      <c r="Q412" s="242"/>
      <c r="R412" s="242"/>
      <c r="S412" s="242"/>
      <c r="T412" s="243"/>
      <c r="AT412" s="244" t="s">
        <v>158</v>
      </c>
      <c r="AU412" s="244" t="s">
        <v>81</v>
      </c>
      <c r="AV412" s="12" t="s">
        <v>81</v>
      </c>
      <c r="AW412" s="12" t="s">
        <v>34</v>
      </c>
      <c r="AX412" s="12" t="s">
        <v>72</v>
      </c>
      <c r="AY412" s="244" t="s">
        <v>149</v>
      </c>
    </row>
    <row r="413" s="12" customFormat="1">
      <c r="B413" s="233"/>
      <c r="C413" s="234"/>
      <c r="D413" s="235" t="s">
        <v>158</v>
      </c>
      <c r="E413" s="236" t="s">
        <v>19</v>
      </c>
      <c r="F413" s="237" t="s">
        <v>714</v>
      </c>
      <c r="G413" s="234"/>
      <c r="H413" s="238">
        <v>5.0999999999999996</v>
      </c>
      <c r="I413" s="239"/>
      <c r="J413" s="234"/>
      <c r="K413" s="234"/>
      <c r="L413" s="240"/>
      <c r="M413" s="241"/>
      <c r="N413" s="242"/>
      <c r="O413" s="242"/>
      <c r="P413" s="242"/>
      <c r="Q413" s="242"/>
      <c r="R413" s="242"/>
      <c r="S413" s="242"/>
      <c r="T413" s="243"/>
      <c r="AT413" s="244" t="s">
        <v>158</v>
      </c>
      <c r="AU413" s="244" t="s">
        <v>81</v>
      </c>
      <c r="AV413" s="12" t="s">
        <v>81</v>
      </c>
      <c r="AW413" s="12" t="s">
        <v>34</v>
      </c>
      <c r="AX413" s="12" t="s">
        <v>72</v>
      </c>
      <c r="AY413" s="244" t="s">
        <v>149</v>
      </c>
    </row>
    <row r="414" s="14" customFormat="1">
      <c r="B414" s="255"/>
      <c r="C414" s="256"/>
      <c r="D414" s="235" t="s">
        <v>158</v>
      </c>
      <c r="E414" s="257" t="s">
        <v>19</v>
      </c>
      <c r="F414" s="258" t="s">
        <v>185</v>
      </c>
      <c r="G414" s="256"/>
      <c r="H414" s="259">
        <v>12.600000000000001</v>
      </c>
      <c r="I414" s="260"/>
      <c r="J414" s="256"/>
      <c r="K414" s="256"/>
      <c r="L414" s="261"/>
      <c r="M414" s="262"/>
      <c r="N414" s="263"/>
      <c r="O414" s="263"/>
      <c r="P414" s="263"/>
      <c r="Q414" s="263"/>
      <c r="R414" s="263"/>
      <c r="S414" s="263"/>
      <c r="T414" s="264"/>
      <c r="AT414" s="265" t="s">
        <v>158</v>
      </c>
      <c r="AU414" s="265" t="s">
        <v>81</v>
      </c>
      <c r="AV414" s="14" t="s">
        <v>156</v>
      </c>
      <c r="AW414" s="14" t="s">
        <v>34</v>
      </c>
      <c r="AX414" s="14" t="s">
        <v>79</v>
      </c>
      <c r="AY414" s="265" t="s">
        <v>149</v>
      </c>
    </row>
    <row r="415" s="1" customFormat="1" ht="16.5" customHeight="1">
      <c r="B415" s="39"/>
      <c r="C415" s="220" t="s">
        <v>715</v>
      </c>
      <c r="D415" s="220" t="s">
        <v>151</v>
      </c>
      <c r="E415" s="221" t="s">
        <v>716</v>
      </c>
      <c r="F415" s="222" t="s">
        <v>717</v>
      </c>
      <c r="G415" s="223" t="s">
        <v>171</v>
      </c>
      <c r="H415" s="224">
        <v>3.5</v>
      </c>
      <c r="I415" s="225"/>
      <c r="J415" s="226">
        <f>ROUND(I415*H415,2)</f>
        <v>0</v>
      </c>
      <c r="K415" s="222" t="s">
        <v>155</v>
      </c>
      <c r="L415" s="44"/>
      <c r="M415" s="227" t="s">
        <v>19</v>
      </c>
      <c r="N415" s="228" t="s">
        <v>43</v>
      </c>
      <c r="O415" s="84"/>
      <c r="P415" s="229">
        <f>O415*H415</f>
        <v>0</v>
      </c>
      <c r="Q415" s="229">
        <v>0</v>
      </c>
      <c r="R415" s="229">
        <f>Q415*H415</f>
        <v>0</v>
      </c>
      <c r="S415" s="229">
        <v>0.0039399999999999999</v>
      </c>
      <c r="T415" s="230">
        <f>S415*H415</f>
        <v>0.01379</v>
      </c>
      <c r="AR415" s="231" t="s">
        <v>237</v>
      </c>
      <c r="AT415" s="231" t="s">
        <v>151</v>
      </c>
      <c r="AU415" s="231" t="s">
        <v>81</v>
      </c>
      <c r="AY415" s="18" t="s">
        <v>149</v>
      </c>
      <c r="BE415" s="232">
        <f>IF(N415="základní",J415,0)</f>
        <v>0</v>
      </c>
      <c r="BF415" s="232">
        <f>IF(N415="snížená",J415,0)</f>
        <v>0</v>
      </c>
      <c r="BG415" s="232">
        <f>IF(N415="zákl. přenesená",J415,0)</f>
        <v>0</v>
      </c>
      <c r="BH415" s="232">
        <f>IF(N415="sníž. přenesená",J415,0)</f>
        <v>0</v>
      </c>
      <c r="BI415" s="232">
        <f>IF(N415="nulová",J415,0)</f>
        <v>0</v>
      </c>
      <c r="BJ415" s="18" t="s">
        <v>79</v>
      </c>
      <c r="BK415" s="232">
        <f>ROUND(I415*H415,2)</f>
        <v>0</v>
      </c>
      <c r="BL415" s="18" t="s">
        <v>237</v>
      </c>
      <c r="BM415" s="231" t="s">
        <v>718</v>
      </c>
    </row>
    <row r="416" s="1" customFormat="1" ht="16.5" customHeight="1">
      <c r="B416" s="39"/>
      <c r="C416" s="220" t="s">
        <v>719</v>
      </c>
      <c r="D416" s="220" t="s">
        <v>151</v>
      </c>
      <c r="E416" s="221" t="s">
        <v>720</v>
      </c>
      <c r="F416" s="222" t="s">
        <v>721</v>
      </c>
      <c r="G416" s="223" t="s">
        <v>171</v>
      </c>
      <c r="H416" s="224">
        <v>7.7000000000000002</v>
      </c>
      <c r="I416" s="225"/>
      <c r="J416" s="226">
        <f>ROUND(I416*H416,2)</f>
        <v>0</v>
      </c>
      <c r="K416" s="222" t="s">
        <v>155</v>
      </c>
      <c r="L416" s="44"/>
      <c r="M416" s="227" t="s">
        <v>19</v>
      </c>
      <c r="N416" s="228" t="s">
        <v>43</v>
      </c>
      <c r="O416" s="84"/>
      <c r="P416" s="229">
        <f>O416*H416</f>
        <v>0</v>
      </c>
      <c r="Q416" s="229">
        <v>0.00087000000000000001</v>
      </c>
      <c r="R416" s="229">
        <f>Q416*H416</f>
        <v>0.0066990000000000001</v>
      </c>
      <c r="S416" s="229">
        <v>0</v>
      </c>
      <c r="T416" s="230">
        <f>S416*H416</f>
        <v>0</v>
      </c>
      <c r="AR416" s="231" t="s">
        <v>237</v>
      </c>
      <c r="AT416" s="231" t="s">
        <v>151</v>
      </c>
      <c r="AU416" s="231" t="s">
        <v>81</v>
      </c>
      <c r="AY416" s="18" t="s">
        <v>149</v>
      </c>
      <c r="BE416" s="232">
        <f>IF(N416="základní",J416,0)</f>
        <v>0</v>
      </c>
      <c r="BF416" s="232">
        <f>IF(N416="snížená",J416,0)</f>
        <v>0</v>
      </c>
      <c r="BG416" s="232">
        <f>IF(N416="zákl. přenesená",J416,0)</f>
        <v>0</v>
      </c>
      <c r="BH416" s="232">
        <f>IF(N416="sníž. přenesená",J416,0)</f>
        <v>0</v>
      </c>
      <c r="BI416" s="232">
        <f>IF(N416="nulová",J416,0)</f>
        <v>0</v>
      </c>
      <c r="BJ416" s="18" t="s">
        <v>79</v>
      </c>
      <c r="BK416" s="232">
        <f>ROUND(I416*H416,2)</f>
        <v>0</v>
      </c>
      <c r="BL416" s="18" t="s">
        <v>237</v>
      </c>
      <c r="BM416" s="231" t="s">
        <v>722</v>
      </c>
    </row>
    <row r="417" s="12" customFormat="1">
      <c r="B417" s="233"/>
      <c r="C417" s="234"/>
      <c r="D417" s="235" t="s">
        <v>158</v>
      </c>
      <c r="E417" s="236" t="s">
        <v>19</v>
      </c>
      <c r="F417" s="237" t="s">
        <v>723</v>
      </c>
      <c r="G417" s="234"/>
      <c r="H417" s="238">
        <v>7.7000000000000002</v>
      </c>
      <c r="I417" s="239"/>
      <c r="J417" s="234"/>
      <c r="K417" s="234"/>
      <c r="L417" s="240"/>
      <c r="M417" s="241"/>
      <c r="N417" s="242"/>
      <c r="O417" s="242"/>
      <c r="P417" s="242"/>
      <c r="Q417" s="242"/>
      <c r="R417" s="242"/>
      <c r="S417" s="242"/>
      <c r="T417" s="243"/>
      <c r="AT417" s="244" t="s">
        <v>158</v>
      </c>
      <c r="AU417" s="244" t="s">
        <v>81</v>
      </c>
      <c r="AV417" s="12" t="s">
        <v>81</v>
      </c>
      <c r="AW417" s="12" t="s">
        <v>34</v>
      </c>
      <c r="AX417" s="12" t="s">
        <v>79</v>
      </c>
      <c r="AY417" s="244" t="s">
        <v>149</v>
      </c>
    </row>
    <row r="418" s="1" customFormat="1" ht="16.5" customHeight="1">
      <c r="B418" s="39"/>
      <c r="C418" s="220" t="s">
        <v>724</v>
      </c>
      <c r="D418" s="220" t="s">
        <v>151</v>
      </c>
      <c r="E418" s="221" t="s">
        <v>725</v>
      </c>
      <c r="F418" s="222" t="s">
        <v>726</v>
      </c>
      <c r="G418" s="223" t="s">
        <v>171</v>
      </c>
      <c r="H418" s="224">
        <v>11.35</v>
      </c>
      <c r="I418" s="225"/>
      <c r="J418" s="226">
        <f>ROUND(I418*H418,2)</f>
        <v>0</v>
      </c>
      <c r="K418" s="222" t="s">
        <v>155</v>
      </c>
      <c r="L418" s="44"/>
      <c r="M418" s="227" t="s">
        <v>19</v>
      </c>
      <c r="N418" s="228" t="s">
        <v>43</v>
      </c>
      <c r="O418" s="84"/>
      <c r="P418" s="229">
        <f>O418*H418</f>
        <v>0</v>
      </c>
      <c r="Q418" s="229">
        <v>0.0014599999999999999</v>
      </c>
      <c r="R418" s="229">
        <f>Q418*H418</f>
        <v>0.016570999999999999</v>
      </c>
      <c r="S418" s="229">
        <v>0</v>
      </c>
      <c r="T418" s="230">
        <f>S418*H418</f>
        <v>0</v>
      </c>
      <c r="AR418" s="231" t="s">
        <v>237</v>
      </c>
      <c r="AT418" s="231" t="s">
        <v>151</v>
      </c>
      <c r="AU418" s="231" t="s">
        <v>81</v>
      </c>
      <c r="AY418" s="18" t="s">
        <v>149</v>
      </c>
      <c r="BE418" s="232">
        <f>IF(N418="základní",J418,0)</f>
        <v>0</v>
      </c>
      <c r="BF418" s="232">
        <f>IF(N418="snížená",J418,0)</f>
        <v>0</v>
      </c>
      <c r="BG418" s="232">
        <f>IF(N418="zákl. přenesená",J418,0)</f>
        <v>0</v>
      </c>
      <c r="BH418" s="232">
        <f>IF(N418="sníž. přenesená",J418,0)</f>
        <v>0</v>
      </c>
      <c r="BI418" s="232">
        <f>IF(N418="nulová",J418,0)</f>
        <v>0</v>
      </c>
      <c r="BJ418" s="18" t="s">
        <v>79</v>
      </c>
      <c r="BK418" s="232">
        <f>ROUND(I418*H418,2)</f>
        <v>0</v>
      </c>
      <c r="BL418" s="18" t="s">
        <v>237</v>
      </c>
      <c r="BM418" s="231" t="s">
        <v>727</v>
      </c>
    </row>
    <row r="419" s="12" customFormat="1">
      <c r="B419" s="233"/>
      <c r="C419" s="234"/>
      <c r="D419" s="235" t="s">
        <v>158</v>
      </c>
      <c r="E419" s="236" t="s">
        <v>19</v>
      </c>
      <c r="F419" s="237" t="s">
        <v>728</v>
      </c>
      <c r="G419" s="234"/>
      <c r="H419" s="238">
        <v>11.35</v>
      </c>
      <c r="I419" s="239"/>
      <c r="J419" s="234"/>
      <c r="K419" s="234"/>
      <c r="L419" s="240"/>
      <c r="M419" s="241"/>
      <c r="N419" s="242"/>
      <c r="O419" s="242"/>
      <c r="P419" s="242"/>
      <c r="Q419" s="242"/>
      <c r="R419" s="242"/>
      <c r="S419" s="242"/>
      <c r="T419" s="243"/>
      <c r="AT419" s="244" t="s">
        <v>158</v>
      </c>
      <c r="AU419" s="244" t="s">
        <v>81</v>
      </c>
      <c r="AV419" s="12" t="s">
        <v>81</v>
      </c>
      <c r="AW419" s="12" t="s">
        <v>34</v>
      </c>
      <c r="AX419" s="12" t="s">
        <v>79</v>
      </c>
      <c r="AY419" s="244" t="s">
        <v>149</v>
      </c>
    </row>
    <row r="420" s="1" customFormat="1" ht="16.5" customHeight="1">
      <c r="B420" s="39"/>
      <c r="C420" s="220" t="s">
        <v>729</v>
      </c>
      <c r="D420" s="220" t="s">
        <v>151</v>
      </c>
      <c r="E420" s="221" t="s">
        <v>730</v>
      </c>
      <c r="F420" s="222" t="s">
        <v>731</v>
      </c>
      <c r="G420" s="223" t="s">
        <v>171</v>
      </c>
      <c r="H420" s="224">
        <v>3.5</v>
      </c>
      <c r="I420" s="225"/>
      <c r="J420" s="226">
        <f>ROUND(I420*H420,2)</f>
        <v>0</v>
      </c>
      <c r="K420" s="222" t="s">
        <v>155</v>
      </c>
      <c r="L420" s="44"/>
      <c r="M420" s="227" t="s">
        <v>19</v>
      </c>
      <c r="N420" s="228" t="s">
        <v>43</v>
      </c>
      <c r="O420" s="84"/>
      <c r="P420" s="229">
        <f>O420*H420</f>
        <v>0</v>
      </c>
      <c r="Q420" s="229">
        <v>0.00108</v>
      </c>
      <c r="R420" s="229">
        <f>Q420*H420</f>
        <v>0.0037799999999999999</v>
      </c>
      <c r="S420" s="229">
        <v>0</v>
      </c>
      <c r="T420" s="230">
        <f>S420*H420</f>
        <v>0</v>
      </c>
      <c r="AR420" s="231" t="s">
        <v>237</v>
      </c>
      <c r="AT420" s="231" t="s">
        <v>151</v>
      </c>
      <c r="AU420" s="231" t="s">
        <v>81</v>
      </c>
      <c r="AY420" s="18" t="s">
        <v>149</v>
      </c>
      <c r="BE420" s="232">
        <f>IF(N420="základní",J420,0)</f>
        <v>0</v>
      </c>
      <c r="BF420" s="232">
        <f>IF(N420="snížená",J420,0)</f>
        <v>0</v>
      </c>
      <c r="BG420" s="232">
        <f>IF(N420="zákl. přenesená",J420,0)</f>
        <v>0</v>
      </c>
      <c r="BH420" s="232">
        <f>IF(N420="sníž. přenesená",J420,0)</f>
        <v>0</v>
      </c>
      <c r="BI420" s="232">
        <f>IF(N420="nulová",J420,0)</f>
        <v>0</v>
      </c>
      <c r="BJ420" s="18" t="s">
        <v>79</v>
      </c>
      <c r="BK420" s="232">
        <f>ROUND(I420*H420,2)</f>
        <v>0</v>
      </c>
      <c r="BL420" s="18" t="s">
        <v>237</v>
      </c>
      <c r="BM420" s="231" t="s">
        <v>732</v>
      </c>
    </row>
    <row r="421" s="12" customFormat="1">
      <c r="B421" s="233"/>
      <c r="C421" s="234"/>
      <c r="D421" s="235" t="s">
        <v>158</v>
      </c>
      <c r="E421" s="236" t="s">
        <v>19</v>
      </c>
      <c r="F421" s="237" t="s">
        <v>733</v>
      </c>
      <c r="G421" s="234"/>
      <c r="H421" s="238">
        <v>3.5</v>
      </c>
      <c r="I421" s="239"/>
      <c r="J421" s="234"/>
      <c r="K421" s="234"/>
      <c r="L421" s="240"/>
      <c r="M421" s="241"/>
      <c r="N421" s="242"/>
      <c r="O421" s="242"/>
      <c r="P421" s="242"/>
      <c r="Q421" s="242"/>
      <c r="R421" s="242"/>
      <c r="S421" s="242"/>
      <c r="T421" s="243"/>
      <c r="AT421" s="244" t="s">
        <v>158</v>
      </c>
      <c r="AU421" s="244" t="s">
        <v>81</v>
      </c>
      <c r="AV421" s="12" t="s">
        <v>81</v>
      </c>
      <c r="AW421" s="12" t="s">
        <v>34</v>
      </c>
      <c r="AX421" s="12" t="s">
        <v>79</v>
      </c>
      <c r="AY421" s="244" t="s">
        <v>149</v>
      </c>
    </row>
    <row r="422" s="1" customFormat="1" ht="24" customHeight="1">
      <c r="B422" s="39"/>
      <c r="C422" s="220" t="s">
        <v>734</v>
      </c>
      <c r="D422" s="220" t="s">
        <v>151</v>
      </c>
      <c r="E422" s="221" t="s">
        <v>735</v>
      </c>
      <c r="F422" s="222" t="s">
        <v>736</v>
      </c>
      <c r="G422" s="223" t="s">
        <v>206</v>
      </c>
      <c r="H422" s="224">
        <v>0.027</v>
      </c>
      <c r="I422" s="225"/>
      <c r="J422" s="226">
        <f>ROUND(I422*H422,2)</f>
        <v>0</v>
      </c>
      <c r="K422" s="222" t="s">
        <v>155</v>
      </c>
      <c r="L422" s="44"/>
      <c r="M422" s="227" t="s">
        <v>19</v>
      </c>
      <c r="N422" s="228" t="s">
        <v>43</v>
      </c>
      <c r="O422" s="84"/>
      <c r="P422" s="229">
        <f>O422*H422</f>
        <v>0</v>
      </c>
      <c r="Q422" s="229">
        <v>0</v>
      </c>
      <c r="R422" s="229">
        <f>Q422*H422</f>
        <v>0</v>
      </c>
      <c r="S422" s="229">
        <v>0</v>
      </c>
      <c r="T422" s="230">
        <f>S422*H422</f>
        <v>0</v>
      </c>
      <c r="AR422" s="231" t="s">
        <v>237</v>
      </c>
      <c r="AT422" s="231" t="s">
        <v>151</v>
      </c>
      <c r="AU422" s="231" t="s">
        <v>81</v>
      </c>
      <c r="AY422" s="18" t="s">
        <v>149</v>
      </c>
      <c r="BE422" s="232">
        <f>IF(N422="základní",J422,0)</f>
        <v>0</v>
      </c>
      <c r="BF422" s="232">
        <f>IF(N422="snížená",J422,0)</f>
        <v>0</v>
      </c>
      <c r="BG422" s="232">
        <f>IF(N422="zákl. přenesená",J422,0)</f>
        <v>0</v>
      </c>
      <c r="BH422" s="232">
        <f>IF(N422="sníž. přenesená",J422,0)</f>
        <v>0</v>
      </c>
      <c r="BI422" s="232">
        <f>IF(N422="nulová",J422,0)</f>
        <v>0</v>
      </c>
      <c r="BJ422" s="18" t="s">
        <v>79</v>
      </c>
      <c r="BK422" s="232">
        <f>ROUND(I422*H422,2)</f>
        <v>0</v>
      </c>
      <c r="BL422" s="18" t="s">
        <v>237</v>
      </c>
      <c r="BM422" s="231" t="s">
        <v>737</v>
      </c>
    </row>
    <row r="423" s="11" customFormat="1" ht="22.8" customHeight="1">
      <c r="B423" s="204"/>
      <c r="C423" s="205"/>
      <c r="D423" s="206" t="s">
        <v>71</v>
      </c>
      <c r="E423" s="218" t="s">
        <v>738</v>
      </c>
      <c r="F423" s="218" t="s">
        <v>739</v>
      </c>
      <c r="G423" s="205"/>
      <c r="H423" s="205"/>
      <c r="I423" s="208"/>
      <c r="J423" s="219">
        <f>BK423</f>
        <v>0</v>
      </c>
      <c r="K423" s="205"/>
      <c r="L423" s="210"/>
      <c r="M423" s="211"/>
      <c r="N423" s="212"/>
      <c r="O423" s="212"/>
      <c r="P423" s="213">
        <f>SUM(P424:P481)</f>
        <v>0</v>
      </c>
      <c r="Q423" s="212"/>
      <c r="R423" s="213">
        <f>SUM(R424:R481)</f>
        <v>0.22893756000000001</v>
      </c>
      <c r="S423" s="212"/>
      <c r="T423" s="214">
        <f>SUM(T424:T481)</f>
        <v>0.31802049999999998</v>
      </c>
      <c r="AR423" s="215" t="s">
        <v>81</v>
      </c>
      <c r="AT423" s="216" t="s">
        <v>71</v>
      </c>
      <c r="AU423" s="216" t="s">
        <v>79</v>
      </c>
      <c r="AY423" s="215" t="s">
        <v>149</v>
      </c>
      <c r="BK423" s="217">
        <f>SUM(BK424:BK481)</f>
        <v>0</v>
      </c>
    </row>
    <row r="424" s="1" customFormat="1" ht="24" customHeight="1">
      <c r="B424" s="39"/>
      <c r="C424" s="220" t="s">
        <v>740</v>
      </c>
      <c r="D424" s="220" t="s">
        <v>151</v>
      </c>
      <c r="E424" s="221" t="s">
        <v>741</v>
      </c>
      <c r="F424" s="222" t="s">
        <v>742</v>
      </c>
      <c r="G424" s="223" t="s">
        <v>154</v>
      </c>
      <c r="H424" s="224">
        <v>6</v>
      </c>
      <c r="I424" s="225"/>
      <c r="J424" s="226">
        <f>ROUND(I424*H424,2)</f>
        <v>0</v>
      </c>
      <c r="K424" s="222" t="s">
        <v>155</v>
      </c>
      <c r="L424" s="44"/>
      <c r="M424" s="227" t="s">
        <v>19</v>
      </c>
      <c r="N424" s="228" t="s">
        <v>43</v>
      </c>
      <c r="O424" s="84"/>
      <c r="P424" s="229">
        <f>O424*H424</f>
        <v>0</v>
      </c>
      <c r="Q424" s="229">
        <v>0</v>
      </c>
      <c r="R424" s="229">
        <f>Q424*H424</f>
        <v>0</v>
      </c>
      <c r="S424" s="229">
        <v>0</v>
      </c>
      <c r="T424" s="230">
        <f>S424*H424</f>
        <v>0</v>
      </c>
      <c r="AR424" s="231" t="s">
        <v>237</v>
      </c>
      <c r="AT424" s="231" t="s">
        <v>151</v>
      </c>
      <c r="AU424" s="231" t="s">
        <v>81</v>
      </c>
      <c r="AY424" s="18" t="s">
        <v>149</v>
      </c>
      <c r="BE424" s="232">
        <f>IF(N424="základní",J424,0)</f>
        <v>0</v>
      </c>
      <c r="BF424" s="232">
        <f>IF(N424="snížená",J424,0)</f>
        <v>0</v>
      </c>
      <c r="BG424" s="232">
        <f>IF(N424="zákl. přenesená",J424,0)</f>
        <v>0</v>
      </c>
      <c r="BH424" s="232">
        <f>IF(N424="sníž. přenesená",J424,0)</f>
        <v>0</v>
      </c>
      <c r="BI424" s="232">
        <f>IF(N424="nulová",J424,0)</f>
        <v>0</v>
      </c>
      <c r="BJ424" s="18" t="s">
        <v>79</v>
      </c>
      <c r="BK424" s="232">
        <f>ROUND(I424*H424,2)</f>
        <v>0</v>
      </c>
      <c r="BL424" s="18" t="s">
        <v>237</v>
      </c>
      <c r="BM424" s="231" t="s">
        <v>743</v>
      </c>
    </row>
    <row r="425" s="12" customFormat="1">
      <c r="B425" s="233"/>
      <c r="C425" s="234"/>
      <c r="D425" s="235" t="s">
        <v>158</v>
      </c>
      <c r="E425" s="236" t="s">
        <v>19</v>
      </c>
      <c r="F425" s="237" t="s">
        <v>744</v>
      </c>
      <c r="G425" s="234"/>
      <c r="H425" s="238">
        <v>6</v>
      </c>
      <c r="I425" s="239"/>
      <c r="J425" s="234"/>
      <c r="K425" s="234"/>
      <c r="L425" s="240"/>
      <c r="M425" s="241"/>
      <c r="N425" s="242"/>
      <c r="O425" s="242"/>
      <c r="P425" s="242"/>
      <c r="Q425" s="242"/>
      <c r="R425" s="242"/>
      <c r="S425" s="242"/>
      <c r="T425" s="243"/>
      <c r="AT425" s="244" t="s">
        <v>158</v>
      </c>
      <c r="AU425" s="244" t="s">
        <v>81</v>
      </c>
      <c r="AV425" s="12" t="s">
        <v>81</v>
      </c>
      <c r="AW425" s="12" t="s">
        <v>34</v>
      </c>
      <c r="AX425" s="12" t="s">
        <v>79</v>
      </c>
      <c r="AY425" s="244" t="s">
        <v>149</v>
      </c>
    </row>
    <row r="426" s="1" customFormat="1" ht="16.5" customHeight="1">
      <c r="B426" s="39"/>
      <c r="C426" s="220" t="s">
        <v>745</v>
      </c>
      <c r="D426" s="220" t="s">
        <v>151</v>
      </c>
      <c r="E426" s="221" t="s">
        <v>746</v>
      </c>
      <c r="F426" s="222" t="s">
        <v>747</v>
      </c>
      <c r="G426" s="223" t="s">
        <v>171</v>
      </c>
      <c r="H426" s="224">
        <v>3</v>
      </c>
      <c r="I426" s="225"/>
      <c r="J426" s="226">
        <f>ROUND(I426*H426,2)</f>
        <v>0</v>
      </c>
      <c r="K426" s="222" t="s">
        <v>155</v>
      </c>
      <c r="L426" s="44"/>
      <c r="M426" s="227" t="s">
        <v>19</v>
      </c>
      <c r="N426" s="228" t="s">
        <v>43</v>
      </c>
      <c r="O426" s="84"/>
      <c r="P426" s="229">
        <f>O426*H426</f>
        <v>0</v>
      </c>
      <c r="Q426" s="229">
        <v>0</v>
      </c>
      <c r="R426" s="229">
        <f>Q426*H426</f>
        <v>0</v>
      </c>
      <c r="S426" s="229">
        <v>0</v>
      </c>
      <c r="T426" s="230">
        <f>S426*H426</f>
        <v>0</v>
      </c>
      <c r="AR426" s="231" t="s">
        <v>237</v>
      </c>
      <c r="AT426" s="231" t="s">
        <v>151</v>
      </c>
      <c r="AU426" s="231" t="s">
        <v>81</v>
      </c>
      <c r="AY426" s="18" t="s">
        <v>149</v>
      </c>
      <c r="BE426" s="232">
        <f>IF(N426="základní",J426,0)</f>
        <v>0</v>
      </c>
      <c r="BF426" s="232">
        <f>IF(N426="snížená",J426,0)</f>
        <v>0</v>
      </c>
      <c r="BG426" s="232">
        <f>IF(N426="zákl. přenesená",J426,0)</f>
        <v>0</v>
      </c>
      <c r="BH426" s="232">
        <f>IF(N426="sníž. přenesená",J426,0)</f>
        <v>0</v>
      </c>
      <c r="BI426" s="232">
        <f>IF(N426="nulová",J426,0)</f>
        <v>0</v>
      </c>
      <c r="BJ426" s="18" t="s">
        <v>79</v>
      </c>
      <c r="BK426" s="232">
        <f>ROUND(I426*H426,2)</f>
        <v>0</v>
      </c>
      <c r="BL426" s="18" t="s">
        <v>237</v>
      </c>
      <c r="BM426" s="231" t="s">
        <v>748</v>
      </c>
    </row>
    <row r="427" s="12" customFormat="1">
      <c r="B427" s="233"/>
      <c r="C427" s="234"/>
      <c r="D427" s="235" t="s">
        <v>158</v>
      </c>
      <c r="E427" s="236" t="s">
        <v>19</v>
      </c>
      <c r="F427" s="237" t="s">
        <v>749</v>
      </c>
      <c r="G427" s="234"/>
      <c r="H427" s="238">
        <v>3</v>
      </c>
      <c r="I427" s="239"/>
      <c r="J427" s="234"/>
      <c r="K427" s="234"/>
      <c r="L427" s="240"/>
      <c r="M427" s="241"/>
      <c r="N427" s="242"/>
      <c r="O427" s="242"/>
      <c r="P427" s="242"/>
      <c r="Q427" s="242"/>
      <c r="R427" s="242"/>
      <c r="S427" s="242"/>
      <c r="T427" s="243"/>
      <c r="AT427" s="244" t="s">
        <v>158</v>
      </c>
      <c r="AU427" s="244" t="s">
        <v>81</v>
      </c>
      <c r="AV427" s="12" t="s">
        <v>81</v>
      </c>
      <c r="AW427" s="12" t="s">
        <v>34</v>
      </c>
      <c r="AX427" s="12" t="s">
        <v>79</v>
      </c>
      <c r="AY427" s="244" t="s">
        <v>149</v>
      </c>
    </row>
    <row r="428" s="1" customFormat="1" ht="16.5" customHeight="1">
      <c r="B428" s="39"/>
      <c r="C428" s="266" t="s">
        <v>750</v>
      </c>
      <c r="D428" s="266" t="s">
        <v>215</v>
      </c>
      <c r="E428" s="267" t="s">
        <v>751</v>
      </c>
      <c r="F428" s="268" t="s">
        <v>752</v>
      </c>
      <c r="G428" s="269" t="s">
        <v>177</v>
      </c>
      <c r="H428" s="270">
        <v>0.071999999999999995</v>
      </c>
      <c r="I428" s="271"/>
      <c r="J428" s="272">
        <f>ROUND(I428*H428,2)</f>
        <v>0</v>
      </c>
      <c r="K428" s="268" t="s">
        <v>155</v>
      </c>
      <c r="L428" s="273"/>
      <c r="M428" s="274" t="s">
        <v>19</v>
      </c>
      <c r="N428" s="275" t="s">
        <v>43</v>
      </c>
      <c r="O428" s="84"/>
      <c r="P428" s="229">
        <f>O428*H428</f>
        <v>0</v>
      </c>
      <c r="Q428" s="229">
        <v>0.5</v>
      </c>
      <c r="R428" s="229">
        <f>Q428*H428</f>
        <v>0.035999999999999997</v>
      </c>
      <c r="S428" s="229">
        <v>0</v>
      </c>
      <c r="T428" s="230">
        <f>S428*H428</f>
        <v>0</v>
      </c>
      <c r="AR428" s="231" t="s">
        <v>194</v>
      </c>
      <c r="AT428" s="231" t="s">
        <v>215</v>
      </c>
      <c r="AU428" s="231" t="s">
        <v>81</v>
      </c>
      <c r="AY428" s="18" t="s">
        <v>149</v>
      </c>
      <c r="BE428" s="232">
        <f>IF(N428="základní",J428,0)</f>
        <v>0</v>
      </c>
      <c r="BF428" s="232">
        <f>IF(N428="snížená",J428,0)</f>
        <v>0</v>
      </c>
      <c r="BG428" s="232">
        <f>IF(N428="zákl. přenesená",J428,0)</f>
        <v>0</v>
      </c>
      <c r="BH428" s="232">
        <f>IF(N428="sníž. přenesená",J428,0)</f>
        <v>0</v>
      </c>
      <c r="BI428" s="232">
        <f>IF(N428="nulová",J428,0)</f>
        <v>0</v>
      </c>
      <c r="BJ428" s="18" t="s">
        <v>79</v>
      </c>
      <c r="BK428" s="232">
        <f>ROUND(I428*H428,2)</f>
        <v>0</v>
      </c>
      <c r="BL428" s="18" t="s">
        <v>156</v>
      </c>
      <c r="BM428" s="231" t="s">
        <v>753</v>
      </c>
    </row>
    <row r="429" s="12" customFormat="1">
      <c r="B429" s="233"/>
      <c r="C429" s="234"/>
      <c r="D429" s="235" t="s">
        <v>158</v>
      </c>
      <c r="E429" s="236" t="s">
        <v>19</v>
      </c>
      <c r="F429" s="237" t="s">
        <v>754</v>
      </c>
      <c r="G429" s="234"/>
      <c r="H429" s="238">
        <v>0.071999999999999995</v>
      </c>
      <c r="I429" s="239"/>
      <c r="J429" s="234"/>
      <c r="K429" s="234"/>
      <c r="L429" s="240"/>
      <c r="M429" s="241"/>
      <c r="N429" s="242"/>
      <c r="O429" s="242"/>
      <c r="P429" s="242"/>
      <c r="Q429" s="242"/>
      <c r="R429" s="242"/>
      <c r="S429" s="242"/>
      <c r="T429" s="243"/>
      <c r="AT429" s="244" t="s">
        <v>158</v>
      </c>
      <c r="AU429" s="244" t="s">
        <v>81</v>
      </c>
      <c r="AV429" s="12" t="s">
        <v>81</v>
      </c>
      <c r="AW429" s="12" t="s">
        <v>34</v>
      </c>
      <c r="AX429" s="12" t="s">
        <v>79</v>
      </c>
      <c r="AY429" s="244" t="s">
        <v>149</v>
      </c>
    </row>
    <row r="430" s="1" customFormat="1" ht="16.5" customHeight="1">
      <c r="B430" s="39"/>
      <c r="C430" s="220" t="s">
        <v>755</v>
      </c>
      <c r="D430" s="220" t="s">
        <v>151</v>
      </c>
      <c r="E430" s="221" t="s">
        <v>756</v>
      </c>
      <c r="F430" s="222" t="s">
        <v>757</v>
      </c>
      <c r="G430" s="223" t="s">
        <v>177</v>
      </c>
      <c r="H430" s="224">
        <v>0.071999999999999995</v>
      </c>
      <c r="I430" s="225"/>
      <c r="J430" s="226">
        <f>ROUND(I430*H430,2)</f>
        <v>0</v>
      </c>
      <c r="K430" s="222" t="s">
        <v>155</v>
      </c>
      <c r="L430" s="44"/>
      <c r="M430" s="227" t="s">
        <v>19</v>
      </c>
      <c r="N430" s="228" t="s">
        <v>43</v>
      </c>
      <c r="O430" s="84"/>
      <c r="P430" s="229">
        <f>O430*H430</f>
        <v>0</v>
      </c>
      <c r="Q430" s="229">
        <v>0.01328</v>
      </c>
      <c r="R430" s="229">
        <f>Q430*H430</f>
        <v>0.00095615999999999995</v>
      </c>
      <c r="S430" s="229">
        <v>0</v>
      </c>
      <c r="T430" s="230">
        <f>S430*H430</f>
        <v>0</v>
      </c>
      <c r="AR430" s="231" t="s">
        <v>237</v>
      </c>
      <c r="AT430" s="231" t="s">
        <v>151</v>
      </c>
      <c r="AU430" s="231" t="s">
        <v>81</v>
      </c>
      <c r="AY430" s="18" t="s">
        <v>149</v>
      </c>
      <c r="BE430" s="232">
        <f>IF(N430="základní",J430,0)</f>
        <v>0</v>
      </c>
      <c r="BF430" s="232">
        <f>IF(N430="snížená",J430,0)</f>
        <v>0</v>
      </c>
      <c r="BG430" s="232">
        <f>IF(N430="zákl. přenesená",J430,0)</f>
        <v>0</v>
      </c>
      <c r="BH430" s="232">
        <f>IF(N430="sníž. přenesená",J430,0)</f>
        <v>0</v>
      </c>
      <c r="BI430" s="232">
        <f>IF(N430="nulová",J430,0)</f>
        <v>0</v>
      </c>
      <c r="BJ430" s="18" t="s">
        <v>79</v>
      </c>
      <c r="BK430" s="232">
        <f>ROUND(I430*H430,2)</f>
        <v>0</v>
      </c>
      <c r="BL430" s="18" t="s">
        <v>237</v>
      </c>
      <c r="BM430" s="231" t="s">
        <v>758</v>
      </c>
    </row>
    <row r="431" s="12" customFormat="1">
      <c r="B431" s="233"/>
      <c r="C431" s="234"/>
      <c r="D431" s="235" t="s">
        <v>158</v>
      </c>
      <c r="E431" s="236" t="s">
        <v>19</v>
      </c>
      <c r="F431" s="237" t="s">
        <v>754</v>
      </c>
      <c r="G431" s="234"/>
      <c r="H431" s="238">
        <v>0.071999999999999995</v>
      </c>
      <c r="I431" s="239"/>
      <c r="J431" s="234"/>
      <c r="K431" s="234"/>
      <c r="L431" s="240"/>
      <c r="M431" s="241"/>
      <c r="N431" s="242"/>
      <c r="O431" s="242"/>
      <c r="P431" s="242"/>
      <c r="Q431" s="242"/>
      <c r="R431" s="242"/>
      <c r="S431" s="242"/>
      <c r="T431" s="243"/>
      <c r="AT431" s="244" t="s">
        <v>158</v>
      </c>
      <c r="AU431" s="244" t="s">
        <v>81</v>
      </c>
      <c r="AV431" s="12" t="s">
        <v>81</v>
      </c>
      <c r="AW431" s="12" t="s">
        <v>34</v>
      </c>
      <c r="AX431" s="12" t="s">
        <v>79</v>
      </c>
      <c r="AY431" s="244" t="s">
        <v>149</v>
      </c>
    </row>
    <row r="432" s="1" customFormat="1" ht="16.5" customHeight="1">
      <c r="B432" s="39"/>
      <c r="C432" s="220" t="s">
        <v>759</v>
      </c>
      <c r="D432" s="220" t="s">
        <v>151</v>
      </c>
      <c r="E432" s="221" t="s">
        <v>760</v>
      </c>
      <c r="F432" s="222" t="s">
        <v>761</v>
      </c>
      <c r="G432" s="223" t="s">
        <v>171</v>
      </c>
      <c r="H432" s="224">
        <v>3.1499999999999999</v>
      </c>
      <c r="I432" s="225"/>
      <c r="J432" s="226">
        <f>ROUND(I432*H432,2)</f>
        <v>0</v>
      </c>
      <c r="K432" s="222" t="s">
        <v>155</v>
      </c>
      <c r="L432" s="44"/>
      <c r="M432" s="227" t="s">
        <v>19</v>
      </c>
      <c r="N432" s="228" t="s">
        <v>43</v>
      </c>
      <c r="O432" s="84"/>
      <c r="P432" s="229">
        <f>O432*H432</f>
        <v>0</v>
      </c>
      <c r="Q432" s="229">
        <v>0</v>
      </c>
      <c r="R432" s="229">
        <f>Q432*H432</f>
        <v>0</v>
      </c>
      <c r="S432" s="229">
        <v>0.012070000000000001</v>
      </c>
      <c r="T432" s="230">
        <f>S432*H432</f>
        <v>0.038020499999999999</v>
      </c>
      <c r="AR432" s="231" t="s">
        <v>237</v>
      </c>
      <c r="AT432" s="231" t="s">
        <v>151</v>
      </c>
      <c r="AU432" s="231" t="s">
        <v>81</v>
      </c>
      <c r="AY432" s="18" t="s">
        <v>149</v>
      </c>
      <c r="BE432" s="232">
        <f>IF(N432="základní",J432,0)</f>
        <v>0</v>
      </c>
      <c r="BF432" s="232">
        <f>IF(N432="snížená",J432,0)</f>
        <v>0</v>
      </c>
      <c r="BG432" s="232">
        <f>IF(N432="zákl. přenesená",J432,0)</f>
        <v>0</v>
      </c>
      <c r="BH432" s="232">
        <f>IF(N432="sníž. přenesená",J432,0)</f>
        <v>0</v>
      </c>
      <c r="BI432" s="232">
        <f>IF(N432="nulová",J432,0)</f>
        <v>0</v>
      </c>
      <c r="BJ432" s="18" t="s">
        <v>79</v>
      </c>
      <c r="BK432" s="232">
        <f>ROUND(I432*H432,2)</f>
        <v>0</v>
      </c>
      <c r="BL432" s="18" t="s">
        <v>237</v>
      </c>
      <c r="BM432" s="231" t="s">
        <v>762</v>
      </c>
    </row>
    <row r="433" s="1" customFormat="1" ht="16.5" customHeight="1">
      <c r="B433" s="39"/>
      <c r="C433" s="220" t="s">
        <v>763</v>
      </c>
      <c r="D433" s="220" t="s">
        <v>151</v>
      </c>
      <c r="E433" s="221" t="s">
        <v>764</v>
      </c>
      <c r="F433" s="222" t="s">
        <v>765</v>
      </c>
      <c r="G433" s="223" t="s">
        <v>406</v>
      </c>
      <c r="H433" s="224">
        <v>3</v>
      </c>
      <c r="I433" s="225"/>
      <c r="J433" s="226">
        <f>ROUND(I433*H433,2)</f>
        <v>0</v>
      </c>
      <c r="K433" s="222" t="s">
        <v>155</v>
      </c>
      <c r="L433" s="44"/>
      <c r="M433" s="227" t="s">
        <v>19</v>
      </c>
      <c r="N433" s="228" t="s">
        <v>43</v>
      </c>
      <c r="O433" s="84"/>
      <c r="P433" s="229">
        <f>O433*H433</f>
        <v>0</v>
      </c>
      <c r="Q433" s="229">
        <v>0.00027</v>
      </c>
      <c r="R433" s="229">
        <f>Q433*H433</f>
        <v>0.00080999999999999996</v>
      </c>
      <c r="S433" s="229">
        <v>0</v>
      </c>
      <c r="T433" s="230">
        <f>S433*H433</f>
        <v>0</v>
      </c>
      <c r="AR433" s="231" t="s">
        <v>237</v>
      </c>
      <c r="AT433" s="231" t="s">
        <v>151</v>
      </c>
      <c r="AU433" s="231" t="s">
        <v>81</v>
      </c>
      <c r="AY433" s="18" t="s">
        <v>149</v>
      </c>
      <c r="BE433" s="232">
        <f>IF(N433="základní",J433,0)</f>
        <v>0</v>
      </c>
      <c r="BF433" s="232">
        <f>IF(N433="snížená",J433,0)</f>
        <v>0</v>
      </c>
      <c r="BG433" s="232">
        <f>IF(N433="zákl. přenesená",J433,0)</f>
        <v>0</v>
      </c>
      <c r="BH433" s="232">
        <f>IF(N433="sníž. přenesená",J433,0)</f>
        <v>0</v>
      </c>
      <c r="BI433" s="232">
        <f>IF(N433="nulová",J433,0)</f>
        <v>0</v>
      </c>
      <c r="BJ433" s="18" t="s">
        <v>79</v>
      </c>
      <c r="BK433" s="232">
        <f>ROUND(I433*H433,2)</f>
        <v>0</v>
      </c>
      <c r="BL433" s="18" t="s">
        <v>237</v>
      </c>
      <c r="BM433" s="231" t="s">
        <v>766</v>
      </c>
    </row>
    <row r="434" s="12" customFormat="1">
      <c r="B434" s="233"/>
      <c r="C434" s="234"/>
      <c r="D434" s="235" t="s">
        <v>158</v>
      </c>
      <c r="E434" s="236" t="s">
        <v>19</v>
      </c>
      <c r="F434" s="237" t="s">
        <v>767</v>
      </c>
      <c r="G434" s="234"/>
      <c r="H434" s="238">
        <v>3</v>
      </c>
      <c r="I434" s="239"/>
      <c r="J434" s="234"/>
      <c r="K434" s="234"/>
      <c r="L434" s="240"/>
      <c r="M434" s="241"/>
      <c r="N434" s="242"/>
      <c r="O434" s="242"/>
      <c r="P434" s="242"/>
      <c r="Q434" s="242"/>
      <c r="R434" s="242"/>
      <c r="S434" s="242"/>
      <c r="T434" s="243"/>
      <c r="AT434" s="244" t="s">
        <v>158</v>
      </c>
      <c r="AU434" s="244" t="s">
        <v>81</v>
      </c>
      <c r="AV434" s="12" t="s">
        <v>81</v>
      </c>
      <c r="AW434" s="12" t="s">
        <v>34</v>
      </c>
      <c r="AX434" s="12" t="s">
        <v>79</v>
      </c>
      <c r="AY434" s="244" t="s">
        <v>149</v>
      </c>
    </row>
    <row r="435" s="1" customFormat="1" ht="16.5" customHeight="1">
      <c r="B435" s="39"/>
      <c r="C435" s="266" t="s">
        <v>768</v>
      </c>
      <c r="D435" s="266" t="s">
        <v>215</v>
      </c>
      <c r="E435" s="267" t="s">
        <v>769</v>
      </c>
      <c r="F435" s="268" t="s">
        <v>770</v>
      </c>
      <c r="G435" s="269" t="s">
        <v>154</v>
      </c>
      <c r="H435" s="270">
        <v>2.4300000000000002</v>
      </c>
      <c r="I435" s="271"/>
      <c r="J435" s="272">
        <f>ROUND(I435*H435,2)</f>
        <v>0</v>
      </c>
      <c r="K435" s="268" t="s">
        <v>155</v>
      </c>
      <c r="L435" s="273"/>
      <c r="M435" s="274" t="s">
        <v>19</v>
      </c>
      <c r="N435" s="275" t="s">
        <v>43</v>
      </c>
      <c r="O435" s="84"/>
      <c r="P435" s="229">
        <f>O435*H435</f>
        <v>0</v>
      </c>
      <c r="Q435" s="229">
        <v>0.040280000000000003</v>
      </c>
      <c r="R435" s="229">
        <f>Q435*H435</f>
        <v>0.09788040000000002</v>
      </c>
      <c r="S435" s="229">
        <v>0</v>
      </c>
      <c r="T435" s="230">
        <f>S435*H435</f>
        <v>0</v>
      </c>
      <c r="AR435" s="231" t="s">
        <v>316</v>
      </c>
      <c r="AT435" s="231" t="s">
        <v>215</v>
      </c>
      <c r="AU435" s="231" t="s">
        <v>81</v>
      </c>
      <c r="AY435" s="18" t="s">
        <v>149</v>
      </c>
      <c r="BE435" s="232">
        <f>IF(N435="základní",J435,0)</f>
        <v>0</v>
      </c>
      <c r="BF435" s="232">
        <f>IF(N435="snížená",J435,0)</f>
        <v>0</v>
      </c>
      <c r="BG435" s="232">
        <f>IF(N435="zákl. přenesená",J435,0)</f>
        <v>0</v>
      </c>
      <c r="BH435" s="232">
        <f>IF(N435="sníž. přenesená",J435,0)</f>
        <v>0</v>
      </c>
      <c r="BI435" s="232">
        <f>IF(N435="nulová",J435,0)</f>
        <v>0</v>
      </c>
      <c r="BJ435" s="18" t="s">
        <v>79</v>
      </c>
      <c r="BK435" s="232">
        <f>ROUND(I435*H435,2)</f>
        <v>0</v>
      </c>
      <c r="BL435" s="18" t="s">
        <v>237</v>
      </c>
      <c r="BM435" s="231" t="s">
        <v>771</v>
      </c>
    </row>
    <row r="436" s="12" customFormat="1">
      <c r="B436" s="233"/>
      <c r="C436" s="234"/>
      <c r="D436" s="235" t="s">
        <v>158</v>
      </c>
      <c r="E436" s="236" t="s">
        <v>19</v>
      </c>
      <c r="F436" s="237" t="s">
        <v>571</v>
      </c>
      <c r="G436" s="234"/>
      <c r="H436" s="238">
        <v>2.4300000000000002</v>
      </c>
      <c r="I436" s="239"/>
      <c r="J436" s="234"/>
      <c r="K436" s="234"/>
      <c r="L436" s="240"/>
      <c r="M436" s="241"/>
      <c r="N436" s="242"/>
      <c r="O436" s="242"/>
      <c r="P436" s="242"/>
      <c r="Q436" s="242"/>
      <c r="R436" s="242"/>
      <c r="S436" s="242"/>
      <c r="T436" s="243"/>
      <c r="AT436" s="244" t="s">
        <v>158</v>
      </c>
      <c r="AU436" s="244" t="s">
        <v>81</v>
      </c>
      <c r="AV436" s="12" t="s">
        <v>81</v>
      </c>
      <c r="AW436" s="12" t="s">
        <v>34</v>
      </c>
      <c r="AX436" s="12" t="s">
        <v>79</v>
      </c>
      <c r="AY436" s="244" t="s">
        <v>149</v>
      </c>
    </row>
    <row r="437" s="1" customFormat="1" ht="24" customHeight="1">
      <c r="B437" s="39"/>
      <c r="C437" s="220" t="s">
        <v>772</v>
      </c>
      <c r="D437" s="220" t="s">
        <v>151</v>
      </c>
      <c r="E437" s="221" t="s">
        <v>773</v>
      </c>
      <c r="F437" s="222" t="s">
        <v>774</v>
      </c>
      <c r="G437" s="223" t="s">
        <v>171</v>
      </c>
      <c r="H437" s="224">
        <v>127.2</v>
      </c>
      <c r="I437" s="225"/>
      <c r="J437" s="226">
        <f>ROUND(I437*H437,2)</f>
        <v>0</v>
      </c>
      <c r="K437" s="222" t="s">
        <v>155</v>
      </c>
      <c r="L437" s="44"/>
      <c r="M437" s="227" t="s">
        <v>19</v>
      </c>
      <c r="N437" s="228" t="s">
        <v>43</v>
      </c>
      <c r="O437" s="84"/>
      <c r="P437" s="229">
        <f>O437*H437</f>
        <v>0</v>
      </c>
      <c r="Q437" s="229">
        <v>0.00027999999999999998</v>
      </c>
      <c r="R437" s="229">
        <f>Q437*H437</f>
        <v>0.035615999999999995</v>
      </c>
      <c r="S437" s="229">
        <v>0</v>
      </c>
      <c r="T437" s="230">
        <f>S437*H437</f>
        <v>0</v>
      </c>
      <c r="AR437" s="231" t="s">
        <v>237</v>
      </c>
      <c r="AT437" s="231" t="s">
        <v>151</v>
      </c>
      <c r="AU437" s="231" t="s">
        <v>81</v>
      </c>
      <c r="AY437" s="18" t="s">
        <v>149</v>
      </c>
      <c r="BE437" s="232">
        <f>IF(N437="základní",J437,0)</f>
        <v>0</v>
      </c>
      <c r="BF437" s="232">
        <f>IF(N437="snížená",J437,0)</f>
        <v>0</v>
      </c>
      <c r="BG437" s="232">
        <f>IF(N437="zákl. přenesená",J437,0)</f>
        <v>0</v>
      </c>
      <c r="BH437" s="232">
        <f>IF(N437="sníž. přenesená",J437,0)</f>
        <v>0</v>
      </c>
      <c r="BI437" s="232">
        <f>IF(N437="nulová",J437,0)</f>
        <v>0</v>
      </c>
      <c r="BJ437" s="18" t="s">
        <v>79</v>
      </c>
      <c r="BK437" s="232">
        <f>ROUND(I437*H437,2)</f>
        <v>0</v>
      </c>
      <c r="BL437" s="18" t="s">
        <v>237</v>
      </c>
      <c r="BM437" s="231" t="s">
        <v>775</v>
      </c>
    </row>
    <row r="438" s="12" customFormat="1">
      <c r="B438" s="233"/>
      <c r="C438" s="234"/>
      <c r="D438" s="235" t="s">
        <v>158</v>
      </c>
      <c r="E438" s="236" t="s">
        <v>19</v>
      </c>
      <c r="F438" s="237" t="s">
        <v>308</v>
      </c>
      <c r="G438" s="234"/>
      <c r="H438" s="238">
        <v>13.6</v>
      </c>
      <c r="I438" s="239"/>
      <c r="J438" s="234"/>
      <c r="K438" s="234"/>
      <c r="L438" s="240"/>
      <c r="M438" s="241"/>
      <c r="N438" s="242"/>
      <c r="O438" s="242"/>
      <c r="P438" s="242"/>
      <c r="Q438" s="242"/>
      <c r="R438" s="242"/>
      <c r="S438" s="242"/>
      <c r="T438" s="243"/>
      <c r="AT438" s="244" t="s">
        <v>158</v>
      </c>
      <c r="AU438" s="244" t="s">
        <v>81</v>
      </c>
      <c r="AV438" s="12" t="s">
        <v>81</v>
      </c>
      <c r="AW438" s="12" t="s">
        <v>34</v>
      </c>
      <c r="AX438" s="12" t="s">
        <v>72</v>
      </c>
      <c r="AY438" s="244" t="s">
        <v>149</v>
      </c>
    </row>
    <row r="439" s="12" customFormat="1">
      <c r="B439" s="233"/>
      <c r="C439" s="234"/>
      <c r="D439" s="235" t="s">
        <v>158</v>
      </c>
      <c r="E439" s="236" t="s">
        <v>19</v>
      </c>
      <c r="F439" s="237" t="s">
        <v>776</v>
      </c>
      <c r="G439" s="234"/>
      <c r="H439" s="238">
        <v>47.200000000000003</v>
      </c>
      <c r="I439" s="239"/>
      <c r="J439" s="234"/>
      <c r="K439" s="234"/>
      <c r="L439" s="240"/>
      <c r="M439" s="241"/>
      <c r="N439" s="242"/>
      <c r="O439" s="242"/>
      <c r="P439" s="242"/>
      <c r="Q439" s="242"/>
      <c r="R439" s="242"/>
      <c r="S439" s="242"/>
      <c r="T439" s="243"/>
      <c r="AT439" s="244" t="s">
        <v>158</v>
      </c>
      <c r="AU439" s="244" t="s">
        <v>81</v>
      </c>
      <c r="AV439" s="12" t="s">
        <v>81</v>
      </c>
      <c r="AW439" s="12" t="s">
        <v>34</v>
      </c>
      <c r="AX439" s="12" t="s">
        <v>72</v>
      </c>
      <c r="AY439" s="244" t="s">
        <v>149</v>
      </c>
    </row>
    <row r="440" s="12" customFormat="1">
      <c r="B440" s="233"/>
      <c r="C440" s="234"/>
      <c r="D440" s="235" t="s">
        <v>158</v>
      </c>
      <c r="E440" s="236" t="s">
        <v>19</v>
      </c>
      <c r="F440" s="237" t="s">
        <v>310</v>
      </c>
      <c r="G440" s="234"/>
      <c r="H440" s="238">
        <v>66.400000000000006</v>
      </c>
      <c r="I440" s="239"/>
      <c r="J440" s="234"/>
      <c r="K440" s="234"/>
      <c r="L440" s="240"/>
      <c r="M440" s="241"/>
      <c r="N440" s="242"/>
      <c r="O440" s="242"/>
      <c r="P440" s="242"/>
      <c r="Q440" s="242"/>
      <c r="R440" s="242"/>
      <c r="S440" s="242"/>
      <c r="T440" s="243"/>
      <c r="AT440" s="244" t="s">
        <v>158</v>
      </c>
      <c r="AU440" s="244" t="s">
        <v>81</v>
      </c>
      <c r="AV440" s="12" t="s">
        <v>81</v>
      </c>
      <c r="AW440" s="12" t="s">
        <v>34</v>
      </c>
      <c r="AX440" s="12" t="s">
        <v>72</v>
      </c>
      <c r="AY440" s="244" t="s">
        <v>149</v>
      </c>
    </row>
    <row r="441" s="14" customFormat="1">
      <c r="B441" s="255"/>
      <c r="C441" s="256"/>
      <c r="D441" s="235" t="s">
        <v>158</v>
      </c>
      <c r="E441" s="257" t="s">
        <v>19</v>
      </c>
      <c r="F441" s="258" t="s">
        <v>185</v>
      </c>
      <c r="G441" s="256"/>
      <c r="H441" s="259">
        <v>127.20000000000002</v>
      </c>
      <c r="I441" s="260"/>
      <c r="J441" s="256"/>
      <c r="K441" s="256"/>
      <c r="L441" s="261"/>
      <c r="M441" s="262"/>
      <c r="N441" s="263"/>
      <c r="O441" s="263"/>
      <c r="P441" s="263"/>
      <c r="Q441" s="263"/>
      <c r="R441" s="263"/>
      <c r="S441" s="263"/>
      <c r="T441" s="264"/>
      <c r="AT441" s="265" t="s">
        <v>158</v>
      </c>
      <c r="AU441" s="265" t="s">
        <v>81</v>
      </c>
      <c r="AV441" s="14" t="s">
        <v>156</v>
      </c>
      <c r="AW441" s="14" t="s">
        <v>34</v>
      </c>
      <c r="AX441" s="14" t="s">
        <v>79</v>
      </c>
      <c r="AY441" s="265" t="s">
        <v>149</v>
      </c>
    </row>
    <row r="442" s="1" customFormat="1" ht="24" customHeight="1">
      <c r="B442" s="39"/>
      <c r="C442" s="220" t="s">
        <v>777</v>
      </c>
      <c r="D442" s="220" t="s">
        <v>151</v>
      </c>
      <c r="E442" s="221" t="s">
        <v>778</v>
      </c>
      <c r="F442" s="222" t="s">
        <v>779</v>
      </c>
      <c r="G442" s="223" t="s">
        <v>406</v>
      </c>
      <c r="H442" s="224">
        <v>2</v>
      </c>
      <c r="I442" s="225"/>
      <c r="J442" s="226">
        <f>ROUND(I442*H442,2)</f>
        <v>0</v>
      </c>
      <c r="K442" s="222" t="s">
        <v>155</v>
      </c>
      <c r="L442" s="44"/>
      <c r="M442" s="227" t="s">
        <v>19</v>
      </c>
      <c r="N442" s="228" t="s">
        <v>43</v>
      </c>
      <c r="O442" s="84"/>
      <c r="P442" s="229">
        <f>O442*H442</f>
        <v>0</v>
      </c>
      <c r="Q442" s="229">
        <v>0</v>
      </c>
      <c r="R442" s="229">
        <f>Q442*H442</f>
        <v>0</v>
      </c>
      <c r="S442" s="229">
        <v>0</v>
      </c>
      <c r="T442" s="230">
        <f>S442*H442</f>
        <v>0</v>
      </c>
      <c r="AR442" s="231" t="s">
        <v>237</v>
      </c>
      <c r="AT442" s="231" t="s">
        <v>151</v>
      </c>
      <c r="AU442" s="231" t="s">
        <v>81</v>
      </c>
      <c r="AY442" s="18" t="s">
        <v>149</v>
      </c>
      <c r="BE442" s="232">
        <f>IF(N442="základní",J442,0)</f>
        <v>0</v>
      </c>
      <c r="BF442" s="232">
        <f>IF(N442="snížená",J442,0)</f>
        <v>0</v>
      </c>
      <c r="BG442" s="232">
        <f>IF(N442="zákl. přenesená",J442,0)</f>
        <v>0</v>
      </c>
      <c r="BH442" s="232">
        <f>IF(N442="sníž. přenesená",J442,0)</f>
        <v>0</v>
      </c>
      <c r="BI442" s="232">
        <f>IF(N442="nulová",J442,0)</f>
        <v>0</v>
      </c>
      <c r="BJ442" s="18" t="s">
        <v>79</v>
      </c>
      <c r="BK442" s="232">
        <f>ROUND(I442*H442,2)</f>
        <v>0</v>
      </c>
      <c r="BL442" s="18" t="s">
        <v>237</v>
      </c>
      <c r="BM442" s="231" t="s">
        <v>780</v>
      </c>
    </row>
    <row r="443" s="12" customFormat="1">
      <c r="B443" s="233"/>
      <c r="C443" s="234"/>
      <c r="D443" s="235" t="s">
        <v>158</v>
      </c>
      <c r="E443" s="236" t="s">
        <v>19</v>
      </c>
      <c r="F443" s="237" t="s">
        <v>781</v>
      </c>
      <c r="G443" s="234"/>
      <c r="H443" s="238">
        <v>2</v>
      </c>
      <c r="I443" s="239"/>
      <c r="J443" s="234"/>
      <c r="K443" s="234"/>
      <c r="L443" s="240"/>
      <c r="M443" s="241"/>
      <c r="N443" s="242"/>
      <c r="O443" s="242"/>
      <c r="P443" s="242"/>
      <c r="Q443" s="242"/>
      <c r="R443" s="242"/>
      <c r="S443" s="242"/>
      <c r="T443" s="243"/>
      <c r="AT443" s="244" t="s">
        <v>158</v>
      </c>
      <c r="AU443" s="244" t="s">
        <v>81</v>
      </c>
      <c r="AV443" s="12" t="s">
        <v>81</v>
      </c>
      <c r="AW443" s="12" t="s">
        <v>34</v>
      </c>
      <c r="AX443" s="12" t="s">
        <v>79</v>
      </c>
      <c r="AY443" s="244" t="s">
        <v>149</v>
      </c>
    </row>
    <row r="444" s="1" customFormat="1" ht="16.5" customHeight="1">
      <c r="B444" s="39"/>
      <c r="C444" s="266" t="s">
        <v>782</v>
      </c>
      <c r="D444" s="266" t="s">
        <v>215</v>
      </c>
      <c r="E444" s="267" t="s">
        <v>783</v>
      </c>
      <c r="F444" s="268" t="s">
        <v>784</v>
      </c>
      <c r="G444" s="269" t="s">
        <v>406</v>
      </c>
      <c r="H444" s="270">
        <v>2</v>
      </c>
      <c r="I444" s="271"/>
      <c r="J444" s="272">
        <f>ROUND(I444*H444,2)</f>
        <v>0</v>
      </c>
      <c r="K444" s="268" t="s">
        <v>155</v>
      </c>
      <c r="L444" s="273"/>
      <c r="M444" s="274" t="s">
        <v>19</v>
      </c>
      <c r="N444" s="275" t="s">
        <v>43</v>
      </c>
      <c r="O444" s="84"/>
      <c r="P444" s="229">
        <f>O444*H444</f>
        <v>0</v>
      </c>
      <c r="Q444" s="229">
        <v>0.014999999999999999</v>
      </c>
      <c r="R444" s="229">
        <f>Q444*H444</f>
        <v>0.029999999999999999</v>
      </c>
      <c r="S444" s="229">
        <v>0</v>
      </c>
      <c r="T444" s="230">
        <f>S444*H444</f>
        <v>0</v>
      </c>
      <c r="AR444" s="231" t="s">
        <v>316</v>
      </c>
      <c r="AT444" s="231" t="s">
        <v>215</v>
      </c>
      <c r="AU444" s="231" t="s">
        <v>81</v>
      </c>
      <c r="AY444" s="18" t="s">
        <v>149</v>
      </c>
      <c r="BE444" s="232">
        <f>IF(N444="základní",J444,0)</f>
        <v>0</v>
      </c>
      <c r="BF444" s="232">
        <f>IF(N444="snížená",J444,0)</f>
        <v>0</v>
      </c>
      <c r="BG444" s="232">
        <f>IF(N444="zákl. přenesená",J444,0)</f>
        <v>0</v>
      </c>
      <c r="BH444" s="232">
        <f>IF(N444="sníž. přenesená",J444,0)</f>
        <v>0</v>
      </c>
      <c r="BI444" s="232">
        <f>IF(N444="nulová",J444,0)</f>
        <v>0</v>
      </c>
      <c r="BJ444" s="18" t="s">
        <v>79</v>
      </c>
      <c r="BK444" s="232">
        <f>ROUND(I444*H444,2)</f>
        <v>0</v>
      </c>
      <c r="BL444" s="18" t="s">
        <v>237</v>
      </c>
      <c r="BM444" s="231" t="s">
        <v>785</v>
      </c>
    </row>
    <row r="445" s="1" customFormat="1" ht="16.5" customHeight="1">
      <c r="B445" s="39"/>
      <c r="C445" s="266" t="s">
        <v>786</v>
      </c>
      <c r="D445" s="266" t="s">
        <v>215</v>
      </c>
      <c r="E445" s="267" t="s">
        <v>787</v>
      </c>
      <c r="F445" s="268" t="s">
        <v>788</v>
      </c>
      <c r="G445" s="269" t="s">
        <v>406</v>
      </c>
      <c r="H445" s="270">
        <v>2</v>
      </c>
      <c r="I445" s="271"/>
      <c r="J445" s="272">
        <f>ROUND(I445*H445,2)</f>
        <v>0</v>
      </c>
      <c r="K445" s="268" t="s">
        <v>155</v>
      </c>
      <c r="L445" s="273"/>
      <c r="M445" s="274" t="s">
        <v>19</v>
      </c>
      <c r="N445" s="275" t="s">
        <v>43</v>
      </c>
      <c r="O445" s="84"/>
      <c r="P445" s="229">
        <f>O445*H445</f>
        <v>0</v>
      </c>
      <c r="Q445" s="229">
        <v>0.0011999999999999999</v>
      </c>
      <c r="R445" s="229">
        <f>Q445*H445</f>
        <v>0.0023999999999999998</v>
      </c>
      <c r="S445" s="229">
        <v>0</v>
      </c>
      <c r="T445" s="230">
        <f>S445*H445</f>
        <v>0</v>
      </c>
      <c r="AR445" s="231" t="s">
        <v>316</v>
      </c>
      <c r="AT445" s="231" t="s">
        <v>215</v>
      </c>
      <c r="AU445" s="231" t="s">
        <v>81</v>
      </c>
      <c r="AY445" s="18" t="s">
        <v>149</v>
      </c>
      <c r="BE445" s="232">
        <f>IF(N445="základní",J445,0)</f>
        <v>0</v>
      </c>
      <c r="BF445" s="232">
        <f>IF(N445="snížená",J445,0)</f>
        <v>0</v>
      </c>
      <c r="BG445" s="232">
        <f>IF(N445="zákl. přenesená",J445,0)</f>
        <v>0</v>
      </c>
      <c r="BH445" s="232">
        <f>IF(N445="sníž. přenesená",J445,0)</f>
        <v>0</v>
      </c>
      <c r="BI445" s="232">
        <f>IF(N445="nulová",J445,0)</f>
        <v>0</v>
      </c>
      <c r="BJ445" s="18" t="s">
        <v>79</v>
      </c>
      <c r="BK445" s="232">
        <f>ROUND(I445*H445,2)</f>
        <v>0</v>
      </c>
      <c r="BL445" s="18" t="s">
        <v>237</v>
      </c>
      <c r="BM445" s="231" t="s">
        <v>789</v>
      </c>
    </row>
    <row r="446" s="1" customFormat="1" ht="24" customHeight="1">
      <c r="B446" s="39"/>
      <c r="C446" s="220" t="s">
        <v>790</v>
      </c>
      <c r="D446" s="220" t="s">
        <v>151</v>
      </c>
      <c r="E446" s="221" t="s">
        <v>791</v>
      </c>
      <c r="F446" s="222" t="s">
        <v>792</v>
      </c>
      <c r="G446" s="223" t="s">
        <v>406</v>
      </c>
      <c r="H446" s="224">
        <v>7</v>
      </c>
      <c r="I446" s="225"/>
      <c r="J446" s="226">
        <f>ROUND(I446*H446,2)</f>
        <v>0</v>
      </c>
      <c r="K446" s="222" t="s">
        <v>155</v>
      </c>
      <c r="L446" s="44"/>
      <c r="M446" s="227" t="s">
        <v>19</v>
      </c>
      <c r="N446" s="228" t="s">
        <v>43</v>
      </c>
      <c r="O446" s="84"/>
      <c r="P446" s="229">
        <f>O446*H446</f>
        <v>0</v>
      </c>
      <c r="Q446" s="229">
        <v>0</v>
      </c>
      <c r="R446" s="229">
        <f>Q446*H446</f>
        <v>0</v>
      </c>
      <c r="S446" s="229">
        <v>0.024</v>
      </c>
      <c r="T446" s="230">
        <f>S446*H446</f>
        <v>0.16800000000000001</v>
      </c>
      <c r="AR446" s="231" t="s">
        <v>237</v>
      </c>
      <c r="AT446" s="231" t="s">
        <v>151</v>
      </c>
      <c r="AU446" s="231" t="s">
        <v>81</v>
      </c>
      <c r="AY446" s="18" t="s">
        <v>149</v>
      </c>
      <c r="BE446" s="232">
        <f>IF(N446="základní",J446,0)</f>
        <v>0</v>
      </c>
      <c r="BF446" s="232">
        <f>IF(N446="snížená",J446,0)</f>
        <v>0</v>
      </c>
      <c r="BG446" s="232">
        <f>IF(N446="zákl. přenesená",J446,0)</f>
        <v>0</v>
      </c>
      <c r="BH446" s="232">
        <f>IF(N446="sníž. přenesená",J446,0)</f>
        <v>0</v>
      </c>
      <c r="BI446" s="232">
        <f>IF(N446="nulová",J446,0)</f>
        <v>0</v>
      </c>
      <c r="BJ446" s="18" t="s">
        <v>79</v>
      </c>
      <c r="BK446" s="232">
        <f>ROUND(I446*H446,2)</f>
        <v>0</v>
      </c>
      <c r="BL446" s="18" t="s">
        <v>237</v>
      </c>
      <c r="BM446" s="231" t="s">
        <v>793</v>
      </c>
    </row>
    <row r="447" s="13" customFormat="1">
      <c r="B447" s="245"/>
      <c r="C447" s="246"/>
      <c r="D447" s="235" t="s">
        <v>158</v>
      </c>
      <c r="E447" s="247" t="s">
        <v>19</v>
      </c>
      <c r="F447" s="248" t="s">
        <v>794</v>
      </c>
      <c r="G447" s="246"/>
      <c r="H447" s="247" t="s">
        <v>19</v>
      </c>
      <c r="I447" s="249"/>
      <c r="J447" s="246"/>
      <c r="K447" s="246"/>
      <c r="L447" s="250"/>
      <c r="M447" s="251"/>
      <c r="N447" s="252"/>
      <c r="O447" s="252"/>
      <c r="P447" s="252"/>
      <c r="Q447" s="252"/>
      <c r="R447" s="252"/>
      <c r="S447" s="252"/>
      <c r="T447" s="253"/>
      <c r="AT447" s="254" t="s">
        <v>158</v>
      </c>
      <c r="AU447" s="254" t="s">
        <v>81</v>
      </c>
      <c r="AV447" s="13" t="s">
        <v>79</v>
      </c>
      <c r="AW447" s="13" t="s">
        <v>34</v>
      </c>
      <c r="AX447" s="13" t="s">
        <v>72</v>
      </c>
      <c r="AY447" s="254" t="s">
        <v>149</v>
      </c>
    </row>
    <row r="448" s="12" customFormat="1">
      <c r="B448" s="233"/>
      <c r="C448" s="234"/>
      <c r="D448" s="235" t="s">
        <v>158</v>
      </c>
      <c r="E448" s="236" t="s">
        <v>19</v>
      </c>
      <c r="F448" s="237" t="s">
        <v>795</v>
      </c>
      <c r="G448" s="234"/>
      <c r="H448" s="238">
        <v>4</v>
      </c>
      <c r="I448" s="239"/>
      <c r="J448" s="234"/>
      <c r="K448" s="234"/>
      <c r="L448" s="240"/>
      <c r="M448" s="241"/>
      <c r="N448" s="242"/>
      <c r="O448" s="242"/>
      <c r="P448" s="242"/>
      <c r="Q448" s="242"/>
      <c r="R448" s="242"/>
      <c r="S448" s="242"/>
      <c r="T448" s="243"/>
      <c r="AT448" s="244" t="s">
        <v>158</v>
      </c>
      <c r="AU448" s="244" t="s">
        <v>81</v>
      </c>
      <c r="AV448" s="12" t="s">
        <v>81</v>
      </c>
      <c r="AW448" s="12" t="s">
        <v>34</v>
      </c>
      <c r="AX448" s="12" t="s">
        <v>72</v>
      </c>
      <c r="AY448" s="244" t="s">
        <v>149</v>
      </c>
    </row>
    <row r="449" s="13" customFormat="1">
      <c r="B449" s="245"/>
      <c r="C449" s="246"/>
      <c r="D449" s="235" t="s">
        <v>158</v>
      </c>
      <c r="E449" s="247" t="s">
        <v>19</v>
      </c>
      <c r="F449" s="248" t="s">
        <v>796</v>
      </c>
      <c r="G449" s="246"/>
      <c r="H449" s="247" t="s">
        <v>19</v>
      </c>
      <c r="I449" s="249"/>
      <c r="J449" s="246"/>
      <c r="K449" s="246"/>
      <c r="L449" s="250"/>
      <c r="M449" s="251"/>
      <c r="N449" s="252"/>
      <c r="O449" s="252"/>
      <c r="P449" s="252"/>
      <c r="Q449" s="252"/>
      <c r="R449" s="252"/>
      <c r="S449" s="252"/>
      <c r="T449" s="253"/>
      <c r="AT449" s="254" t="s">
        <v>158</v>
      </c>
      <c r="AU449" s="254" t="s">
        <v>81</v>
      </c>
      <c r="AV449" s="13" t="s">
        <v>79</v>
      </c>
      <c r="AW449" s="13" t="s">
        <v>34</v>
      </c>
      <c r="AX449" s="13" t="s">
        <v>72</v>
      </c>
      <c r="AY449" s="254" t="s">
        <v>149</v>
      </c>
    </row>
    <row r="450" s="12" customFormat="1">
      <c r="B450" s="233"/>
      <c r="C450" s="234"/>
      <c r="D450" s="235" t="s">
        <v>158</v>
      </c>
      <c r="E450" s="236" t="s">
        <v>19</v>
      </c>
      <c r="F450" s="237" t="s">
        <v>797</v>
      </c>
      <c r="G450" s="234"/>
      <c r="H450" s="238">
        <v>2</v>
      </c>
      <c r="I450" s="239"/>
      <c r="J450" s="234"/>
      <c r="K450" s="234"/>
      <c r="L450" s="240"/>
      <c r="M450" s="241"/>
      <c r="N450" s="242"/>
      <c r="O450" s="242"/>
      <c r="P450" s="242"/>
      <c r="Q450" s="242"/>
      <c r="R450" s="242"/>
      <c r="S450" s="242"/>
      <c r="T450" s="243"/>
      <c r="AT450" s="244" t="s">
        <v>158</v>
      </c>
      <c r="AU450" s="244" t="s">
        <v>81</v>
      </c>
      <c r="AV450" s="12" t="s">
        <v>81</v>
      </c>
      <c r="AW450" s="12" t="s">
        <v>34</v>
      </c>
      <c r="AX450" s="12" t="s">
        <v>72</v>
      </c>
      <c r="AY450" s="244" t="s">
        <v>149</v>
      </c>
    </row>
    <row r="451" s="12" customFormat="1">
      <c r="B451" s="233"/>
      <c r="C451" s="234"/>
      <c r="D451" s="235" t="s">
        <v>158</v>
      </c>
      <c r="E451" s="236" t="s">
        <v>19</v>
      </c>
      <c r="F451" s="237" t="s">
        <v>798</v>
      </c>
      <c r="G451" s="234"/>
      <c r="H451" s="238">
        <v>1</v>
      </c>
      <c r="I451" s="239"/>
      <c r="J451" s="234"/>
      <c r="K451" s="234"/>
      <c r="L451" s="240"/>
      <c r="M451" s="241"/>
      <c r="N451" s="242"/>
      <c r="O451" s="242"/>
      <c r="P451" s="242"/>
      <c r="Q451" s="242"/>
      <c r="R451" s="242"/>
      <c r="S451" s="242"/>
      <c r="T451" s="243"/>
      <c r="AT451" s="244" t="s">
        <v>158</v>
      </c>
      <c r="AU451" s="244" t="s">
        <v>81</v>
      </c>
      <c r="AV451" s="12" t="s">
        <v>81</v>
      </c>
      <c r="AW451" s="12" t="s">
        <v>34</v>
      </c>
      <c r="AX451" s="12" t="s">
        <v>72</v>
      </c>
      <c r="AY451" s="244" t="s">
        <v>149</v>
      </c>
    </row>
    <row r="452" s="14" customFormat="1">
      <c r="B452" s="255"/>
      <c r="C452" s="256"/>
      <c r="D452" s="235" t="s">
        <v>158</v>
      </c>
      <c r="E452" s="257" t="s">
        <v>19</v>
      </c>
      <c r="F452" s="258" t="s">
        <v>185</v>
      </c>
      <c r="G452" s="256"/>
      <c r="H452" s="259">
        <v>7</v>
      </c>
      <c r="I452" s="260"/>
      <c r="J452" s="256"/>
      <c r="K452" s="256"/>
      <c r="L452" s="261"/>
      <c r="M452" s="262"/>
      <c r="N452" s="263"/>
      <c r="O452" s="263"/>
      <c r="P452" s="263"/>
      <c r="Q452" s="263"/>
      <c r="R452" s="263"/>
      <c r="S452" s="263"/>
      <c r="T452" s="264"/>
      <c r="AT452" s="265" t="s">
        <v>158</v>
      </c>
      <c r="AU452" s="265" t="s">
        <v>81</v>
      </c>
      <c r="AV452" s="14" t="s">
        <v>156</v>
      </c>
      <c r="AW452" s="14" t="s">
        <v>34</v>
      </c>
      <c r="AX452" s="14" t="s">
        <v>79</v>
      </c>
      <c r="AY452" s="265" t="s">
        <v>149</v>
      </c>
    </row>
    <row r="453" s="1" customFormat="1" ht="24" customHeight="1">
      <c r="B453" s="39"/>
      <c r="C453" s="220" t="s">
        <v>799</v>
      </c>
      <c r="D453" s="220" t="s">
        <v>151</v>
      </c>
      <c r="E453" s="221" t="s">
        <v>800</v>
      </c>
      <c r="F453" s="222" t="s">
        <v>801</v>
      </c>
      <c r="G453" s="223" t="s">
        <v>406</v>
      </c>
      <c r="H453" s="224">
        <v>4</v>
      </c>
      <c r="I453" s="225"/>
      <c r="J453" s="226">
        <f>ROUND(I453*H453,2)</f>
        <v>0</v>
      </c>
      <c r="K453" s="222" t="s">
        <v>155</v>
      </c>
      <c r="L453" s="44"/>
      <c r="M453" s="227" t="s">
        <v>19</v>
      </c>
      <c r="N453" s="228" t="s">
        <v>43</v>
      </c>
      <c r="O453" s="84"/>
      <c r="P453" s="229">
        <f>O453*H453</f>
        <v>0</v>
      </c>
      <c r="Q453" s="229">
        <v>0</v>
      </c>
      <c r="R453" s="229">
        <f>Q453*H453</f>
        <v>0</v>
      </c>
      <c r="S453" s="229">
        <v>0.028000000000000001</v>
      </c>
      <c r="T453" s="230">
        <f>S453*H453</f>
        <v>0.112</v>
      </c>
      <c r="AR453" s="231" t="s">
        <v>237</v>
      </c>
      <c r="AT453" s="231" t="s">
        <v>151</v>
      </c>
      <c r="AU453" s="231" t="s">
        <v>81</v>
      </c>
      <c r="AY453" s="18" t="s">
        <v>149</v>
      </c>
      <c r="BE453" s="232">
        <f>IF(N453="základní",J453,0)</f>
        <v>0</v>
      </c>
      <c r="BF453" s="232">
        <f>IF(N453="snížená",J453,0)</f>
        <v>0</v>
      </c>
      <c r="BG453" s="232">
        <f>IF(N453="zákl. přenesená",J453,0)</f>
        <v>0</v>
      </c>
      <c r="BH453" s="232">
        <f>IF(N453="sníž. přenesená",J453,0)</f>
        <v>0</v>
      </c>
      <c r="BI453" s="232">
        <f>IF(N453="nulová",J453,0)</f>
        <v>0</v>
      </c>
      <c r="BJ453" s="18" t="s">
        <v>79</v>
      </c>
      <c r="BK453" s="232">
        <f>ROUND(I453*H453,2)</f>
        <v>0</v>
      </c>
      <c r="BL453" s="18" t="s">
        <v>237</v>
      </c>
      <c r="BM453" s="231" t="s">
        <v>802</v>
      </c>
    </row>
    <row r="454" s="13" customFormat="1">
      <c r="B454" s="245"/>
      <c r="C454" s="246"/>
      <c r="D454" s="235" t="s">
        <v>158</v>
      </c>
      <c r="E454" s="247" t="s">
        <v>19</v>
      </c>
      <c r="F454" s="248" t="s">
        <v>794</v>
      </c>
      <c r="G454" s="246"/>
      <c r="H454" s="247" t="s">
        <v>19</v>
      </c>
      <c r="I454" s="249"/>
      <c r="J454" s="246"/>
      <c r="K454" s="246"/>
      <c r="L454" s="250"/>
      <c r="M454" s="251"/>
      <c r="N454" s="252"/>
      <c r="O454" s="252"/>
      <c r="P454" s="252"/>
      <c r="Q454" s="252"/>
      <c r="R454" s="252"/>
      <c r="S454" s="252"/>
      <c r="T454" s="253"/>
      <c r="AT454" s="254" t="s">
        <v>158</v>
      </c>
      <c r="AU454" s="254" t="s">
        <v>81</v>
      </c>
      <c r="AV454" s="13" t="s">
        <v>79</v>
      </c>
      <c r="AW454" s="13" t="s">
        <v>34</v>
      </c>
      <c r="AX454" s="13" t="s">
        <v>72</v>
      </c>
      <c r="AY454" s="254" t="s">
        <v>149</v>
      </c>
    </row>
    <row r="455" s="12" customFormat="1">
      <c r="B455" s="233"/>
      <c r="C455" s="234"/>
      <c r="D455" s="235" t="s">
        <v>158</v>
      </c>
      <c r="E455" s="236" t="s">
        <v>19</v>
      </c>
      <c r="F455" s="237" t="s">
        <v>803</v>
      </c>
      <c r="G455" s="234"/>
      <c r="H455" s="238">
        <v>3</v>
      </c>
      <c r="I455" s="239"/>
      <c r="J455" s="234"/>
      <c r="K455" s="234"/>
      <c r="L455" s="240"/>
      <c r="M455" s="241"/>
      <c r="N455" s="242"/>
      <c r="O455" s="242"/>
      <c r="P455" s="242"/>
      <c r="Q455" s="242"/>
      <c r="R455" s="242"/>
      <c r="S455" s="242"/>
      <c r="T455" s="243"/>
      <c r="AT455" s="244" t="s">
        <v>158</v>
      </c>
      <c r="AU455" s="244" t="s">
        <v>81</v>
      </c>
      <c r="AV455" s="12" t="s">
        <v>81</v>
      </c>
      <c r="AW455" s="12" t="s">
        <v>34</v>
      </c>
      <c r="AX455" s="12" t="s">
        <v>72</v>
      </c>
      <c r="AY455" s="244" t="s">
        <v>149</v>
      </c>
    </row>
    <row r="456" s="12" customFormat="1">
      <c r="B456" s="233"/>
      <c r="C456" s="234"/>
      <c r="D456" s="235" t="s">
        <v>158</v>
      </c>
      <c r="E456" s="236" t="s">
        <v>19</v>
      </c>
      <c r="F456" s="237" t="s">
        <v>804</v>
      </c>
      <c r="G456" s="234"/>
      <c r="H456" s="238">
        <v>1</v>
      </c>
      <c r="I456" s="239"/>
      <c r="J456" s="234"/>
      <c r="K456" s="234"/>
      <c r="L456" s="240"/>
      <c r="M456" s="241"/>
      <c r="N456" s="242"/>
      <c r="O456" s="242"/>
      <c r="P456" s="242"/>
      <c r="Q456" s="242"/>
      <c r="R456" s="242"/>
      <c r="S456" s="242"/>
      <c r="T456" s="243"/>
      <c r="AT456" s="244" t="s">
        <v>158</v>
      </c>
      <c r="AU456" s="244" t="s">
        <v>81</v>
      </c>
      <c r="AV456" s="12" t="s">
        <v>81</v>
      </c>
      <c r="AW456" s="12" t="s">
        <v>34</v>
      </c>
      <c r="AX456" s="12" t="s">
        <v>72</v>
      </c>
      <c r="AY456" s="244" t="s">
        <v>149</v>
      </c>
    </row>
    <row r="457" s="14" customFormat="1">
      <c r="B457" s="255"/>
      <c r="C457" s="256"/>
      <c r="D457" s="235" t="s">
        <v>158</v>
      </c>
      <c r="E457" s="257" t="s">
        <v>19</v>
      </c>
      <c r="F457" s="258" t="s">
        <v>185</v>
      </c>
      <c r="G457" s="256"/>
      <c r="H457" s="259">
        <v>4</v>
      </c>
      <c r="I457" s="260"/>
      <c r="J457" s="256"/>
      <c r="K457" s="256"/>
      <c r="L457" s="261"/>
      <c r="M457" s="262"/>
      <c r="N457" s="263"/>
      <c r="O457" s="263"/>
      <c r="P457" s="263"/>
      <c r="Q457" s="263"/>
      <c r="R457" s="263"/>
      <c r="S457" s="263"/>
      <c r="T457" s="264"/>
      <c r="AT457" s="265" t="s">
        <v>158</v>
      </c>
      <c r="AU457" s="265" t="s">
        <v>81</v>
      </c>
      <c r="AV457" s="14" t="s">
        <v>156</v>
      </c>
      <c r="AW457" s="14" t="s">
        <v>34</v>
      </c>
      <c r="AX457" s="14" t="s">
        <v>79</v>
      </c>
      <c r="AY457" s="265" t="s">
        <v>149</v>
      </c>
    </row>
    <row r="458" s="1" customFormat="1" ht="24" customHeight="1">
      <c r="B458" s="39"/>
      <c r="C458" s="220" t="s">
        <v>805</v>
      </c>
      <c r="D458" s="220" t="s">
        <v>151</v>
      </c>
      <c r="E458" s="221" t="s">
        <v>806</v>
      </c>
      <c r="F458" s="222" t="s">
        <v>807</v>
      </c>
      <c r="G458" s="223" t="s">
        <v>406</v>
      </c>
      <c r="H458" s="224">
        <v>8</v>
      </c>
      <c r="I458" s="225"/>
      <c r="J458" s="226">
        <f>ROUND(I458*H458,2)</f>
        <v>0</v>
      </c>
      <c r="K458" s="222" t="s">
        <v>155</v>
      </c>
      <c r="L458" s="44"/>
      <c r="M458" s="227" t="s">
        <v>19</v>
      </c>
      <c r="N458" s="228" t="s">
        <v>43</v>
      </c>
      <c r="O458" s="84"/>
      <c r="P458" s="229">
        <f>O458*H458</f>
        <v>0</v>
      </c>
      <c r="Q458" s="229">
        <v>0</v>
      </c>
      <c r="R458" s="229">
        <f>Q458*H458</f>
        <v>0</v>
      </c>
      <c r="S458" s="229">
        <v>0</v>
      </c>
      <c r="T458" s="230">
        <f>S458*H458</f>
        <v>0</v>
      </c>
      <c r="AR458" s="231" t="s">
        <v>237</v>
      </c>
      <c r="AT458" s="231" t="s">
        <v>151</v>
      </c>
      <c r="AU458" s="231" t="s">
        <v>81</v>
      </c>
      <c r="AY458" s="18" t="s">
        <v>149</v>
      </c>
      <c r="BE458" s="232">
        <f>IF(N458="základní",J458,0)</f>
        <v>0</v>
      </c>
      <c r="BF458" s="232">
        <f>IF(N458="snížená",J458,0)</f>
        <v>0</v>
      </c>
      <c r="BG458" s="232">
        <f>IF(N458="zákl. přenesená",J458,0)</f>
        <v>0</v>
      </c>
      <c r="BH458" s="232">
        <f>IF(N458="sníž. přenesená",J458,0)</f>
        <v>0</v>
      </c>
      <c r="BI458" s="232">
        <f>IF(N458="nulová",J458,0)</f>
        <v>0</v>
      </c>
      <c r="BJ458" s="18" t="s">
        <v>79</v>
      </c>
      <c r="BK458" s="232">
        <f>ROUND(I458*H458,2)</f>
        <v>0</v>
      </c>
      <c r="BL458" s="18" t="s">
        <v>237</v>
      </c>
      <c r="BM458" s="231" t="s">
        <v>808</v>
      </c>
    </row>
    <row r="459" s="12" customFormat="1">
      <c r="B459" s="233"/>
      <c r="C459" s="234"/>
      <c r="D459" s="235" t="s">
        <v>158</v>
      </c>
      <c r="E459" s="236" t="s">
        <v>19</v>
      </c>
      <c r="F459" s="237" t="s">
        <v>767</v>
      </c>
      <c r="G459" s="234"/>
      <c r="H459" s="238">
        <v>3</v>
      </c>
      <c r="I459" s="239"/>
      <c r="J459" s="234"/>
      <c r="K459" s="234"/>
      <c r="L459" s="240"/>
      <c r="M459" s="241"/>
      <c r="N459" s="242"/>
      <c r="O459" s="242"/>
      <c r="P459" s="242"/>
      <c r="Q459" s="242"/>
      <c r="R459" s="242"/>
      <c r="S459" s="242"/>
      <c r="T459" s="243"/>
      <c r="AT459" s="244" t="s">
        <v>158</v>
      </c>
      <c r="AU459" s="244" t="s">
        <v>81</v>
      </c>
      <c r="AV459" s="12" t="s">
        <v>81</v>
      </c>
      <c r="AW459" s="12" t="s">
        <v>34</v>
      </c>
      <c r="AX459" s="12" t="s">
        <v>72</v>
      </c>
      <c r="AY459" s="244" t="s">
        <v>149</v>
      </c>
    </row>
    <row r="460" s="12" customFormat="1">
      <c r="B460" s="233"/>
      <c r="C460" s="234"/>
      <c r="D460" s="235" t="s">
        <v>158</v>
      </c>
      <c r="E460" s="236" t="s">
        <v>19</v>
      </c>
      <c r="F460" s="237" t="s">
        <v>809</v>
      </c>
      <c r="G460" s="234"/>
      <c r="H460" s="238">
        <v>2</v>
      </c>
      <c r="I460" s="239"/>
      <c r="J460" s="234"/>
      <c r="K460" s="234"/>
      <c r="L460" s="240"/>
      <c r="M460" s="241"/>
      <c r="N460" s="242"/>
      <c r="O460" s="242"/>
      <c r="P460" s="242"/>
      <c r="Q460" s="242"/>
      <c r="R460" s="242"/>
      <c r="S460" s="242"/>
      <c r="T460" s="243"/>
      <c r="AT460" s="244" t="s">
        <v>158</v>
      </c>
      <c r="AU460" s="244" t="s">
        <v>81</v>
      </c>
      <c r="AV460" s="12" t="s">
        <v>81</v>
      </c>
      <c r="AW460" s="12" t="s">
        <v>34</v>
      </c>
      <c r="AX460" s="12" t="s">
        <v>72</v>
      </c>
      <c r="AY460" s="244" t="s">
        <v>149</v>
      </c>
    </row>
    <row r="461" s="12" customFormat="1">
      <c r="B461" s="233"/>
      <c r="C461" s="234"/>
      <c r="D461" s="235" t="s">
        <v>158</v>
      </c>
      <c r="E461" s="236" t="s">
        <v>19</v>
      </c>
      <c r="F461" s="237" t="s">
        <v>810</v>
      </c>
      <c r="G461" s="234"/>
      <c r="H461" s="238">
        <v>3</v>
      </c>
      <c r="I461" s="239"/>
      <c r="J461" s="234"/>
      <c r="K461" s="234"/>
      <c r="L461" s="240"/>
      <c r="M461" s="241"/>
      <c r="N461" s="242"/>
      <c r="O461" s="242"/>
      <c r="P461" s="242"/>
      <c r="Q461" s="242"/>
      <c r="R461" s="242"/>
      <c r="S461" s="242"/>
      <c r="T461" s="243"/>
      <c r="AT461" s="244" t="s">
        <v>158</v>
      </c>
      <c r="AU461" s="244" t="s">
        <v>81</v>
      </c>
      <c r="AV461" s="12" t="s">
        <v>81</v>
      </c>
      <c r="AW461" s="12" t="s">
        <v>34</v>
      </c>
      <c r="AX461" s="12" t="s">
        <v>72</v>
      </c>
      <c r="AY461" s="244" t="s">
        <v>149</v>
      </c>
    </row>
    <row r="462" s="14" customFormat="1">
      <c r="B462" s="255"/>
      <c r="C462" s="256"/>
      <c r="D462" s="235" t="s">
        <v>158</v>
      </c>
      <c r="E462" s="257" t="s">
        <v>19</v>
      </c>
      <c r="F462" s="258" t="s">
        <v>185</v>
      </c>
      <c r="G462" s="256"/>
      <c r="H462" s="259">
        <v>8</v>
      </c>
      <c r="I462" s="260"/>
      <c r="J462" s="256"/>
      <c r="K462" s="256"/>
      <c r="L462" s="261"/>
      <c r="M462" s="262"/>
      <c r="N462" s="263"/>
      <c r="O462" s="263"/>
      <c r="P462" s="263"/>
      <c r="Q462" s="263"/>
      <c r="R462" s="263"/>
      <c r="S462" s="263"/>
      <c r="T462" s="264"/>
      <c r="AT462" s="265" t="s">
        <v>158</v>
      </c>
      <c r="AU462" s="265" t="s">
        <v>81</v>
      </c>
      <c r="AV462" s="14" t="s">
        <v>156</v>
      </c>
      <c r="AW462" s="14" t="s">
        <v>34</v>
      </c>
      <c r="AX462" s="14" t="s">
        <v>79</v>
      </c>
      <c r="AY462" s="265" t="s">
        <v>149</v>
      </c>
    </row>
    <row r="463" s="1" customFormat="1" ht="24" customHeight="1">
      <c r="B463" s="39"/>
      <c r="C463" s="220" t="s">
        <v>811</v>
      </c>
      <c r="D463" s="220" t="s">
        <v>151</v>
      </c>
      <c r="E463" s="221" t="s">
        <v>812</v>
      </c>
      <c r="F463" s="222" t="s">
        <v>813</v>
      </c>
      <c r="G463" s="223" t="s">
        <v>406</v>
      </c>
      <c r="H463" s="224">
        <v>1</v>
      </c>
      <c r="I463" s="225"/>
      <c r="J463" s="226">
        <f>ROUND(I463*H463,2)</f>
        <v>0</v>
      </c>
      <c r="K463" s="222" t="s">
        <v>155</v>
      </c>
      <c r="L463" s="44"/>
      <c r="M463" s="227" t="s">
        <v>19</v>
      </c>
      <c r="N463" s="228" t="s">
        <v>43</v>
      </c>
      <c r="O463" s="84"/>
      <c r="P463" s="229">
        <f>O463*H463</f>
        <v>0</v>
      </c>
      <c r="Q463" s="229">
        <v>0</v>
      </c>
      <c r="R463" s="229">
        <f>Q463*H463</f>
        <v>0</v>
      </c>
      <c r="S463" s="229">
        <v>0</v>
      </c>
      <c r="T463" s="230">
        <f>S463*H463</f>
        <v>0</v>
      </c>
      <c r="AR463" s="231" t="s">
        <v>237</v>
      </c>
      <c r="AT463" s="231" t="s">
        <v>151</v>
      </c>
      <c r="AU463" s="231" t="s">
        <v>81</v>
      </c>
      <c r="AY463" s="18" t="s">
        <v>149</v>
      </c>
      <c r="BE463" s="232">
        <f>IF(N463="základní",J463,0)</f>
        <v>0</v>
      </c>
      <c r="BF463" s="232">
        <f>IF(N463="snížená",J463,0)</f>
        <v>0</v>
      </c>
      <c r="BG463" s="232">
        <f>IF(N463="zákl. přenesená",J463,0)</f>
        <v>0</v>
      </c>
      <c r="BH463" s="232">
        <f>IF(N463="sníž. přenesená",J463,0)</f>
        <v>0</v>
      </c>
      <c r="BI463" s="232">
        <f>IF(N463="nulová",J463,0)</f>
        <v>0</v>
      </c>
      <c r="BJ463" s="18" t="s">
        <v>79</v>
      </c>
      <c r="BK463" s="232">
        <f>ROUND(I463*H463,2)</f>
        <v>0</v>
      </c>
      <c r="BL463" s="18" t="s">
        <v>237</v>
      </c>
      <c r="BM463" s="231" t="s">
        <v>814</v>
      </c>
    </row>
    <row r="464" s="12" customFormat="1">
      <c r="B464" s="233"/>
      <c r="C464" s="234"/>
      <c r="D464" s="235" t="s">
        <v>158</v>
      </c>
      <c r="E464" s="236" t="s">
        <v>19</v>
      </c>
      <c r="F464" s="237" t="s">
        <v>815</v>
      </c>
      <c r="G464" s="234"/>
      <c r="H464" s="238">
        <v>1</v>
      </c>
      <c r="I464" s="239"/>
      <c r="J464" s="234"/>
      <c r="K464" s="234"/>
      <c r="L464" s="240"/>
      <c r="M464" s="241"/>
      <c r="N464" s="242"/>
      <c r="O464" s="242"/>
      <c r="P464" s="242"/>
      <c r="Q464" s="242"/>
      <c r="R464" s="242"/>
      <c r="S464" s="242"/>
      <c r="T464" s="243"/>
      <c r="AT464" s="244" t="s">
        <v>158</v>
      </c>
      <c r="AU464" s="244" t="s">
        <v>81</v>
      </c>
      <c r="AV464" s="12" t="s">
        <v>81</v>
      </c>
      <c r="AW464" s="12" t="s">
        <v>34</v>
      </c>
      <c r="AX464" s="12" t="s">
        <v>79</v>
      </c>
      <c r="AY464" s="244" t="s">
        <v>149</v>
      </c>
    </row>
    <row r="465" s="1" customFormat="1" ht="24" customHeight="1">
      <c r="B465" s="39"/>
      <c r="C465" s="220" t="s">
        <v>816</v>
      </c>
      <c r="D465" s="220" t="s">
        <v>151</v>
      </c>
      <c r="E465" s="221" t="s">
        <v>817</v>
      </c>
      <c r="F465" s="222" t="s">
        <v>818</v>
      </c>
      <c r="G465" s="223" t="s">
        <v>406</v>
      </c>
      <c r="H465" s="224">
        <v>1</v>
      </c>
      <c r="I465" s="225"/>
      <c r="J465" s="226">
        <f>ROUND(I465*H465,2)</f>
        <v>0</v>
      </c>
      <c r="K465" s="222" t="s">
        <v>155</v>
      </c>
      <c r="L465" s="44"/>
      <c r="M465" s="227" t="s">
        <v>19</v>
      </c>
      <c r="N465" s="228" t="s">
        <v>43</v>
      </c>
      <c r="O465" s="84"/>
      <c r="P465" s="229">
        <f>O465*H465</f>
        <v>0</v>
      </c>
      <c r="Q465" s="229">
        <v>0</v>
      </c>
      <c r="R465" s="229">
        <f>Q465*H465</f>
        <v>0</v>
      </c>
      <c r="S465" s="229">
        <v>0</v>
      </c>
      <c r="T465" s="230">
        <f>S465*H465</f>
        <v>0</v>
      </c>
      <c r="AR465" s="231" t="s">
        <v>237</v>
      </c>
      <c r="AT465" s="231" t="s">
        <v>151</v>
      </c>
      <c r="AU465" s="231" t="s">
        <v>81</v>
      </c>
      <c r="AY465" s="18" t="s">
        <v>149</v>
      </c>
      <c r="BE465" s="232">
        <f>IF(N465="základní",J465,0)</f>
        <v>0</v>
      </c>
      <c r="BF465" s="232">
        <f>IF(N465="snížená",J465,0)</f>
        <v>0</v>
      </c>
      <c r="BG465" s="232">
        <f>IF(N465="zákl. přenesená",J465,0)</f>
        <v>0</v>
      </c>
      <c r="BH465" s="232">
        <f>IF(N465="sníž. přenesená",J465,0)</f>
        <v>0</v>
      </c>
      <c r="BI465" s="232">
        <f>IF(N465="nulová",J465,0)</f>
        <v>0</v>
      </c>
      <c r="BJ465" s="18" t="s">
        <v>79</v>
      </c>
      <c r="BK465" s="232">
        <f>ROUND(I465*H465,2)</f>
        <v>0</v>
      </c>
      <c r="BL465" s="18" t="s">
        <v>237</v>
      </c>
      <c r="BM465" s="231" t="s">
        <v>819</v>
      </c>
    </row>
    <row r="466" s="12" customFormat="1">
      <c r="B466" s="233"/>
      <c r="C466" s="234"/>
      <c r="D466" s="235" t="s">
        <v>158</v>
      </c>
      <c r="E466" s="236" t="s">
        <v>19</v>
      </c>
      <c r="F466" s="237" t="s">
        <v>820</v>
      </c>
      <c r="G466" s="234"/>
      <c r="H466" s="238">
        <v>1</v>
      </c>
      <c r="I466" s="239"/>
      <c r="J466" s="234"/>
      <c r="K466" s="234"/>
      <c r="L466" s="240"/>
      <c r="M466" s="241"/>
      <c r="N466" s="242"/>
      <c r="O466" s="242"/>
      <c r="P466" s="242"/>
      <c r="Q466" s="242"/>
      <c r="R466" s="242"/>
      <c r="S466" s="242"/>
      <c r="T466" s="243"/>
      <c r="AT466" s="244" t="s">
        <v>158</v>
      </c>
      <c r="AU466" s="244" t="s">
        <v>81</v>
      </c>
      <c r="AV466" s="12" t="s">
        <v>81</v>
      </c>
      <c r="AW466" s="12" t="s">
        <v>34</v>
      </c>
      <c r="AX466" s="12" t="s">
        <v>79</v>
      </c>
      <c r="AY466" s="244" t="s">
        <v>149</v>
      </c>
    </row>
    <row r="467" s="1" customFormat="1" ht="16.5" customHeight="1">
      <c r="B467" s="39"/>
      <c r="C467" s="266" t="s">
        <v>821</v>
      </c>
      <c r="D467" s="266" t="s">
        <v>215</v>
      </c>
      <c r="E467" s="267" t="s">
        <v>822</v>
      </c>
      <c r="F467" s="268" t="s">
        <v>823</v>
      </c>
      <c r="G467" s="269" t="s">
        <v>171</v>
      </c>
      <c r="H467" s="270">
        <v>12.65</v>
      </c>
      <c r="I467" s="271"/>
      <c r="J467" s="272">
        <f>ROUND(I467*H467,2)</f>
        <v>0</v>
      </c>
      <c r="K467" s="268" t="s">
        <v>155</v>
      </c>
      <c r="L467" s="273"/>
      <c r="M467" s="274" t="s">
        <v>19</v>
      </c>
      <c r="N467" s="275" t="s">
        <v>43</v>
      </c>
      <c r="O467" s="84"/>
      <c r="P467" s="229">
        <f>O467*H467</f>
        <v>0</v>
      </c>
      <c r="Q467" s="229">
        <v>0.0015</v>
      </c>
      <c r="R467" s="229">
        <f>Q467*H467</f>
        <v>0.018975000000000002</v>
      </c>
      <c r="S467" s="229">
        <v>0</v>
      </c>
      <c r="T467" s="230">
        <f>S467*H467</f>
        <v>0</v>
      </c>
      <c r="AR467" s="231" t="s">
        <v>316</v>
      </c>
      <c r="AT467" s="231" t="s">
        <v>215</v>
      </c>
      <c r="AU467" s="231" t="s">
        <v>81</v>
      </c>
      <c r="AY467" s="18" t="s">
        <v>149</v>
      </c>
      <c r="BE467" s="232">
        <f>IF(N467="základní",J467,0)</f>
        <v>0</v>
      </c>
      <c r="BF467" s="232">
        <f>IF(N467="snížená",J467,0)</f>
        <v>0</v>
      </c>
      <c r="BG467" s="232">
        <f>IF(N467="zákl. přenesená",J467,0)</f>
        <v>0</v>
      </c>
      <c r="BH467" s="232">
        <f>IF(N467="sníž. přenesená",J467,0)</f>
        <v>0</v>
      </c>
      <c r="BI467" s="232">
        <f>IF(N467="nulová",J467,0)</f>
        <v>0</v>
      </c>
      <c r="BJ467" s="18" t="s">
        <v>79</v>
      </c>
      <c r="BK467" s="232">
        <f>ROUND(I467*H467,2)</f>
        <v>0</v>
      </c>
      <c r="BL467" s="18" t="s">
        <v>237</v>
      </c>
      <c r="BM467" s="231" t="s">
        <v>824</v>
      </c>
    </row>
    <row r="468" s="12" customFormat="1">
      <c r="B468" s="233"/>
      <c r="C468" s="234"/>
      <c r="D468" s="235" t="s">
        <v>158</v>
      </c>
      <c r="E468" s="236" t="s">
        <v>19</v>
      </c>
      <c r="F468" s="237" t="s">
        <v>825</v>
      </c>
      <c r="G468" s="234"/>
      <c r="H468" s="238">
        <v>2.7000000000000002</v>
      </c>
      <c r="I468" s="239"/>
      <c r="J468" s="234"/>
      <c r="K468" s="234"/>
      <c r="L468" s="240"/>
      <c r="M468" s="241"/>
      <c r="N468" s="242"/>
      <c r="O468" s="242"/>
      <c r="P468" s="242"/>
      <c r="Q468" s="242"/>
      <c r="R468" s="242"/>
      <c r="S468" s="242"/>
      <c r="T468" s="243"/>
      <c r="AT468" s="244" t="s">
        <v>158</v>
      </c>
      <c r="AU468" s="244" t="s">
        <v>81</v>
      </c>
      <c r="AV468" s="12" t="s">
        <v>81</v>
      </c>
      <c r="AW468" s="12" t="s">
        <v>34</v>
      </c>
      <c r="AX468" s="12" t="s">
        <v>72</v>
      </c>
      <c r="AY468" s="244" t="s">
        <v>149</v>
      </c>
    </row>
    <row r="469" s="12" customFormat="1">
      <c r="B469" s="233"/>
      <c r="C469" s="234"/>
      <c r="D469" s="235" t="s">
        <v>158</v>
      </c>
      <c r="E469" s="236" t="s">
        <v>19</v>
      </c>
      <c r="F469" s="237" t="s">
        <v>826</v>
      </c>
      <c r="G469" s="234"/>
      <c r="H469" s="238">
        <v>4.9000000000000004</v>
      </c>
      <c r="I469" s="239"/>
      <c r="J469" s="234"/>
      <c r="K469" s="234"/>
      <c r="L469" s="240"/>
      <c r="M469" s="241"/>
      <c r="N469" s="242"/>
      <c r="O469" s="242"/>
      <c r="P469" s="242"/>
      <c r="Q469" s="242"/>
      <c r="R469" s="242"/>
      <c r="S469" s="242"/>
      <c r="T469" s="243"/>
      <c r="AT469" s="244" t="s">
        <v>158</v>
      </c>
      <c r="AU469" s="244" t="s">
        <v>81</v>
      </c>
      <c r="AV469" s="12" t="s">
        <v>81</v>
      </c>
      <c r="AW469" s="12" t="s">
        <v>34</v>
      </c>
      <c r="AX469" s="12" t="s">
        <v>72</v>
      </c>
      <c r="AY469" s="244" t="s">
        <v>149</v>
      </c>
    </row>
    <row r="470" s="12" customFormat="1">
      <c r="B470" s="233"/>
      <c r="C470" s="234"/>
      <c r="D470" s="235" t="s">
        <v>158</v>
      </c>
      <c r="E470" s="236" t="s">
        <v>19</v>
      </c>
      <c r="F470" s="237" t="s">
        <v>827</v>
      </c>
      <c r="G470" s="234"/>
      <c r="H470" s="238">
        <v>2.7000000000000002</v>
      </c>
      <c r="I470" s="239"/>
      <c r="J470" s="234"/>
      <c r="K470" s="234"/>
      <c r="L470" s="240"/>
      <c r="M470" s="241"/>
      <c r="N470" s="242"/>
      <c r="O470" s="242"/>
      <c r="P470" s="242"/>
      <c r="Q470" s="242"/>
      <c r="R470" s="242"/>
      <c r="S470" s="242"/>
      <c r="T470" s="243"/>
      <c r="AT470" s="244" t="s">
        <v>158</v>
      </c>
      <c r="AU470" s="244" t="s">
        <v>81</v>
      </c>
      <c r="AV470" s="12" t="s">
        <v>81</v>
      </c>
      <c r="AW470" s="12" t="s">
        <v>34</v>
      </c>
      <c r="AX470" s="12" t="s">
        <v>72</v>
      </c>
      <c r="AY470" s="244" t="s">
        <v>149</v>
      </c>
    </row>
    <row r="471" s="12" customFormat="1">
      <c r="B471" s="233"/>
      <c r="C471" s="234"/>
      <c r="D471" s="235" t="s">
        <v>158</v>
      </c>
      <c r="E471" s="236" t="s">
        <v>19</v>
      </c>
      <c r="F471" s="237" t="s">
        <v>828</v>
      </c>
      <c r="G471" s="234"/>
      <c r="H471" s="238">
        <v>1.2</v>
      </c>
      <c r="I471" s="239"/>
      <c r="J471" s="234"/>
      <c r="K471" s="234"/>
      <c r="L471" s="240"/>
      <c r="M471" s="241"/>
      <c r="N471" s="242"/>
      <c r="O471" s="242"/>
      <c r="P471" s="242"/>
      <c r="Q471" s="242"/>
      <c r="R471" s="242"/>
      <c r="S471" s="242"/>
      <c r="T471" s="243"/>
      <c r="AT471" s="244" t="s">
        <v>158</v>
      </c>
      <c r="AU471" s="244" t="s">
        <v>81</v>
      </c>
      <c r="AV471" s="12" t="s">
        <v>81</v>
      </c>
      <c r="AW471" s="12" t="s">
        <v>34</v>
      </c>
      <c r="AX471" s="12" t="s">
        <v>72</v>
      </c>
      <c r="AY471" s="244" t="s">
        <v>149</v>
      </c>
    </row>
    <row r="472" s="15" customFormat="1">
      <c r="B472" s="276"/>
      <c r="C472" s="277"/>
      <c r="D472" s="235" t="s">
        <v>158</v>
      </c>
      <c r="E472" s="278" t="s">
        <v>19</v>
      </c>
      <c r="F472" s="279" t="s">
        <v>473</v>
      </c>
      <c r="G472" s="277"/>
      <c r="H472" s="280">
        <v>11.5</v>
      </c>
      <c r="I472" s="281"/>
      <c r="J472" s="277"/>
      <c r="K472" s="277"/>
      <c r="L472" s="282"/>
      <c r="M472" s="283"/>
      <c r="N472" s="284"/>
      <c r="O472" s="284"/>
      <c r="P472" s="284"/>
      <c r="Q472" s="284"/>
      <c r="R472" s="284"/>
      <c r="S472" s="284"/>
      <c r="T472" s="285"/>
      <c r="AT472" s="286" t="s">
        <v>158</v>
      </c>
      <c r="AU472" s="286" t="s">
        <v>81</v>
      </c>
      <c r="AV472" s="15" t="s">
        <v>164</v>
      </c>
      <c r="AW472" s="15" t="s">
        <v>34</v>
      </c>
      <c r="AX472" s="15" t="s">
        <v>72</v>
      </c>
      <c r="AY472" s="286" t="s">
        <v>149</v>
      </c>
    </row>
    <row r="473" s="12" customFormat="1">
      <c r="B473" s="233"/>
      <c r="C473" s="234"/>
      <c r="D473" s="235" t="s">
        <v>158</v>
      </c>
      <c r="E473" s="236" t="s">
        <v>19</v>
      </c>
      <c r="F473" s="237" t="s">
        <v>829</v>
      </c>
      <c r="G473" s="234"/>
      <c r="H473" s="238">
        <v>1.1499999999999999</v>
      </c>
      <c r="I473" s="239"/>
      <c r="J473" s="234"/>
      <c r="K473" s="234"/>
      <c r="L473" s="240"/>
      <c r="M473" s="241"/>
      <c r="N473" s="242"/>
      <c r="O473" s="242"/>
      <c r="P473" s="242"/>
      <c r="Q473" s="242"/>
      <c r="R473" s="242"/>
      <c r="S473" s="242"/>
      <c r="T473" s="243"/>
      <c r="AT473" s="244" t="s">
        <v>158</v>
      </c>
      <c r="AU473" s="244" t="s">
        <v>81</v>
      </c>
      <c r="AV473" s="12" t="s">
        <v>81</v>
      </c>
      <c r="AW473" s="12" t="s">
        <v>34</v>
      </c>
      <c r="AX473" s="12" t="s">
        <v>72</v>
      </c>
      <c r="AY473" s="244" t="s">
        <v>149</v>
      </c>
    </row>
    <row r="474" s="14" customFormat="1">
      <c r="B474" s="255"/>
      <c r="C474" s="256"/>
      <c r="D474" s="235" t="s">
        <v>158</v>
      </c>
      <c r="E474" s="257" t="s">
        <v>19</v>
      </c>
      <c r="F474" s="258" t="s">
        <v>185</v>
      </c>
      <c r="G474" s="256"/>
      <c r="H474" s="259">
        <v>12.65</v>
      </c>
      <c r="I474" s="260"/>
      <c r="J474" s="256"/>
      <c r="K474" s="256"/>
      <c r="L474" s="261"/>
      <c r="M474" s="262"/>
      <c r="N474" s="263"/>
      <c r="O474" s="263"/>
      <c r="P474" s="263"/>
      <c r="Q474" s="263"/>
      <c r="R474" s="263"/>
      <c r="S474" s="263"/>
      <c r="T474" s="264"/>
      <c r="AT474" s="265" t="s">
        <v>158</v>
      </c>
      <c r="AU474" s="265" t="s">
        <v>81</v>
      </c>
      <c r="AV474" s="14" t="s">
        <v>156</v>
      </c>
      <c r="AW474" s="14" t="s">
        <v>34</v>
      </c>
      <c r="AX474" s="14" t="s">
        <v>79</v>
      </c>
      <c r="AY474" s="265" t="s">
        <v>149</v>
      </c>
    </row>
    <row r="475" s="1" customFormat="1" ht="24" customHeight="1">
      <c r="B475" s="39"/>
      <c r="C475" s="220" t="s">
        <v>830</v>
      </c>
      <c r="D475" s="220" t="s">
        <v>151</v>
      </c>
      <c r="E475" s="221" t="s">
        <v>831</v>
      </c>
      <c r="F475" s="222" t="s">
        <v>832</v>
      </c>
      <c r="G475" s="223" t="s">
        <v>406</v>
      </c>
      <c r="H475" s="224">
        <v>1</v>
      </c>
      <c r="I475" s="225"/>
      <c r="J475" s="226">
        <f>ROUND(I475*H475,2)</f>
        <v>0</v>
      </c>
      <c r="K475" s="222" t="s">
        <v>155</v>
      </c>
      <c r="L475" s="44"/>
      <c r="M475" s="227" t="s">
        <v>19</v>
      </c>
      <c r="N475" s="228" t="s">
        <v>43</v>
      </c>
      <c r="O475" s="84"/>
      <c r="P475" s="229">
        <f>O475*H475</f>
        <v>0</v>
      </c>
      <c r="Q475" s="229">
        <v>0</v>
      </c>
      <c r="R475" s="229">
        <f>Q475*H475</f>
        <v>0</v>
      </c>
      <c r="S475" s="229">
        <v>0</v>
      </c>
      <c r="T475" s="230">
        <f>S475*H475</f>
        <v>0</v>
      </c>
      <c r="AR475" s="231" t="s">
        <v>237</v>
      </c>
      <c r="AT475" s="231" t="s">
        <v>151</v>
      </c>
      <c r="AU475" s="231" t="s">
        <v>81</v>
      </c>
      <c r="AY475" s="18" t="s">
        <v>149</v>
      </c>
      <c r="BE475" s="232">
        <f>IF(N475="základní",J475,0)</f>
        <v>0</v>
      </c>
      <c r="BF475" s="232">
        <f>IF(N475="snížená",J475,0)</f>
        <v>0</v>
      </c>
      <c r="BG475" s="232">
        <f>IF(N475="zákl. přenesená",J475,0)</f>
        <v>0</v>
      </c>
      <c r="BH475" s="232">
        <f>IF(N475="sníž. přenesená",J475,0)</f>
        <v>0</v>
      </c>
      <c r="BI475" s="232">
        <f>IF(N475="nulová",J475,0)</f>
        <v>0</v>
      </c>
      <c r="BJ475" s="18" t="s">
        <v>79</v>
      </c>
      <c r="BK475" s="232">
        <f>ROUND(I475*H475,2)</f>
        <v>0</v>
      </c>
      <c r="BL475" s="18" t="s">
        <v>237</v>
      </c>
      <c r="BM475" s="231" t="s">
        <v>833</v>
      </c>
    </row>
    <row r="476" s="12" customFormat="1">
      <c r="B476" s="233"/>
      <c r="C476" s="234"/>
      <c r="D476" s="235" t="s">
        <v>158</v>
      </c>
      <c r="E476" s="236" t="s">
        <v>19</v>
      </c>
      <c r="F476" s="237" t="s">
        <v>834</v>
      </c>
      <c r="G476" s="234"/>
      <c r="H476" s="238">
        <v>1</v>
      </c>
      <c r="I476" s="239"/>
      <c r="J476" s="234"/>
      <c r="K476" s="234"/>
      <c r="L476" s="240"/>
      <c r="M476" s="241"/>
      <c r="N476" s="242"/>
      <c r="O476" s="242"/>
      <c r="P476" s="242"/>
      <c r="Q476" s="242"/>
      <c r="R476" s="242"/>
      <c r="S476" s="242"/>
      <c r="T476" s="243"/>
      <c r="AT476" s="244" t="s">
        <v>158</v>
      </c>
      <c r="AU476" s="244" t="s">
        <v>81</v>
      </c>
      <c r="AV476" s="12" t="s">
        <v>81</v>
      </c>
      <c r="AW476" s="12" t="s">
        <v>34</v>
      </c>
      <c r="AX476" s="12" t="s">
        <v>79</v>
      </c>
      <c r="AY476" s="244" t="s">
        <v>149</v>
      </c>
    </row>
    <row r="477" s="1" customFormat="1" ht="16.5" customHeight="1">
      <c r="B477" s="39"/>
      <c r="C477" s="266" t="s">
        <v>835</v>
      </c>
      <c r="D477" s="266" t="s">
        <v>215</v>
      </c>
      <c r="E477" s="267" t="s">
        <v>836</v>
      </c>
      <c r="F477" s="268" t="s">
        <v>837</v>
      </c>
      <c r="G477" s="269" t="s">
        <v>406</v>
      </c>
      <c r="H477" s="270">
        <v>1</v>
      </c>
      <c r="I477" s="271"/>
      <c r="J477" s="272">
        <f>ROUND(I477*H477,2)</f>
        <v>0</v>
      </c>
      <c r="K477" s="268" t="s">
        <v>457</v>
      </c>
      <c r="L477" s="273"/>
      <c r="M477" s="274" t="s">
        <v>19</v>
      </c>
      <c r="N477" s="275" t="s">
        <v>43</v>
      </c>
      <c r="O477" s="84"/>
      <c r="P477" s="229">
        <f>O477*H477</f>
        <v>0</v>
      </c>
      <c r="Q477" s="229">
        <v>0.0035999999999999999</v>
      </c>
      <c r="R477" s="229">
        <f>Q477*H477</f>
        <v>0.0035999999999999999</v>
      </c>
      <c r="S477" s="229">
        <v>0</v>
      </c>
      <c r="T477" s="230">
        <f>S477*H477</f>
        <v>0</v>
      </c>
      <c r="AR477" s="231" t="s">
        <v>316</v>
      </c>
      <c r="AT477" s="231" t="s">
        <v>215</v>
      </c>
      <c r="AU477" s="231" t="s">
        <v>81</v>
      </c>
      <c r="AY477" s="18" t="s">
        <v>149</v>
      </c>
      <c r="BE477" s="232">
        <f>IF(N477="základní",J477,0)</f>
        <v>0</v>
      </c>
      <c r="BF477" s="232">
        <f>IF(N477="snížená",J477,0)</f>
        <v>0</v>
      </c>
      <c r="BG477" s="232">
        <f>IF(N477="zákl. přenesená",J477,0)</f>
        <v>0</v>
      </c>
      <c r="BH477" s="232">
        <f>IF(N477="sníž. přenesená",J477,0)</f>
        <v>0</v>
      </c>
      <c r="BI477" s="232">
        <f>IF(N477="nulová",J477,0)</f>
        <v>0</v>
      </c>
      <c r="BJ477" s="18" t="s">
        <v>79</v>
      </c>
      <c r="BK477" s="232">
        <f>ROUND(I477*H477,2)</f>
        <v>0</v>
      </c>
      <c r="BL477" s="18" t="s">
        <v>237</v>
      </c>
      <c r="BM477" s="231" t="s">
        <v>838</v>
      </c>
    </row>
    <row r="478" s="1" customFormat="1" ht="16.5" customHeight="1">
      <c r="B478" s="39"/>
      <c r="C478" s="220" t="s">
        <v>839</v>
      </c>
      <c r="D478" s="220" t="s">
        <v>151</v>
      </c>
      <c r="E478" s="221" t="s">
        <v>840</v>
      </c>
      <c r="F478" s="222" t="s">
        <v>841</v>
      </c>
      <c r="G478" s="223" t="s">
        <v>406</v>
      </c>
      <c r="H478" s="224">
        <v>2</v>
      </c>
      <c r="I478" s="225"/>
      <c r="J478" s="226">
        <f>ROUND(I478*H478,2)</f>
        <v>0</v>
      </c>
      <c r="K478" s="222" t="s">
        <v>155</v>
      </c>
      <c r="L478" s="44"/>
      <c r="M478" s="227" t="s">
        <v>19</v>
      </c>
      <c r="N478" s="228" t="s">
        <v>43</v>
      </c>
      <c r="O478" s="84"/>
      <c r="P478" s="229">
        <f>O478*H478</f>
        <v>0</v>
      </c>
      <c r="Q478" s="229">
        <v>0</v>
      </c>
      <c r="R478" s="229">
        <f>Q478*H478</f>
        <v>0</v>
      </c>
      <c r="S478" s="229">
        <v>0</v>
      </c>
      <c r="T478" s="230">
        <f>S478*H478</f>
        <v>0</v>
      </c>
      <c r="AR478" s="231" t="s">
        <v>237</v>
      </c>
      <c r="AT478" s="231" t="s">
        <v>151</v>
      </c>
      <c r="AU478" s="231" t="s">
        <v>81</v>
      </c>
      <c r="AY478" s="18" t="s">
        <v>149</v>
      </c>
      <c r="BE478" s="232">
        <f>IF(N478="základní",J478,0)</f>
        <v>0</v>
      </c>
      <c r="BF478" s="232">
        <f>IF(N478="snížená",J478,0)</f>
        <v>0</v>
      </c>
      <c r="BG478" s="232">
        <f>IF(N478="zákl. přenesená",J478,0)</f>
        <v>0</v>
      </c>
      <c r="BH478" s="232">
        <f>IF(N478="sníž. přenesená",J478,0)</f>
        <v>0</v>
      </c>
      <c r="BI478" s="232">
        <f>IF(N478="nulová",J478,0)</f>
        <v>0</v>
      </c>
      <c r="BJ478" s="18" t="s">
        <v>79</v>
      </c>
      <c r="BK478" s="232">
        <f>ROUND(I478*H478,2)</f>
        <v>0</v>
      </c>
      <c r="BL478" s="18" t="s">
        <v>237</v>
      </c>
      <c r="BM478" s="231" t="s">
        <v>842</v>
      </c>
    </row>
    <row r="479" s="12" customFormat="1">
      <c r="B479" s="233"/>
      <c r="C479" s="234"/>
      <c r="D479" s="235" t="s">
        <v>158</v>
      </c>
      <c r="E479" s="236" t="s">
        <v>19</v>
      </c>
      <c r="F479" s="237" t="s">
        <v>781</v>
      </c>
      <c r="G479" s="234"/>
      <c r="H479" s="238">
        <v>2</v>
      </c>
      <c r="I479" s="239"/>
      <c r="J479" s="234"/>
      <c r="K479" s="234"/>
      <c r="L479" s="240"/>
      <c r="M479" s="241"/>
      <c r="N479" s="242"/>
      <c r="O479" s="242"/>
      <c r="P479" s="242"/>
      <c r="Q479" s="242"/>
      <c r="R479" s="242"/>
      <c r="S479" s="242"/>
      <c r="T479" s="243"/>
      <c r="AT479" s="244" t="s">
        <v>158</v>
      </c>
      <c r="AU479" s="244" t="s">
        <v>81</v>
      </c>
      <c r="AV479" s="12" t="s">
        <v>81</v>
      </c>
      <c r="AW479" s="12" t="s">
        <v>34</v>
      </c>
      <c r="AX479" s="12" t="s">
        <v>79</v>
      </c>
      <c r="AY479" s="244" t="s">
        <v>149</v>
      </c>
    </row>
    <row r="480" s="1" customFormat="1" ht="16.5" customHeight="1">
      <c r="B480" s="39"/>
      <c r="C480" s="266" t="s">
        <v>843</v>
      </c>
      <c r="D480" s="266" t="s">
        <v>215</v>
      </c>
      <c r="E480" s="267" t="s">
        <v>844</v>
      </c>
      <c r="F480" s="268" t="s">
        <v>845</v>
      </c>
      <c r="G480" s="269" t="s">
        <v>406</v>
      </c>
      <c r="H480" s="270">
        <v>2</v>
      </c>
      <c r="I480" s="271"/>
      <c r="J480" s="272">
        <f>ROUND(I480*H480,2)</f>
        <v>0</v>
      </c>
      <c r="K480" s="268" t="s">
        <v>155</v>
      </c>
      <c r="L480" s="273"/>
      <c r="M480" s="274" t="s">
        <v>19</v>
      </c>
      <c r="N480" s="275" t="s">
        <v>43</v>
      </c>
      <c r="O480" s="84"/>
      <c r="P480" s="229">
        <f>O480*H480</f>
        <v>0</v>
      </c>
      <c r="Q480" s="229">
        <v>0.0013500000000000001</v>
      </c>
      <c r="R480" s="229">
        <f>Q480*H480</f>
        <v>0.0027000000000000001</v>
      </c>
      <c r="S480" s="229">
        <v>0</v>
      </c>
      <c r="T480" s="230">
        <f>S480*H480</f>
        <v>0</v>
      </c>
      <c r="AR480" s="231" t="s">
        <v>316</v>
      </c>
      <c r="AT480" s="231" t="s">
        <v>215</v>
      </c>
      <c r="AU480" s="231" t="s">
        <v>81</v>
      </c>
      <c r="AY480" s="18" t="s">
        <v>149</v>
      </c>
      <c r="BE480" s="232">
        <f>IF(N480="základní",J480,0)</f>
        <v>0</v>
      </c>
      <c r="BF480" s="232">
        <f>IF(N480="snížená",J480,0)</f>
        <v>0</v>
      </c>
      <c r="BG480" s="232">
        <f>IF(N480="zákl. přenesená",J480,0)</f>
        <v>0</v>
      </c>
      <c r="BH480" s="232">
        <f>IF(N480="sníž. přenesená",J480,0)</f>
        <v>0</v>
      </c>
      <c r="BI480" s="232">
        <f>IF(N480="nulová",J480,0)</f>
        <v>0</v>
      </c>
      <c r="BJ480" s="18" t="s">
        <v>79</v>
      </c>
      <c r="BK480" s="232">
        <f>ROUND(I480*H480,2)</f>
        <v>0</v>
      </c>
      <c r="BL480" s="18" t="s">
        <v>237</v>
      </c>
      <c r="BM480" s="231" t="s">
        <v>846</v>
      </c>
    </row>
    <row r="481" s="1" customFormat="1" ht="24" customHeight="1">
      <c r="B481" s="39"/>
      <c r="C481" s="220" t="s">
        <v>847</v>
      </c>
      <c r="D481" s="220" t="s">
        <v>151</v>
      </c>
      <c r="E481" s="221" t="s">
        <v>848</v>
      </c>
      <c r="F481" s="222" t="s">
        <v>849</v>
      </c>
      <c r="G481" s="223" t="s">
        <v>206</v>
      </c>
      <c r="H481" s="224">
        <v>0.22900000000000001</v>
      </c>
      <c r="I481" s="225"/>
      <c r="J481" s="226">
        <f>ROUND(I481*H481,2)</f>
        <v>0</v>
      </c>
      <c r="K481" s="222" t="s">
        <v>155</v>
      </c>
      <c r="L481" s="44"/>
      <c r="M481" s="227" t="s">
        <v>19</v>
      </c>
      <c r="N481" s="228" t="s">
        <v>43</v>
      </c>
      <c r="O481" s="84"/>
      <c r="P481" s="229">
        <f>O481*H481</f>
        <v>0</v>
      </c>
      <c r="Q481" s="229">
        <v>0</v>
      </c>
      <c r="R481" s="229">
        <f>Q481*H481</f>
        <v>0</v>
      </c>
      <c r="S481" s="229">
        <v>0</v>
      </c>
      <c r="T481" s="230">
        <f>S481*H481</f>
        <v>0</v>
      </c>
      <c r="AR481" s="231" t="s">
        <v>237</v>
      </c>
      <c r="AT481" s="231" t="s">
        <v>151</v>
      </c>
      <c r="AU481" s="231" t="s">
        <v>81</v>
      </c>
      <c r="AY481" s="18" t="s">
        <v>149</v>
      </c>
      <c r="BE481" s="232">
        <f>IF(N481="základní",J481,0)</f>
        <v>0</v>
      </c>
      <c r="BF481" s="232">
        <f>IF(N481="snížená",J481,0)</f>
        <v>0</v>
      </c>
      <c r="BG481" s="232">
        <f>IF(N481="zákl. přenesená",J481,0)</f>
        <v>0</v>
      </c>
      <c r="BH481" s="232">
        <f>IF(N481="sníž. přenesená",J481,0)</f>
        <v>0</v>
      </c>
      <c r="BI481" s="232">
        <f>IF(N481="nulová",J481,0)</f>
        <v>0</v>
      </c>
      <c r="BJ481" s="18" t="s">
        <v>79</v>
      </c>
      <c r="BK481" s="232">
        <f>ROUND(I481*H481,2)</f>
        <v>0</v>
      </c>
      <c r="BL481" s="18" t="s">
        <v>237</v>
      </c>
      <c r="BM481" s="231" t="s">
        <v>850</v>
      </c>
    </row>
    <row r="482" s="11" customFormat="1" ht="22.8" customHeight="1">
      <c r="B482" s="204"/>
      <c r="C482" s="205"/>
      <c r="D482" s="206" t="s">
        <v>71</v>
      </c>
      <c r="E482" s="218" t="s">
        <v>851</v>
      </c>
      <c r="F482" s="218" t="s">
        <v>852</v>
      </c>
      <c r="G482" s="205"/>
      <c r="H482" s="205"/>
      <c r="I482" s="208"/>
      <c r="J482" s="219">
        <f>BK482</f>
        <v>0</v>
      </c>
      <c r="K482" s="205"/>
      <c r="L482" s="210"/>
      <c r="M482" s="211"/>
      <c r="N482" s="212"/>
      <c r="O482" s="212"/>
      <c r="P482" s="213">
        <f>SUM(P483:P525)</f>
        <v>0</v>
      </c>
      <c r="Q482" s="212"/>
      <c r="R482" s="213">
        <f>SUM(R483:R525)</f>
        <v>0.54295884999999999</v>
      </c>
      <c r="S482" s="212"/>
      <c r="T482" s="214">
        <f>SUM(T483:T525)</f>
        <v>0.18140000000000001</v>
      </c>
      <c r="AR482" s="215" t="s">
        <v>81</v>
      </c>
      <c r="AT482" s="216" t="s">
        <v>71</v>
      </c>
      <c r="AU482" s="216" t="s">
        <v>79</v>
      </c>
      <c r="AY482" s="215" t="s">
        <v>149</v>
      </c>
      <c r="BK482" s="217">
        <f>SUM(BK483:BK525)</f>
        <v>0</v>
      </c>
    </row>
    <row r="483" s="1" customFormat="1" ht="16.5" customHeight="1">
      <c r="B483" s="39"/>
      <c r="C483" s="220" t="s">
        <v>853</v>
      </c>
      <c r="D483" s="220" t="s">
        <v>151</v>
      </c>
      <c r="E483" s="221" t="s">
        <v>854</v>
      </c>
      <c r="F483" s="222" t="s">
        <v>855</v>
      </c>
      <c r="G483" s="223" t="s">
        <v>154</v>
      </c>
      <c r="H483" s="224">
        <v>8.4000000000000004</v>
      </c>
      <c r="I483" s="225"/>
      <c r="J483" s="226">
        <f>ROUND(I483*H483,2)</f>
        <v>0</v>
      </c>
      <c r="K483" s="222" t="s">
        <v>155</v>
      </c>
      <c r="L483" s="44"/>
      <c r="M483" s="227" t="s">
        <v>19</v>
      </c>
      <c r="N483" s="228" t="s">
        <v>43</v>
      </c>
      <c r="O483" s="84"/>
      <c r="P483" s="229">
        <f>O483*H483</f>
        <v>0</v>
      </c>
      <c r="Q483" s="229">
        <v>5.0000000000000002E-05</v>
      </c>
      <c r="R483" s="229">
        <f>Q483*H483</f>
        <v>0.00042000000000000002</v>
      </c>
      <c r="S483" s="229">
        <v>0</v>
      </c>
      <c r="T483" s="230">
        <f>S483*H483</f>
        <v>0</v>
      </c>
      <c r="AR483" s="231" t="s">
        <v>237</v>
      </c>
      <c r="AT483" s="231" t="s">
        <v>151</v>
      </c>
      <c r="AU483" s="231" t="s">
        <v>81</v>
      </c>
      <c r="AY483" s="18" t="s">
        <v>149</v>
      </c>
      <c r="BE483" s="232">
        <f>IF(N483="základní",J483,0)</f>
        <v>0</v>
      </c>
      <c r="BF483" s="232">
        <f>IF(N483="snížená",J483,0)</f>
        <v>0</v>
      </c>
      <c r="BG483" s="232">
        <f>IF(N483="zákl. přenesená",J483,0)</f>
        <v>0</v>
      </c>
      <c r="BH483" s="232">
        <f>IF(N483="sníž. přenesená",J483,0)</f>
        <v>0</v>
      </c>
      <c r="BI483" s="232">
        <f>IF(N483="nulová",J483,0)</f>
        <v>0</v>
      </c>
      <c r="BJ483" s="18" t="s">
        <v>79</v>
      </c>
      <c r="BK483" s="232">
        <f>ROUND(I483*H483,2)</f>
        <v>0</v>
      </c>
      <c r="BL483" s="18" t="s">
        <v>237</v>
      </c>
      <c r="BM483" s="231" t="s">
        <v>856</v>
      </c>
    </row>
    <row r="484" s="12" customFormat="1">
      <c r="B484" s="233"/>
      <c r="C484" s="234"/>
      <c r="D484" s="235" t="s">
        <v>158</v>
      </c>
      <c r="E484" s="236" t="s">
        <v>19</v>
      </c>
      <c r="F484" s="237" t="s">
        <v>857</v>
      </c>
      <c r="G484" s="234"/>
      <c r="H484" s="238">
        <v>8.4000000000000004</v>
      </c>
      <c r="I484" s="239"/>
      <c r="J484" s="234"/>
      <c r="K484" s="234"/>
      <c r="L484" s="240"/>
      <c r="M484" s="241"/>
      <c r="N484" s="242"/>
      <c r="O484" s="242"/>
      <c r="P484" s="242"/>
      <c r="Q484" s="242"/>
      <c r="R484" s="242"/>
      <c r="S484" s="242"/>
      <c r="T484" s="243"/>
      <c r="AT484" s="244" t="s">
        <v>158</v>
      </c>
      <c r="AU484" s="244" t="s">
        <v>81</v>
      </c>
      <c r="AV484" s="12" t="s">
        <v>81</v>
      </c>
      <c r="AW484" s="12" t="s">
        <v>34</v>
      </c>
      <c r="AX484" s="12" t="s">
        <v>79</v>
      </c>
      <c r="AY484" s="244" t="s">
        <v>149</v>
      </c>
    </row>
    <row r="485" s="1" customFormat="1" ht="16.5" customHeight="1">
      <c r="B485" s="39"/>
      <c r="C485" s="266" t="s">
        <v>858</v>
      </c>
      <c r="D485" s="266" t="s">
        <v>215</v>
      </c>
      <c r="E485" s="267" t="s">
        <v>859</v>
      </c>
      <c r="F485" s="268" t="s">
        <v>860</v>
      </c>
      <c r="G485" s="269" t="s">
        <v>406</v>
      </c>
      <c r="H485" s="270">
        <v>1</v>
      </c>
      <c r="I485" s="271"/>
      <c r="J485" s="272">
        <f>ROUND(I485*H485,2)</f>
        <v>0</v>
      </c>
      <c r="K485" s="268" t="s">
        <v>457</v>
      </c>
      <c r="L485" s="273"/>
      <c r="M485" s="274" t="s">
        <v>19</v>
      </c>
      <c r="N485" s="275" t="s">
        <v>43</v>
      </c>
      <c r="O485" s="84"/>
      <c r="P485" s="229">
        <f>O485*H485</f>
        <v>0</v>
      </c>
      <c r="Q485" s="229">
        <v>0</v>
      </c>
      <c r="R485" s="229">
        <f>Q485*H485</f>
        <v>0</v>
      </c>
      <c r="S485" s="229">
        <v>0</v>
      </c>
      <c r="T485" s="230">
        <f>S485*H485</f>
        <v>0</v>
      </c>
      <c r="AR485" s="231" t="s">
        <v>194</v>
      </c>
      <c r="AT485" s="231" t="s">
        <v>215</v>
      </c>
      <c r="AU485" s="231" t="s">
        <v>81</v>
      </c>
      <c r="AY485" s="18" t="s">
        <v>149</v>
      </c>
      <c r="BE485" s="232">
        <f>IF(N485="základní",J485,0)</f>
        <v>0</v>
      </c>
      <c r="BF485" s="232">
        <f>IF(N485="snížená",J485,0)</f>
        <v>0</v>
      </c>
      <c r="BG485" s="232">
        <f>IF(N485="zákl. přenesená",J485,0)</f>
        <v>0</v>
      </c>
      <c r="BH485" s="232">
        <f>IF(N485="sníž. přenesená",J485,0)</f>
        <v>0</v>
      </c>
      <c r="BI485" s="232">
        <f>IF(N485="nulová",J485,0)</f>
        <v>0</v>
      </c>
      <c r="BJ485" s="18" t="s">
        <v>79</v>
      </c>
      <c r="BK485" s="232">
        <f>ROUND(I485*H485,2)</f>
        <v>0</v>
      </c>
      <c r="BL485" s="18" t="s">
        <v>156</v>
      </c>
      <c r="BM485" s="231" t="s">
        <v>861</v>
      </c>
    </row>
    <row r="486" s="1" customFormat="1" ht="16.5" customHeight="1">
      <c r="B486" s="39"/>
      <c r="C486" s="220" t="s">
        <v>862</v>
      </c>
      <c r="D486" s="220" t="s">
        <v>151</v>
      </c>
      <c r="E486" s="221" t="s">
        <v>863</v>
      </c>
      <c r="F486" s="222" t="s">
        <v>864</v>
      </c>
      <c r="G486" s="223" t="s">
        <v>154</v>
      </c>
      <c r="H486" s="224">
        <v>61.225000000000001</v>
      </c>
      <c r="I486" s="225"/>
      <c r="J486" s="226">
        <f>ROUND(I486*H486,2)</f>
        <v>0</v>
      </c>
      <c r="K486" s="222" t="s">
        <v>155</v>
      </c>
      <c r="L486" s="44"/>
      <c r="M486" s="227" t="s">
        <v>19</v>
      </c>
      <c r="N486" s="228" t="s">
        <v>43</v>
      </c>
      <c r="O486" s="84"/>
      <c r="P486" s="229">
        <f>O486*H486</f>
        <v>0</v>
      </c>
      <c r="Q486" s="229">
        <v>5.0000000000000002E-05</v>
      </c>
      <c r="R486" s="229">
        <f>Q486*H486</f>
        <v>0.0030612500000000002</v>
      </c>
      <c r="S486" s="229">
        <v>0</v>
      </c>
      <c r="T486" s="230">
        <f>S486*H486</f>
        <v>0</v>
      </c>
      <c r="AR486" s="231" t="s">
        <v>156</v>
      </c>
      <c r="AT486" s="231" t="s">
        <v>151</v>
      </c>
      <c r="AU486" s="231" t="s">
        <v>81</v>
      </c>
      <c r="AY486" s="18" t="s">
        <v>149</v>
      </c>
      <c r="BE486" s="232">
        <f>IF(N486="základní",J486,0)</f>
        <v>0</v>
      </c>
      <c r="BF486" s="232">
        <f>IF(N486="snížená",J486,0)</f>
        <v>0</v>
      </c>
      <c r="BG486" s="232">
        <f>IF(N486="zákl. přenesená",J486,0)</f>
        <v>0</v>
      </c>
      <c r="BH486" s="232">
        <f>IF(N486="sníž. přenesená",J486,0)</f>
        <v>0</v>
      </c>
      <c r="BI486" s="232">
        <f>IF(N486="nulová",J486,0)</f>
        <v>0</v>
      </c>
      <c r="BJ486" s="18" t="s">
        <v>79</v>
      </c>
      <c r="BK486" s="232">
        <f>ROUND(I486*H486,2)</f>
        <v>0</v>
      </c>
      <c r="BL486" s="18" t="s">
        <v>156</v>
      </c>
      <c r="BM486" s="231" t="s">
        <v>865</v>
      </c>
    </row>
    <row r="487" s="12" customFormat="1">
      <c r="B487" s="233"/>
      <c r="C487" s="234"/>
      <c r="D487" s="235" t="s">
        <v>158</v>
      </c>
      <c r="E487" s="236" t="s">
        <v>19</v>
      </c>
      <c r="F487" s="237" t="s">
        <v>866</v>
      </c>
      <c r="G487" s="234"/>
      <c r="H487" s="238">
        <v>30.809999999999999</v>
      </c>
      <c r="I487" s="239"/>
      <c r="J487" s="234"/>
      <c r="K487" s="234"/>
      <c r="L487" s="240"/>
      <c r="M487" s="241"/>
      <c r="N487" s="242"/>
      <c r="O487" s="242"/>
      <c r="P487" s="242"/>
      <c r="Q487" s="242"/>
      <c r="R487" s="242"/>
      <c r="S487" s="242"/>
      <c r="T487" s="243"/>
      <c r="AT487" s="244" t="s">
        <v>158</v>
      </c>
      <c r="AU487" s="244" t="s">
        <v>81</v>
      </c>
      <c r="AV487" s="12" t="s">
        <v>81</v>
      </c>
      <c r="AW487" s="12" t="s">
        <v>34</v>
      </c>
      <c r="AX487" s="12" t="s">
        <v>72</v>
      </c>
      <c r="AY487" s="244" t="s">
        <v>149</v>
      </c>
    </row>
    <row r="488" s="12" customFormat="1">
      <c r="B488" s="233"/>
      <c r="C488" s="234"/>
      <c r="D488" s="235" t="s">
        <v>158</v>
      </c>
      <c r="E488" s="236" t="s">
        <v>19</v>
      </c>
      <c r="F488" s="237" t="s">
        <v>867</v>
      </c>
      <c r="G488" s="234"/>
      <c r="H488" s="238">
        <v>30.414999999999999</v>
      </c>
      <c r="I488" s="239"/>
      <c r="J488" s="234"/>
      <c r="K488" s="234"/>
      <c r="L488" s="240"/>
      <c r="M488" s="241"/>
      <c r="N488" s="242"/>
      <c r="O488" s="242"/>
      <c r="P488" s="242"/>
      <c r="Q488" s="242"/>
      <c r="R488" s="242"/>
      <c r="S488" s="242"/>
      <c r="T488" s="243"/>
      <c r="AT488" s="244" t="s">
        <v>158</v>
      </c>
      <c r="AU488" s="244" t="s">
        <v>81</v>
      </c>
      <c r="AV488" s="12" t="s">
        <v>81</v>
      </c>
      <c r="AW488" s="12" t="s">
        <v>34</v>
      </c>
      <c r="AX488" s="12" t="s">
        <v>72</v>
      </c>
      <c r="AY488" s="244" t="s">
        <v>149</v>
      </c>
    </row>
    <row r="489" s="14" customFormat="1">
      <c r="B489" s="255"/>
      <c r="C489" s="256"/>
      <c r="D489" s="235" t="s">
        <v>158</v>
      </c>
      <c r="E489" s="257" t="s">
        <v>19</v>
      </c>
      <c r="F489" s="258" t="s">
        <v>185</v>
      </c>
      <c r="G489" s="256"/>
      <c r="H489" s="259">
        <v>61.224999999999994</v>
      </c>
      <c r="I489" s="260"/>
      <c r="J489" s="256"/>
      <c r="K489" s="256"/>
      <c r="L489" s="261"/>
      <c r="M489" s="262"/>
      <c r="N489" s="263"/>
      <c r="O489" s="263"/>
      <c r="P489" s="263"/>
      <c r="Q489" s="263"/>
      <c r="R489" s="263"/>
      <c r="S489" s="263"/>
      <c r="T489" s="264"/>
      <c r="AT489" s="265" t="s">
        <v>158</v>
      </c>
      <c r="AU489" s="265" t="s">
        <v>81</v>
      </c>
      <c r="AV489" s="14" t="s">
        <v>156</v>
      </c>
      <c r="AW489" s="14" t="s">
        <v>34</v>
      </c>
      <c r="AX489" s="14" t="s">
        <v>79</v>
      </c>
      <c r="AY489" s="265" t="s">
        <v>149</v>
      </c>
    </row>
    <row r="490" s="1" customFormat="1" ht="24" customHeight="1">
      <c r="B490" s="39"/>
      <c r="C490" s="266" t="s">
        <v>868</v>
      </c>
      <c r="D490" s="266" t="s">
        <v>215</v>
      </c>
      <c r="E490" s="267" t="s">
        <v>869</v>
      </c>
      <c r="F490" s="268" t="s">
        <v>870</v>
      </c>
      <c r="G490" s="269" t="s">
        <v>406</v>
      </c>
      <c r="H490" s="270">
        <v>1</v>
      </c>
      <c r="I490" s="271"/>
      <c r="J490" s="272">
        <f>ROUND(I490*H490,2)</f>
        <v>0</v>
      </c>
      <c r="K490" s="268" t="s">
        <v>457</v>
      </c>
      <c r="L490" s="273"/>
      <c r="M490" s="274" t="s">
        <v>19</v>
      </c>
      <c r="N490" s="275" t="s">
        <v>43</v>
      </c>
      <c r="O490" s="84"/>
      <c r="P490" s="229">
        <f>O490*H490</f>
        <v>0</v>
      </c>
      <c r="Q490" s="229">
        <v>0</v>
      </c>
      <c r="R490" s="229">
        <f>Q490*H490</f>
        <v>0</v>
      </c>
      <c r="S490" s="229">
        <v>0</v>
      </c>
      <c r="T490" s="230">
        <f>S490*H490</f>
        <v>0</v>
      </c>
      <c r="AR490" s="231" t="s">
        <v>194</v>
      </c>
      <c r="AT490" s="231" t="s">
        <v>215</v>
      </c>
      <c r="AU490" s="231" t="s">
        <v>81</v>
      </c>
      <c r="AY490" s="18" t="s">
        <v>149</v>
      </c>
      <c r="BE490" s="232">
        <f>IF(N490="základní",J490,0)</f>
        <v>0</v>
      </c>
      <c r="BF490" s="232">
        <f>IF(N490="snížená",J490,0)</f>
        <v>0</v>
      </c>
      <c r="BG490" s="232">
        <f>IF(N490="zákl. přenesená",J490,0)</f>
        <v>0</v>
      </c>
      <c r="BH490" s="232">
        <f>IF(N490="sníž. přenesená",J490,0)</f>
        <v>0</v>
      </c>
      <c r="BI490" s="232">
        <f>IF(N490="nulová",J490,0)</f>
        <v>0</v>
      </c>
      <c r="BJ490" s="18" t="s">
        <v>79</v>
      </c>
      <c r="BK490" s="232">
        <f>ROUND(I490*H490,2)</f>
        <v>0</v>
      </c>
      <c r="BL490" s="18" t="s">
        <v>156</v>
      </c>
      <c r="BM490" s="231" t="s">
        <v>871</v>
      </c>
    </row>
    <row r="491" s="1" customFormat="1" ht="16.5" customHeight="1">
      <c r="B491" s="39"/>
      <c r="C491" s="266" t="s">
        <v>872</v>
      </c>
      <c r="D491" s="266" t="s">
        <v>215</v>
      </c>
      <c r="E491" s="267" t="s">
        <v>873</v>
      </c>
      <c r="F491" s="268" t="s">
        <v>874</v>
      </c>
      <c r="G491" s="269" t="s">
        <v>406</v>
      </c>
      <c r="H491" s="270">
        <v>1</v>
      </c>
      <c r="I491" s="271"/>
      <c r="J491" s="272">
        <f>ROUND(I491*H491,2)</f>
        <v>0</v>
      </c>
      <c r="K491" s="268" t="s">
        <v>457</v>
      </c>
      <c r="L491" s="273"/>
      <c r="M491" s="274" t="s">
        <v>19</v>
      </c>
      <c r="N491" s="275" t="s">
        <v>43</v>
      </c>
      <c r="O491" s="84"/>
      <c r="P491" s="229">
        <f>O491*H491</f>
        <v>0</v>
      </c>
      <c r="Q491" s="229">
        <v>0</v>
      </c>
      <c r="R491" s="229">
        <f>Q491*H491</f>
        <v>0</v>
      </c>
      <c r="S491" s="229">
        <v>0</v>
      </c>
      <c r="T491" s="230">
        <f>S491*H491</f>
        <v>0</v>
      </c>
      <c r="AR491" s="231" t="s">
        <v>194</v>
      </c>
      <c r="AT491" s="231" t="s">
        <v>215</v>
      </c>
      <c r="AU491" s="231" t="s">
        <v>81</v>
      </c>
      <c r="AY491" s="18" t="s">
        <v>149</v>
      </c>
      <c r="BE491" s="232">
        <f>IF(N491="základní",J491,0)</f>
        <v>0</v>
      </c>
      <c r="BF491" s="232">
        <f>IF(N491="snížená",J491,0)</f>
        <v>0</v>
      </c>
      <c r="BG491" s="232">
        <f>IF(N491="zákl. přenesená",J491,0)</f>
        <v>0</v>
      </c>
      <c r="BH491" s="232">
        <f>IF(N491="sníž. přenesená",J491,0)</f>
        <v>0</v>
      </c>
      <c r="BI491" s="232">
        <f>IF(N491="nulová",J491,0)</f>
        <v>0</v>
      </c>
      <c r="BJ491" s="18" t="s">
        <v>79</v>
      </c>
      <c r="BK491" s="232">
        <f>ROUND(I491*H491,2)</f>
        <v>0</v>
      </c>
      <c r="BL491" s="18" t="s">
        <v>156</v>
      </c>
      <c r="BM491" s="231" t="s">
        <v>875</v>
      </c>
    </row>
    <row r="492" s="1" customFormat="1" ht="16.5" customHeight="1">
      <c r="B492" s="39"/>
      <c r="C492" s="220" t="s">
        <v>876</v>
      </c>
      <c r="D492" s="220" t="s">
        <v>151</v>
      </c>
      <c r="E492" s="221" t="s">
        <v>877</v>
      </c>
      <c r="F492" s="222" t="s">
        <v>878</v>
      </c>
      <c r="G492" s="223" t="s">
        <v>154</v>
      </c>
      <c r="H492" s="224">
        <v>4</v>
      </c>
      <c r="I492" s="225"/>
      <c r="J492" s="226">
        <f>ROUND(I492*H492,2)</f>
        <v>0</v>
      </c>
      <c r="K492" s="222" t="s">
        <v>155</v>
      </c>
      <c r="L492" s="44"/>
      <c r="M492" s="227" t="s">
        <v>19</v>
      </c>
      <c r="N492" s="228" t="s">
        <v>43</v>
      </c>
      <c r="O492" s="84"/>
      <c r="P492" s="229">
        <f>O492*H492</f>
        <v>0</v>
      </c>
      <c r="Q492" s="229">
        <v>0</v>
      </c>
      <c r="R492" s="229">
        <f>Q492*H492</f>
        <v>0</v>
      </c>
      <c r="S492" s="229">
        <v>0</v>
      </c>
      <c r="T492" s="230">
        <f>S492*H492</f>
        <v>0</v>
      </c>
      <c r="AR492" s="231" t="s">
        <v>237</v>
      </c>
      <c r="AT492" s="231" t="s">
        <v>151</v>
      </c>
      <c r="AU492" s="231" t="s">
        <v>81</v>
      </c>
      <c r="AY492" s="18" t="s">
        <v>149</v>
      </c>
      <c r="BE492" s="232">
        <f>IF(N492="základní",J492,0)</f>
        <v>0</v>
      </c>
      <c r="BF492" s="232">
        <f>IF(N492="snížená",J492,0)</f>
        <v>0</v>
      </c>
      <c r="BG492" s="232">
        <f>IF(N492="zákl. přenesená",J492,0)</f>
        <v>0</v>
      </c>
      <c r="BH492" s="232">
        <f>IF(N492="sníž. přenesená",J492,0)</f>
        <v>0</v>
      </c>
      <c r="BI492" s="232">
        <f>IF(N492="nulová",J492,0)</f>
        <v>0</v>
      </c>
      <c r="BJ492" s="18" t="s">
        <v>79</v>
      </c>
      <c r="BK492" s="232">
        <f>ROUND(I492*H492,2)</f>
        <v>0</v>
      </c>
      <c r="BL492" s="18" t="s">
        <v>237</v>
      </c>
      <c r="BM492" s="231" t="s">
        <v>879</v>
      </c>
    </row>
    <row r="493" s="12" customFormat="1">
      <c r="B493" s="233"/>
      <c r="C493" s="234"/>
      <c r="D493" s="235" t="s">
        <v>158</v>
      </c>
      <c r="E493" s="236" t="s">
        <v>19</v>
      </c>
      <c r="F493" s="237" t="s">
        <v>880</v>
      </c>
      <c r="G493" s="234"/>
      <c r="H493" s="238">
        <v>4</v>
      </c>
      <c r="I493" s="239"/>
      <c r="J493" s="234"/>
      <c r="K493" s="234"/>
      <c r="L493" s="240"/>
      <c r="M493" s="241"/>
      <c r="N493" s="242"/>
      <c r="O493" s="242"/>
      <c r="P493" s="242"/>
      <c r="Q493" s="242"/>
      <c r="R493" s="242"/>
      <c r="S493" s="242"/>
      <c r="T493" s="243"/>
      <c r="AT493" s="244" t="s">
        <v>158</v>
      </c>
      <c r="AU493" s="244" t="s">
        <v>81</v>
      </c>
      <c r="AV493" s="12" t="s">
        <v>81</v>
      </c>
      <c r="AW493" s="12" t="s">
        <v>34</v>
      </c>
      <c r="AX493" s="12" t="s">
        <v>79</v>
      </c>
      <c r="AY493" s="244" t="s">
        <v>149</v>
      </c>
    </row>
    <row r="494" s="1" customFormat="1" ht="16.5" customHeight="1">
      <c r="B494" s="39"/>
      <c r="C494" s="266" t="s">
        <v>881</v>
      </c>
      <c r="D494" s="266" t="s">
        <v>215</v>
      </c>
      <c r="E494" s="267" t="s">
        <v>882</v>
      </c>
      <c r="F494" s="268" t="s">
        <v>883</v>
      </c>
      <c r="G494" s="269" t="s">
        <v>154</v>
      </c>
      <c r="H494" s="270">
        <v>4</v>
      </c>
      <c r="I494" s="271"/>
      <c r="J494" s="272">
        <f>ROUND(I494*H494,2)</f>
        <v>0</v>
      </c>
      <c r="K494" s="268" t="s">
        <v>155</v>
      </c>
      <c r="L494" s="273"/>
      <c r="M494" s="274" t="s">
        <v>19</v>
      </c>
      <c r="N494" s="275" t="s">
        <v>43</v>
      </c>
      <c r="O494" s="84"/>
      <c r="P494" s="229">
        <f>O494*H494</f>
        <v>0</v>
      </c>
      <c r="Q494" s="229">
        <v>0.012</v>
      </c>
      <c r="R494" s="229">
        <f>Q494*H494</f>
        <v>0.048000000000000001</v>
      </c>
      <c r="S494" s="229">
        <v>0</v>
      </c>
      <c r="T494" s="230">
        <f>S494*H494</f>
        <v>0</v>
      </c>
      <c r="AR494" s="231" t="s">
        <v>316</v>
      </c>
      <c r="AT494" s="231" t="s">
        <v>215</v>
      </c>
      <c r="AU494" s="231" t="s">
        <v>81</v>
      </c>
      <c r="AY494" s="18" t="s">
        <v>149</v>
      </c>
      <c r="BE494" s="232">
        <f>IF(N494="základní",J494,0)</f>
        <v>0</v>
      </c>
      <c r="BF494" s="232">
        <f>IF(N494="snížená",J494,0)</f>
        <v>0</v>
      </c>
      <c r="BG494" s="232">
        <f>IF(N494="zákl. přenesená",J494,0)</f>
        <v>0</v>
      </c>
      <c r="BH494" s="232">
        <f>IF(N494="sníž. přenesená",J494,0)</f>
        <v>0</v>
      </c>
      <c r="BI494" s="232">
        <f>IF(N494="nulová",J494,0)</f>
        <v>0</v>
      </c>
      <c r="BJ494" s="18" t="s">
        <v>79</v>
      </c>
      <c r="BK494" s="232">
        <f>ROUND(I494*H494,2)</f>
        <v>0</v>
      </c>
      <c r="BL494" s="18" t="s">
        <v>237</v>
      </c>
      <c r="BM494" s="231" t="s">
        <v>884</v>
      </c>
    </row>
    <row r="495" s="1" customFormat="1" ht="24" customHeight="1">
      <c r="B495" s="39"/>
      <c r="C495" s="220" t="s">
        <v>885</v>
      </c>
      <c r="D495" s="220" t="s">
        <v>151</v>
      </c>
      <c r="E495" s="221" t="s">
        <v>886</v>
      </c>
      <c r="F495" s="222" t="s">
        <v>887</v>
      </c>
      <c r="G495" s="223" t="s">
        <v>171</v>
      </c>
      <c r="H495" s="224">
        <v>8</v>
      </c>
      <c r="I495" s="225"/>
      <c r="J495" s="226">
        <f>ROUND(I495*H495,2)</f>
        <v>0</v>
      </c>
      <c r="K495" s="222" t="s">
        <v>155</v>
      </c>
      <c r="L495" s="44"/>
      <c r="M495" s="227" t="s">
        <v>19</v>
      </c>
      <c r="N495" s="228" t="s">
        <v>43</v>
      </c>
      <c r="O495" s="84"/>
      <c r="P495" s="229">
        <f>O495*H495</f>
        <v>0</v>
      </c>
      <c r="Q495" s="229">
        <v>0</v>
      </c>
      <c r="R495" s="229">
        <f>Q495*H495</f>
        <v>0</v>
      </c>
      <c r="S495" s="229">
        <v>0</v>
      </c>
      <c r="T495" s="230">
        <f>S495*H495</f>
        <v>0</v>
      </c>
      <c r="AR495" s="231" t="s">
        <v>237</v>
      </c>
      <c r="AT495" s="231" t="s">
        <v>151</v>
      </c>
      <c r="AU495" s="231" t="s">
        <v>81</v>
      </c>
      <c r="AY495" s="18" t="s">
        <v>149</v>
      </c>
      <c r="BE495" s="232">
        <f>IF(N495="základní",J495,0)</f>
        <v>0</v>
      </c>
      <c r="BF495" s="232">
        <f>IF(N495="snížená",J495,0)</f>
        <v>0</v>
      </c>
      <c r="BG495" s="232">
        <f>IF(N495="zákl. přenesená",J495,0)</f>
        <v>0</v>
      </c>
      <c r="BH495" s="232">
        <f>IF(N495="sníž. přenesená",J495,0)</f>
        <v>0</v>
      </c>
      <c r="BI495" s="232">
        <f>IF(N495="nulová",J495,0)</f>
        <v>0</v>
      </c>
      <c r="BJ495" s="18" t="s">
        <v>79</v>
      </c>
      <c r="BK495" s="232">
        <f>ROUND(I495*H495,2)</f>
        <v>0</v>
      </c>
      <c r="BL495" s="18" t="s">
        <v>237</v>
      </c>
      <c r="BM495" s="231" t="s">
        <v>888</v>
      </c>
    </row>
    <row r="496" s="12" customFormat="1">
      <c r="B496" s="233"/>
      <c r="C496" s="234"/>
      <c r="D496" s="235" t="s">
        <v>158</v>
      </c>
      <c r="E496" s="236" t="s">
        <v>19</v>
      </c>
      <c r="F496" s="237" t="s">
        <v>889</v>
      </c>
      <c r="G496" s="234"/>
      <c r="H496" s="238">
        <v>8</v>
      </c>
      <c r="I496" s="239"/>
      <c r="J496" s="234"/>
      <c r="K496" s="234"/>
      <c r="L496" s="240"/>
      <c r="M496" s="241"/>
      <c r="N496" s="242"/>
      <c r="O496" s="242"/>
      <c r="P496" s="242"/>
      <c r="Q496" s="242"/>
      <c r="R496" s="242"/>
      <c r="S496" s="242"/>
      <c r="T496" s="243"/>
      <c r="AT496" s="244" t="s">
        <v>158</v>
      </c>
      <c r="AU496" s="244" t="s">
        <v>81</v>
      </c>
      <c r="AV496" s="12" t="s">
        <v>81</v>
      </c>
      <c r="AW496" s="12" t="s">
        <v>34</v>
      </c>
      <c r="AX496" s="12" t="s">
        <v>79</v>
      </c>
      <c r="AY496" s="244" t="s">
        <v>149</v>
      </c>
    </row>
    <row r="497" s="1" customFormat="1" ht="16.5" customHeight="1">
      <c r="B497" s="39"/>
      <c r="C497" s="266" t="s">
        <v>890</v>
      </c>
      <c r="D497" s="266" t="s">
        <v>215</v>
      </c>
      <c r="E497" s="267" t="s">
        <v>891</v>
      </c>
      <c r="F497" s="268" t="s">
        <v>892</v>
      </c>
      <c r="G497" s="269" t="s">
        <v>171</v>
      </c>
      <c r="H497" s="270">
        <v>8</v>
      </c>
      <c r="I497" s="271"/>
      <c r="J497" s="272">
        <f>ROUND(I497*H497,2)</f>
        <v>0</v>
      </c>
      <c r="K497" s="268" t="s">
        <v>155</v>
      </c>
      <c r="L497" s="273"/>
      <c r="M497" s="274" t="s">
        <v>19</v>
      </c>
      <c r="N497" s="275" t="s">
        <v>43</v>
      </c>
      <c r="O497" s="84"/>
      <c r="P497" s="229">
        <f>O497*H497</f>
        <v>0</v>
      </c>
      <c r="Q497" s="229">
        <v>0.00029999999999999997</v>
      </c>
      <c r="R497" s="229">
        <f>Q497*H497</f>
        <v>0.0023999999999999998</v>
      </c>
      <c r="S497" s="229">
        <v>0</v>
      </c>
      <c r="T497" s="230">
        <f>S497*H497</f>
        <v>0</v>
      </c>
      <c r="AR497" s="231" t="s">
        <v>316</v>
      </c>
      <c r="AT497" s="231" t="s">
        <v>215</v>
      </c>
      <c r="AU497" s="231" t="s">
        <v>81</v>
      </c>
      <c r="AY497" s="18" t="s">
        <v>149</v>
      </c>
      <c r="BE497" s="232">
        <f>IF(N497="základní",J497,0)</f>
        <v>0</v>
      </c>
      <c r="BF497" s="232">
        <f>IF(N497="snížená",J497,0)</f>
        <v>0</v>
      </c>
      <c r="BG497" s="232">
        <f>IF(N497="zákl. přenesená",J497,0)</f>
        <v>0</v>
      </c>
      <c r="BH497" s="232">
        <f>IF(N497="sníž. přenesená",J497,0)</f>
        <v>0</v>
      </c>
      <c r="BI497" s="232">
        <f>IF(N497="nulová",J497,0)</f>
        <v>0</v>
      </c>
      <c r="BJ497" s="18" t="s">
        <v>79</v>
      </c>
      <c r="BK497" s="232">
        <f>ROUND(I497*H497,2)</f>
        <v>0</v>
      </c>
      <c r="BL497" s="18" t="s">
        <v>237</v>
      </c>
      <c r="BM497" s="231" t="s">
        <v>893</v>
      </c>
    </row>
    <row r="498" s="1" customFormat="1" ht="24" customHeight="1">
      <c r="B498" s="39"/>
      <c r="C498" s="220" t="s">
        <v>894</v>
      </c>
      <c r="D498" s="220" t="s">
        <v>151</v>
      </c>
      <c r="E498" s="221" t="s">
        <v>895</v>
      </c>
      <c r="F498" s="222" t="s">
        <v>896</v>
      </c>
      <c r="G498" s="223" t="s">
        <v>154</v>
      </c>
      <c r="H498" s="224">
        <v>0.83999999999999997</v>
      </c>
      <c r="I498" s="225"/>
      <c r="J498" s="226">
        <f>ROUND(I498*H498,2)</f>
        <v>0</v>
      </c>
      <c r="K498" s="222" t="s">
        <v>155</v>
      </c>
      <c r="L498" s="44"/>
      <c r="M498" s="227" t="s">
        <v>19</v>
      </c>
      <c r="N498" s="228" t="s">
        <v>43</v>
      </c>
      <c r="O498" s="84"/>
      <c r="P498" s="229">
        <f>O498*H498</f>
        <v>0</v>
      </c>
      <c r="Q498" s="229">
        <v>0.00036999999999999999</v>
      </c>
      <c r="R498" s="229">
        <f>Q498*H498</f>
        <v>0.00031079999999999997</v>
      </c>
      <c r="S498" s="229">
        <v>0</v>
      </c>
      <c r="T498" s="230">
        <f>S498*H498</f>
        <v>0</v>
      </c>
      <c r="AR498" s="231" t="s">
        <v>237</v>
      </c>
      <c r="AT498" s="231" t="s">
        <v>151</v>
      </c>
      <c r="AU498" s="231" t="s">
        <v>81</v>
      </c>
      <c r="AY498" s="18" t="s">
        <v>149</v>
      </c>
      <c r="BE498" s="232">
        <f>IF(N498="základní",J498,0)</f>
        <v>0</v>
      </c>
      <c r="BF498" s="232">
        <f>IF(N498="snížená",J498,0)</f>
        <v>0</v>
      </c>
      <c r="BG498" s="232">
        <f>IF(N498="zákl. přenesená",J498,0)</f>
        <v>0</v>
      </c>
      <c r="BH498" s="232">
        <f>IF(N498="sníž. přenesená",J498,0)</f>
        <v>0</v>
      </c>
      <c r="BI498" s="232">
        <f>IF(N498="nulová",J498,0)</f>
        <v>0</v>
      </c>
      <c r="BJ498" s="18" t="s">
        <v>79</v>
      </c>
      <c r="BK498" s="232">
        <f>ROUND(I498*H498,2)</f>
        <v>0</v>
      </c>
      <c r="BL498" s="18" t="s">
        <v>237</v>
      </c>
      <c r="BM498" s="231" t="s">
        <v>897</v>
      </c>
    </row>
    <row r="499" s="12" customFormat="1">
      <c r="B499" s="233"/>
      <c r="C499" s="234"/>
      <c r="D499" s="235" t="s">
        <v>158</v>
      </c>
      <c r="E499" s="236" t="s">
        <v>19</v>
      </c>
      <c r="F499" s="237" t="s">
        <v>898</v>
      </c>
      <c r="G499" s="234"/>
      <c r="H499" s="238">
        <v>0.83999999999999997</v>
      </c>
      <c r="I499" s="239"/>
      <c r="J499" s="234"/>
      <c r="K499" s="234"/>
      <c r="L499" s="240"/>
      <c r="M499" s="241"/>
      <c r="N499" s="242"/>
      <c r="O499" s="242"/>
      <c r="P499" s="242"/>
      <c r="Q499" s="242"/>
      <c r="R499" s="242"/>
      <c r="S499" s="242"/>
      <c r="T499" s="243"/>
      <c r="AT499" s="244" t="s">
        <v>158</v>
      </c>
      <c r="AU499" s="244" t="s">
        <v>81</v>
      </c>
      <c r="AV499" s="12" t="s">
        <v>81</v>
      </c>
      <c r="AW499" s="12" t="s">
        <v>34</v>
      </c>
      <c r="AX499" s="12" t="s">
        <v>79</v>
      </c>
      <c r="AY499" s="244" t="s">
        <v>149</v>
      </c>
    </row>
    <row r="500" s="1" customFormat="1" ht="16.5" customHeight="1">
      <c r="B500" s="39"/>
      <c r="C500" s="266" t="s">
        <v>899</v>
      </c>
      <c r="D500" s="266" t="s">
        <v>215</v>
      </c>
      <c r="E500" s="267" t="s">
        <v>900</v>
      </c>
      <c r="F500" s="268" t="s">
        <v>901</v>
      </c>
      <c r="G500" s="269" t="s">
        <v>406</v>
      </c>
      <c r="H500" s="270">
        <v>1</v>
      </c>
      <c r="I500" s="271"/>
      <c r="J500" s="272">
        <f>ROUND(I500*H500,2)</f>
        <v>0</v>
      </c>
      <c r="K500" s="268" t="s">
        <v>457</v>
      </c>
      <c r="L500" s="273"/>
      <c r="M500" s="274" t="s">
        <v>19</v>
      </c>
      <c r="N500" s="275" t="s">
        <v>43</v>
      </c>
      <c r="O500" s="84"/>
      <c r="P500" s="229">
        <f>O500*H500</f>
        <v>0</v>
      </c>
      <c r="Q500" s="229">
        <v>0.017430000000000001</v>
      </c>
      <c r="R500" s="229">
        <f>Q500*H500</f>
        <v>0.017430000000000001</v>
      </c>
      <c r="S500" s="229">
        <v>0</v>
      </c>
      <c r="T500" s="230">
        <f>S500*H500</f>
        <v>0</v>
      </c>
      <c r="AR500" s="231" t="s">
        <v>316</v>
      </c>
      <c r="AT500" s="231" t="s">
        <v>215</v>
      </c>
      <c r="AU500" s="231" t="s">
        <v>81</v>
      </c>
      <c r="AY500" s="18" t="s">
        <v>149</v>
      </c>
      <c r="BE500" s="232">
        <f>IF(N500="základní",J500,0)</f>
        <v>0</v>
      </c>
      <c r="BF500" s="232">
        <f>IF(N500="snížená",J500,0)</f>
        <v>0</v>
      </c>
      <c r="BG500" s="232">
        <f>IF(N500="zákl. přenesená",J500,0)</f>
        <v>0</v>
      </c>
      <c r="BH500" s="232">
        <f>IF(N500="sníž. přenesená",J500,0)</f>
        <v>0</v>
      </c>
      <c r="BI500" s="232">
        <f>IF(N500="nulová",J500,0)</f>
        <v>0</v>
      </c>
      <c r="BJ500" s="18" t="s">
        <v>79</v>
      </c>
      <c r="BK500" s="232">
        <f>ROUND(I500*H500,2)</f>
        <v>0</v>
      </c>
      <c r="BL500" s="18" t="s">
        <v>237</v>
      </c>
      <c r="BM500" s="231" t="s">
        <v>902</v>
      </c>
    </row>
    <row r="501" s="1" customFormat="1" ht="24" customHeight="1">
      <c r="B501" s="39"/>
      <c r="C501" s="220" t="s">
        <v>903</v>
      </c>
      <c r="D501" s="220" t="s">
        <v>151</v>
      </c>
      <c r="E501" s="221" t="s">
        <v>904</v>
      </c>
      <c r="F501" s="222" t="s">
        <v>905</v>
      </c>
      <c r="G501" s="223" t="s">
        <v>154</v>
      </c>
      <c r="H501" s="224">
        <v>2.8799999999999999</v>
      </c>
      <c r="I501" s="225"/>
      <c r="J501" s="226">
        <f>ROUND(I501*H501,2)</f>
        <v>0</v>
      </c>
      <c r="K501" s="222" t="s">
        <v>155</v>
      </c>
      <c r="L501" s="44"/>
      <c r="M501" s="227" t="s">
        <v>19</v>
      </c>
      <c r="N501" s="228" t="s">
        <v>43</v>
      </c>
      <c r="O501" s="84"/>
      <c r="P501" s="229">
        <f>O501*H501</f>
        <v>0</v>
      </c>
      <c r="Q501" s="229">
        <v>0.00036999999999999999</v>
      </c>
      <c r="R501" s="229">
        <f>Q501*H501</f>
        <v>0.0010655999999999999</v>
      </c>
      <c r="S501" s="229">
        <v>0</v>
      </c>
      <c r="T501" s="230">
        <f>S501*H501</f>
        <v>0</v>
      </c>
      <c r="AR501" s="231" t="s">
        <v>237</v>
      </c>
      <c r="AT501" s="231" t="s">
        <v>151</v>
      </c>
      <c r="AU501" s="231" t="s">
        <v>81</v>
      </c>
      <c r="AY501" s="18" t="s">
        <v>149</v>
      </c>
      <c r="BE501" s="232">
        <f>IF(N501="základní",J501,0)</f>
        <v>0</v>
      </c>
      <c r="BF501" s="232">
        <f>IF(N501="snížená",J501,0)</f>
        <v>0</v>
      </c>
      <c r="BG501" s="232">
        <f>IF(N501="zákl. přenesená",J501,0)</f>
        <v>0</v>
      </c>
      <c r="BH501" s="232">
        <f>IF(N501="sníž. přenesená",J501,0)</f>
        <v>0</v>
      </c>
      <c r="BI501" s="232">
        <f>IF(N501="nulová",J501,0)</f>
        <v>0</v>
      </c>
      <c r="BJ501" s="18" t="s">
        <v>79</v>
      </c>
      <c r="BK501" s="232">
        <f>ROUND(I501*H501,2)</f>
        <v>0</v>
      </c>
      <c r="BL501" s="18" t="s">
        <v>237</v>
      </c>
      <c r="BM501" s="231" t="s">
        <v>906</v>
      </c>
    </row>
    <row r="502" s="12" customFormat="1">
      <c r="B502" s="233"/>
      <c r="C502" s="234"/>
      <c r="D502" s="235" t="s">
        <v>158</v>
      </c>
      <c r="E502" s="236" t="s">
        <v>19</v>
      </c>
      <c r="F502" s="237" t="s">
        <v>907</v>
      </c>
      <c r="G502" s="234"/>
      <c r="H502" s="238">
        <v>1.0800000000000001</v>
      </c>
      <c r="I502" s="239"/>
      <c r="J502" s="234"/>
      <c r="K502" s="234"/>
      <c r="L502" s="240"/>
      <c r="M502" s="241"/>
      <c r="N502" s="242"/>
      <c r="O502" s="242"/>
      <c r="P502" s="242"/>
      <c r="Q502" s="242"/>
      <c r="R502" s="242"/>
      <c r="S502" s="242"/>
      <c r="T502" s="243"/>
      <c r="AT502" s="244" t="s">
        <v>158</v>
      </c>
      <c r="AU502" s="244" t="s">
        <v>81</v>
      </c>
      <c r="AV502" s="12" t="s">
        <v>81</v>
      </c>
      <c r="AW502" s="12" t="s">
        <v>34</v>
      </c>
      <c r="AX502" s="12" t="s">
        <v>72</v>
      </c>
      <c r="AY502" s="244" t="s">
        <v>149</v>
      </c>
    </row>
    <row r="503" s="12" customFormat="1">
      <c r="B503" s="233"/>
      <c r="C503" s="234"/>
      <c r="D503" s="235" t="s">
        <v>158</v>
      </c>
      <c r="E503" s="236" t="s">
        <v>19</v>
      </c>
      <c r="F503" s="237" t="s">
        <v>908</v>
      </c>
      <c r="G503" s="234"/>
      <c r="H503" s="238">
        <v>1.8</v>
      </c>
      <c r="I503" s="239"/>
      <c r="J503" s="234"/>
      <c r="K503" s="234"/>
      <c r="L503" s="240"/>
      <c r="M503" s="241"/>
      <c r="N503" s="242"/>
      <c r="O503" s="242"/>
      <c r="P503" s="242"/>
      <c r="Q503" s="242"/>
      <c r="R503" s="242"/>
      <c r="S503" s="242"/>
      <c r="T503" s="243"/>
      <c r="AT503" s="244" t="s">
        <v>158</v>
      </c>
      <c r="AU503" s="244" t="s">
        <v>81</v>
      </c>
      <c r="AV503" s="12" t="s">
        <v>81</v>
      </c>
      <c r="AW503" s="12" t="s">
        <v>34</v>
      </c>
      <c r="AX503" s="12" t="s">
        <v>72</v>
      </c>
      <c r="AY503" s="244" t="s">
        <v>149</v>
      </c>
    </row>
    <row r="504" s="14" customFormat="1">
      <c r="B504" s="255"/>
      <c r="C504" s="256"/>
      <c r="D504" s="235" t="s">
        <v>158</v>
      </c>
      <c r="E504" s="257" t="s">
        <v>19</v>
      </c>
      <c r="F504" s="258" t="s">
        <v>185</v>
      </c>
      <c r="G504" s="256"/>
      <c r="H504" s="259">
        <v>2.8799999999999999</v>
      </c>
      <c r="I504" s="260"/>
      <c r="J504" s="256"/>
      <c r="K504" s="256"/>
      <c r="L504" s="261"/>
      <c r="M504" s="262"/>
      <c r="N504" s="263"/>
      <c r="O504" s="263"/>
      <c r="P504" s="263"/>
      <c r="Q504" s="263"/>
      <c r="R504" s="263"/>
      <c r="S504" s="263"/>
      <c r="T504" s="264"/>
      <c r="AT504" s="265" t="s">
        <v>158</v>
      </c>
      <c r="AU504" s="265" t="s">
        <v>81</v>
      </c>
      <c r="AV504" s="14" t="s">
        <v>156</v>
      </c>
      <c r="AW504" s="14" t="s">
        <v>34</v>
      </c>
      <c r="AX504" s="14" t="s">
        <v>79</v>
      </c>
      <c r="AY504" s="265" t="s">
        <v>149</v>
      </c>
    </row>
    <row r="505" s="1" customFormat="1" ht="16.5" customHeight="1">
      <c r="B505" s="39"/>
      <c r="C505" s="266" t="s">
        <v>909</v>
      </c>
      <c r="D505" s="266" t="s">
        <v>215</v>
      </c>
      <c r="E505" s="267" t="s">
        <v>910</v>
      </c>
      <c r="F505" s="268" t="s">
        <v>911</v>
      </c>
      <c r="G505" s="269" t="s">
        <v>154</v>
      </c>
      <c r="H505" s="270">
        <v>1.0800000000000001</v>
      </c>
      <c r="I505" s="271"/>
      <c r="J505" s="272">
        <f>ROUND(I505*H505,2)</f>
        <v>0</v>
      </c>
      <c r="K505" s="268" t="s">
        <v>155</v>
      </c>
      <c r="L505" s="273"/>
      <c r="M505" s="274" t="s">
        <v>19</v>
      </c>
      <c r="N505" s="275" t="s">
        <v>43</v>
      </c>
      <c r="O505" s="84"/>
      <c r="P505" s="229">
        <f>O505*H505</f>
        <v>0</v>
      </c>
      <c r="Q505" s="229">
        <v>0.025139999999999999</v>
      </c>
      <c r="R505" s="229">
        <f>Q505*H505</f>
        <v>0.0271512</v>
      </c>
      <c r="S505" s="229">
        <v>0</v>
      </c>
      <c r="T505" s="230">
        <f>S505*H505</f>
        <v>0</v>
      </c>
      <c r="AR505" s="231" t="s">
        <v>316</v>
      </c>
      <c r="AT505" s="231" t="s">
        <v>215</v>
      </c>
      <c r="AU505" s="231" t="s">
        <v>81</v>
      </c>
      <c r="AY505" s="18" t="s">
        <v>149</v>
      </c>
      <c r="BE505" s="232">
        <f>IF(N505="základní",J505,0)</f>
        <v>0</v>
      </c>
      <c r="BF505" s="232">
        <f>IF(N505="snížená",J505,0)</f>
        <v>0</v>
      </c>
      <c r="BG505" s="232">
        <f>IF(N505="zákl. přenesená",J505,0)</f>
        <v>0</v>
      </c>
      <c r="BH505" s="232">
        <f>IF(N505="sníž. přenesená",J505,0)</f>
        <v>0</v>
      </c>
      <c r="BI505" s="232">
        <f>IF(N505="nulová",J505,0)</f>
        <v>0</v>
      </c>
      <c r="BJ505" s="18" t="s">
        <v>79</v>
      </c>
      <c r="BK505" s="232">
        <f>ROUND(I505*H505,2)</f>
        <v>0</v>
      </c>
      <c r="BL505" s="18" t="s">
        <v>237</v>
      </c>
      <c r="BM505" s="231" t="s">
        <v>912</v>
      </c>
    </row>
    <row r="506" s="12" customFormat="1">
      <c r="B506" s="233"/>
      <c r="C506" s="234"/>
      <c r="D506" s="235" t="s">
        <v>158</v>
      </c>
      <c r="E506" s="236" t="s">
        <v>19</v>
      </c>
      <c r="F506" s="237" t="s">
        <v>913</v>
      </c>
      <c r="G506" s="234"/>
      <c r="H506" s="238">
        <v>1.0800000000000001</v>
      </c>
      <c r="I506" s="239"/>
      <c r="J506" s="234"/>
      <c r="K506" s="234"/>
      <c r="L506" s="240"/>
      <c r="M506" s="241"/>
      <c r="N506" s="242"/>
      <c r="O506" s="242"/>
      <c r="P506" s="242"/>
      <c r="Q506" s="242"/>
      <c r="R506" s="242"/>
      <c r="S506" s="242"/>
      <c r="T506" s="243"/>
      <c r="AT506" s="244" t="s">
        <v>158</v>
      </c>
      <c r="AU506" s="244" t="s">
        <v>81</v>
      </c>
      <c r="AV506" s="12" t="s">
        <v>81</v>
      </c>
      <c r="AW506" s="12" t="s">
        <v>34</v>
      </c>
      <c r="AX506" s="12" t="s">
        <v>79</v>
      </c>
      <c r="AY506" s="244" t="s">
        <v>149</v>
      </c>
    </row>
    <row r="507" s="1" customFormat="1" ht="16.5" customHeight="1">
      <c r="B507" s="39"/>
      <c r="C507" s="266" t="s">
        <v>914</v>
      </c>
      <c r="D507" s="266" t="s">
        <v>215</v>
      </c>
      <c r="E507" s="267" t="s">
        <v>915</v>
      </c>
      <c r="F507" s="268" t="s">
        <v>916</v>
      </c>
      <c r="G507" s="269" t="s">
        <v>154</v>
      </c>
      <c r="H507" s="270">
        <v>1.8</v>
      </c>
      <c r="I507" s="271"/>
      <c r="J507" s="272">
        <f>ROUND(I507*H507,2)</f>
        <v>0</v>
      </c>
      <c r="K507" s="268" t="s">
        <v>155</v>
      </c>
      <c r="L507" s="273"/>
      <c r="M507" s="274" t="s">
        <v>19</v>
      </c>
      <c r="N507" s="275" t="s">
        <v>43</v>
      </c>
      <c r="O507" s="84"/>
      <c r="P507" s="229">
        <f>O507*H507</f>
        <v>0</v>
      </c>
      <c r="Q507" s="229">
        <v>0.027</v>
      </c>
      <c r="R507" s="229">
        <f>Q507*H507</f>
        <v>0.048599999999999997</v>
      </c>
      <c r="S507" s="229">
        <v>0</v>
      </c>
      <c r="T507" s="230">
        <f>S507*H507</f>
        <v>0</v>
      </c>
      <c r="AR507" s="231" t="s">
        <v>316</v>
      </c>
      <c r="AT507" s="231" t="s">
        <v>215</v>
      </c>
      <c r="AU507" s="231" t="s">
        <v>81</v>
      </c>
      <c r="AY507" s="18" t="s">
        <v>149</v>
      </c>
      <c r="BE507" s="232">
        <f>IF(N507="základní",J507,0)</f>
        <v>0</v>
      </c>
      <c r="BF507" s="232">
        <f>IF(N507="snížená",J507,0)</f>
        <v>0</v>
      </c>
      <c r="BG507" s="232">
        <f>IF(N507="zákl. přenesená",J507,0)</f>
        <v>0</v>
      </c>
      <c r="BH507" s="232">
        <f>IF(N507="sníž. přenesená",J507,0)</f>
        <v>0</v>
      </c>
      <c r="BI507" s="232">
        <f>IF(N507="nulová",J507,0)</f>
        <v>0</v>
      </c>
      <c r="BJ507" s="18" t="s">
        <v>79</v>
      </c>
      <c r="BK507" s="232">
        <f>ROUND(I507*H507,2)</f>
        <v>0</v>
      </c>
      <c r="BL507" s="18" t="s">
        <v>237</v>
      </c>
      <c r="BM507" s="231" t="s">
        <v>917</v>
      </c>
    </row>
    <row r="508" s="12" customFormat="1">
      <c r="B508" s="233"/>
      <c r="C508" s="234"/>
      <c r="D508" s="235" t="s">
        <v>158</v>
      </c>
      <c r="E508" s="236" t="s">
        <v>19</v>
      </c>
      <c r="F508" s="237" t="s">
        <v>918</v>
      </c>
      <c r="G508" s="234"/>
      <c r="H508" s="238">
        <v>1.8</v>
      </c>
      <c r="I508" s="239"/>
      <c r="J508" s="234"/>
      <c r="K508" s="234"/>
      <c r="L508" s="240"/>
      <c r="M508" s="241"/>
      <c r="N508" s="242"/>
      <c r="O508" s="242"/>
      <c r="P508" s="242"/>
      <c r="Q508" s="242"/>
      <c r="R508" s="242"/>
      <c r="S508" s="242"/>
      <c r="T508" s="243"/>
      <c r="AT508" s="244" t="s">
        <v>158</v>
      </c>
      <c r="AU508" s="244" t="s">
        <v>81</v>
      </c>
      <c r="AV508" s="12" t="s">
        <v>81</v>
      </c>
      <c r="AW508" s="12" t="s">
        <v>34</v>
      </c>
      <c r="AX508" s="12" t="s">
        <v>79</v>
      </c>
      <c r="AY508" s="244" t="s">
        <v>149</v>
      </c>
    </row>
    <row r="509" s="1" customFormat="1" ht="16.5" customHeight="1">
      <c r="B509" s="39"/>
      <c r="C509" s="220" t="s">
        <v>919</v>
      </c>
      <c r="D509" s="220" t="s">
        <v>151</v>
      </c>
      <c r="E509" s="221" t="s">
        <v>920</v>
      </c>
      <c r="F509" s="222" t="s">
        <v>921</v>
      </c>
      <c r="G509" s="223" t="s">
        <v>406</v>
      </c>
      <c r="H509" s="224">
        <v>2</v>
      </c>
      <c r="I509" s="225"/>
      <c r="J509" s="226">
        <f>ROUND(I509*H509,2)</f>
        <v>0</v>
      </c>
      <c r="K509" s="222" t="s">
        <v>155</v>
      </c>
      <c r="L509" s="44"/>
      <c r="M509" s="227" t="s">
        <v>19</v>
      </c>
      <c r="N509" s="228" t="s">
        <v>43</v>
      </c>
      <c r="O509" s="84"/>
      <c r="P509" s="229">
        <f>O509*H509</f>
        <v>0</v>
      </c>
      <c r="Q509" s="229">
        <v>0</v>
      </c>
      <c r="R509" s="229">
        <f>Q509*H509</f>
        <v>0</v>
      </c>
      <c r="S509" s="229">
        <v>0</v>
      </c>
      <c r="T509" s="230">
        <f>S509*H509</f>
        <v>0</v>
      </c>
      <c r="AR509" s="231" t="s">
        <v>237</v>
      </c>
      <c r="AT509" s="231" t="s">
        <v>151</v>
      </c>
      <c r="AU509" s="231" t="s">
        <v>81</v>
      </c>
      <c r="AY509" s="18" t="s">
        <v>149</v>
      </c>
      <c r="BE509" s="232">
        <f>IF(N509="základní",J509,0)</f>
        <v>0</v>
      </c>
      <c r="BF509" s="232">
        <f>IF(N509="snížená",J509,0)</f>
        <v>0</v>
      </c>
      <c r="BG509" s="232">
        <f>IF(N509="zákl. přenesená",J509,0)</f>
        <v>0</v>
      </c>
      <c r="BH509" s="232">
        <f>IF(N509="sníž. přenesená",J509,0)</f>
        <v>0</v>
      </c>
      <c r="BI509" s="232">
        <f>IF(N509="nulová",J509,0)</f>
        <v>0</v>
      </c>
      <c r="BJ509" s="18" t="s">
        <v>79</v>
      </c>
      <c r="BK509" s="232">
        <f>ROUND(I509*H509,2)</f>
        <v>0</v>
      </c>
      <c r="BL509" s="18" t="s">
        <v>237</v>
      </c>
      <c r="BM509" s="231" t="s">
        <v>922</v>
      </c>
    </row>
    <row r="510" s="12" customFormat="1">
      <c r="B510" s="233"/>
      <c r="C510" s="234"/>
      <c r="D510" s="235" t="s">
        <v>158</v>
      </c>
      <c r="E510" s="236" t="s">
        <v>19</v>
      </c>
      <c r="F510" s="237" t="s">
        <v>923</v>
      </c>
      <c r="G510" s="234"/>
      <c r="H510" s="238">
        <v>2</v>
      </c>
      <c r="I510" s="239"/>
      <c r="J510" s="234"/>
      <c r="K510" s="234"/>
      <c r="L510" s="240"/>
      <c r="M510" s="241"/>
      <c r="N510" s="242"/>
      <c r="O510" s="242"/>
      <c r="P510" s="242"/>
      <c r="Q510" s="242"/>
      <c r="R510" s="242"/>
      <c r="S510" s="242"/>
      <c r="T510" s="243"/>
      <c r="AT510" s="244" t="s">
        <v>158</v>
      </c>
      <c r="AU510" s="244" t="s">
        <v>81</v>
      </c>
      <c r="AV510" s="12" t="s">
        <v>81</v>
      </c>
      <c r="AW510" s="12" t="s">
        <v>34</v>
      </c>
      <c r="AX510" s="12" t="s">
        <v>79</v>
      </c>
      <c r="AY510" s="244" t="s">
        <v>149</v>
      </c>
    </row>
    <row r="511" s="1" customFormat="1" ht="16.5" customHeight="1">
      <c r="B511" s="39"/>
      <c r="C511" s="266" t="s">
        <v>924</v>
      </c>
      <c r="D511" s="266" t="s">
        <v>215</v>
      </c>
      <c r="E511" s="267" t="s">
        <v>925</v>
      </c>
      <c r="F511" s="268" t="s">
        <v>926</v>
      </c>
      <c r="G511" s="269" t="s">
        <v>406</v>
      </c>
      <c r="H511" s="270">
        <v>2</v>
      </c>
      <c r="I511" s="271"/>
      <c r="J511" s="272">
        <f>ROUND(I511*H511,2)</f>
        <v>0</v>
      </c>
      <c r="K511" s="268" t="s">
        <v>457</v>
      </c>
      <c r="L511" s="273"/>
      <c r="M511" s="274" t="s">
        <v>19</v>
      </c>
      <c r="N511" s="275" t="s">
        <v>43</v>
      </c>
      <c r="O511" s="84"/>
      <c r="P511" s="229">
        <f>O511*H511</f>
        <v>0</v>
      </c>
      <c r="Q511" s="229">
        <v>0.023</v>
      </c>
      <c r="R511" s="229">
        <f>Q511*H511</f>
        <v>0.045999999999999999</v>
      </c>
      <c r="S511" s="229">
        <v>0</v>
      </c>
      <c r="T511" s="230">
        <f>S511*H511</f>
        <v>0</v>
      </c>
      <c r="AR511" s="231" t="s">
        <v>316</v>
      </c>
      <c r="AT511" s="231" t="s">
        <v>215</v>
      </c>
      <c r="AU511" s="231" t="s">
        <v>81</v>
      </c>
      <c r="AY511" s="18" t="s">
        <v>149</v>
      </c>
      <c r="BE511" s="232">
        <f>IF(N511="základní",J511,0)</f>
        <v>0</v>
      </c>
      <c r="BF511" s="232">
        <f>IF(N511="snížená",J511,0)</f>
        <v>0</v>
      </c>
      <c r="BG511" s="232">
        <f>IF(N511="zákl. přenesená",J511,0)</f>
        <v>0</v>
      </c>
      <c r="BH511" s="232">
        <f>IF(N511="sníž. přenesená",J511,0)</f>
        <v>0</v>
      </c>
      <c r="BI511" s="232">
        <f>IF(N511="nulová",J511,0)</f>
        <v>0</v>
      </c>
      <c r="BJ511" s="18" t="s">
        <v>79</v>
      </c>
      <c r="BK511" s="232">
        <f>ROUND(I511*H511,2)</f>
        <v>0</v>
      </c>
      <c r="BL511" s="18" t="s">
        <v>237</v>
      </c>
      <c r="BM511" s="231" t="s">
        <v>927</v>
      </c>
    </row>
    <row r="512" s="1" customFormat="1" ht="16.5" customHeight="1">
      <c r="B512" s="39"/>
      <c r="C512" s="220" t="s">
        <v>928</v>
      </c>
      <c r="D512" s="220" t="s">
        <v>151</v>
      </c>
      <c r="E512" s="221" t="s">
        <v>929</v>
      </c>
      <c r="F512" s="222" t="s">
        <v>930</v>
      </c>
      <c r="G512" s="223" t="s">
        <v>406</v>
      </c>
      <c r="H512" s="224">
        <v>4</v>
      </c>
      <c r="I512" s="225"/>
      <c r="J512" s="226">
        <f>ROUND(I512*H512,2)</f>
        <v>0</v>
      </c>
      <c r="K512" s="222" t="s">
        <v>155</v>
      </c>
      <c r="L512" s="44"/>
      <c r="M512" s="227" t="s">
        <v>19</v>
      </c>
      <c r="N512" s="228" t="s">
        <v>43</v>
      </c>
      <c r="O512" s="84"/>
      <c r="P512" s="229">
        <f>O512*H512</f>
        <v>0</v>
      </c>
      <c r="Q512" s="229">
        <v>0</v>
      </c>
      <c r="R512" s="229">
        <f>Q512*H512</f>
        <v>0</v>
      </c>
      <c r="S512" s="229">
        <v>0</v>
      </c>
      <c r="T512" s="230">
        <f>S512*H512</f>
        <v>0</v>
      </c>
      <c r="AR512" s="231" t="s">
        <v>237</v>
      </c>
      <c r="AT512" s="231" t="s">
        <v>151</v>
      </c>
      <c r="AU512" s="231" t="s">
        <v>81</v>
      </c>
      <c r="AY512" s="18" t="s">
        <v>149</v>
      </c>
      <c r="BE512" s="232">
        <f>IF(N512="základní",J512,0)</f>
        <v>0</v>
      </c>
      <c r="BF512" s="232">
        <f>IF(N512="snížená",J512,0)</f>
        <v>0</v>
      </c>
      <c r="BG512" s="232">
        <f>IF(N512="zákl. přenesená",J512,0)</f>
        <v>0</v>
      </c>
      <c r="BH512" s="232">
        <f>IF(N512="sníž. přenesená",J512,0)</f>
        <v>0</v>
      </c>
      <c r="BI512" s="232">
        <f>IF(N512="nulová",J512,0)</f>
        <v>0</v>
      </c>
      <c r="BJ512" s="18" t="s">
        <v>79</v>
      </c>
      <c r="BK512" s="232">
        <f>ROUND(I512*H512,2)</f>
        <v>0</v>
      </c>
      <c r="BL512" s="18" t="s">
        <v>237</v>
      </c>
      <c r="BM512" s="231" t="s">
        <v>931</v>
      </c>
    </row>
    <row r="513" s="12" customFormat="1">
      <c r="B513" s="233"/>
      <c r="C513" s="234"/>
      <c r="D513" s="235" t="s">
        <v>158</v>
      </c>
      <c r="E513" s="236" t="s">
        <v>19</v>
      </c>
      <c r="F513" s="237" t="s">
        <v>932</v>
      </c>
      <c r="G513" s="234"/>
      <c r="H513" s="238">
        <v>1</v>
      </c>
      <c r="I513" s="239"/>
      <c r="J513" s="234"/>
      <c r="K513" s="234"/>
      <c r="L513" s="240"/>
      <c r="M513" s="241"/>
      <c r="N513" s="242"/>
      <c r="O513" s="242"/>
      <c r="P513" s="242"/>
      <c r="Q513" s="242"/>
      <c r="R513" s="242"/>
      <c r="S513" s="242"/>
      <c r="T513" s="243"/>
      <c r="AT513" s="244" t="s">
        <v>158</v>
      </c>
      <c r="AU513" s="244" t="s">
        <v>81</v>
      </c>
      <c r="AV513" s="12" t="s">
        <v>81</v>
      </c>
      <c r="AW513" s="12" t="s">
        <v>34</v>
      </c>
      <c r="AX513" s="12" t="s">
        <v>72</v>
      </c>
      <c r="AY513" s="244" t="s">
        <v>149</v>
      </c>
    </row>
    <row r="514" s="12" customFormat="1">
      <c r="B514" s="233"/>
      <c r="C514" s="234"/>
      <c r="D514" s="235" t="s">
        <v>158</v>
      </c>
      <c r="E514" s="236" t="s">
        <v>19</v>
      </c>
      <c r="F514" s="237" t="s">
        <v>933</v>
      </c>
      <c r="G514" s="234"/>
      <c r="H514" s="238">
        <v>3</v>
      </c>
      <c r="I514" s="239"/>
      <c r="J514" s="234"/>
      <c r="K514" s="234"/>
      <c r="L514" s="240"/>
      <c r="M514" s="241"/>
      <c r="N514" s="242"/>
      <c r="O514" s="242"/>
      <c r="P514" s="242"/>
      <c r="Q514" s="242"/>
      <c r="R514" s="242"/>
      <c r="S514" s="242"/>
      <c r="T514" s="243"/>
      <c r="AT514" s="244" t="s">
        <v>158</v>
      </c>
      <c r="AU514" s="244" t="s">
        <v>81</v>
      </c>
      <c r="AV514" s="12" t="s">
        <v>81</v>
      </c>
      <c r="AW514" s="12" t="s">
        <v>34</v>
      </c>
      <c r="AX514" s="12" t="s">
        <v>72</v>
      </c>
      <c r="AY514" s="244" t="s">
        <v>149</v>
      </c>
    </row>
    <row r="515" s="14" customFormat="1">
      <c r="B515" s="255"/>
      <c r="C515" s="256"/>
      <c r="D515" s="235" t="s">
        <v>158</v>
      </c>
      <c r="E515" s="257" t="s">
        <v>19</v>
      </c>
      <c r="F515" s="258" t="s">
        <v>185</v>
      </c>
      <c r="G515" s="256"/>
      <c r="H515" s="259">
        <v>4</v>
      </c>
      <c r="I515" s="260"/>
      <c r="J515" s="256"/>
      <c r="K515" s="256"/>
      <c r="L515" s="261"/>
      <c r="M515" s="262"/>
      <c r="N515" s="263"/>
      <c r="O515" s="263"/>
      <c r="P515" s="263"/>
      <c r="Q515" s="263"/>
      <c r="R515" s="263"/>
      <c r="S515" s="263"/>
      <c r="T515" s="264"/>
      <c r="AT515" s="265" t="s">
        <v>158</v>
      </c>
      <c r="AU515" s="265" t="s">
        <v>81</v>
      </c>
      <c r="AV515" s="14" t="s">
        <v>156</v>
      </c>
      <c r="AW515" s="14" t="s">
        <v>34</v>
      </c>
      <c r="AX515" s="14" t="s">
        <v>79</v>
      </c>
      <c r="AY515" s="265" t="s">
        <v>149</v>
      </c>
    </row>
    <row r="516" s="1" customFormat="1" ht="16.5" customHeight="1">
      <c r="B516" s="39"/>
      <c r="C516" s="266" t="s">
        <v>934</v>
      </c>
      <c r="D516" s="266" t="s">
        <v>215</v>
      </c>
      <c r="E516" s="267" t="s">
        <v>935</v>
      </c>
      <c r="F516" s="268" t="s">
        <v>936</v>
      </c>
      <c r="G516" s="269" t="s">
        <v>406</v>
      </c>
      <c r="H516" s="270">
        <v>1</v>
      </c>
      <c r="I516" s="271"/>
      <c r="J516" s="272">
        <f>ROUND(I516*H516,2)</f>
        <v>0</v>
      </c>
      <c r="K516" s="268" t="s">
        <v>457</v>
      </c>
      <c r="L516" s="273"/>
      <c r="M516" s="274" t="s">
        <v>19</v>
      </c>
      <c r="N516" s="275" t="s">
        <v>43</v>
      </c>
      <c r="O516" s="84"/>
      <c r="P516" s="229">
        <f>O516*H516</f>
        <v>0</v>
      </c>
      <c r="Q516" s="229">
        <v>0.085000000000000006</v>
      </c>
      <c r="R516" s="229">
        <f>Q516*H516</f>
        <v>0.085000000000000006</v>
      </c>
      <c r="S516" s="229">
        <v>0</v>
      </c>
      <c r="T516" s="230">
        <f>S516*H516</f>
        <v>0</v>
      </c>
      <c r="AR516" s="231" t="s">
        <v>316</v>
      </c>
      <c r="AT516" s="231" t="s">
        <v>215</v>
      </c>
      <c r="AU516" s="231" t="s">
        <v>81</v>
      </c>
      <c r="AY516" s="18" t="s">
        <v>149</v>
      </c>
      <c r="BE516" s="232">
        <f>IF(N516="základní",J516,0)</f>
        <v>0</v>
      </c>
      <c r="BF516" s="232">
        <f>IF(N516="snížená",J516,0)</f>
        <v>0</v>
      </c>
      <c r="BG516" s="232">
        <f>IF(N516="zákl. přenesená",J516,0)</f>
        <v>0</v>
      </c>
      <c r="BH516" s="232">
        <f>IF(N516="sníž. přenesená",J516,0)</f>
        <v>0</v>
      </c>
      <c r="BI516" s="232">
        <f>IF(N516="nulová",J516,0)</f>
        <v>0</v>
      </c>
      <c r="BJ516" s="18" t="s">
        <v>79</v>
      </c>
      <c r="BK516" s="232">
        <f>ROUND(I516*H516,2)</f>
        <v>0</v>
      </c>
      <c r="BL516" s="18" t="s">
        <v>237</v>
      </c>
      <c r="BM516" s="231" t="s">
        <v>937</v>
      </c>
    </row>
    <row r="517" s="1" customFormat="1" ht="16.5" customHeight="1">
      <c r="B517" s="39"/>
      <c r="C517" s="266" t="s">
        <v>938</v>
      </c>
      <c r="D517" s="266" t="s">
        <v>215</v>
      </c>
      <c r="E517" s="267" t="s">
        <v>939</v>
      </c>
      <c r="F517" s="268" t="s">
        <v>936</v>
      </c>
      <c r="G517" s="269" t="s">
        <v>406</v>
      </c>
      <c r="H517" s="270">
        <v>3</v>
      </c>
      <c r="I517" s="271"/>
      <c r="J517" s="272">
        <f>ROUND(I517*H517,2)</f>
        <v>0</v>
      </c>
      <c r="K517" s="268" t="s">
        <v>457</v>
      </c>
      <c r="L517" s="273"/>
      <c r="M517" s="274" t="s">
        <v>19</v>
      </c>
      <c r="N517" s="275" t="s">
        <v>43</v>
      </c>
      <c r="O517" s="84"/>
      <c r="P517" s="229">
        <f>O517*H517</f>
        <v>0</v>
      </c>
      <c r="Q517" s="229">
        <v>0.085000000000000006</v>
      </c>
      <c r="R517" s="229">
        <f>Q517*H517</f>
        <v>0.255</v>
      </c>
      <c r="S517" s="229">
        <v>0</v>
      </c>
      <c r="T517" s="230">
        <f>S517*H517</f>
        <v>0</v>
      </c>
      <c r="AR517" s="231" t="s">
        <v>316</v>
      </c>
      <c r="AT517" s="231" t="s">
        <v>215</v>
      </c>
      <c r="AU517" s="231" t="s">
        <v>81</v>
      </c>
      <c r="AY517" s="18" t="s">
        <v>149</v>
      </c>
      <c r="BE517" s="232">
        <f>IF(N517="základní",J517,0)</f>
        <v>0</v>
      </c>
      <c r="BF517" s="232">
        <f>IF(N517="snížená",J517,0)</f>
        <v>0</v>
      </c>
      <c r="BG517" s="232">
        <f>IF(N517="zákl. přenesená",J517,0)</f>
        <v>0</v>
      </c>
      <c r="BH517" s="232">
        <f>IF(N517="sníž. přenesená",J517,0)</f>
        <v>0</v>
      </c>
      <c r="BI517" s="232">
        <f>IF(N517="nulová",J517,0)</f>
        <v>0</v>
      </c>
      <c r="BJ517" s="18" t="s">
        <v>79</v>
      </c>
      <c r="BK517" s="232">
        <f>ROUND(I517*H517,2)</f>
        <v>0</v>
      </c>
      <c r="BL517" s="18" t="s">
        <v>237</v>
      </c>
      <c r="BM517" s="231" t="s">
        <v>940</v>
      </c>
    </row>
    <row r="518" s="1" customFormat="1" ht="16.5" customHeight="1">
      <c r="B518" s="39"/>
      <c r="C518" s="220" t="s">
        <v>941</v>
      </c>
      <c r="D518" s="220" t="s">
        <v>151</v>
      </c>
      <c r="E518" s="221" t="s">
        <v>942</v>
      </c>
      <c r="F518" s="222" t="s">
        <v>943</v>
      </c>
      <c r="G518" s="223" t="s">
        <v>154</v>
      </c>
      <c r="H518" s="224">
        <v>7.6500000000000004</v>
      </c>
      <c r="I518" s="225"/>
      <c r="J518" s="226">
        <f>ROUND(I518*H518,2)</f>
        <v>0</v>
      </c>
      <c r="K518" s="222" t="s">
        <v>155</v>
      </c>
      <c r="L518" s="44"/>
      <c r="M518" s="227" t="s">
        <v>19</v>
      </c>
      <c r="N518" s="228" t="s">
        <v>43</v>
      </c>
      <c r="O518" s="84"/>
      <c r="P518" s="229">
        <f>O518*H518</f>
        <v>0</v>
      </c>
      <c r="Q518" s="229">
        <v>0</v>
      </c>
      <c r="R518" s="229">
        <f>Q518*H518</f>
        <v>0</v>
      </c>
      <c r="S518" s="229">
        <v>0.02</v>
      </c>
      <c r="T518" s="230">
        <f>S518*H518</f>
        <v>0.153</v>
      </c>
      <c r="AR518" s="231" t="s">
        <v>156</v>
      </c>
      <c r="AT518" s="231" t="s">
        <v>151</v>
      </c>
      <c r="AU518" s="231" t="s">
        <v>81</v>
      </c>
      <c r="AY518" s="18" t="s">
        <v>149</v>
      </c>
      <c r="BE518" s="232">
        <f>IF(N518="základní",J518,0)</f>
        <v>0</v>
      </c>
      <c r="BF518" s="232">
        <f>IF(N518="snížená",J518,0)</f>
        <v>0</v>
      </c>
      <c r="BG518" s="232">
        <f>IF(N518="zákl. přenesená",J518,0)</f>
        <v>0</v>
      </c>
      <c r="BH518" s="232">
        <f>IF(N518="sníž. přenesená",J518,0)</f>
        <v>0</v>
      </c>
      <c r="BI518" s="232">
        <f>IF(N518="nulová",J518,0)</f>
        <v>0</v>
      </c>
      <c r="BJ518" s="18" t="s">
        <v>79</v>
      </c>
      <c r="BK518" s="232">
        <f>ROUND(I518*H518,2)</f>
        <v>0</v>
      </c>
      <c r="BL518" s="18" t="s">
        <v>156</v>
      </c>
      <c r="BM518" s="231" t="s">
        <v>944</v>
      </c>
    </row>
    <row r="519" s="12" customFormat="1">
      <c r="B519" s="233"/>
      <c r="C519" s="234"/>
      <c r="D519" s="235" t="s">
        <v>158</v>
      </c>
      <c r="E519" s="236" t="s">
        <v>19</v>
      </c>
      <c r="F519" s="237" t="s">
        <v>945</v>
      </c>
      <c r="G519" s="234"/>
      <c r="H519" s="238">
        <v>7.6500000000000004</v>
      </c>
      <c r="I519" s="239"/>
      <c r="J519" s="234"/>
      <c r="K519" s="234"/>
      <c r="L519" s="240"/>
      <c r="M519" s="241"/>
      <c r="N519" s="242"/>
      <c r="O519" s="242"/>
      <c r="P519" s="242"/>
      <c r="Q519" s="242"/>
      <c r="R519" s="242"/>
      <c r="S519" s="242"/>
      <c r="T519" s="243"/>
      <c r="AT519" s="244" t="s">
        <v>158</v>
      </c>
      <c r="AU519" s="244" t="s">
        <v>81</v>
      </c>
      <c r="AV519" s="12" t="s">
        <v>81</v>
      </c>
      <c r="AW519" s="12" t="s">
        <v>34</v>
      </c>
      <c r="AX519" s="12" t="s">
        <v>72</v>
      </c>
      <c r="AY519" s="244" t="s">
        <v>149</v>
      </c>
    </row>
    <row r="520" s="14" customFormat="1">
      <c r="B520" s="255"/>
      <c r="C520" s="256"/>
      <c r="D520" s="235" t="s">
        <v>158</v>
      </c>
      <c r="E520" s="257" t="s">
        <v>19</v>
      </c>
      <c r="F520" s="258" t="s">
        <v>185</v>
      </c>
      <c r="G520" s="256"/>
      <c r="H520" s="259">
        <v>7.6500000000000004</v>
      </c>
      <c r="I520" s="260"/>
      <c r="J520" s="256"/>
      <c r="K520" s="256"/>
      <c r="L520" s="261"/>
      <c r="M520" s="262"/>
      <c r="N520" s="263"/>
      <c r="O520" s="263"/>
      <c r="P520" s="263"/>
      <c r="Q520" s="263"/>
      <c r="R520" s="263"/>
      <c r="S520" s="263"/>
      <c r="T520" s="264"/>
      <c r="AT520" s="265" t="s">
        <v>158</v>
      </c>
      <c r="AU520" s="265" t="s">
        <v>81</v>
      </c>
      <c r="AV520" s="14" t="s">
        <v>156</v>
      </c>
      <c r="AW520" s="14" t="s">
        <v>34</v>
      </c>
      <c r="AX520" s="14" t="s">
        <v>79</v>
      </c>
      <c r="AY520" s="265" t="s">
        <v>149</v>
      </c>
    </row>
    <row r="521" s="1" customFormat="1" ht="16.5" customHeight="1">
      <c r="B521" s="39"/>
      <c r="C521" s="220" t="s">
        <v>946</v>
      </c>
      <c r="D521" s="220" t="s">
        <v>151</v>
      </c>
      <c r="E521" s="221" t="s">
        <v>947</v>
      </c>
      <c r="F521" s="222" t="s">
        <v>948</v>
      </c>
      <c r="G521" s="223" t="s">
        <v>406</v>
      </c>
      <c r="H521" s="224">
        <v>71</v>
      </c>
      <c r="I521" s="225"/>
      <c r="J521" s="226">
        <f>ROUND(I521*H521,2)</f>
        <v>0</v>
      </c>
      <c r="K521" s="222" t="s">
        <v>155</v>
      </c>
      <c r="L521" s="44"/>
      <c r="M521" s="227" t="s">
        <v>19</v>
      </c>
      <c r="N521" s="228" t="s">
        <v>43</v>
      </c>
      <c r="O521" s="84"/>
      <c r="P521" s="229">
        <f>O521*H521</f>
        <v>0</v>
      </c>
      <c r="Q521" s="229">
        <v>0</v>
      </c>
      <c r="R521" s="229">
        <f>Q521*H521</f>
        <v>0</v>
      </c>
      <c r="S521" s="229">
        <v>0</v>
      </c>
      <c r="T521" s="230">
        <f>S521*H521</f>
        <v>0</v>
      </c>
      <c r="AR521" s="231" t="s">
        <v>237</v>
      </c>
      <c r="AT521" s="231" t="s">
        <v>151</v>
      </c>
      <c r="AU521" s="231" t="s">
        <v>81</v>
      </c>
      <c r="AY521" s="18" t="s">
        <v>149</v>
      </c>
      <c r="BE521" s="232">
        <f>IF(N521="základní",J521,0)</f>
        <v>0</v>
      </c>
      <c r="BF521" s="232">
        <f>IF(N521="snížená",J521,0)</f>
        <v>0</v>
      </c>
      <c r="BG521" s="232">
        <f>IF(N521="zákl. přenesená",J521,0)</f>
        <v>0</v>
      </c>
      <c r="BH521" s="232">
        <f>IF(N521="sníž. přenesená",J521,0)</f>
        <v>0</v>
      </c>
      <c r="BI521" s="232">
        <f>IF(N521="nulová",J521,0)</f>
        <v>0</v>
      </c>
      <c r="BJ521" s="18" t="s">
        <v>79</v>
      </c>
      <c r="BK521" s="232">
        <f>ROUND(I521*H521,2)</f>
        <v>0</v>
      </c>
      <c r="BL521" s="18" t="s">
        <v>237</v>
      </c>
      <c r="BM521" s="231" t="s">
        <v>949</v>
      </c>
    </row>
    <row r="522" s="12" customFormat="1">
      <c r="B522" s="233"/>
      <c r="C522" s="234"/>
      <c r="D522" s="235" t="s">
        <v>158</v>
      </c>
      <c r="E522" s="236" t="s">
        <v>19</v>
      </c>
      <c r="F522" s="237" t="s">
        <v>950</v>
      </c>
      <c r="G522" s="234"/>
      <c r="H522" s="238">
        <v>71</v>
      </c>
      <c r="I522" s="239"/>
      <c r="J522" s="234"/>
      <c r="K522" s="234"/>
      <c r="L522" s="240"/>
      <c r="M522" s="241"/>
      <c r="N522" s="242"/>
      <c r="O522" s="242"/>
      <c r="P522" s="242"/>
      <c r="Q522" s="242"/>
      <c r="R522" s="242"/>
      <c r="S522" s="242"/>
      <c r="T522" s="243"/>
      <c r="AT522" s="244" t="s">
        <v>158</v>
      </c>
      <c r="AU522" s="244" t="s">
        <v>81</v>
      </c>
      <c r="AV522" s="12" t="s">
        <v>81</v>
      </c>
      <c r="AW522" s="12" t="s">
        <v>34</v>
      </c>
      <c r="AX522" s="12" t="s">
        <v>79</v>
      </c>
      <c r="AY522" s="244" t="s">
        <v>149</v>
      </c>
    </row>
    <row r="523" s="1" customFormat="1" ht="16.5" customHeight="1">
      <c r="B523" s="39"/>
      <c r="C523" s="266" t="s">
        <v>951</v>
      </c>
      <c r="D523" s="266" t="s">
        <v>215</v>
      </c>
      <c r="E523" s="267" t="s">
        <v>952</v>
      </c>
      <c r="F523" s="268" t="s">
        <v>953</v>
      </c>
      <c r="G523" s="269" t="s">
        <v>406</v>
      </c>
      <c r="H523" s="270">
        <v>71</v>
      </c>
      <c r="I523" s="271"/>
      <c r="J523" s="272">
        <f>ROUND(I523*H523,2)</f>
        <v>0</v>
      </c>
      <c r="K523" s="268" t="s">
        <v>457</v>
      </c>
      <c r="L523" s="273"/>
      <c r="M523" s="274" t="s">
        <v>19</v>
      </c>
      <c r="N523" s="275" t="s">
        <v>43</v>
      </c>
      <c r="O523" s="84"/>
      <c r="P523" s="229">
        <f>O523*H523</f>
        <v>0</v>
      </c>
      <c r="Q523" s="229">
        <v>0.00012</v>
      </c>
      <c r="R523" s="229">
        <f>Q523*H523</f>
        <v>0.0085199999999999998</v>
      </c>
      <c r="S523" s="229">
        <v>0</v>
      </c>
      <c r="T523" s="230">
        <f>S523*H523</f>
        <v>0</v>
      </c>
      <c r="AR523" s="231" t="s">
        <v>316</v>
      </c>
      <c r="AT523" s="231" t="s">
        <v>215</v>
      </c>
      <c r="AU523" s="231" t="s">
        <v>81</v>
      </c>
      <c r="AY523" s="18" t="s">
        <v>149</v>
      </c>
      <c r="BE523" s="232">
        <f>IF(N523="základní",J523,0)</f>
        <v>0</v>
      </c>
      <c r="BF523" s="232">
        <f>IF(N523="snížená",J523,0)</f>
        <v>0</v>
      </c>
      <c r="BG523" s="232">
        <f>IF(N523="zákl. přenesená",J523,0)</f>
        <v>0</v>
      </c>
      <c r="BH523" s="232">
        <f>IF(N523="sníž. přenesená",J523,0)</f>
        <v>0</v>
      </c>
      <c r="BI523" s="232">
        <f>IF(N523="nulová",J523,0)</f>
        <v>0</v>
      </c>
      <c r="BJ523" s="18" t="s">
        <v>79</v>
      </c>
      <c r="BK523" s="232">
        <f>ROUND(I523*H523,2)</f>
        <v>0</v>
      </c>
      <c r="BL523" s="18" t="s">
        <v>237</v>
      </c>
      <c r="BM523" s="231" t="s">
        <v>954</v>
      </c>
    </row>
    <row r="524" s="1" customFormat="1" ht="16.5" customHeight="1">
      <c r="B524" s="39"/>
      <c r="C524" s="220" t="s">
        <v>955</v>
      </c>
      <c r="D524" s="220" t="s">
        <v>151</v>
      </c>
      <c r="E524" s="221" t="s">
        <v>956</v>
      </c>
      <c r="F524" s="222" t="s">
        <v>957</v>
      </c>
      <c r="G524" s="223" t="s">
        <v>406</v>
      </c>
      <c r="H524" s="224">
        <v>71</v>
      </c>
      <c r="I524" s="225"/>
      <c r="J524" s="226">
        <f>ROUND(I524*H524,2)</f>
        <v>0</v>
      </c>
      <c r="K524" s="222" t="s">
        <v>155</v>
      </c>
      <c r="L524" s="44"/>
      <c r="M524" s="227" t="s">
        <v>19</v>
      </c>
      <c r="N524" s="228" t="s">
        <v>43</v>
      </c>
      <c r="O524" s="84"/>
      <c r="P524" s="229">
        <f>O524*H524</f>
        <v>0</v>
      </c>
      <c r="Q524" s="229">
        <v>0</v>
      </c>
      <c r="R524" s="229">
        <f>Q524*H524</f>
        <v>0</v>
      </c>
      <c r="S524" s="229">
        <v>0.00040000000000000002</v>
      </c>
      <c r="T524" s="230">
        <f>S524*H524</f>
        <v>0.028400000000000002</v>
      </c>
      <c r="AR524" s="231" t="s">
        <v>156</v>
      </c>
      <c r="AT524" s="231" t="s">
        <v>151</v>
      </c>
      <c r="AU524" s="231" t="s">
        <v>81</v>
      </c>
      <c r="AY524" s="18" t="s">
        <v>149</v>
      </c>
      <c r="BE524" s="232">
        <f>IF(N524="základní",J524,0)</f>
        <v>0</v>
      </c>
      <c r="BF524" s="232">
        <f>IF(N524="snížená",J524,0)</f>
        <v>0</v>
      </c>
      <c r="BG524" s="232">
        <f>IF(N524="zákl. přenesená",J524,0)</f>
        <v>0</v>
      </c>
      <c r="BH524" s="232">
        <f>IF(N524="sníž. přenesená",J524,0)</f>
        <v>0</v>
      </c>
      <c r="BI524" s="232">
        <f>IF(N524="nulová",J524,0)</f>
        <v>0</v>
      </c>
      <c r="BJ524" s="18" t="s">
        <v>79</v>
      </c>
      <c r="BK524" s="232">
        <f>ROUND(I524*H524,2)</f>
        <v>0</v>
      </c>
      <c r="BL524" s="18" t="s">
        <v>156</v>
      </c>
      <c r="BM524" s="231" t="s">
        <v>958</v>
      </c>
    </row>
    <row r="525" s="1" customFormat="1" ht="24" customHeight="1">
      <c r="B525" s="39"/>
      <c r="C525" s="220" t="s">
        <v>959</v>
      </c>
      <c r="D525" s="220" t="s">
        <v>151</v>
      </c>
      <c r="E525" s="221" t="s">
        <v>960</v>
      </c>
      <c r="F525" s="222" t="s">
        <v>961</v>
      </c>
      <c r="G525" s="223" t="s">
        <v>206</v>
      </c>
      <c r="H525" s="224">
        <v>5.8949999999999996</v>
      </c>
      <c r="I525" s="225"/>
      <c r="J525" s="226">
        <f>ROUND(I525*H525,2)</f>
        <v>0</v>
      </c>
      <c r="K525" s="222" t="s">
        <v>155</v>
      </c>
      <c r="L525" s="44"/>
      <c r="M525" s="227" t="s">
        <v>19</v>
      </c>
      <c r="N525" s="228" t="s">
        <v>43</v>
      </c>
      <c r="O525" s="84"/>
      <c r="P525" s="229">
        <f>O525*H525</f>
        <v>0</v>
      </c>
      <c r="Q525" s="229">
        <v>0</v>
      </c>
      <c r="R525" s="229">
        <f>Q525*H525</f>
        <v>0</v>
      </c>
      <c r="S525" s="229">
        <v>0</v>
      </c>
      <c r="T525" s="230">
        <f>S525*H525</f>
        <v>0</v>
      </c>
      <c r="AR525" s="231" t="s">
        <v>156</v>
      </c>
      <c r="AT525" s="231" t="s">
        <v>151</v>
      </c>
      <c r="AU525" s="231" t="s">
        <v>81</v>
      </c>
      <c r="AY525" s="18" t="s">
        <v>149</v>
      </c>
      <c r="BE525" s="232">
        <f>IF(N525="základní",J525,0)</f>
        <v>0</v>
      </c>
      <c r="BF525" s="232">
        <f>IF(N525="snížená",J525,0)</f>
        <v>0</v>
      </c>
      <c r="BG525" s="232">
        <f>IF(N525="zákl. přenesená",J525,0)</f>
        <v>0</v>
      </c>
      <c r="BH525" s="232">
        <f>IF(N525="sníž. přenesená",J525,0)</f>
        <v>0</v>
      </c>
      <c r="BI525" s="232">
        <f>IF(N525="nulová",J525,0)</f>
        <v>0</v>
      </c>
      <c r="BJ525" s="18" t="s">
        <v>79</v>
      </c>
      <c r="BK525" s="232">
        <f>ROUND(I525*H525,2)</f>
        <v>0</v>
      </c>
      <c r="BL525" s="18" t="s">
        <v>156</v>
      </c>
      <c r="BM525" s="231" t="s">
        <v>962</v>
      </c>
    </row>
    <row r="526" s="11" customFormat="1" ht="22.8" customHeight="1">
      <c r="B526" s="204"/>
      <c r="C526" s="205"/>
      <c r="D526" s="206" t="s">
        <v>71</v>
      </c>
      <c r="E526" s="218" t="s">
        <v>963</v>
      </c>
      <c r="F526" s="218" t="s">
        <v>964</v>
      </c>
      <c r="G526" s="205"/>
      <c r="H526" s="205"/>
      <c r="I526" s="208"/>
      <c r="J526" s="219">
        <f>BK526</f>
        <v>0</v>
      </c>
      <c r="K526" s="205"/>
      <c r="L526" s="210"/>
      <c r="M526" s="211"/>
      <c r="N526" s="212"/>
      <c r="O526" s="212"/>
      <c r="P526" s="213">
        <f>SUM(P527:P555)</f>
        <v>0</v>
      </c>
      <c r="Q526" s="212"/>
      <c r="R526" s="213">
        <f>SUM(R527:R555)</f>
        <v>0.12598120000000002</v>
      </c>
      <c r="S526" s="212"/>
      <c r="T526" s="214">
        <f>SUM(T527:T555)</f>
        <v>0</v>
      </c>
      <c r="AR526" s="215" t="s">
        <v>81</v>
      </c>
      <c r="AT526" s="216" t="s">
        <v>71</v>
      </c>
      <c r="AU526" s="216" t="s">
        <v>79</v>
      </c>
      <c r="AY526" s="215" t="s">
        <v>149</v>
      </c>
      <c r="BK526" s="217">
        <f>SUM(BK527:BK555)</f>
        <v>0</v>
      </c>
    </row>
    <row r="527" s="1" customFormat="1" ht="16.5" customHeight="1">
      <c r="B527" s="39"/>
      <c r="C527" s="220" t="s">
        <v>965</v>
      </c>
      <c r="D527" s="220" t="s">
        <v>151</v>
      </c>
      <c r="E527" s="221" t="s">
        <v>966</v>
      </c>
      <c r="F527" s="222" t="s">
        <v>967</v>
      </c>
      <c r="G527" s="223" t="s">
        <v>154</v>
      </c>
      <c r="H527" s="224">
        <v>2.6200000000000001</v>
      </c>
      <c r="I527" s="225"/>
      <c r="J527" s="226">
        <f>ROUND(I527*H527,2)</f>
        <v>0</v>
      </c>
      <c r="K527" s="222" t="s">
        <v>155</v>
      </c>
      <c r="L527" s="44"/>
      <c r="M527" s="227" t="s">
        <v>19</v>
      </c>
      <c r="N527" s="228" t="s">
        <v>43</v>
      </c>
      <c r="O527" s="84"/>
      <c r="P527" s="229">
        <f>O527*H527</f>
        <v>0</v>
      </c>
      <c r="Q527" s="229">
        <v>0.00029999999999999997</v>
      </c>
      <c r="R527" s="229">
        <f>Q527*H527</f>
        <v>0.00078599999999999991</v>
      </c>
      <c r="S527" s="229">
        <v>0</v>
      </c>
      <c r="T527" s="230">
        <f>S527*H527</f>
        <v>0</v>
      </c>
      <c r="AR527" s="231" t="s">
        <v>237</v>
      </c>
      <c r="AT527" s="231" t="s">
        <v>151</v>
      </c>
      <c r="AU527" s="231" t="s">
        <v>81</v>
      </c>
      <c r="AY527" s="18" t="s">
        <v>149</v>
      </c>
      <c r="BE527" s="232">
        <f>IF(N527="základní",J527,0)</f>
        <v>0</v>
      </c>
      <c r="BF527" s="232">
        <f>IF(N527="snížená",J527,0)</f>
        <v>0</v>
      </c>
      <c r="BG527" s="232">
        <f>IF(N527="zákl. přenesená",J527,0)</f>
        <v>0</v>
      </c>
      <c r="BH527" s="232">
        <f>IF(N527="sníž. přenesená",J527,0)</f>
        <v>0</v>
      </c>
      <c r="BI527" s="232">
        <f>IF(N527="nulová",J527,0)</f>
        <v>0</v>
      </c>
      <c r="BJ527" s="18" t="s">
        <v>79</v>
      </c>
      <c r="BK527" s="232">
        <f>ROUND(I527*H527,2)</f>
        <v>0</v>
      </c>
      <c r="BL527" s="18" t="s">
        <v>237</v>
      </c>
      <c r="BM527" s="231" t="s">
        <v>968</v>
      </c>
    </row>
    <row r="528" s="1" customFormat="1" ht="24" customHeight="1">
      <c r="B528" s="39"/>
      <c r="C528" s="220" t="s">
        <v>969</v>
      </c>
      <c r="D528" s="220" t="s">
        <v>151</v>
      </c>
      <c r="E528" s="221" t="s">
        <v>970</v>
      </c>
      <c r="F528" s="222" t="s">
        <v>971</v>
      </c>
      <c r="G528" s="223" t="s">
        <v>154</v>
      </c>
      <c r="H528" s="224">
        <v>2.6200000000000001</v>
      </c>
      <c r="I528" s="225"/>
      <c r="J528" s="226">
        <f>ROUND(I528*H528,2)</f>
        <v>0</v>
      </c>
      <c r="K528" s="222" t="s">
        <v>155</v>
      </c>
      <c r="L528" s="44"/>
      <c r="M528" s="227" t="s">
        <v>19</v>
      </c>
      <c r="N528" s="228" t="s">
        <v>43</v>
      </c>
      <c r="O528" s="84"/>
      <c r="P528" s="229">
        <f>O528*H528</f>
        <v>0</v>
      </c>
      <c r="Q528" s="229">
        <v>0.014999999999999999</v>
      </c>
      <c r="R528" s="229">
        <f>Q528*H528</f>
        <v>0.039300000000000002</v>
      </c>
      <c r="S528" s="229">
        <v>0</v>
      </c>
      <c r="T528" s="230">
        <f>S528*H528</f>
        <v>0</v>
      </c>
      <c r="AR528" s="231" t="s">
        <v>237</v>
      </c>
      <c r="AT528" s="231" t="s">
        <v>151</v>
      </c>
      <c r="AU528" s="231" t="s">
        <v>81</v>
      </c>
      <c r="AY528" s="18" t="s">
        <v>149</v>
      </c>
      <c r="BE528" s="232">
        <f>IF(N528="základní",J528,0)</f>
        <v>0</v>
      </c>
      <c r="BF528" s="232">
        <f>IF(N528="snížená",J528,0)</f>
        <v>0</v>
      </c>
      <c r="BG528" s="232">
        <f>IF(N528="zákl. přenesená",J528,0)</f>
        <v>0</v>
      </c>
      <c r="BH528" s="232">
        <f>IF(N528="sníž. přenesená",J528,0)</f>
        <v>0</v>
      </c>
      <c r="BI528" s="232">
        <f>IF(N528="nulová",J528,0)</f>
        <v>0</v>
      </c>
      <c r="BJ528" s="18" t="s">
        <v>79</v>
      </c>
      <c r="BK528" s="232">
        <f>ROUND(I528*H528,2)</f>
        <v>0</v>
      </c>
      <c r="BL528" s="18" t="s">
        <v>237</v>
      </c>
      <c r="BM528" s="231" t="s">
        <v>972</v>
      </c>
    </row>
    <row r="529" s="12" customFormat="1">
      <c r="B529" s="233"/>
      <c r="C529" s="234"/>
      <c r="D529" s="235" t="s">
        <v>158</v>
      </c>
      <c r="E529" s="236" t="s">
        <v>19</v>
      </c>
      <c r="F529" s="237" t="s">
        <v>558</v>
      </c>
      <c r="G529" s="234"/>
      <c r="H529" s="238">
        <v>1.22</v>
      </c>
      <c r="I529" s="239"/>
      <c r="J529" s="234"/>
      <c r="K529" s="234"/>
      <c r="L529" s="240"/>
      <c r="M529" s="241"/>
      <c r="N529" s="242"/>
      <c r="O529" s="242"/>
      <c r="P529" s="242"/>
      <c r="Q529" s="242"/>
      <c r="R529" s="242"/>
      <c r="S529" s="242"/>
      <c r="T529" s="243"/>
      <c r="AT529" s="244" t="s">
        <v>158</v>
      </c>
      <c r="AU529" s="244" t="s">
        <v>81</v>
      </c>
      <c r="AV529" s="12" t="s">
        <v>81</v>
      </c>
      <c r="AW529" s="12" t="s">
        <v>34</v>
      </c>
      <c r="AX529" s="12" t="s">
        <v>72</v>
      </c>
      <c r="AY529" s="244" t="s">
        <v>149</v>
      </c>
    </row>
    <row r="530" s="12" customFormat="1">
      <c r="B530" s="233"/>
      <c r="C530" s="234"/>
      <c r="D530" s="235" t="s">
        <v>158</v>
      </c>
      <c r="E530" s="236" t="s">
        <v>19</v>
      </c>
      <c r="F530" s="237" t="s">
        <v>559</v>
      </c>
      <c r="G530" s="234"/>
      <c r="H530" s="238">
        <v>1.3999999999999999</v>
      </c>
      <c r="I530" s="239"/>
      <c r="J530" s="234"/>
      <c r="K530" s="234"/>
      <c r="L530" s="240"/>
      <c r="M530" s="241"/>
      <c r="N530" s="242"/>
      <c r="O530" s="242"/>
      <c r="P530" s="242"/>
      <c r="Q530" s="242"/>
      <c r="R530" s="242"/>
      <c r="S530" s="242"/>
      <c r="T530" s="243"/>
      <c r="AT530" s="244" t="s">
        <v>158</v>
      </c>
      <c r="AU530" s="244" t="s">
        <v>81</v>
      </c>
      <c r="AV530" s="12" t="s">
        <v>81</v>
      </c>
      <c r="AW530" s="12" t="s">
        <v>34</v>
      </c>
      <c r="AX530" s="12" t="s">
        <v>72</v>
      </c>
      <c r="AY530" s="244" t="s">
        <v>149</v>
      </c>
    </row>
    <row r="531" s="14" customFormat="1">
      <c r="B531" s="255"/>
      <c r="C531" s="256"/>
      <c r="D531" s="235" t="s">
        <v>158</v>
      </c>
      <c r="E531" s="257" t="s">
        <v>19</v>
      </c>
      <c r="F531" s="258" t="s">
        <v>185</v>
      </c>
      <c r="G531" s="256"/>
      <c r="H531" s="259">
        <v>2.6200000000000001</v>
      </c>
      <c r="I531" s="260"/>
      <c r="J531" s="256"/>
      <c r="K531" s="256"/>
      <c r="L531" s="261"/>
      <c r="M531" s="262"/>
      <c r="N531" s="263"/>
      <c r="O531" s="263"/>
      <c r="P531" s="263"/>
      <c r="Q531" s="263"/>
      <c r="R531" s="263"/>
      <c r="S531" s="263"/>
      <c r="T531" s="264"/>
      <c r="AT531" s="265" t="s">
        <v>158</v>
      </c>
      <c r="AU531" s="265" t="s">
        <v>81</v>
      </c>
      <c r="AV531" s="14" t="s">
        <v>156</v>
      </c>
      <c r="AW531" s="14" t="s">
        <v>34</v>
      </c>
      <c r="AX531" s="14" t="s">
        <v>79</v>
      </c>
      <c r="AY531" s="265" t="s">
        <v>149</v>
      </c>
    </row>
    <row r="532" s="1" customFormat="1" ht="16.5" customHeight="1">
      <c r="B532" s="39"/>
      <c r="C532" s="220" t="s">
        <v>973</v>
      </c>
      <c r="D532" s="220" t="s">
        <v>151</v>
      </c>
      <c r="E532" s="221" t="s">
        <v>974</v>
      </c>
      <c r="F532" s="222" t="s">
        <v>975</v>
      </c>
      <c r="G532" s="223" t="s">
        <v>154</v>
      </c>
      <c r="H532" s="224">
        <v>2.6200000000000001</v>
      </c>
      <c r="I532" s="225"/>
      <c r="J532" s="226">
        <f>ROUND(I532*H532,2)</f>
        <v>0</v>
      </c>
      <c r="K532" s="222" t="s">
        <v>155</v>
      </c>
      <c r="L532" s="44"/>
      <c r="M532" s="227" t="s">
        <v>19</v>
      </c>
      <c r="N532" s="228" t="s">
        <v>43</v>
      </c>
      <c r="O532" s="84"/>
      <c r="P532" s="229">
        <f>O532*H532</f>
        <v>0</v>
      </c>
      <c r="Q532" s="229">
        <v>0</v>
      </c>
      <c r="R532" s="229">
        <f>Q532*H532</f>
        <v>0</v>
      </c>
      <c r="S532" s="229">
        <v>0</v>
      </c>
      <c r="T532" s="230">
        <f>S532*H532</f>
        <v>0</v>
      </c>
      <c r="AR532" s="231" t="s">
        <v>237</v>
      </c>
      <c r="AT532" s="231" t="s">
        <v>151</v>
      </c>
      <c r="AU532" s="231" t="s">
        <v>81</v>
      </c>
      <c r="AY532" s="18" t="s">
        <v>149</v>
      </c>
      <c r="BE532" s="232">
        <f>IF(N532="základní",J532,0)</f>
        <v>0</v>
      </c>
      <c r="BF532" s="232">
        <f>IF(N532="snížená",J532,0)</f>
        <v>0</v>
      </c>
      <c r="BG532" s="232">
        <f>IF(N532="zákl. přenesená",J532,0)</f>
        <v>0</v>
      </c>
      <c r="BH532" s="232">
        <f>IF(N532="sníž. přenesená",J532,0)</f>
        <v>0</v>
      </c>
      <c r="BI532" s="232">
        <f>IF(N532="nulová",J532,0)</f>
        <v>0</v>
      </c>
      <c r="BJ532" s="18" t="s">
        <v>79</v>
      </c>
      <c r="BK532" s="232">
        <f>ROUND(I532*H532,2)</f>
        <v>0</v>
      </c>
      <c r="BL532" s="18" t="s">
        <v>237</v>
      </c>
      <c r="BM532" s="231" t="s">
        <v>976</v>
      </c>
    </row>
    <row r="533" s="1" customFormat="1" ht="24" customHeight="1">
      <c r="B533" s="39"/>
      <c r="C533" s="220" t="s">
        <v>977</v>
      </c>
      <c r="D533" s="220" t="s">
        <v>151</v>
      </c>
      <c r="E533" s="221" t="s">
        <v>978</v>
      </c>
      <c r="F533" s="222" t="s">
        <v>979</v>
      </c>
      <c r="G533" s="223" t="s">
        <v>154</v>
      </c>
      <c r="H533" s="224">
        <v>2.6200000000000001</v>
      </c>
      <c r="I533" s="225"/>
      <c r="J533" s="226">
        <f>ROUND(I533*H533,2)</f>
        <v>0</v>
      </c>
      <c r="K533" s="222" t="s">
        <v>155</v>
      </c>
      <c r="L533" s="44"/>
      <c r="M533" s="227" t="s">
        <v>19</v>
      </c>
      <c r="N533" s="228" t="s">
        <v>43</v>
      </c>
      <c r="O533" s="84"/>
      <c r="P533" s="229">
        <f>O533*H533</f>
        <v>0</v>
      </c>
      <c r="Q533" s="229">
        <v>0.00694</v>
      </c>
      <c r="R533" s="229">
        <f>Q533*H533</f>
        <v>0.018182800000000002</v>
      </c>
      <c r="S533" s="229">
        <v>0</v>
      </c>
      <c r="T533" s="230">
        <f>S533*H533</f>
        <v>0</v>
      </c>
      <c r="AR533" s="231" t="s">
        <v>237</v>
      </c>
      <c r="AT533" s="231" t="s">
        <v>151</v>
      </c>
      <c r="AU533" s="231" t="s">
        <v>81</v>
      </c>
      <c r="AY533" s="18" t="s">
        <v>149</v>
      </c>
      <c r="BE533" s="232">
        <f>IF(N533="základní",J533,0)</f>
        <v>0</v>
      </c>
      <c r="BF533" s="232">
        <f>IF(N533="snížená",J533,0)</f>
        <v>0</v>
      </c>
      <c r="BG533" s="232">
        <f>IF(N533="zákl. přenesená",J533,0)</f>
        <v>0</v>
      </c>
      <c r="BH533" s="232">
        <f>IF(N533="sníž. přenesená",J533,0)</f>
        <v>0</v>
      </c>
      <c r="BI533" s="232">
        <f>IF(N533="nulová",J533,0)</f>
        <v>0</v>
      </c>
      <c r="BJ533" s="18" t="s">
        <v>79</v>
      </c>
      <c r="BK533" s="232">
        <f>ROUND(I533*H533,2)</f>
        <v>0</v>
      </c>
      <c r="BL533" s="18" t="s">
        <v>237</v>
      </c>
      <c r="BM533" s="231" t="s">
        <v>980</v>
      </c>
    </row>
    <row r="534" s="12" customFormat="1">
      <c r="B534" s="233"/>
      <c r="C534" s="234"/>
      <c r="D534" s="235" t="s">
        <v>158</v>
      </c>
      <c r="E534" s="236" t="s">
        <v>19</v>
      </c>
      <c r="F534" s="237" t="s">
        <v>558</v>
      </c>
      <c r="G534" s="234"/>
      <c r="H534" s="238">
        <v>1.22</v>
      </c>
      <c r="I534" s="239"/>
      <c r="J534" s="234"/>
      <c r="K534" s="234"/>
      <c r="L534" s="240"/>
      <c r="M534" s="241"/>
      <c r="N534" s="242"/>
      <c r="O534" s="242"/>
      <c r="P534" s="242"/>
      <c r="Q534" s="242"/>
      <c r="R534" s="242"/>
      <c r="S534" s="242"/>
      <c r="T534" s="243"/>
      <c r="AT534" s="244" t="s">
        <v>158</v>
      </c>
      <c r="AU534" s="244" t="s">
        <v>81</v>
      </c>
      <c r="AV534" s="12" t="s">
        <v>81</v>
      </c>
      <c r="AW534" s="12" t="s">
        <v>34</v>
      </c>
      <c r="AX534" s="12" t="s">
        <v>72</v>
      </c>
      <c r="AY534" s="244" t="s">
        <v>149</v>
      </c>
    </row>
    <row r="535" s="12" customFormat="1">
      <c r="B535" s="233"/>
      <c r="C535" s="234"/>
      <c r="D535" s="235" t="s">
        <v>158</v>
      </c>
      <c r="E535" s="236" t="s">
        <v>19</v>
      </c>
      <c r="F535" s="237" t="s">
        <v>559</v>
      </c>
      <c r="G535" s="234"/>
      <c r="H535" s="238">
        <v>1.3999999999999999</v>
      </c>
      <c r="I535" s="239"/>
      <c r="J535" s="234"/>
      <c r="K535" s="234"/>
      <c r="L535" s="240"/>
      <c r="M535" s="241"/>
      <c r="N535" s="242"/>
      <c r="O535" s="242"/>
      <c r="P535" s="242"/>
      <c r="Q535" s="242"/>
      <c r="R535" s="242"/>
      <c r="S535" s="242"/>
      <c r="T535" s="243"/>
      <c r="AT535" s="244" t="s">
        <v>158</v>
      </c>
      <c r="AU535" s="244" t="s">
        <v>81</v>
      </c>
      <c r="AV535" s="12" t="s">
        <v>81</v>
      </c>
      <c r="AW535" s="12" t="s">
        <v>34</v>
      </c>
      <c r="AX535" s="12" t="s">
        <v>72</v>
      </c>
      <c r="AY535" s="244" t="s">
        <v>149</v>
      </c>
    </row>
    <row r="536" s="14" customFormat="1">
      <c r="B536" s="255"/>
      <c r="C536" s="256"/>
      <c r="D536" s="235" t="s">
        <v>158</v>
      </c>
      <c r="E536" s="257" t="s">
        <v>19</v>
      </c>
      <c r="F536" s="258" t="s">
        <v>185</v>
      </c>
      <c r="G536" s="256"/>
      <c r="H536" s="259">
        <v>2.6200000000000001</v>
      </c>
      <c r="I536" s="260"/>
      <c r="J536" s="256"/>
      <c r="K536" s="256"/>
      <c r="L536" s="261"/>
      <c r="M536" s="262"/>
      <c r="N536" s="263"/>
      <c r="O536" s="263"/>
      <c r="P536" s="263"/>
      <c r="Q536" s="263"/>
      <c r="R536" s="263"/>
      <c r="S536" s="263"/>
      <c r="T536" s="264"/>
      <c r="AT536" s="265" t="s">
        <v>158</v>
      </c>
      <c r="AU536" s="265" t="s">
        <v>81</v>
      </c>
      <c r="AV536" s="14" t="s">
        <v>156</v>
      </c>
      <c r="AW536" s="14" t="s">
        <v>34</v>
      </c>
      <c r="AX536" s="14" t="s">
        <v>79</v>
      </c>
      <c r="AY536" s="265" t="s">
        <v>149</v>
      </c>
    </row>
    <row r="537" s="1" customFormat="1" ht="24" customHeight="1">
      <c r="B537" s="39"/>
      <c r="C537" s="266" t="s">
        <v>981</v>
      </c>
      <c r="D537" s="266" t="s">
        <v>215</v>
      </c>
      <c r="E537" s="267" t="s">
        <v>982</v>
      </c>
      <c r="F537" s="268" t="s">
        <v>983</v>
      </c>
      <c r="G537" s="269" t="s">
        <v>154</v>
      </c>
      <c r="H537" s="270">
        <v>2.8820000000000001</v>
      </c>
      <c r="I537" s="271"/>
      <c r="J537" s="272">
        <f>ROUND(I537*H537,2)</f>
        <v>0</v>
      </c>
      <c r="K537" s="268" t="s">
        <v>155</v>
      </c>
      <c r="L537" s="273"/>
      <c r="M537" s="274" t="s">
        <v>19</v>
      </c>
      <c r="N537" s="275" t="s">
        <v>43</v>
      </c>
      <c r="O537" s="84"/>
      <c r="P537" s="229">
        <f>O537*H537</f>
        <v>0</v>
      </c>
      <c r="Q537" s="229">
        <v>0.019199999999999998</v>
      </c>
      <c r="R537" s="229">
        <f>Q537*H537</f>
        <v>0.055334399999999999</v>
      </c>
      <c r="S537" s="229">
        <v>0</v>
      </c>
      <c r="T537" s="230">
        <f>S537*H537</f>
        <v>0</v>
      </c>
      <c r="AR537" s="231" t="s">
        <v>316</v>
      </c>
      <c r="AT537" s="231" t="s">
        <v>215</v>
      </c>
      <c r="AU537" s="231" t="s">
        <v>81</v>
      </c>
      <c r="AY537" s="18" t="s">
        <v>149</v>
      </c>
      <c r="BE537" s="232">
        <f>IF(N537="základní",J537,0)</f>
        <v>0</v>
      </c>
      <c r="BF537" s="232">
        <f>IF(N537="snížená",J537,0)</f>
        <v>0</v>
      </c>
      <c r="BG537" s="232">
        <f>IF(N537="zákl. přenesená",J537,0)</f>
        <v>0</v>
      </c>
      <c r="BH537" s="232">
        <f>IF(N537="sníž. přenesená",J537,0)</f>
        <v>0</v>
      </c>
      <c r="BI537" s="232">
        <f>IF(N537="nulová",J537,0)</f>
        <v>0</v>
      </c>
      <c r="BJ537" s="18" t="s">
        <v>79</v>
      </c>
      <c r="BK537" s="232">
        <f>ROUND(I537*H537,2)</f>
        <v>0</v>
      </c>
      <c r="BL537" s="18" t="s">
        <v>237</v>
      </c>
      <c r="BM537" s="231" t="s">
        <v>984</v>
      </c>
    </row>
    <row r="538" s="12" customFormat="1">
      <c r="B538" s="233"/>
      <c r="C538" s="234"/>
      <c r="D538" s="235" t="s">
        <v>158</v>
      </c>
      <c r="E538" s="236" t="s">
        <v>19</v>
      </c>
      <c r="F538" s="237" t="s">
        <v>985</v>
      </c>
      <c r="G538" s="234"/>
      <c r="H538" s="238">
        <v>2.8820000000000001</v>
      </c>
      <c r="I538" s="239"/>
      <c r="J538" s="234"/>
      <c r="K538" s="234"/>
      <c r="L538" s="240"/>
      <c r="M538" s="241"/>
      <c r="N538" s="242"/>
      <c r="O538" s="242"/>
      <c r="P538" s="242"/>
      <c r="Q538" s="242"/>
      <c r="R538" s="242"/>
      <c r="S538" s="242"/>
      <c r="T538" s="243"/>
      <c r="AT538" s="244" t="s">
        <v>158</v>
      </c>
      <c r="AU538" s="244" t="s">
        <v>81</v>
      </c>
      <c r="AV538" s="12" t="s">
        <v>81</v>
      </c>
      <c r="AW538" s="12" t="s">
        <v>34</v>
      </c>
      <c r="AX538" s="12" t="s">
        <v>79</v>
      </c>
      <c r="AY538" s="244" t="s">
        <v>149</v>
      </c>
    </row>
    <row r="539" s="1" customFormat="1" ht="16.5" customHeight="1">
      <c r="B539" s="39"/>
      <c r="C539" s="220" t="s">
        <v>986</v>
      </c>
      <c r="D539" s="220" t="s">
        <v>151</v>
      </c>
      <c r="E539" s="221" t="s">
        <v>987</v>
      </c>
      <c r="F539" s="222" t="s">
        <v>988</v>
      </c>
      <c r="G539" s="223" t="s">
        <v>154</v>
      </c>
      <c r="H539" s="224">
        <v>4.9000000000000004</v>
      </c>
      <c r="I539" s="225"/>
      <c r="J539" s="226">
        <f>ROUND(I539*H539,2)</f>
        <v>0</v>
      </c>
      <c r="K539" s="222" t="s">
        <v>155</v>
      </c>
      <c r="L539" s="44"/>
      <c r="M539" s="227" t="s">
        <v>19</v>
      </c>
      <c r="N539" s="228" t="s">
        <v>43</v>
      </c>
      <c r="O539" s="84"/>
      <c r="P539" s="229">
        <f>O539*H539</f>
        <v>0</v>
      </c>
      <c r="Q539" s="229">
        <v>0.0015</v>
      </c>
      <c r="R539" s="229">
        <f>Q539*H539</f>
        <v>0.0073500000000000006</v>
      </c>
      <c r="S539" s="229">
        <v>0</v>
      </c>
      <c r="T539" s="230">
        <f>S539*H539</f>
        <v>0</v>
      </c>
      <c r="AR539" s="231" t="s">
        <v>237</v>
      </c>
      <c r="AT539" s="231" t="s">
        <v>151</v>
      </c>
      <c r="AU539" s="231" t="s">
        <v>81</v>
      </c>
      <c r="AY539" s="18" t="s">
        <v>149</v>
      </c>
      <c r="BE539" s="232">
        <f>IF(N539="základní",J539,0)</f>
        <v>0</v>
      </c>
      <c r="BF539" s="232">
        <f>IF(N539="snížená",J539,0)</f>
        <v>0</v>
      </c>
      <c r="BG539" s="232">
        <f>IF(N539="zákl. přenesená",J539,0)</f>
        <v>0</v>
      </c>
      <c r="BH539" s="232">
        <f>IF(N539="sníž. přenesená",J539,0)</f>
        <v>0</v>
      </c>
      <c r="BI539" s="232">
        <f>IF(N539="nulová",J539,0)</f>
        <v>0</v>
      </c>
      <c r="BJ539" s="18" t="s">
        <v>79</v>
      </c>
      <c r="BK539" s="232">
        <f>ROUND(I539*H539,2)</f>
        <v>0</v>
      </c>
      <c r="BL539" s="18" t="s">
        <v>237</v>
      </c>
      <c r="BM539" s="231" t="s">
        <v>989</v>
      </c>
    </row>
    <row r="540" s="12" customFormat="1">
      <c r="B540" s="233"/>
      <c r="C540" s="234"/>
      <c r="D540" s="235" t="s">
        <v>158</v>
      </c>
      <c r="E540" s="236" t="s">
        <v>19</v>
      </c>
      <c r="F540" s="237" t="s">
        <v>990</v>
      </c>
      <c r="G540" s="234"/>
      <c r="H540" s="238">
        <v>2.3900000000000001</v>
      </c>
      <c r="I540" s="239"/>
      <c r="J540" s="234"/>
      <c r="K540" s="234"/>
      <c r="L540" s="240"/>
      <c r="M540" s="241"/>
      <c r="N540" s="242"/>
      <c r="O540" s="242"/>
      <c r="P540" s="242"/>
      <c r="Q540" s="242"/>
      <c r="R540" s="242"/>
      <c r="S540" s="242"/>
      <c r="T540" s="243"/>
      <c r="AT540" s="244" t="s">
        <v>158</v>
      </c>
      <c r="AU540" s="244" t="s">
        <v>81</v>
      </c>
      <c r="AV540" s="12" t="s">
        <v>81</v>
      </c>
      <c r="AW540" s="12" t="s">
        <v>34</v>
      </c>
      <c r="AX540" s="12" t="s">
        <v>72</v>
      </c>
      <c r="AY540" s="244" t="s">
        <v>149</v>
      </c>
    </row>
    <row r="541" s="12" customFormat="1">
      <c r="B541" s="233"/>
      <c r="C541" s="234"/>
      <c r="D541" s="235" t="s">
        <v>158</v>
      </c>
      <c r="E541" s="236" t="s">
        <v>19</v>
      </c>
      <c r="F541" s="237" t="s">
        <v>991</v>
      </c>
      <c r="G541" s="234"/>
      <c r="H541" s="238">
        <v>2.5099999999999998</v>
      </c>
      <c r="I541" s="239"/>
      <c r="J541" s="234"/>
      <c r="K541" s="234"/>
      <c r="L541" s="240"/>
      <c r="M541" s="241"/>
      <c r="N541" s="242"/>
      <c r="O541" s="242"/>
      <c r="P541" s="242"/>
      <c r="Q541" s="242"/>
      <c r="R541" s="242"/>
      <c r="S541" s="242"/>
      <c r="T541" s="243"/>
      <c r="AT541" s="244" t="s">
        <v>158</v>
      </c>
      <c r="AU541" s="244" t="s">
        <v>81</v>
      </c>
      <c r="AV541" s="12" t="s">
        <v>81</v>
      </c>
      <c r="AW541" s="12" t="s">
        <v>34</v>
      </c>
      <c r="AX541" s="12" t="s">
        <v>72</v>
      </c>
      <c r="AY541" s="244" t="s">
        <v>149</v>
      </c>
    </row>
    <row r="542" s="14" customFormat="1">
      <c r="B542" s="255"/>
      <c r="C542" s="256"/>
      <c r="D542" s="235" t="s">
        <v>158</v>
      </c>
      <c r="E542" s="257" t="s">
        <v>19</v>
      </c>
      <c r="F542" s="258" t="s">
        <v>185</v>
      </c>
      <c r="G542" s="256"/>
      <c r="H542" s="259">
        <v>4.9000000000000004</v>
      </c>
      <c r="I542" s="260"/>
      <c r="J542" s="256"/>
      <c r="K542" s="256"/>
      <c r="L542" s="261"/>
      <c r="M542" s="262"/>
      <c r="N542" s="263"/>
      <c r="O542" s="263"/>
      <c r="P542" s="263"/>
      <c r="Q542" s="263"/>
      <c r="R542" s="263"/>
      <c r="S542" s="263"/>
      <c r="T542" s="264"/>
      <c r="AT542" s="265" t="s">
        <v>158</v>
      </c>
      <c r="AU542" s="265" t="s">
        <v>81</v>
      </c>
      <c r="AV542" s="14" t="s">
        <v>156</v>
      </c>
      <c r="AW542" s="14" t="s">
        <v>34</v>
      </c>
      <c r="AX542" s="14" t="s">
        <v>79</v>
      </c>
      <c r="AY542" s="265" t="s">
        <v>149</v>
      </c>
    </row>
    <row r="543" s="1" customFormat="1" ht="16.5" customHeight="1">
      <c r="B543" s="39"/>
      <c r="C543" s="220" t="s">
        <v>992</v>
      </c>
      <c r="D543" s="220" t="s">
        <v>151</v>
      </c>
      <c r="E543" s="221" t="s">
        <v>993</v>
      </c>
      <c r="F543" s="222" t="s">
        <v>994</v>
      </c>
      <c r="G543" s="223" t="s">
        <v>171</v>
      </c>
      <c r="H543" s="224">
        <v>7.5999999999999996</v>
      </c>
      <c r="I543" s="225"/>
      <c r="J543" s="226">
        <f>ROUND(I543*H543,2)</f>
        <v>0</v>
      </c>
      <c r="K543" s="222" t="s">
        <v>155</v>
      </c>
      <c r="L543" s="44"/>
      <c r="M543" s="227" t="s">
        <v>19</v>
      </c>
      <c r="N543" s="228" t="s">
        <v>43</v>
      </c>
      <c r="O543" s="84"/>
      <c r="P543" s="229">
        <f>O543*H543</f>
        <v>0</v>
      </c>
      <c r="Q543" s="229">
        <v>3.0000000000000001E-05</v>
      </c>
      <c r="R543" s="229">
        <f>Q543*H543</f>
        <v>0.00022799999999999999</v>
      </c>
      <c r="S543" s="229">
        <v>0</v>
      </c>
      <c r="T543" s="230">
        <f>S543*H543</f>
        <v>0</v>
      </c>
      <c r="AR543" s="231" t="s">
        <v>237</v>
      </c>
      <c r="AT543" s="231" t="s">
        <v>151</v>
      </c>
      <c r="AU543" s="231" t="s">
        <v>81</v>
      </c>
      <c r="AY543" s="18" t="s">
        <v>149</v>
      </c>
      <c r="BE543" s="232">
        <f>IF(N543="základní",J543,0)</f>
        <v>0</v>
      </c>
      <c r="BF543" s="232">
        <f>IF(N543="snížená",J543,0)</f>
        <v>0</v>
      </c>
      <c r="BG543" s="232">
        <f>IF(N543="zákl. přenesená",J543,0)</f>
        <v>0</v>
      </c>
      <c r="BH543" s="232">
        <f>IF(N543="sníž. přenesená",J543,0)</f>
        <v>0</v>
      </c>
      <c r="BI543" s="232">
        <f>IF(N543="nulová",J543,0)</f>
        <v>0</v>
      </c>
      <c r="BJ543" s="18" t="s">
        <v>79</v>
      </c>
      <c r="BK543" s="232">
        <f>ROUND(I543*H543,2)</f>
        <v>0</v>
      </c>
      <c r="BL543" s="18" t="s">
        <v>237</v>
      </c>
      <c r="BM543" s="231" t="s">
        <v>995</v>
      </c>
    </row>
    <row r="544" s="12" customFormat="1">
      <c r="B544" s="233"/>
      <c r="C544" s="234"/>
      <c r="D544" s="235" t="s">
        <v>158</v>
      </c>
      <c r="E544" s="236" t="s">
        <v>19</v>
      </c>
      <c r="F544" s="237" t="s">
        <v>996</v>
      </c>
      <c r="G544" s="234"/>
      <c r="H544" s="238">
        <v>3.8999999999999999</v>
      </c>
      <c r="I544" s="239"/>
      <c r="J544" s="234"/>
      <c r="K544" s="234"/>
      <c r="L544" s="240"/>
      <c r="M544" s="241"/>
      <c r="N544" s="242"/>
      <c r="O544" s="242"/>
      <c r="P544" s="242"/>
      <c r="Q544" s="242"/>
      <c r="R544" s="242"/>
      <c r="S544" s="242"/>
      <c r="T544" s="243"/>
      <c r="AT544" s="244" t="s">
        <v>158</v>
      </c>
      <c r="AU544" s="244" t="s">
        <v>81</v>
      </c>
      <c r="AV544" s="12" t="s">
        <v>81</v>
      </c>
      <c r="AW544" s="12" t="s">
        <v>34</v>
      </c>
      <c r="AX544" s="12" t="s">
        <v>72</v>
      </c>
      <c r="AY544" s="244" t="s">
        <v>149</v>
      </c>
    </row>
    <row r="545" s="12" customFormat="1">
      <c r="B545" s="233"/>
      <c r="C545" s="234"/>
      <c r="D545" s="235" t="s">
        <v>158</v>
      </c>
      <c r="E545" s="236" t="s">
        <v>19</v>
      </c>
      <c r="F545" s="237" t="s">
        <v>997</v>
      </c>
      <c r="G545" s="234"/>
      <c r="H545" s="238">
        <v>3.7000000000000002</v>
      </c>
      <c r="I545" s="239"/>
      <c r="J545" s="234"/>
      <c r="K545" s="234"/>
      <c r="L545" s="240"/>
      <c r="M545" s="241"/>
      <c r="N545" s="242"/>
      <c r="O545" s="242"/>
      <c r="P545" s="242"/>
      <c r="Q545" s="242"/>
      <c r="R545" s="242"/>
      <c r="S545" s="242"/>
      <c r="T545" s="243"/>
      <c r="AT545" s="244" t="s">
        <v>158</v>
      </c>
      <c r="AU545" s="244" t="s">
        <v>81</v>
      </c>
      <c r="AV545" s="12" t="s">
        <v>81</v>
      </c>
      <c r="AW545" s="12" t="s">
        <v>34</v>
      </c>
      <c r="AX545" s="12" t="s">
        <v>72</v>
      </c>
      <c r="AY545" s="244" t="s">
        <v>149</v>
      </c>
    </row>
    <row r="546" s="14" customFormat="1">
      <c r="B546" s="255"/>
      <c r="C546" s="256"/>
      <c r="D546" s="235" t="s">
        <v>158</v>
      </c>
      <c r="E546" s="257" t="s">
        <v>19</v>
      </c>
      <c r="F546" s="258" t="s">
        <v>185</v>
      </c>
      <c r="G546" s="256"/>
      <c r="H546" s="259">
        <v>7.5999999999999996</v>
      </c>
      <c r="I546" s="260"/>
      <c r="J546" s="256"/>
      <c r="K546" s="256"/>
      <c r="L546" s="261"/>
      <c r="M546" s="262"/>
      <c r="N546" s="263"/>
      <c r="O546" s="263"/>
      <c r="P546" s="263"/>
      <c r="Q546" s="263"/>
      <c r="R546" s="263"/>
      <c r="S546" s="263"/>
      <c r="T546" s="264"/>
      <c r="AT546" s="265" t="s">
        <v>158</v>
      </c>
      <c r="AU546" s="265" t="s">
        <v>81</v>
      </c>
      <c r="AV546" s="14" t="s">
        <v>156</v>
      </c>
      <c r="AW546" s="14" t="s">
        <v>34</v>
      </c>
      <c r="AX546" s="14" t="s">
        <v>79</v>
      </c>
      <c r="AY546" s="265" t="s">
        <v>149</v>
      </c>
    </row>
    <row r="547" s="1" customFormat="1" ht="16.5" customHeight="1">
      <c r="B547" s="39"/>
      <c r="C547" s="220" t="s">
        <v>998</v>
      </c>
      <c r="D547" s="220" t="s">
        <v>151</v>
      </c>
      <c r="E547" s="221" t="s">
        <v>999</v>
      </c>
      <c r="F547" s="222" t="s">
        <v>1000</v>
      </c>
      <c r="G547" s="223" t="s">
        <v>406</v>
      </c>
      <c r="H547" s="224">
        <v>8</v>
      </c>
      <c r="I547" s="225"/>
      <c r="J547" s="226">
        <f>ROUND(I547*H547,2)</f>
        <v>0</v>
      </c>
      <c r="K547" s="222" t="s">
        <v>155</v>
      </c>
      <c r="L547" s="44"/>
      <c r="M547" s="227" t="s">
        <v>19</v>
      </c>
      <c r="N547" s="228" t="s">
        <v>43</v>
      </c>
      <c r="O547" s="84"/>
      <c r="P547" s="229">
        <f>O547*H547</f>
        <v>0</v>
      </c>
      <c r="Q547" s="229">
        <v>0.00022000000000000001</v>
      </c>
      <c r="R547" s="229">
        <f>Q547*H547</f>
        <v>0.0017600000000000001</v>
      </c>
      <c r="S547" s="229">
        <v>0</v>
      </c>
      <c r="T547" s="230">
        <f>S547*H547</f>
        <v>0</v>
      </c>
      <c r="AR547" s="231" t="s">
        <v>237</v>
      </c>
      <c r="AT547" s="231" t="s">
        <v>151</v>
      </c>
      <c r="AU547" s="231" t="s">
        <v>81</v>
      </c>
      <c r="AY547" s="18" t="s">
        <v>149</v>
      </c>
      <c r="BE547" s="232">
        <f>IF(N547="základní",J547,0)</f>
        <v>0</v>
      </c>
      <c r="BF547" s="232">
        <f>IF(N547="snížená",J547,0)</f>
        <v>0</v>
      </c>
      <c r="BG547" s="232">
        <f>IF(N547="zákl. přenesená",J547,0)</f>
        <v>0</v>
      </c>
      <c r="BH547" s="232">
        <f>IF(N547="sníž. přenesená",J547,0)</f>
        <v>0</v>
      </c>
      <c r="BI547" s="232">
        <f>IF(N547="nulová",J547,0)</f>
        <v>0</v>
      </c>
      <c r="BJ547" s="18" t="s">
        <v>79</v>
      </c>
      <c r="BK547" s="232">
        <f>ROUND(I547*H547,2)</f>
        <v>0</v>
      </c>
      <c r="BL547" s="18" t="s">
        <v>237</v>
      </c>
      <c r="BM547" s="231" t="s">
        <v>1001</v>
      </c>
    </row>
    <row r="548" s="12" customFormat="1">
      <c r="B548" s="233"/>
      <c r="C548" s="234"/>
      <c r="D548" s="235" t="s">
        <v>158</v>
      </c>
      <c r="E548" s="236" t="s">
        <v>19</v>
      </c>
      <c r="F548" s="237" t="s">
        <v>1002</v>
      </c>
      <c r="G548" s="234"/>
      <c r="H548" s="238">
        <v>4</v>
      </c>
      <c r="I548" s="239"/>
      <c r="J548" s="234"/>
      <c r="K548" s="234"/>
      <c r="L548" s="240"/>
      <c r="M548" s="241"/>
      <c r="N548" s="242"/>
      <c r="O548" s="242"/>
      <c r="P548" s="242"/>
      <c r="Q548" s="242"/>
      <c r="R548" s="242"/>
      <c r="S548" s="242"/>
      <c r="T548" s="243"/>
      <c r="AT548" s="244" t="s">
        <v>158</v>
      </c>
      <c r="AU548" s="244" t="s">
        <v>81</v>
      </c>
      <c r="AV548" s="12" t="s">
        <v>81</v>
      </c>
      <c r="AW548" s="12" t="s">
        <v>34</v>
      </c>
      <c r="AX548" s="12" t="s">
        <v>72</v>
      </c>
      <c r="AY548" s="244" t="s">
        <v>149</v>
      </c>
    </row>
    <row r="549" s="12" customFormat="1">
      <c r="B549" s="233"/>
      <c r="C549" s="234"/>
      <c r="D549" s="235" t="s">
        <v>158</v>
      </c>
      <c r="E549" s="236" t="s">
        <v>19</v>
      </c>
      <c r="F549" s="237" t="s">
        <v>1003</v>
      </c>
      <c r="G549" s="234"/>
      <c r="H549" s="238">
        <v>4</v>
      </c>
      <c r="I549" s="239"/>
      <c r="J549" s="234"/>
      <c r="K549" s="234"/>
      <c r="L549" s="240"/>
      <c r="M549" s="241"/>
      <c r="N549" s="242"/>
      <c r="O549" s="242"/>
      <c r="P549" s="242"/>
      <c r="Q549" s="242"/>
      <c r="R549" s="242"/>
      <c r="S549" s="242"/>
      <c r="T549" s="243"/>
      <c r="AT549" s="244" t="s">
        <v>158</v>
      </c>
      <c r="AU549" s="244" t="s">
        <v>81</v>
      </c>
      <c r="AV549" s="12" t="s">
        <v>81</v>
      </c>
      <c r="AW549" s="12" t="s">
        <v>34</v>
      </c>
      <c r="AX549" s="12" t="s">
        <v>72</v>
      </c>
      <c r="AY549" s="244" t="s">
        <v>149</v>
      </c>
    </row>
    <row r="550" s="14" customFormat="1">
      <c r="B550" s="255"/>
      <c r="C550" s="256"/>
      <c r="D550" s="235" t="s">
        <v>158</v>
      </c>
      <c r="E550" s="257" t="s">
        <v>19</v>
      </c>
      <c r="F550" s="258" t="s">
        <v>185</v>
      </c>
      <c r="G550" s="256"/>
      <c r="H550" s="259">
        <v>8</v>
      </c>
      <c r="I550" s="260"/>
      <c r="J550" s="256"/>
      <c r="K550" s="256"/>
      <c r="L550" s="261"/>
      <c r="M550" s="262"/>
      <c r="N550" s="263"/>
      <c r="O550" s="263"/>
      <c r="P550" s="263"/>
      <c r="Q550" s="263"/>
      <c r="R550" s="263"/>
      <c r="S550" s="263"/>
      <c r="T550" s="264"/>
      <c r="AT550" s="265" t="s">
        <v>158</v>
      </c>
      <c r="AU550" s="265" t="s">
        <v>81</v>
      </c>
      <c r="AV550" s="14" t="s">
        <v>156</v>
      </c>
      <c r="AW550" s="14" t="s">
        <v>34</v>
      </c>
      <c r="AX550" s="14" t="s">
        <v>79</v>
      </c>
      <c r="AY550" s="265" t="s">
        <v>149</v>
      </c>
    </row>
    <row r="551" s="1" customFormat="1" ht="16.5" customHeight="1">
      <c r="B551" s="39"/>
      <c r="C551" s="220" t="s">
        <v>1004</v>
      </c>
      <c r="D551" s="220" t="s">
        <v>151</v>
      </c>
      <c r="E551" s="221" t="s">
        <v>1005</v>
      </c>
      <c r="F551" s="222" t="s">
        <v>1006</v>
      </c>
      <c r="G551" s="223" t="s">
        <v>171</v>
      </c>
      <c r="H551" s="224">
        <v>7.5999999999999996</v>
      </c>
      <c r="I551" s="225"/>
      <c r="J551" s="226">
        <f>ROUND(I551*H551,2)</f>
        <v>0</v>
      </c>
      <c r="K551" s="222" t="s">
        <v>155</v>
      </c>
      <c r="L551" s="44"/>
      <c r="M551" s="227" t="s">
        <v>19</v>
      </c>
      <c r="N551" s="228" t="s">
        <v>43</v>
      </c>
      <c r="O551" s="84"/>
      <c r="P551" s="229">
        <f>O551*H551</f>
        <v>0</v>
      </c>
      <c r="Q551" s="229">
        <v>0.00040000000000000002</v>
      </c>
      <c r="R551" s="229">
        <f>Q551*H551</f>
        <v>0.0030400000000000002</v>
      </c>
      <c r="S551" s="229">
        <v>0</v>
      </c>
      <c r="T551" s="230">
        <f>S551*H551</f>
        <v>0</v>
      </c>
      <c r="AR551" s="231" t="s">
        <v>237</v>
      </c>
      <c r="AT551" s="231" t="s">
        <v>151</v>
      </c>
      <c r="AU551" s="231" t="s">
        <v>81</v>
      </c>
      <c r="AY551" s="18" t="s">
        <v>149</v>
      </c>
      <c r="BE551" s="232">
        <f>IF(N551="základní",J551,0)</f>
        <v>0</v>
      </c>
      <c r="BF551" s="232">
        <f>IF(N551="snížená",J551,0)</f>
        <v>0</v>
      </c>
      <c r="BG551" s="232">
        <f>IF(N551="zákl. přenesená",J551,0)</f>
        <v>0</v>
      </c>
      <c r="BH551" s="232">
        <f>IF(N551="sníž. přenesená",J551,0)</f>
        <v>0</v>
      </c>
      <c r="BI551" s="232">
        <f>IF(N551="nulová",J551,0)</f>
        <v>0</v>
      </c>
      <c r="BJ551" s="18" t="s">
        <v>79</v>
      </c>
      <c r="BK551" s="232">
        <f>ROUND(I551*H551,2)</f>
        <v>0</v>
      </c>
      <c r="BL551" s="18" t="s">
        <v>237</v>
      </c>
      <c r="BM551" s="231" t="s">
        <v>1007</v>
      </c>
    </row>
    <row r="552" s="12" customFormat="1">
      <c r="B552" s="233"/>
      <c r="C552" s="234"/>
      <c r="D552" s="235" t="s">
        <v>158</v>
      </c>
      <c r="E552" s="236" t="s">
        <v>19</v>
      </c>
      <c r="F552" s="237" t="s">
        <v>996</v>
      </c>
      <c r="G552" s="234"/>
      <c r="H552" s="238">
        <v>3.8999999999999999</v>
      </c>
      <c r="I552" s="239"/>
      <c r="J552" s="234"/>
      <c r="K552" s="234"/>
      <c r="L552" s="240"/>
      <c r="M552" s="241"/>
      <c r="N552" s="242"/>
      <c r="O552" s="242"/>
      <c r="P552" s="242"/>
      <c r="Q552" s="242"/>
      <c r="R552" s="242"/>
      <c r="S552" s="242"/>
      <c r="T552" s="243"/>
      <c r="AT552" s="244" t="s">
        <v>158</v>
      </c>
      <c r="AU552" s="244" t="s">
        <v>81</v>
      </c>
      <c r="AV552" s="12" t="s">
        <v>81</v>
      </c>
      <c r="AW552" s="12" t="s">
        <v>34</v>
      </c>
      <c r="AX552" s="12" t="s">
        <v>72</v>
      </c>
      <c r="AY552" s="244" t="s">
        <v>149</v>
      </c>
    </row>
    <row r="553" s="12" customFormat="1">
      <c r="B553" s="233"/>
      <c r="C553" s="234"/>
      <c r="D553" s="235" t="s">
        <v>158</v>
      </c>
      <c r="E553" s="236" t="s">
        <v>19</v>
      </c>
      <c r="F553" s="237" t="s">
        <v>997</v>
      </c>
      <c r="G553" s="234"/>
      <c r="H553" s="238">
        <v>3.7000000000000002</v>
      </c>
      <c r="I553" s="239"/>
      <c r="J553" s="234"/>
      <c r="K553" s="234"/>
      <c r="L553" s="240"/>
      <c r="M553" s="241"/>
      <c r="N553" s="242"/>
      <c r="O553" s="242"/>
      <c r="P553" s="242"/>
      <c r="Q553" s="242"/>
      <c r="R553" s="242"/>
      <c r="S553" s="242"/>
      <c r="T553" s="243"/>
      <c r="AT553" s="244" t="s">
        <v>158</v>
      </c>
      <c r="AU553" s="244" t="s">
        <v>81</v>
      </c>
      <c r="AV553" s="12" t="s">
        <v>81</v>
      </c>
      <c r="AW553" s="12" t="s">
        <v>34</v>
      </c>
      <c r="AX553" s="12" t="s">
        <v>72</v>
      </c>
      <c r="AY553" s="244" t="s">
        <v>149</v>
      </c>
    </row>
    <row r="554" s="14" customFormat="1">
      <c r="B554" s="255"/>
      <c r="C554" s="256"/>
      <c r="D554" s="235" t="s">
        <v>158</v>
      </c>
      <c r="E554" s="257" t="s">
        <v>19</v>
      </c>
      <c r="F554" s="258" t="s">
        <v>185</v>
      </c>
      <c r="G554" s="256"/>
      <c r="H554" s="259">
        <v>7.5999999999999996</v>
      </c>
      <c r="I554" s="260"/>
      <c r="J554" s="256"/>
      <c r="K554" s="256"/>
      <c r="L554" s="261"/>
      <c r="M554" s="262"/>
      <c r="N554" s="263"/>
      <c r="O554" s="263"/>
      <c r="P554" s="263"/>
      <c r="Q554" s="263"/>
      <c r="R554" s="263"/>
      <c r="S554" s="263"/>
      <c r="T554" s="264"/>
      <c r="AT554" s="265" t="s">
        <v>158</v>
      </c>
      <c r="AU554" s="265" t="s">
        <v>81</v>
      </c>
      <c r="AV554" s="14" t="s">
        <v>156</v>
      </c>
      <c r="AW554" s="14" t="s">
        <v>34</v>
      </c>
      <c r="AX554" s="14" t="s">
        <v>79</v>
      </c>
      <c r="AY554" s="265" t="s">
        <v>149</v>
      </c>
    </row>
    <row r="555" s="1" customFormat="1" ht="24" customHeight="1">
      <c r="B555" s="39"/>
      <c r="C555" s="220" t="s">
        <v>1008</v>
      </c>
      <c r="D555" s="220" t="s">
        <v>151</v>
      </c>
      <c r="E555" s="221" t="s">
        <v>1009</v>
      </c>
      <c r="F555" s="222" t="s">
        <v>1010</v>
      </c>
      <c r="G555" s="223" t="s">
        <v>206</v>
      </c>
      <c r="H555" s="224">
        <v>0.126</v>
      </c>
      <c r="I555" s="225"/>
      <c r="J555" s="226">
        <f>ROUND(I555*H555,2)</f>
        <v>0</v>
      </c>
      <c r="K555" s="222" t="s">
        <v>155</v>
      </c>
      <c r="L555" s="44"/>
      <c r="M555" s="227" t="s">
        <v>19</v>
      </c>
      <c r="N555" s="228" t="s">
        <v>43</v>
      </c>
      <c r="O555" s="84"/>
      <c r="P555" s="229">
        <f>O555*H555</f>
        <v>0</v>
      </c>
      <c r="Q555" s="229">
        <v>0</v>
      </c>
      <c r="R555" s="229">
        <f>Q555*H555</f>
        <v>0</v>
      </c>
      <c r="S555" s="229">
        <v>0</v>
      </c>
      <c r="T555" s="230">
        <f>S555*H555</f>
        <v>0</v>
      </c>
      <c r="AR555" s="231" t="s">
        <v>237</v>
      </c>
      <c r="AT555" s="231" t="s">
        <v>151</v>
      </c>
      <c r="AU555" s="231" t="s">
        <v>81</v>
      </c>
      <c r="AY555" s="18" t="s">
        <v>149</v>
      </c>
      <c r="BE555" s="232">
        <f>IF(N555="základní",J555,0)</f>
        <v>0</v>
      </c>
      <c r="BF555" s="232">
        <f>IF(N555="snížená",J555,0)</f>
        <v>0</v>
      </c>
      <c r="BG555" s="232">
        <f>IF(N555="zákl. přenesená",J555,0)</f>
        <v>0</v>
      </c>
      <c r="BH555" s="232">
        <f>IF(N555="sníž. přenesená",J555,0)</f>
        <v>0</v>
      </c>
      <c r="BI555" s="232">
        <f>IF(N555="nulová",J555,0)</f>
        <v>0</v>
      </c>
      <c r="BJ555" s="18" t="s">
        <v>79</v>
      </c>
      <c r="BK555" s="232">
        <f>ROUND(I555*H555,2)</f>
        <v>0</v>
      </c>
      <c r="BL555" s="18" t="s">
        <v>237</v>
      </c>
      <c r="BM555" s="231" t="s">
        <v>1011</v>
      </c>
    </row>
    <row r="556" s="11" customFormat="1" ht="22.8" customHeight="1">
      <c r="B556" s="204"/>
      <c r="C556" s="205"/>
      <c r="D556" s="206" t="s">
        <v>71</v>
      </c>
      <c r="E556" s="218" t="s">
        <v>1012</v>
      </c>
      <c r="F556" s="218" t="s">
        <v>1013</v>
      </c>
      <c r="G556" s="205"/>
      <c r="H556" s="205"/>
      <c r="I556" s="208"/>
      <c r="J556" s="219">
        <f>BK556</f>
        <v>0</v>
      </c>
      <c r="K556" s="205"/>
      <c r="L556" s="210"/>
      <c r="M556" s="211"/>
      <c r="N556" s="212"/>
      <c r="O556" s="212"/>
      <c r="P556" s="213">
        <f>SUM(P557:P567)</f>
        <v>0</v>
      </c>
      <c r="Q556" s="212"/>
      <c r="R556" s="213">
        <f>SUM(R557:R567)</f>
        <v>0.088911899999999988</v>
      </c>
      <c r="S556" s="212"/>
      <c r="T556" s="214">
        <f>SUM(T557:T567)</f>
        <v>0</v>
      </c>
      <c r="AR556" s="215" t="s">
        <v>81</v>
      </c>
      <c r="AT556" s="216" t="s">
        <v>71</v>
      </c>
      <c r="AU556" s="216" t="s">
        <v>79</v>
      </c>
      <c r="AY556" s="215" t="s">
        <v>149</v>
      </c>
      <c r="BK556" s="217">
        <f>SUM(BK557:BK567)</f>
        <v>0</v>
      </c>
    </row>
    <row r="557" s="1" customFormat="1" ht="16.5" customHeight="1">
      <c r="B557" s="39"/>
      <c r="C557" s="220" t="s">
        <v>1014</v>
      </c>
      <c r="D557" s="220" t="s">
        <v>151</v>
      </c>
      <c r="E557" s="221" t="s">
        <v>1015</v>
      </c>
      <c r="F557" s="222" t="s">
        <v>1016</v>
      </c>
      <c r="G557" s="223" t="s">
        <v>154</v>
      </c>
      <c r="H557" s="224">
        <v>7.5</v>
      </c>
      <c r="I557" s="225"/>
      <c r="J557" s="226">
        <f>ROUND(I557*H557,2)</f>
        <v>0</v>
      </c>
      <c r="K557" s="222" t="s">
        <v>155</v>
      </c>
      <c r="L557" s="44"/>
      <c r="M557" s="227" t="s">
        <v>19</v>
      </c>
      <c r="N557" s="228" t="s">
        <v>43</v>
      </c>
      <c r="O557" s="84"/>
      <c r="P557" s="229">
        <f>O557*H557</f>
        <v>0</v>
      </c>
      <c r="Q557" s="229">
        <v>6.9999999999999994E-05</v>
      </c>
      <c r="R557" s="229">
        <f>Q557*H557</f>
        <v>0.00052499999999999997</v>
      </c>
      <c r="S557" s="229">
        <v>0</v>
      </c>
      <c r="T557" s="230">
        <f>S557*H557</f>
        <v>0</v>
      </c>
      <c r="AR557" s="231" t="s">
        <v>237</v>
      </c>
      <c r="AT557" s="231" t="s">
        <v>151</v>
      </c>
      <c r="AU557" s="231" t="s">
        <v>81</v>
      </c>
      <c r="AY557" s="18" t="s">
        <v>149</v>
      </c>
      <c r="BE557" s="232">
        <f>IF(N557="základní",J557,0)</f>
        <v>0</v>
      </c>
      <c r="BF557" s="232">
        <f>IF(N557="snížená",J557,0)</f>
        <v>0</v>
      </c>
      <c r="BG557" s="232">
        <f>IF(N557="zákl. přenesená",J557,0)</f>
        <v>0</v>
      </c>
      <c r="BH557" s="232">
        <f>IF(N557="sníž. přenesená",J557,0)</f>
        <v>0</v>
      </c>
      <c r="BI557" s="232">
        <f>IF(N557="nulová",J557,0)</f>
        <v>0</v>
      </c>
      <c r="BJ557" s="18" t="s">
        <v>79</v>
      </c>
      <c r="BK557" s="232">
        <f>ROUND(I557*H557,2)</f>
        <v>0</v>
      </c>
      <c r="BL557" s="18" t="s">
        <v>237</v>
      </c>
      <c r="BM557" s="231" t="s">
        <v>1017</v>
      </c>
    </row>
    <row r="558" s="1" customFormat="1" ht="16.5" customHeight="1">
      <c r="B558" s="39"/>
      <c r="C558" s="220" t="s">
        <v>1018</v>
      </c>
      <c r="D558" s="220" t="s">
        <v>151</v>
      </c>
      <c r="E558" s="221" t="s">
        <v>1019</v>
      </c>
      <c r="F558" s="222" t="s">
        <v>1020</v>
      </c>
      <c r="G558" s="223" t="s">
        <v>154</v>
      </c>
      <c r="H558" s="224">
        <v>7.5</v>
      </c>
      <c r="I558" s="225"/>
      <c r="J558" s="226">
        <f>ROUND(I558*H558,2)</f>
        <v>0</v>
      </c>
      <c r="K558" s="222" t="s">
        <v>155</v>
      </c>
      <c r="L558" s="44"/>
      <c r="M558" s="227" t="s">
        <v>19</v>
      </c>
      <c r="N558" s="228" t="s">
        <v>43</v>
      </c>
      <c r="O558" s="84"/>
      <c r="P558" s="229">
        <f>O558*H558</f>
        <v>0</v>
      </c>
      <c r="Q558" s="229">
        <v>0.0075799999999999999</v>
      </c>
      <c r="R558" s="229">
        <f>Q558*H558</f>
        <v>0.056849999999999998</v>
      </c>
      <c r="S558" s="229">
        <v>0</v>
      </c>
      <c r="T558" s="230">
        <f>S558*H558</f>
        <v>0</v>
      </c>
      <c r="AR558" s="231" t="s">
        <v>237</v>
      </c>
      <c r="AT558" s="231" t="s">
        <v>151</v>
      </c>
      <c r="AU558" s="231" t="s">
        <v>81</v>
      </c>
      <c r="AY558" s="18" t="s">
        <v>149</v>
      </c>
      <c r="BE558" s="232">
        <f>IF(N558="základní",J558,0)</f>
        <v>0</v>
      </c>
      <c r="BF558" s="232">
        <f>IF(N558="snížená",J558,0)</f>
        <v>0</v>
      </c>
      <c r="BG558" s="232">
        <f>IF(N558="zákl. přenesená",J558,0)</f>
        <v>0</v>
      </c>
      <c r="BH558" s="232">
        <f>IF(N558="sníž. přenesená",J558,0)</f>
        <v>0</v>
      </c>
      <c r="BI558" s="232">
        <f>IF(N558="nulová",J558,0)</f>
        <v>0</v>
      </c>
      <c r="BJ558" s="18" t="s">
        <v>79</v>
      </c>
      <c r="BK558" s="232">
        <f>ROUND(I558*H558,2)</f>
        <v>0</v>
      </c>
      <c r="BL558" s="18" t="s">
        <v>237</v>
      </c>
      <c r="BM558" s="231" t="s">
        <v>1021</v>
      </c>
    </row>
    <row r="559" s="1" customFormat="1" ht="16.5" customHeight="1">
      <c r="B559" s="39"/>
      <c r="C559" s="220" t="s">
        <v>1022</v>
      </c>
      <c r="D559" s="220" t="s">
        <v>151</v>
      </c>
      <c r="E559" s="221" t="s">
        <v>1023</v>
      </c>
      <c r="F559" s="222" t="s">
        <v>1024</v>
      </c>
      <c r="G559" s="223" t="s">
        <v>154</v>
      </c>
      <c r="H559" s="224">
        <v>7.5</v>
      </c>
      <c r="I559" s="225"/>
      <c r="J559" s="226">
        <f>ROUND(I559*H559,2)</f>
        <v>0</v>
      </c>
      <c r="K559" s="222" t="s">
        <v>155</v>
      </c>
      <c r="L559" s="44"/>
      <c r="M559" s="227" t="s">
        <v>19</v>
      </c>
      <c r="N559" s="228" t="s">
        <v>43</v>
      </c>
      <c r="O559" s="84"/>
      <c r="P559" s="229">
        <f>O559*H559</f>
        <v>0</v>
      </c>
      <c r="Q559" s="229">
        <v>0.00069999999999999999</v>
      </c>
      <c r="R559" s="229">
        <f>Q559*H559</f>
        <v>0.0052500000000000003</v>
      </c>
      <c r="S559" s="229">
        <v>0</v>
      </c>
      <c r="T559" s="230">
        <f>S559*H559</f>
        <v>0</v>
      </c>
      <c r="AR559" s="231" t="s">
        <v>237</v>
      </c>
      <c r="AT559" s="231" t="s">
        <v>151</v>
      </c>
      <c r="AU559" s="231" t="s">
        <v>81</v>
      </c>
      <c r="AY559" s="18" t="s">
        <v>149</v>
      </c>
      <c r="BE559" s="232">
        <f>IF(N559="základní",J559,0)</f>
        <v>0</v>
      </c>
      <c r="BF559" s="232">
        <f>IF(N559="snížená",J559,0)</f>
        <v>0</v>
      </c>
      <c r="BG559" s="232">
        <f>IF(N559="zákl. přenesená",J559,0)</f>
        <v>0</v>
      </c>
      <c r="BH559" s="232">
        <f>IF(N559="sníž. přenesená",J559,0)</f>
        <v>0</v>
      </c>
      <c r="BI559" s="232">
        <f>IF(N559="nulová",J559,0)</f>
        <v>0</v>
      </c>
      <c r="BJ559" s="18" t="s">
        <v>79</v>
      </c>
      <c r="BK559" s="232">
        <f>ROUND(I559*H559,2)</f>
        <v>0</v>
      </c>
      <c r="BL559" s="18" t="s">
        <v>237</v>
      </c>
      <c r="BM559" s="231" t="s">
        <v>1025</v>
      </c>
    </row>
    <row r="560" s="12" customFormat="1">
      <c r="B560" s="233"/>
      <c r="C560" s="234"/>
      <c r="D560" s="235" t="s">
        <v>158</v>
      </c>
      <c r="E560" s="236" t="s">
        <v>19</v>
      </c>
      <c r="F560" s="237" t="s">
        <v>1026</v>
      </c>
      <c r="G560" s="234"/>
      <c r="H560" s="238">
        <v>7.5</v>
      </c>
      <c r="I560" s="239"/>
      <c r="J560" s="234"/>
      <c r="K560" s="234"/>
      <c r="L560" s="240"/>
      <c r="M560" s="241"/>
      <c r="N560" s="242"/>
      <c r="O560" s="242"/>
      <c r="P560" s="242"/>
      <c r="Q560" s="242"/>
      <c r="R560" s="242"/>
      <c r="S560" s="242"/>
      <c r="T560" s="243"/>
      <c r="AT560" s="244" t="s">
        <v>158</v>
      </c>
      <c r="AU560" s="244" t="s">
        <v>81</v>
      </c>
      <c r="AV560" s="12" t="s">
        <v>81</v>
      </c>
      <c r="AW560" s="12" t="s">
        <v>34</v>
      </c>
      <c r="AX560" s="12" t="s">
        <v>79</v>
      </c>
      <c r="AY560" s="244" t="s">
        <v>149</v>
      </c>
    </row>
    <row r="561" s="1" customFormat="1" ht="24" customHeight="1">
      <c r="B561" s="39"/>
      <c r="C561" s="266" t="s">
        <v>1027</v>
      </c>
      <c r="D561" s="266" t="s">
        <v>215</v>
      </c>
      <c r="E561" s="267" t="s">
        <v>1028</v>
      </c>
      <c r="F561" s="268" t="s">
        <v>1029</v>
      </c>
      <c r="G561" s="269" t="s">
        <v>154</v>
      </c>
      <c r="H561" s="270">
        <v>8.25</v>
      </c>
      <c r="I561" s="271"/>
      <c r="J561" s="272">
        <f>ROUND(I561*H561,2)</f>
        <v>0</v>
      </c>
      <c r="K561" s="268" t="s">
        <v>155</v>
      </c>
      <c r="L561" s="273"/>
      <c r="M561" s="274" t="s">
        <v>19</v>
      </c>
      <c r="N561" s="275" t="s">
        <v>43</v>
      </c>
      <c r="O561" s="84"/>
      <c r="P561" s="229">
        <f>O561*H561</f>
        <v>0</v>
      </c>
      <c r="Q561" s="229">
        <v>0.0027699999999999999</v>
      </c>
      <c r="R561" s="229">
        <f>Q561*H561</f>
        <v>0.022852499999999998</v>
      </c>
      <c r="S561" s="229">
        <v>0</v>
      </c>
      <c r="T561" s="230">
        <f>S561*H561</f>
        <v>0</v>
      </c>
      <c r="AR561" s="231" t="s">
        <v>316</v>
      </c>
      <c r="AT561" s="231" t="s">
        <v>215</v>
      </c>
      <c r="AU561" s="231" t="s">
        <v>81</v>
      </c>
      <c r="AY561" s="18" t="s">
        <v>149</v>
      </c>
      <c r="BE561" s="232">
        <f>IF(N561="základní",J561,0)</f>
        <v>0</v>
      </c>
      <c r="BF561" s="232">
        <f>IF(N561="snížená",J561,0)</f>
        <v>0</v>
      </c>
      <c r="BG561" s="232">
        <f>IF(N561="zákl. přenesená",J561,0)</f>
        <v>0</v>
      </c>
      <c r="BH561" s="232">
        <f>IF(N561="sníž. přenesená",J561,0)</f>
        <v>0</v>
      </c>
      <c r="BI561" s="232">
        <f>IF(N561="nulová",J561,0)</f>
        <v>0</v>
      </c>
      <c r="BJ561" s="18" t="s">
        <v>79</v>
      </c>
      <c r="BK561" s="232">
        <f>ROUND(I561*H561,2)</f>
        <v>0</v>
      </c>
      <c r="BL561" s="18" t="s">
        <v>237</v>
      </c>
      <c r="BM561" s="231" t="s">
        <v>1030</v>
      </c>
    </row>
    <row r="562" s="12" customFormat="1">
      <c r="B562" s="233"/>
      <c r="C562" s="234"/>
      <c r="D562" s="235" t="s">
        <v>158</v>
      </c>
      <c r="E562" s="236" t="s">
        <v>19</v>
      </c>
      <c r="F562" s="237" t="s">
        <v>1031</v>
      </c>
      <c r="G562" s="234"/>
      <c r="H562" s="238">
        <v>8.25</v>
      </c>
      <c r="I562" s="239"/>
      <c r="J562" s="234"/>
      <c r="K562" s="234"/>
      <c r="L562" s="240"/>
      <c r="M562" s="241"/>
      <c r="N562" s="242"/>
      <c r="O562" s="242"/>
      <c r="P562" s="242"/>
      <c r="Q562" s="242"/>
      <c r="R562" s="242"/>
      <c r="S562" s="242"/>
      <c r="T562" s="243"/>
      <c r="AT562" s="244" t="s">
        <v>158</v>
      </c>
      <c r="AU562" s="244" t="s">
        <v>81</v>
      </c>
      <c r="AV562" s="12" t="s">
        <v>81</v>
      </c>
      <c r="AW562" s="12" t="s">
        <v>34</v>
      </c>
      <c r="AX562" s="12" t="s">
        <v>79</v>
      </c>
      <c r="AY562" s="244" t="s">
        <v>149</v>
      </c>
    </row>
    <row r="563" s="1" customFormat="1" ht="16.5" customHeight="1">
      <c r="B563" s="39"/>
      <c r="C563" s="220" t="s">
        <v>1032</v>
      </c>
      <c r="D563" s="220" t="s">
        <v>151</v>
      </c>
      <c r="E563" s="221" t="s">
        <v>1033</v>
      </c>
      <c r="F563" s="222" t="s">
        <v>1034</v>
      </c>
      <c r="G563" s="223" t="s">
        <v>171</v>
      </c>
      <c r="H563" s="224">
        <v>10.800000000000001</v>
      </c>
      <c r="I563" s="225"/>
      <c r="J563" s="226">
        <f>ROUND(I563*H563,2)</f>
        <v>0</v>
      </c>
      <c r="K563" s="222" t="s">
        <v>155</v>
      </c>
      <c r="L563" s="44"/>
      <c r="M563" s="227" t="s">
        <v>19</v>
      </c>
      <c r="N563" s="228" t="s">
        <v>43</v>
      </c>
      <c r="O563" s="84"/>
      <c r="P563" s="229">
        <f>O563*H563</f>
        <v>0</v>
      </c>
      <c r="Q563" s="229">
        <v>1.0000000000000001E-05</v>
      </c>
      <c r="R563" s="229">
        <f>Q563*H563</f>
        <v>0.00010800000000000001</v>
      </c>
      <c r="S563" s="229">
        <v>0</v>
      </c>
      <c r="T563" s="230">
        <f>S563*H563</f>
        <v>0</v>
      </c>
      <c r="AR563" s="231" t="s">
        <v>237</v>
      </c>
      <c r="AT563" s="231" t="s">
        <v>151</v>
      </c>
      <c r="AU563" s="231" t="s">
        <v>81</v>
      </c>
      <c r="AY563" s="18" t="s">
        <v>149</v>
      </c>
      <c r="BE563" s="232">
        <f>IF(N563="základní",J563,0)</f>
        <v>0</v>
      </c>
      <c r="BF563" s="232">
        <f>IF(N563="snížená",J563,0)</f>
        <v>0</v>
      </c>
      <c r="BG563" s="232">
        <f>IF(N563="zákl. přenesená",J563,0)</f>
        <v>0</v>
      </c>
      <c r="BH563" s="232">
        <f>IF(N563="sníž. přenesená",J563,0)</f>
        <v>0</v>
      </c>
      <c r="BI563" s="232">
        <f>IF(N563="nulová",J563,0)</f>
        <v>0</v>
      </c>
      <c r="BJ563" s="18" t="s">
        <v>79</v>
      </c>
      <c r="BK563" s="232">
        <f>ROUND(I563*H563,2)</f>
        <v>0</v>
      </c>
      <c r="BL563" s="18" t="s">
        <v>237</v>
      </c>
      <c r="BM563" s="231" t="s">
        <v>1035</v>
      </c>
    </row>
    <row r="564" s="12" customFormat="1">
      <c r="B564" s="233"/>
      <c r="C564" s="234"/>
      <c r="D564" s="235" t="s">
        <v>158</v>
      </c>
      <c r="E564" s="236" t="s">
        <v>19</v>
      </c>
      <c r="F564" s="237" t="s">
        <v>1036</v>
      </c>
      <c r="G564" s="234"/>
      <c r="H564" s="238">
        <v>10.800000000000001</v>
      </c>
      <c r="I564" s="239"/>
      <c r="J564" s="234"/>
      <c r="K564" s="234"/>
      <c r="L564" s="240"/>
      <c r="M564" s="241"/>
      <c r="N564" s="242"/>
      <c r="O564" s="242"/>
      <c r="P564" s="242"/>
      <c r="Q564" s="242"/>
      <c r="R564" s="242"/>
      <c r="S564" s="242"/>
      <c r="T564" s="243"/>
      <c r="AT564" s="244" t="s">
        <v>158</v>
      </c>
      <c r="AU564" s="244" t="s">
        <v>81</v>
      </c>
      <c r="AV564" s="12" t="s">
        <v>81</v>
      </c>
      <c r="AW564" s="12" t="s">
        <v>34</v>
      </c>
      <c r="AX564" s="12" t="s">
        <v>79</v>
      </c>
      <c r="AY564" s="244" t="s">
        <v>149</v>
      </c>
    </row>
    <row r="565" s="1" customFormat="1" ht="16.5" customHeight="1">
      <c r="B565" s="39"/>
      <c r="C565" s="266" t="s">
        <v>1037</v>
      </c>
      <c r="D565" s="266" t="s">
        <v>215</v>
      </c>
      <c r="E565" s="267" t="s">
        <v>1038</v>
      </c>
      <c r="F565" s="268" t="s">
        <v>1039</v>
      </c>
      <c r="G565" s="269" t="s">
        <v>171</v>
      </c>
      <c r="H565" s="270">
        <v>11.880000000000001</v>
      </c>
      <c r="I565" s="271"/>
      <c r="J565" s="272">
        <f>ROUND(I565*H565,2)</f>
        <v>0</v>
      </c>
      <c r="K565" s="268" t="s">
        <v>155</v>
      </c>
      <c r="L565" s="273"/>
      <c r="M565" s="274" t="s">
        <v>19</v>
      </c>
      <c r="N565" s="275" t="s">
        <v>43</v>
      </c>
      <c r="O565" s="84"/>
      <c r="P565" s="229">
        <f>O565*H565</f>
        <v>0</v>
      </c>
      <c r="Q565" s="229">
        <v>0.00027999999999999998</v>
      </c>
      <c r="R565" s="229">
        <f>Q565*H565</f>
        <v>0.0033263999999999998</v>
      </c>
      <c r="S565" s="229">
        <v>0</v>
      </c>
      <c r="T565" s="230">
        <f>S565*H565</f>
        <v>0</v>
      </c>
      <c r="AR565" s="231" t="s">
        <v>316</v>
      </c>
      <c r="AT565" s="231" t="s">
        <v>215</v>
      </c>
      <c r="AU565" s="231" t="s">
        <v>81</v>
      </c>
      <c r="AY565" s="18" t="s">
        <v>149</v>
      </c>
      <c r="BE565" s="232">
        <f>IF(N565="základní",J565,0)</f>
        <v>0</v>
      </c>
      <c r="BF565" s="232">
        <f>IF(N565="snížená",J565,0)</f>
        <v>0</v>
      </c>
      <c r="BG565" s="232">
        <f>IF(N565="zákl. přenesená",J565,0)</f>
        <v>0</v>
      </c>
      <c r="BH565" s="232">
        <f>IF(N565="sníž. přenesená",J565,0)</f>
        <v>0</v>
      </c>
      <c r="BI565" s="232">
        <f>IF(N565="nulová",J565,0)</f>
        <v>0</v>
      </c>
      <c r="BJ565" s="18" t="s">
        <v>79</v>
      </c>
      <c r="BK565" s="232">
        <f>ROUND(I565*H565,2)</f>
        <v>0</v>
      </c>
      <c r="BL565" s="18" t="s">
        <v>237</v>
      </c>
      <c r="BM565" s="231" t="s">
        <v>1040</v>
      </c>
    </row>
    <row r="566" s="12" customFormat="1">
      <c r="B566" s="233"/>
      <c r="C566" s="234"/>
      <c r="D566" s="235" t="s">
        <v>158</v>
      </c>
      <c r="E566" s="236" t="s">
        <v>19</v>
      </c>
      <c r="F566" s="237" t="s">
        <v>1041</v>
      </c>
      <c r="G566" s="234"/>
      <c r="H566" s="238">
        <v>11.880000000000001</v>
      </c>
      <c r="I566" s="239"/>
      <c r="J566" s="234"/>
      <c r="K566" s="234"/>
      <c r="L566" s="240"/>
      <c r="M566" s="241"/>
      <c r="N566" s="242"/>
      <c r="O566" s="242"/>
      <c r="P566" s="242"/>
      <c r="Q566" s="242"/>
      <c r="R566" s="242"/>
      <c r="S566" s="242"/>
      <c r="T566" s="243"/>
      <c r="AT566" s="244" t="s">
        <v>158</v>
      </c>
      <c r="AU566" s="244" t="s">
        <v>81</v>
      </c>
      <c r="AV566" s="12" t="s">
        <v>81</v>
      </c>
      <c r="AW566" s="12" t="s">
        <v>34</v>
      </c>
      <c r="AX566" s="12" t="s">
        <v>79</v>
      </c>
      <c r="AY566" s="244" t="s">
        <v>149</v>
      </c>
    </row>
    <row r="567" s="1" customFormat="1" ht="24" customHeight="1">
      <c r="B567" s="39"/>
      <c r="C567" s="220" t="s">
        <v>1042</v>
      </c>
      <c r="D567" s="220" t="s">
        <v>151</v>
      </c>
      <c r="E567" s="221" t="s">
        <v>1043</v>
      </c>
      <c r="F567" s="222" t="s">
        <v>1044</v>
      </c>
      <c r="G567" s="223" t="s">
        <v>206</v>
      </c>
      <c r="H567" s="224">
        <v>0.088999999999999996</v>
      </c>
      <c r="I567" s="225"/>
      <c r="J567" s="226">
        <f>ROUND(I567*H567,2)</f>
        <v>0</v>
      </c>
      <c r="K567" s="222" t="s">
        <v>155</v>
      </c>
      <c r="L567" s="44"/>
      <c r="M567" s="227" t="s">
        <v>19</v>
      </c>
      <c r="N567" s="228" t="s">
        <v>43</v>
      </c>
      <c r="O567" s="84"/>
      <c r="P567" s="229">
        <f>O567*H567</f>
        <v>0</v>
      </c>
      <c r="Q567" s="229">
        <v>0</v>
      </c>
      <c r="R567" s="229">
        <f>Q567*H567</f>
        <v>0</v>
      </c>
      <c r="S567" s="229">
        <v>0</v>
      </c>
      <c r="T567" s="230">
        <f>S567*H567</f>
        <v>0</v>
      </c>
      <c r="AR567" s="231" t="s">
        <v>237</v>
      </c>
      <c r="AT567" s="231" t="s">
        <v>151</v>
      </c>
      <c r="AU567" s="231" t="s">
        <v>81</v>
      </c>
      <c r="AY567" s="18" t="s">
        <v>149</v>
      </c>
      <c r="BE567" s="232">
        <f>IF(N567="základní",J567,0)</f>
        <v>0</v>
      </c>
      <c r="BF567" s="232">
        <f>IF(N567="snížená",J567,0)</f>
        <v>0</v>
      </c>
      <c r="BG567" s="232">
        <f>IF(N567="zákl. přenesená",J567,0)</f>
        <v>0</v>
      </c>
      <c r="BH567" s="232">
        <f>IF(N567="sníž. přenesená",J567,0)</f>
        <v>0</v>
      </c>
      <c r="BI567" s="232">
        <f>IF(N567="nulová",J567,0)</f>
        <v>0</v>
      </c>
      <c r="BJ567" s="18" t="s">
        <v>79</v>
      </c>
      <c r="BK567" s="232">
        <f>ROUND(I567*H567,2)</f>
        <v>0</v>
      </c>
      <c r="BL567" s="18" t="s">
        <v>237</v>
      </c>
      <c r="BM567" s="231" t="s">
        <v>1045</v>
      </c>
    </row>
    <row r="568" s="11" customFormat="1" ht="22.8" customHeight="1">
      <c r="B568" s="204"/>
      <c r="C568" s="205"/>
      <c r="D568" s="206" t="s">
        <v>71</v>
      </c>
      <c r="E568" s="218" t="s">
        <v>1046</v>
      </c>
      <c r="F568" s="218" t="s">
        <v>1047</v>
      </c>
      <c r="G568" s="205"/>
      <c r="H568" s="205"/>
      <c r="I568" s="208"/>
      <c r="J568" s="219">
        <f>BK568</f>
        <v>0</v>
      </c>
      <c r="K568" s="205"/>
      <c r="L568" s="210"/>
      <c r="M568" s="211"/>
      <c r="N568" s="212"/>
      <c r="O568" s="212"/>
      <c r="P568" s="213">
        <f>SUM(P569:P613)</f>
        <v>0</v>
      </c>
      <c r="Q568" s="212"/>
      <c r="R568" s="213">
        <f>SUM(R569:R613)</f>
        <v>2.8949393499999996</v>
      </c>
      <c r="S568" s="212"/>
      <c r="T568" s="214">
        <f>SUM(T569:T613)</f>
        <v>0</v>
      </c>
      <c r="AR568" s="215" t="s">
        <v>81</v>
      </c>
      <c r="AT568" s="216" t="s">
        <v>71</v>
      </c>
      <c r="AU568" s="216" t="s">
        <v>79</v>
      </c>
      <c r="AY568" s="215" t="s">
        <v>149</v>
      </c>
      <c r="BK568" s="217">
        <f>SUM(BK569:BK613)</f>
        <v>0</v>
      </c>
    </row>
    <row r="569" s="1" customFormat="1" ht="16.5" customHeight="1">
      <c r="B569" s="39"/>
      <c r="C569" s="220" t="s">
        <v>1048</v>
      </c>
      <c r="D569" s="220" t="s">
        <v>151</v>
      </c>
      <c r="E569" s="221" t="s">
        <v>1049</v>
      </c>
      <c r="F569" s="222" t="s">
        <v>1050</v>
      </c>
      <c r="G569" s="223" t="s">
        <v>154</v>
      </c>
      <c r="H569" s="224">
        <v>176.95400000000001</v>
      </c>
      <c r="I569" s="225"/>
      <c r="J569" s="226">
        <f>ROUND(I569*H569,2)</f>
        <v>0</v>
      </c>
      <c r="K569" s="222" t="s">
        <v>155</v>
      </c>
      <c r="L569" s="44"/>
      <c r="M569" s="227" t="s">
        <v>19</v>
      </c>
      <c r="N569" s="228" t="s">
        <v>43</v>
      </c>
      <c r="O569" s="84"/>
      <c r="P569" s="229">
        <f>O569*H569</f>
        <v>0</v>
      </c>
      <c r="Q569" s="229">
        <v>0.00029999999999999997</v>
      </c>
      <c r="R569" s="229">
        <f>Q569*H569</f>
        <v>0.0530862</v>
      </c>
      <c r="S569" s="229">
        <v>0</v>
      </c>
      <c r="T569" s="230">
        <f>S569*H569</f>
        <v>0</v>
      </c>
      <c r="AR569" s="231" t="s">
        <v>237</v>
      </c>
      <c r="AT569" s="231" t="s">
        <v>151</v>
      </c>
      <c r="AU569" s="231" t="s">
        <v>81</v>
      </c>
      <c r="AY569" s="18" t="s">
        <v>149</v>
      </c>
      <c r="BE569" s="232">
        <f>IF(N569="základní",J569,0)</f>
        <v>0</v>
      </c>
      <c r="BF569" s="232">
        <f>IF(N569="snížená",J569,0)</f>
        <v>0</v>
      </c>
      <c r="BG569" s="232">
        <f>IF(N569="zákl. přenesená",J569,0)</f>
        <v>0</v>
      </c>
      <c r="BH569" s="232">
        <f>IF(N569="sníž. přenesená",J569,0)</f>
        <v>0</v>
      </c>
      <c r="BI569" s="232">
        <f>IF(N569="nulová",J569,0)</f>
        <v>0</v>
      </c>
      <c r="BJ569" s="18" t="s">
        <v>79</v>
      </c>
      <c r="BK569" s="232">
        <f>ROUND(I569*H569,2)</f>
        <v>0</v>
      </c>
      <c r="BL569" s="18" t="s">
        <v>237</v>
      </c>
      <c r="BM569" s="231" t="s">
        <v>1051</v>
      </c>
    </row>
    <row r="570" s="12" customFormat="1">
      <c r="B570" s="233"/>
      <c r="C570" s="234"/>
      <c r="D570" s="235" t="s">
        <v>158</v>
      </c>
      <c r="E570" s="236" t="s">
        <v>19</v>
      </c>
      <c r="F570" s="237" t="s">
        <v>1052</v>
      </c>
      <c r="G570" s="234"/>
      <c r="H570" s="238">
        <v>15.199999999999999</v>
      </c>
      <c r="I570" s="239"/>
      <c r="J570" s="234"/>
      <c r="K570" s="234"/>
      <c r="L570" s="240"/>
      <c r="M570" s="241"/>
      <c r="N570" s="242"/>
      <c r="O570" s="242"/>
      <c r="P570" s="242"/>
      <c r="Q570" s="242"/>
      <c r="R570" s="242"/>
      <c r="S570" s="242"/>
      <c r="T570" s="243"/>
      <c r="AT570" s="244" t="s">
        <v>158</v>
      </c>
      <c r="AU570" s="244" t="s">
        <v>81</v>
      </c>
      <c r="AV570" s="12" t="s">
        <v>81</v>
      </c>
      <c r="AW570" s="12" t="s">
        <v>34</v>
      </c>
      <c r="AX570" s="12" t="s">
        <v>72</v>
      </c>
      <c r="AY570" s="244" t="s">
        <v>149</v>
      </c>
    </row>
    <row r="571" s="12" customFormat="1">
      <c r="B571" s="233"/>
      <c r="C571" s="234"/>
      <c r="D571" s="235" t="s">
        <v>158</v>
      </c>
      <c r="E571" s="236" t="s">
        <v>19</v>
      </c>
      <c r="F571" s="237" t="s">
        <v>1053</v>
      </c>
      <c r="G571" s="234"/>
      <c r="H571" s="238">
        <v>144.285</v>
      </c>
      <c r="I571" s="239"/>
      <c r="J571" s="234"/>
      <c r="K571" s="234"/>
      <c r="L571" s="240"/>
      <c r="M571" s="241"/>
      <c r="N571" s="242"/>
      <c r="O571" s="242"/>
      <c r="P571" s="242"/>
      <c r="Q571" s="242"/>
      <c r="R571" s="242"/>
      <c r="S571" s="242"/>
      <c r="T571" s="243"/>
      <c r="AT571" s="244" t="s">
        <v>158</v>
      </c>
      <c r="AU571" s="244" t="s">
        <v>81</v>
      </c>
      <c r="AV571" s="12" t="s">
        <v>81</v>
      </c>
      <c r="AW571" s="12" t="s">
        <v>34</v>
      </c>
      <c r="AX571" s="12" t="s">
        <v>72</v>
      </c>
      <c r="AY571" s="244" t="s">
        <v>149</v>
      </c>
    </row>
    <row r="572" s="12" customFormat="1">
      <c r="B572" s="233"/>
      <c r="C572" s="234"/>
      <c r="D572" s="235" t="s">
        <v>158</v>
      </c>
      <c r="E572" s="236" t="s">
        <v>19</v>
      </c>
      <c r="F572" s="237" t="s">
        <v>1054</v>
      </c>
      <c r="G572" s="234"/>
      <c r="H572" s="238">
        <v>2.9500000000000002</v>
      </c>
      <c r="I572" s="239"/>
      <c r="J572" s="234"/>
      <c r="K572" s="234"/>
      <c r="L572" s="240"/>
      <c r="M572" s="241"/>
      <c r="N572" s="242"/>
      <c r="O572" s="242"/>
      <c r="P572" s="242"/>
      <c r="Q572" s="242"/>
      <c r="R572" s="242"/>
      <c r="S572" s="242"/>
      <c r="T572" s="243"/>
      <c r="AT572" s="244" t="s">
        <v>158</v>
      </c>
      <c r="AU572" s="244" t="s">
        <v>81</v>
      </c>
      <c r="AV572" s="12" t="s">
        <v>81</v>
      </c>
      <c r="AW572" s="12" t="s">
        <v>34</v>
      </c>
      <c r="AX572" s="12" t="s">
        <v>72</v>
      </c>
      <c r="AY572" s="244" t="s">
        <v>149</v>
      </c>
    </row>
    <row r="573" s="12" customFormat="1">
      <c r="B573" s="233"/>
      <c r="C573" s="234"/>
      <c r="D573" s="235" t="s">
        <v>158</v>
      </c>
      <c r="E573" s="236" t="s">
        <v>19</v>
      </c>
      <c r="F573" s="237" t="s">
        <v>1055</v>
      </c>
      <c r="G573" s="234"/>
      <c r="H573" s="238">
        <v>0.19</v>
      </c>
      <c r="I573" s="239"/>
      <c r="J573" s="234"/>
      <c r="K573" s="234"/>
      <c r="L573" s="240"/>
      <c r="M573" s="241"/>
      <c r="N573" s="242"/>
      <c r="O573" s="242"/>
      <c r="P573" s="242"/>
      <c r="Q573" s="242"/>
      <c r="R573" s="242"/>
      <c r="S573" s="242"/>
      <c r="T573" s="243"/>
      <c r="AT573" s="244" t="s">
        <v>158</v>
      </c>
      <c r="AU573" s="244" t="s">
        <v>81</v>
      </c>
      <c r="AV573" s="12" t="s">
        <v>81</v>
      </c>
      <c r="AW573" s="12" t="s">
        <v>34</v>
      </c>
      <c r="AX573" s="12" t="s">
        <v>72</v>
      </c>
      <c r="AY573" s="244" t="s">
        <v>149</v>
      </c>
    </row>
    <row r="574" s="12" customFormat="1">
      <c r="B574" s="233"/>
      <c r="C574" s="234"/>
      <c r="D574" s="235" t="s">
        <v>158</v>
      </c>
      <c r="E574" s="236" t="s">
        <v>19</v>
      </c>
      <c r="F574" s="237" t="s">
        <v>1056</v>
      </c>
      <c r="G574" s="234"/>
      <c r="H574" s="238">
        <v>2.5760000000000001</v>
      </c>
      <c r="I574" s="239"/>
      <c r="J574" s="234"/>
      <c r="K574" s="234"/>
      <c r="L574" s="240"/>
      <c r="M574" s="241"/>
      <c r="N574" s="242"/>
      <c r="O574" s="242"/>
      <c r="P574" s="242"/>
      <c r="Q574" s="242"/>
      <c r="R574" s="242"/>
      <c r="S574" s="242"/>
      <c r="T574" s="243"/>
      <c r="AT574" s="244" t="s">
        <v>158</v>
      </c>
      <c r="AU574" s="244" t="s">
        <v>81</v>
      </c>
      <c r="AV574" s="12" t="s">
        <v>81</v>
      </c>
      <c r="AW574" s="12" t="s">
        <v>34</v>
      </c>
      <c r="AX574" s="12" t="s">
        <v>72</v>
      </c>
      <c r="AY574" s="244" t="s">
        <v>149</v>
      </c>
    </row>
    <row r="575" s="12" customFormat="1">
      <c r="B575" s="233"/>
      <c r="C575" s="234"/>
      <c r="D575" s="235" t="s">
        <v>158</v>
      </c>
      <c r="E575" s="236" t="s">
        <v>19</v>
      </c>
      <c r="F575" s="237" t="s">
        <v>1057</v>
      </c>
      <c r="G575" s="234"/>
      <c r="H575" s="238">
        <v>11.753</v>
      </c>
      <c r="I575" s="239"/>
      <c r="J575" s="234"/>
      <c r="K575" s="234"/>
      <c r="L575" s="240"/>
      <c r="M575" s="241"/>
      <c r="N575" s="242"/>
      <c r="O575" s="242"/>
      <c r="P575" s="242"/>
      <c r="Q575" s="242"/>
      <c r="R575" s="242"/>
      <c r="S575" s="242"/>
      <c r="T575" s="243"/>
      <c r="AT575" s="244" t="s">
        <v>158</v>
      </c>
      <c r="AU575" s="244" t="s">
        <v>81</v>
      </c>
      <c r="AV575" s="12" t="s">
        <v>81</v>
      </c>
      <c r="AW575" s="12" t="s">
        <v>34</v>
      </c>
      <c r="AX575" s="12" t="s">
        <v>72</v>
      </c>
      <c r="AY575" s="244" t="s">
        <v>149</v>
      </c>
    </row>
    <row r="576" s="14" customFormat="1">
      <c r="B576" s="255"/>
      <c r="C576" s="256"/>
      <c r="D576" s="235" t="s">
        <v>158</v>
      </c>
      <c r="E576" s="257" t="s">
        <v>19</v>
      </c>
      <c r="F576" s="258" t="s">
        <v>185</v>
      </c>
      <c r="G576" s="256"/>
      <c r="H576" s="259">
        <v>176.95399999999995</v>
      </c>
      <c r="I576" s="260"/>
      <c r="J576" s="256"/>
      <c r="K576" s="256"/>
      <c r="L576" s="261"/>
      <c r="M576" s="262"/>
      <c r="N576" s="263"/>
      <c r="O576" s="263"/>
      <c r="P576" s="263"/>
      <c r="Q576" s="263"/>
      <c r="R576" s="263"/>
      <c r="S576" s="263"/>
      <c r="T576" s="264"/>
      <c r="AT576" s="265" t="s">
        <v>158</v>
      </c>
      <c r="AU576" s="265" t="s">
        <v>81</v>
      </c>
      <c r="AV576" s="14" t="s">
        <v>156</v>
      </c>
      <c r="AW576" s="14" t="s">
        <v>34</v>
      </c>
      <c r="AX576" s="14" t="s">
        <v>79</v>
      </c>
      <c r="AY576" s="265" t="s">
        <v>149</v>
      </c>
    </row>
    <row r="577" s="1" customFormat="1" ht="24" customHeight="1">
      <c r="B577" s="39"/>
      <c r="C577" s="220" t="s">
        <v>1058</v>
      </c>
      <c r="D577" s="220" t="s">
        <v>151</v>
      </c>
      <c r="E577" s="221" t="s">
        <v>1059</v>
      </c>
      <c r="F577" s="222" t="s">
        <v>1060</v>
      </c>
      <c r="G577" s="223" t="s">
        <v>154</v>
      </c>
      <c r="H577" s="224">
        <v>15.199999999999999</v>
      </c>
      <c r="I577" s="225"/>
      <c r="J577" s="226">
        <f>ROUND(I577*H577,2)</f>
        <v>0</v>
      </c>
      <c r="K577" s="222" t="s">
        <v>155</v>
      </c>
      <c r="L577" s="44"/>
      <c r="M577" s="227" t="s">
        <v>19</v>
      </c>
      <c r="N577" s="228" t="s">
        <v>43</v>
      </c>
      <c r="O577" s="84"/>
      <c r="P577" s="229">
        <f>O577*H577</f>
        <v>0</v>
      </c>
      <c r="Q577" s="229">
        <v>0.0051999999999999998</v>
      </c>
      <c r="R577" s="229">
        <f>Q577*H577</f>
        <v>0.079039999999999999</v>
      </c>
      <c r="S577" s="229">
        <v>0</v>
      </c>
      <c r="T577" s="230">
        <f>S577*H577</f>
        <v>0</v>
      </c>
      <c r="AR577" s="231" t="s">
        <v>237</v>
      </c>
      <c r="AT577" s="231" t="s">
        <v>151</v>
      </c>
      <c r="AU577" s="231" t="s">
        <v>81</v>
      </c>
      <c r="AY577" s="18" t="s">
        <v>149</v>
      </c>
      <c r="BE577" s="232">
        <f>IF(N577="základní",J577,0)</f>
        <v>0</v>
      </c>
      <c r="BF577" s="232">
        <f>IF(N577="snížená",J577,0)</f>
        <v>0</v>
      </c>
      <c r="BG577" s="232">
        <f>IF(N577="zákl. přenesená",J577,0)</f>
        <v>0</v>
      </c>
      <c r="BH577" s="232">
        <f>IF(N577="sníž. přenesená",J577,0)</f>
        <v>0</v>
      </c>
      <c r="BI577" s="232">
        <f>IF(N577="nulová",J577,0)</f>
        <v>0</v>
      </c>
      <c r="BJ577" s="18" t="s">
        <v>79</v>
      </c>
      <c r="BK577" s="232">
        <f>ROUND(I577*H577,2)</f>
        <v>0</v>
      </c>
      <c r="BL577" s="18" t="s">
        <v>237</v>
      </c>
      <c r="BM577" s="231" t="s">
        <v>1061</v>
      </c>
    </row>
    <row r="578" s="12" customFormat="1">
      <c r="B578" s="233"/>
      <c r="C578" s="234"/>
      <c r="D578" s="235" t="s">
        <v>158</v>
      </c>
      <c r="E578" s="236" t="s">
        <v>19</v>
      </c>
      <c r="F578" s="237" t="s">
        <v>1062</v>
      </c>
      <c r="G578" s="234"/>
      <c r="H578" s="238">
        <v>7.7999999999999998</v>
      </c>
      <c r="I578" s="239"/>
      <c r="J578" s="234"/>
      <c r="K578" s="234"/>
      <c r="L578" s="240"/>
      <c r="M578" s="241"/>
      <c r="N578" s="242"/>
      <c r="O578" s="242"/>
      <c r="P578" s="242"/>
      <c r="Q578" s="242"/>
      <c r="R578" s="242"/>
      <c r="S578" s="242"/>
      <c r="T578" s="243"/>
      <c r="AT578" s="244" t="s">
        <v>158</v>
      </c>
      <c r="AU578" s="244" t="s">
        <v>81</v>
      </c>
      <c r="AV578" s="12" t="s">
        <v>81</v>
      </c>
      <c r="AW578" s="12" t="s">
        <v>34</v>
      </c>
      <c r="AX578" s="12" t="s">
        <v>72</v>
      </c>
      <c r="AY578" s="244" t="s">
        <v>149</v>
      </c>
    </row>
    <row r="579" s="12" customFormat="1">
      <c r="B579" s="233"/>
      <c r="C579" s="234"/>
      <c r="D579" s="235" t="s">
        <v>158</v>
      </c>
      <c r="E579" s="236" t="s">
        <v>19</v>
      </c>
      <c r="F579" s="237" t="s">
        <v>1063</v>
      </c>
      <c r="G579" s="234"/>
      <c r="H579" s="238">
        <v>7.4000000000000004</v>
      </c>
      <c r="I579" s="239"/>
      <c r="J579" s="234"/>
      <c r="K579" s="234"/>
      <c r="L579" s="240"/>
      <c r="M579" s="241"/>
      <c r="N579" s="242"/>
      <c r="O579" s="242"/>
      <c r="P579" s="242"/>
      <c r="Q579" s="242"/>
      <c r="R579" s="242"/>
      <c r="S579" s="242"/>
      <c r="T579" s="243"/>
      <c r="AT579" s="244" t="s">
        <v>158</v>
      </c>
      <c r="AU579" s="244" t="s">
        <v>81</v>
      </c>
      <c r="AV579" s="12" t="s">
        <v>81</v>
      </c>
      <c r="AW579" s="12" t="s">
        <v>34</v>
      </c>
      <c r="AX579" s="12" t="s">
        <v>72</v>
      </c>
      <c r="AY579" s="244" t="s">
        <v>149</v>
      </c>
    </row>
    <row r="580" s="14" customFormat="1">
      <c r="B580" s="255"/>
      <c r="C580" s="256"/>
      <c r="D580" s="235" t="s">
        <v>158</v>
      </c>
      <c r="E580" s="257" t="s">
        <v>19</v>
      </c>
      <c r="F580" s="258" t="s">
        <v>185</v>
      </c>
      <c r="G580" s="256"/>
      <c r="H580" s="259">
        <v>15.199999999999999</v>
      </c>
      <c r="I580" s="260"/>
      <c r="J580" s="256"/>
      <c r="K580" s="256"/>
      <c r="L580" s="261"/>
      <c r="M580" s="262"/>
      <c r="N580" s="263"/>
      <c r="O580" s="263"/>
      <c r="P580" s="263"/>
      <c r="Q580" s="263"/>
      <c r="R580" s="263"/>
      <c r="S580" s="263"/>
      <c r="T580" s="264"/>
      <c r="AT580" s="265" t="s">
        <v>158</v>
      </c>
      <c r="AU580" s="265" t="s">
        <v>81</v>
      </c>
      <c r="AV580" s="14" t="s">
        <v>156</v>
      </c>
      <c r="AW580" s="14" t="s">
        <v>34</v>
      </c>
      <c r="AX580" s="14" t="s">
        <v>79</v>
      </c>
      <c r="AY580" s="265" t="s">
        <v>149</v>
      </c>
    </row>
    <row r="581" s="1" customFormat="1" ht="16.5" customHeight="1">
      <c r="B581" s="39"/>
      <c r="C581" s="266" t="s">
        <v>1064</v>
      </c>
      <c r="D581" s="266" t="s">
        <v>215</v>
      </c>
      <c r="E581" s="267" t="s">
        <v>1065</v>
      </c>
      <c r="F581" s="268" t="s">
        <v>1066</v>
      </c>
      <c r="G581" s="269" t="s">
        <v>154</v>
      </c>
      <c r="H581" s="270">
        <v>16.719999999999999</v>
      </c>
      <c r="I581" s="271"/>
      <c r="J581" s="272">
        <f>ROUND(I581*H581,2)</f>
        <v>0</v>
      </c>
      <c r="K581" s="268" t="s">
        <v>155</v>
      </c>
      <c r="L581" s="273"/>
      <c r="M581" s="274" t="s">
        <v>19</v>
      </c>
      <c r="N581" s="275" t="s">
        <v>43</v>
      </c>
      <c r="O581" s="84"/>
      <c r="P581" s="229">
        <f>O581*H581</f>
        <v>0</v>
      </c>
      <c r="Q581" s="229">
        <v>0.0126</v>
      </c>
      <c r="R581" s="229">
        <f>Q581*H581</f>
        <v>0.210672</v>
      </c>
      <c r="S581" s="229">
        <v>0</v>
      </c>
      <c r="T581" s="230">
        <f>S581*H581</f>
        <v>0</v>
      </c>
      <c r="AR581" s="231" t="s">
        <v>316</v>
      </c>
      <c r="AT581" s="231" t="s">
        <v>215</v>
      </c>
      <c r="AU581" s="231" t="s">
        <v>81</v>
      </c>
      <c r="AY581" s="18" t="s">
        <v>149</v>
      </c>
      <c r="BE581" s="232">
        <f>IF(N581="základní",J581,0)</f>
        <v>0</v>
      </c>
      <c r="BF581" s="232">
        <f>IF(N581="snížená",J581,0)</f>
        <v>0</v>
      </c>
      <c r="BG581" s="232">
        <f>IF(N581="zákl. přenesená",J581,0)</f>
        <v>0</v>
      </c>
      <c r="BH581" s="232">
        <f>IF(N581="sníž. přenesená",J581,0)</f>
        <v>0</v>
      </c>
      <c r="BI581" s="232">
        <f>IF(N581="nulová",J581,0)</f>
        <v>0</v>
      </c>
      <c r="BJ581" s="18" t="s">
        <v>79</v>
      </c>
      <c r="BK581" s="232">
        <f>ROUND(I581*H581,2)</f>
        <v>0</v>
      </c>
      <c r="BL581" s="18" t="s">
        <v>237</v>
      </c>
      <c r="BM581" s="231" t="s">
        <v>1067</v>
      </c>
    </row>
    <row r="582" s="12" customFormat="1">
      <c r="B582" s="233"/>
      <c r="C582" s="234"/>
      <c r="D582" s="235" t="s">
        <v>158</v>
      </c>
      <c r="E582" s="236" t="s">
        <v>19</v>
      </c>
      <c r="F582" s="237" t="s">
        <v>1068</v>
      </c>
      <c r="G582" s="234"/>
      <c r="H582" s="238">
        <v>16.719999999999999</v>
      </c>
      <c r="I582" s="239"/>
      <c r="J582" s="234"/>
      <c r="K582" s="234"/>
      <c r="L582" s="240"/>
      <c r="M582" s="241"/>
      <c r="N582" s="242"/>
      <c r="O582" s="242"/>
      <c r="P582" s="242"/>
      <c r="Q582" s="242"/>
      <c r="R582" s="242"/>
      <c r="S582" s="242"/>
      <c r="T582" s="243"/>
      <c r="AT582" s="244" t="s">
        <v>158</v>
      </c>
      <c r="AU582" s="244" t="s">
        <v>81</v>
      </c>
      <c r="AV582" s="12" t="s">
        <v>81</v>
      </c>
      <c r="AW582" s="12" t="s">
        <v>34</v>
      </c>
      <c r="AX582" s="12" t="s">
        <v>79</v>
      </c>
      <c r="AY582" s="244" t="s">
        <v>149</v>
      </c>
    </row>
    <row r="583" s="1" customFormat="1" ht="16.5" customHeight="1">
      <c r="B583" s="39"/>
      <c r="C583" s="220" t="s">
        <v>1069</v>
      </c>
      <c r="D583" s="220" t="s">
        <v>151</v>
      </c>
      <c r="E583" s="221" t="s">
        <v>1070</v>
      </c>
      <c r="F583" s="222" t="s">
        <v>1071</v>
      </c>
      <c r="G583" s="223" t="s">
        <v>154</v>
      </c>
      <c r="H583" s="224">
        <v>15.199999999999999</v>
      </c>
      <c r="I583" s="225"/>
      <c r="J583" s="226">
        <f>ROUND(I583*H583,2)</f>
        <v>0</v>
      </c>
      <c r="K583" s="222" t="s">
        <v>155</v>
      </c>
      <c r="L583" s="44"/>
      <c r="M583" s="227" t="s">
        <v>19</v>
      </c>
      <c r="N583" s="228" t="s">
        <v>43</v>
      </c>
      <c r="O583" s="84"/>
      <c r="P583" s="229">
        <f>O583*H583</f>
        <v>0</v>
      </c>
      <c r="Q583" s="229">
        <v>0</v>
      </c>
      <c r="R583" s="229">
        <f>Q583*H583</f>
        <v>0</v>
      </c>
      <c r="S583" s="229">
        <v>0</v>
      </c>
      <c r="T583" s="230">
        <f>S583*H583</f>
        <v>0</v>
      </c>
      <c r="AR583" s="231" t="s">
        <v>237</v>
      </c>
      <c r="AT583" s="231" t="s">
        <v>151</v>
      </c>
      <c r="AU583" s="231" t="s">
        <v>81</v>
      </c>
      <c r="AY583" s="18" t="s">
        <v>149</v>
      </c>
      <c r="BE583" s="232">
        <f>IF(N583="základní",J583,0)</f>
        <v>0</v>
      </c>
      <c r="BF583" s="232">
        <f>IF(N583="snížená",J583,0)</f>
        <v>0</v>
      </c>
      <c r="BG583" s="232">
        <f>IF(N583="zákl. přenesená",J583,0)</f>
        <v>0</v>
      </c>
      <c r="BH583" s="232">
        <f>IF(N583="sníž. přenesená",J583,0)</f>
        <v>0</v>
      </c>
      <c r="BI583" s="232">
        <f>IF(N583="nulová",J583,0)</f>
        <v>0</v>
      </c>
      <c r="BJ583" s="18" t="s">
        <v>79</v>
      </c>
      <c r="BK583" s="232">
        <f>ROUND(I583*H583,2)</f>
        <v>0</v>
      </c>
      <c r="BL583" s="18" t="s">
        <v>237</v>
      </c>
      <c r="BM583" s="231" t="s">
        <v>1072</v>
      </c>
    </row>
    <row r="584" s="1" customFormat="1" ht="16.5" customHeight="1">
      <c r="B584" s="39"/>
      <c r="C584" s="220" t="s">
        <v>1073</v>
      </c>
      <c r="D584" s="220" t="s">
        <v>151</v>
      </c>
      <c r="E584" s="221" t="s">
        <v>1074</v>
      </c>
      <c r="F584" s="222" t="s">
        <v>1075</v>
      </c>
      <c r="G584" s="223" t="s">
        <v>154</v>
      </c>
      <c r="H584" s="224">
        <v>15.199999999999999</v>
      </c>
      <c r="I584" s="225"/>
      <c r="J584" s="226">
        <f>ROUND(I584*H584,2)</f>
        <v>0</v>
      </c>
      <c r="K584" s="222" t="s">
        <v>155</v>
      </c>
      <c r="L584" s="44"/>
      <c r="M584" s="227" t="s">
        <v>19</v>
      </c>
      <c r="N584" s="228" t="s">
        <v>43</v>
      </c>
      <c r="O584" s="84"/>
      <c r="P584" s="229">
        <f>O584*H584</f>
        <v>0</v>
      </c>
      <c r="Q584" s="229">
        <v>0</v>
      </c>
      <c r="R584" s="229">
        <f>Q584*H584</f>
        <v>0</v>
      </c>
      <c r="S584" s="229">
        <v>0</v>
      </c>
      <c r="T584" s="230">
        <f>S584*H584</f>
        <v>0</v>
      </c>
      <c r="AR584" s="231" t="s">
        <v>237</v>
      </c>
      <c r="AT584" s="231" t="s">
        <v>151</v>
      </c>
      <c r="AU584" s="231" t="s">
        <v>81</v>
      </c>
      <c r="AY584" s="18" t="s">
        <v>149</v>
      </c>
      <c r="BE584" s="232">
        <f>IF(N584="základní",J584,0)</f>
        <v>0</v>
      </c>
      <c r="BF584" s="232">
        <f>IF(N584="snížená",J584,0)</f>
        <v>0</v>
      </c>
      <c r="BG584" s="232">
        <f>IF(N584="zákl. přenesená",J584,0)</f>
        <v>0</v>
      </c>
      <c r="BH584" s="232">
        <f>IF(N584="sníž. přenesená",J584,0)</f>
        <v>0</v>
      </c>
      <c r="BI584" s="232">
        <f>IF(N584="nulová",J584,0)</f>
        <v>0</v>
      </c>
      <c r="BJ584" s="18" t="s">
        <v>79</v>
      </c>
      <c r="BK584" s="232">
        <f>ROUND(I584*H584,2)</f>
        <v>0</v>
      </c>
      <c r="BL584" s="18" t="s">
        <v>237</v>
      </c>
      <c r="BM584" s="231" t="s">
        <v>1076</v>
      </c>
    </row>
    <row r="585" s="1" customFormat="1" ht="16.5" customHeight="1">
      <c r="B585" s="39"/>
      <c r="C585" s="220" t="s">
        <v>1077</v>
      </c>
      <c r="D585" s="220" t="s">
        <v>151</v>
      </c>
      <c r="E585" s="221" t="s">
        <v>1078</v>
      </c>
      <c r="F585" s="222" t="s">
        <v>1079</v>
      </c>
      <c r="G585" s="223" t="s">
        <v>171</v>
      </c>
      <c r="H585" s="224">
        <v>7.5999999999999996</v>
      </c>
      <c r="I585" s="225"/>
      <c r="J585" s="226">
        <f>ROUND(I585*H585,2)</f>
        <v>0</v>
      </c>
      <c r="K585" s="222" t="s">
        <v>155</v>
      </c>
      <c r="L585" s="44"/>
      <c r="M585" s="227" t="s">
        <v>19</v>
      </c>
      <c r="N585" s="228" t="s">
        <v>43</v>
      </c>
      <c r="O585" s="84"/>
      <c r="P585" s="229">
        <f>O585*H585</f>
        <v>0</v>
      </c>
      <c r="Q585" s="229">
        <v>0.00025999999999999998</v>
      </c>
      <c r="R585" s="229">
        <f>Q585*H585</f>
        <v>0.0019759999999999999</v>
      </c>
      <c r="S585" s="229">
        <v>0</v>
      </c>
      <c r="T585" s="230">
        <f>S585*H585</f>
        <v>0</v>
      </c>
      <c r="AR585" s="231" t="s">
        <v>237</v>
      </c>
      <c r="AT585" s="231" t="s">
        <v>151</v>
      </c>
      <c r="AU585" s="231" t="s">
        <v>81</v>
      </c>
      <c r="AY585" s="18" t="s">
        <v>149</v>
      </c>
      <c r="BE585" s="232">
        <f>IF(N585="základní",J585,0)</f>
        <v>0</v>
      </c>
      <c r="BF585" s="232">
        <f>IF(N585="snížená",J585,0)</f>
        <v>0</v>
      </c>
      <c r="BG585" s="232">
        <f>IF(N585="zákl. přenesená",J585,0)</f>
        <v>0</v>
      </c>
      <c r="BH585" s="232">
        <f>IF(N585="sníž. přenesená",J585,0)</f>
        <v>0</v>
      </c>
      <c r="BI585" s="232">
        <f>IF(N585="nulová",J585,0)</f>
        <v>0</v>
      </c>
      <c r="BJ585" s="18" t="s">
        <v>79</v>
      </c>
      <c r="BK585" s="232">
        <f>ROUND(I585*H585,2)</f>
        <v>0</v>
      </c>
      <c r="BL585" s="18" t="s">
        <v>237</v>
      </c>
      <c r="BM585" s="231" t="s">
        <v>1080</v>
      </c>
    </row>
    <row r="586" s="12" customFormat="1">
      <c r="B586" s="233"/>
      <c r="C586" s="234"/>
      <c r="D586" s="235" t="s">
        <v>158</v>
      </c>
      <c r="E586" s="236" t="s">
        <v>19</v>
      </c>
      <c r="F586" s="237" t="s">
        <v>996</v>
      </c>
      <c r="G586" s="234"/>
      <c r="H586" s="238">
        <v>3.8999999999999999</v>
      </c>
      <c r="I586" s="239"/>
      <c r="J586" s="234"/>
      <c r="K586" s="234"/>
      <c r="L586" s="240"/>
      <c r="M586" s="241"/>
      <c r="N586" s="242"/>
      <c r="O586" s="242"/>
      <c r="P586" s="242"/>
      <c r="Q586" s="242"/>
      <c r="R586" s="242"/>
      <c r="S586" s="242"/>
      <c r="T586" s="243"/>
      <c r="AT586" s="244" t="s">
        <v>158</v>
      </c>
      <c r="AU586" s="244" t="s">
        <v>81</v>
      </c>
      <c r="AV586" s="12" t="s">
        <v>81</v>
      </c>
      <c r="AW586" s="12" t="s">
        <v>34</v>
      </c>
      <c r="AX586" s="12" t="s">
        <v>72</v>
      </c>
      <c r="AY586" s="244" t="s">
        <v>149</v>
      </c>
    </row>
    <row r="587" s="12" customFormat="1">
      <c r="B587" s="233"/>
      <c r="C587" s="234"/>
      <c r="D587" s="235" t="s">
        <v>158</v>
      </c>
      <c r="E587" s="236" t="s">
        <v>19</v>
      </c>
      <c r="F587" s="237" t="s">
        <v>997</v>
      </c>
      <c r="G587" s="234"/>
      <c r="H587" s="238">
        <v>3.7000000000000002</v>
      </c>
      <c r="I587" s="239"/>
      <c r="J587" s="234"/>
      <c r="K587" s="234"/>
      <c r="L587" s="240"/>
      <c r="M587" s="241"/>
      <c r="N587" s="242"/>
      <c r="O587" s="242"/>
      <c r="P587" s="242"/>
      <c r="Q587" s="242"/>
      <c r="R587" s="242"/>
      <c r="S587" s="242"/>
      <c r="T587" s="243"/>
      <c r="AT587" s="244" t="s">
        <v>158</v>
      </c>
      <c r="AU587" s="244" t="s">
        <v>81</v>
      </c>
      <c r="AV587" s="12" t="s">
        <v>81</v>
      </c>
      <c r="AW587" s="12" t="s">
        <v>34</v>
      </c>
      <c r="AX587" s="12" t="s">
        <v>72</v>
      </c>
      <c r="AY587" s="244" t="s">
        <v>149</v>
      </c>
    </row>
    <row r="588" s="14" customFormat="1">
      <c r="B588" s="255"/>
      <c r="C588" s="256"/>
      <c r="D588" s="235" t="s">
        <v>158</v>
      </c>
      <c r="E588" s="257" t="s">
        <v>19</v>
      </c>
      <c r="F588" s="258" t="s">
        <v>185</v>
      </c>
      <c r="G588" s="256"/>
      <c r="H588" s="259">
        <v>7.5999999999999996</v>
      </c>
      <c r="I588" s="260"/>
      <c r="J588" s="256"/>
      <c r="K588" s="256"/>
      <c r="L588" s="261"/>
      <c r="M588" s="262"/>
      <c r="N588" s="263"/>
      <c r="O588" s="263"/>
      <c r="P588" s="263"/>
      <c r="Q588" s="263"/>
      <c r="R588" s="263"/>
      <c r="S588" s="263"/>
      <c r="T588" s="264"/>
      <c r="AT588" s="265" t="s">
        <v>158</v>
      </c>
      <c r="AU588" s="265" t="s">
        <v>81</v>
      </c>
      <c r="AV588" s="14" t="s">
        <v>156</v>
      </c>
      <c r="AW588" s="14" t="s">
        <v>34</v>
      </c>
      <c r="AX588" s="14" t="s">
        <v>79</v>
      </c>
      <c r="AY588" s="265" t="s">
        <v>149</v>
      </c>
    </row>
    <row r="589" s="1" customFormat="1" ht="16.5" customHeight="1">
      <c r="B589" s="39"/>
      <c r="C589" s="220" t="s">
        <v>1081</v>
      </c>
      <c r="D589" s="220" t="s">
        <v>151</v>
      </c>
      <c r="E589" s="221" t="s">
        <v>1082</v>
      </c>
      <c r="F589" s="222" t="s">
        <v>1083</v>
      </c>
      <c r="G589" s="223" t="s">
        <v>171</v>
      </c>
      <c r="H589" s="224">
        <v>16</v>
      </c>
      <c r="I589" s="225"/>
      <c r="J589" s="226">
        <f>ROUND(I589*H589,2)</f>
        <v>0</v>
      </c>
      <c r="K589" s="222" t="s">
        <v>155</v>
      </c>
      <c r="L589" s="44"/>
      <c r="M589" s="227" t="s">
        <v>19</v>
      </c>
      <c r="N589" s="228" t="s">
        <v>43</v>
      </c>
      <c r="O589" s="84"/>
      <c r="P589" s="229">
        <f>O589*H589</f>
        <v>0</v>
      </c>
      <c r="Q589" s="229">
        <v>3.0000000000000001E-05</v>
      </c>
      <c r="R589" s="229">
        <f>Q589*H589</f>
        <v>0.00048000000000000001</v>
      </c>
      <c r="S589" s="229">
        <v>0</v>
      </c>
      <c r="T589" s="230">
        <f>S589*H589</f>
        <v>0</v>
      </c>
      <c r="AR589" s="231" t="s">
        <v>237</v>
      </c>
      <c r="AT589" s="231" t="s">
        <v>151</v>
      </c>
      <c r="AU589" s="231" t="s">
        <v>81</v>
      </c>
      <c r="AY589" s="18" t="s">
        <v>149</v>
      </c>
      <c r="BE589" s="232">
        <f>IF(N589="základní",J589,0)</f>
        <v>0</v>
      </c>
      <c r="BF589" s="232">
        <f>IF(N589="snížená",J589,0)</f>
        <v>0</v>
      </c>
      <c r="BG589" s="232">
        <f>IF(N589="zákl. přenesená",J589,0)</f>
        <v>0</v>
      </c>
      <c r="BH589" s="232">
        <f>IF(N589="sníž. přenesená",J589,0)</f>
        <v>0</v>
      </c>
      <c r="BI589" s="232">
        <f>IF(N589="nulová",J589,0)</f>
        <v>0</v>
      </c>
      <c r="BJ589" s="18" t="s">
        <v>79</v>
      </c>
      <c r="BK589" s="232">
        <f>ROUND(I589*H589,2)</f>
        <v>0</v>
      </c>
      <c r="BL589" s="18" t="s">
        <v>237</v>
      </c>
      <c r="BM589" s="231" t="s">
        <v>1084</v>
      </c>
    </row>
    <row r="590" s="12" customFormat="1">
      <c r="B590" s="233"/>
      <c r="C590" s="234"/>
      <c r="D590" s="235" t="s">
        <v>158</v>
      </c>
      <c r="E590" s="236" t="s">
        <v>19</v>
      </c>
      <c r="F590" s="237" t="s">
        <v>1085</v>
      </c>
      <c r="G590" s="234"/>
      <c r="H590" s="238">
        <v>8</v>
      </c>
      <c r="I590" s="239"/>
      <c r="J590" s="234"/>
      <c r="K590" s="234"/>
      <c r="L590" s="240"/>
      <c r="M590" s="241"/>
      <c r="N590" s="242"/>
      <c r="O590" s="242"/>
      <c r="P590" s="242"/>
      <c r="Q590" s="242"/>
      <c r="R590" s="242"/>
      <c r="S590" s="242"/>
      <c r="T590" s="243"/>
      <c r="AT590" s="244" t="s">
        <v>158</v>
      </c>
      <c r="AU590" s="244" t="s">
        <v>81</v>
      </c>
      <c r="AV590" s="12" t="s">
        <v>81</v>
      </c>
      <c r="AW590" s="12" t="s">
        <v>34</v>
      </c>
      <c r="AX590" s="12" t="s">
        <v>72</v>
      </c>
      <c r="AY590" s="244" t="s">
        <v>149</v>
      </c>
    </row>
    <row r="591" s="12" customFormat="1">
      <c r="B591" s="233"/>
      <c r="C591" s="234"/>
      <c r="D591" s="235" t="s">
        <v>158</v>
      </c>
      <c r="E591" s="236" t="s">
        <v>19</v>
      </c>
      <c r="F591" s="237" t="s">
        <v>1086</v>
      </c>
      <c r="G591" s="234"/>
      <c r="H591" s="238">
        <v>8</v>
      </c>
      <c r="I591" s="239"/>
      <c r="J591" s="234"/>
      <c r="K591" s="234"/>
      <c r="L591" s="240"/>
      <c r="M591" s="241"/>
      <c r="N591" s="242"/>
      <c r="O591" s="242"/>
      <c r="P591" s="242"/>
      <c r="Q591" s="242"/>
      <c r="R591" s="242"/>
      <c r="S591" s="242"/>
      <c r="T591" s="243"/>
      <c r="AT591" s="244" t="s">
        <v>158</v>
      </c>
      <c r="AU591" s="244" t="s">
        <v>81</v>
      </c>
      <c r="AV591" s="12" t="s">
        <v>81</v>
      </c>
      <c r="AW591" s="12" t="s">
        <v>34</v>
      </c>
      <c r="AX591" s="12" t="s">
        <v>72</v>
      </c>
      <c r="AY591" s="244" t="s">
        <v>149</v>
      </c>
    </row>
    <row r="592" s="14" customFormat="1">
      <c r="B592" s="255"/>
      <c r="C592" s="256"/>
      <c r="D592" s="235" t="s">
        <v>158</v>
      </c>
      <c r="E592" s="257" t="s">
        <v>19</v>
      </c>
      <c r="F592" s="258" t="s">
        <v>185</v>
      </c>
      <c r="G592" s="256"/>
      <c r="H592" s="259">
        <v>16</v>
      </c>
      <c r="I592" s="260"/>
      <c r="J592" s="256"/>
      <c r="K592" s="256"/>
      <c r="L592" s="261"/>
      <c r="M592" s="262"/>
      <c r="N592" s="263"/>
      <c r="O592" s="263"/>
      <c r="P592" s="263"/>
      <c r="Q592" s="263"/>
      <c r="R592" s="263"/>
      <c r="S592" s="263"/>
      <c r="T592" s="264"/>
      <c r="AT592" s="265" t="s">
        <v>158</v>
      </c>
      <c r="AU592" s="265" t="s">
        <v>81</v>
      </c>
      <c r="AV592" s="14" t="s">
        <v>156</v>
      </c>
      <c r="AW592" s="14" t="s">
        <v>34</v>
      </c>
      <c r="AX592" s="14" t="s">
        <v>79</v>
      </c>
      <c r="AY592" s="265" t="s">
        <v>149</v>
      </c>
    </row>
    <row r="593" s="1" customFormat="1" ht="16.5" customHeight="1">
      <c r="B593" s="39"/>
      <c r="C593" s="220" t="s">
        <v>1087</v>
      </c>
      <c r="D593" s="220" t="s">
        <v>151</v>
      </c>
      <c r="E593" s="221" t="s">
        <v>1088</v>
      </c>
      <c r="F593" s="222" t="s">
        <v>1089</v>
      </c>
      <c r="G593" s="223" t="s">
        <v>171</v>
      </c>
      <c r="H593" s="224">
        <v>37.950000000000003</v>
      </c>
      <c r="I593" s="225"/>
      <c r="J593" s="226">
        <f>ROUND(I593*H593,2)</f>
        <v>0</v>
      </c>
      <c r="K593" s="222" t="s">
        <v>155</v>
      </c>
      <c r="L593" s="44"/>
      <c r="M593" s="227" t="s">
        <v>19</v>
      </c>
      <c r="N593" s="228" t="s">
        <v>43</v>
      </c>
      <c r="O593" s="84"/>
      <c r="P593" s="229">
        <f>O593*H593</f>
        <v>0</v>
      </c>
      <c r="Q593" s="229">
        <v>0.00095</v>
      </c>
      <c r="R593" s="229">
        <f>Q593*H593</f>
        <v>0.036052500000000001</v>
      </c>
      <c r="S593" s="229">
        <v>0</v>
      </c>
      <c r="T593" s="230">
        <f>S593*H593</f>
        <v>0</v>
      </c>
      <c r="AR593" s="231" t="s">
        <v>237</v>
      </c>
      <c r="AT593" s="231" t="s">
        <v>151</v>
      </c>
      <c r="AU593" s="231" t="s">
        <v>81</v>
      </c>
      <c r="AY593" s="18" t="s">
        <v>149</v>
      </c>
      <c r="BE593" s="232">
        <f>IF(N593="základní",J593,0)</f>
        <v>0</v>
      </c>
      <c r="BF593" s="232">
        <f>IF(N593="snížená",J593,0)</f>
        <v>0</v>
      </c>
      <c r="BG593" s="232">
        <f>IF(N593="zákl. přenesená",J593,0)</f>
        <v>0</v>
      </c>
      <c r="BH593" s="232">
        <f>IF(N593="sníž. přenesená",J593,0)</f>
        <v>0</v>
      </c>
      <c r="BI593" s="232">
        <f>IF(N593="nulová",J593,0)</f>
        <v>0</v>
      </c>
      <c r="BJ593" s="18" t="s">
        <v>79</v>
      </c>
      <c r="BK593" s="232">
        <f>ROUND(I593*H593,2)</f>
        <v>0</v>
      </c>
      <c r="BL593" s="18" t="s">
        <v>237</v>
      </c>
      <c r="BM593" s="231" t="s">
        <v>1090</v>
      </c>
    </row>
    <row r="594" s="12" customFormat="1">
      <c r="B594" s="233"/>
      <c r="C594" s="234"/>
      <c r="D594" s="235" t="s">
        <v>158</v>
      </c>
      <c r="E594" s="236" t="s">
        <v>19</v>
      </c>
      <c r="F594" s="237" t="s">
        <v>1091</v>
      </c>
      <c r="G594" s="234"/>
      <c r="H594" s="238">
        <v>25.649999999999999</v>
      </c>
      <c r="I594" s="239"/>
      <c r="J594" s="234"/>
      <c r="K594" s="234"/>
      <c r="L594" s="240"/>
      <c r="M594" s="241"/>
      <c r="N594" s="242"/>
      <c r="O594" s="242"/>
      <c r="P594" s="242"/>
      <c r="Q594" s="242"/>
      <c r="R594" s="242"/>
      <c r="S594" s="242"/>
      <c r="T594" s="243"/>
      <c r="AT594" s="244" t="s">
        <v>158</v>
      </c>
      <c r="AU594" s="244" t="s">
        <v>81</v>
      </c>
      <c r="AV594" s="12" t="s">
        <v>81</v>
      </c>
      <c r="AW594" s="12" t="s">
        <v>34</v>
      </c>
      <c r="AX594" s="12" t="s">
        <v>72</v>
      </c>
      <c r="AY594" s="244" t="s">
        <v>149</v>
      </c>
    </row>
    <row r="595" s="12" customFormat="1">
      <c r="B595" s="233"/>
      <c r="C595" s="234"/>
      <c r="D595" s="235" t="s">
        <v>158</v>
      </c>
      <c r="E595" s="236" t="s">
        <v>19</v>
      </c>
      <c r="F595" s="237" t="s">
        <v>1092</v>
      </c>
      <c r="G595" s="234"/>
      <c r="H595" s="238">
        <v>1.1000000000000001</v>
      </c>
      <c r="I595" s="239"/>
      <c r="J595" s="234"/>
      <c r="K595" s="234"/>
      <c r="L595" s="240"/>
      <c r="M595" s="241"/>
      <c r="N595" s="242"/>
      <c r="O595" s="242"/>
      <c r="P595" s="242"/>
      <c r="Q595" s="242"/>
      <c r="R595" s="242"/>
      <c r="S595" s="242"/>
      <c r="T595" s="243"/>
      <c r="AT595" s="244" t="s">
        <v>158</v>
      </c>
      <c r="AU595" s="244" t="s">
        <v>81</v>
      </c>
      <c r="AV595" s="12" t="s">
        <v>81</v>
      </c>
      <c r="AW595" s="12" t="s">
        <v>34</v>
      </c>
      <c r="AX595" s="12" t="s">
        <v>72</v>
      </c>
      <c r="AY595" s="244" t="s">
        <v>149</v>
      </c>
    </row>
    <row r="596" s="12" customFormat="1">
      <c r="B596" s="233"/>
      <c r="C596" s="234"/>
      <c r="D596" s="235" t="s">
        <v>158</v>
      </c>
      <c r="E596" s="236" t="s">
        <v>19</v>
      </c>
      <c r="F596" s="237" t="s">
        <v>1093</v>
      </c>
      <c r="G596" s="234"/>
      <c r="H596" s="238">
        <v>11.199999999999999</v>
      </c>
      <c r="I596" s="239"/>
      <c r="J596" s="234"/>
      <c r="K596" s="234"/>
      <c r="L596" s="240"/>
      <c r="M596" s="241"/>
      <c r="N596" s="242"/>
      <c r="O596" s="242"/>
      <c r="P596" s="242"/>
      <c r="Q596" s="242"/>
      <c r="R596" s="242"/>
      <c r="S596" s="242"/>
      <c r="T596" s="243"/>
      <c r="AT596" s="244" t="s">
        <v>158</v>
      </c>
      <c r="AU596" s="244" t="s">
        <v>81</v>
      </c>
      <c r="AV596" s="12" t="s">
        <v>81</v>
      </c>
      <c r="AW596" s="12" t="s">
        <v>34</v>
      </c>
      <c r="AX596" s="12" t="s">
        <v>72</v>
      </c>
      <c r="AY596" s="244" t="s">
        <v>149</v>
      </c>
    </row>
    <row r="597" s="14" customFormat="1">
      <c r="B597" s="255"/>
      <c r="C597" s="256"/>
      <c r="D597" s="235" t="s">
        <v>158</v>
      </c>
      <c r="E597" s="257" t="s">
        <v>19</v>
      </c>
      <c r="F597" s="258" t="s">
        <v>185</v>
      </c>
      <c r="G597" s="256"/>
      <c r="H597" s="259">
        <v>37.950000000000003</v>
      </c>
      <c r="I597" s="260"/>
      <c r="J597" s="256"/>
      <c r="K597" s="256"/>
      <c r="L597" s="261"/>
      <c r="M597" s="262"/>
      <c r="N597" s="263"/>
      <c r="O597" s="263"/>
      <c r="P597" s="263"/>
      <c r="Q597" s="263"/>
      <c r="R597" s="263"/>
      <c r="S597" s="263"/>
      <c r="T597" s="264"/>
      <c r="AT597" s="265" t="s">
        <v>158</v>
      </c>
      <c r="AU597" s="265" t="s">
        <v>81</v>
      </c>
      <c r="AV597" s="14" t="s">
        <v>156</v>
      </c>
      <c r="AW597" s="14" t="s">
        <v>34</v>
      </c>
      <c r="AX597" s="14" t="s">
        <v>79</v>
      </c>
      <c r="AY597" s="265" t="s">
        <v>149</v>
      </c>
    </row>
    <row r="598" s="1" customFormat="1" ht="24" customHeight="1">
      <c r="B598" s="39"/>
      <c r="C598" s="220" t="s">
        <v>1094</v>
      </c>
      <c r="D598" s="220" t="s">
        <v>151</v>
      </c>
      <c r="E598" s="221" t="s">
        <v>1095</v>
      </c>
      <c r="F598" s="222" t="s">
        <v>1096</v>
      </c>
      <c r="G598" s="223" t="s">
        <v>171</v>
      </c>
      <c r="H598" s="224">
        <v>29.199999999999999</v>
      </c>
      <c r="I598" s="225"/>
      <c r="J598" s="226">
        <f>ROUND(I598*H598,2)</f>
        <v>0</v>
      </c>
      <c r="K598" s="222" t="s">
        <v>155</v>
      </c>
      <c r="L598" s="44"/>
      <c r="M598" s="227" t="s">
        <v>19</v>
      </c>
      <c r="N598" s="228" t="s">
        <v>43</v>
      </c>
      <c r="O598" s="84"/>
      <c r="P598" s="229">
        <f>O598*H598</f>
        <v>0</v>
      </c>
      <c r="Q598" s="229">
        <v>0.002</v>
      </c>
      <c r="R598" s="229">
        <f>Q598*H598</f>
        <v>0.058400000000000001</v>
      </c>
      <c r="S598" s="229">
        <v>0</v>
      </c>
      <c r="T598" s="230">
        <f>S598*H598</f>
        <v>0</v>
      </c>
      <c r="AR598" s="231" t="s">
        <v>237</v>
      </c>
      <c r="AT598" s="231" t="s">
        <v>151</v>
      </c>
      <c r="AU598" s="231" t="s">
        <v>81</v>
      </c>
      <c r="AY598" s="18" t="s">
        <v>149</v>
      </c>
      <c r="BE598" s="232">
        <f>IF(N598="základní",J598,0)</f>
        <v>0</v>
      </c>
      <c r="BF598" s="232">
        <f>IF(N598="snížená",J598,0)</f>
        <v>0</v>
      </c>
      <c r="BG598" s="232">
        <f>IF(N598="zákl. přenesená",J598,0)</f>
        <v>0</v>
      </c>
      <c r="BH598" s="232">
        <f>IF(N598="sníž. přenesená",J598,0)</f>
        <v>0</v>
      </c>
      <c r="BI598" s="232">
        <f>IF(N598="nulová",J598,0)</f>
        <v>0</v>
      </c>
      <c r="BJ598" s="18" t="s">
        <v>79</v>
      </c>
      <c r="BK598" s="232">
        <f>ROUND(I598*H598,2)</f>
        <v>0</v>
      </c>
      <c r="BL598" s="18" t="s">
        <v>237</v>
      </c>
      <c r="BM598" s="231" t="s">
        <v>1097</v>
      </c>
    </row>
    <row r="599" s="12" customFormat="1">
      <c r="B599" s="233"/>
      <c r="C599" s="234"/>
      <c r="D599" s="235" t="s">
        <v>158</v>
      </c>
      <c r="E599" s="236" t="s">
        <v>19</v>
      </c>
      <c r="F599" s="237" t="s">
        <v>1098</v>
      </c>
      <c r="G599" s="234"/>
      <c r="H599" s="238">
        <v>29.199999999999999</v>
      </c>
      <c r="I599" s="239"/>
      <c r="J599" s="234"/>
      <c r="K599" s="234"/>
      <c r="L599" s="240"/>
      <c r="M599" s="241"/>
      <c r="N599" s="242"/>
      <c r="O599" s="242"/>
      <c r="P599" s="242"/>
      <c r="Q599" s="242"/>
      <c r="R599" s="242"/>
      <c r="S599" s="242"/>
      <c r="T599" s="243"/>
      <c r="AT599" s="244" t="s">
        <v>158</v>
      </c>
      <c r="AU599" s="244" t="s">
        <v>81</v>
      </c>
      <c r="AV599" s="12" t="s">
        <v>81</v>
      </c>
      <c r="AW599" s="12" t="s">
        <v>34</v>
      </c>
      <c r="AX599" s="12" t="s">
        <v>79</v>
      </c>
      <c r="AY599" s="244" t="s">
        <v>149</v>
      </c>
    </row>
    <row r="600" s="1" customFormat="1" ht="24" customHeight="1">
      <c r="B600" s="39"/>
      <c r="C600" s="220" t="s">
        <v>1099</v>
      </c>
      <c r="D600" s="220" t="s">
        <v>151</v>
      </c>
      <c r="E600" s="221" t="s">
        <v>1100</v>
      </c>
      <c r="F600" s="222" t="s">
        <v>1101</v>
      </c>
      <c r="G600" s="223" t="s">
        <v>154</v>
      </c>
      <c r="H600" s="224">
        <v>144.285</v>
      </c>
      <c r="I600" s="225"/>
      <c r="J600" s="226">
        <f>ROUND(I600*H600,2)</f>
        <v>0</v>
      </c>
      <c r="K600" s="222" t="s">
        <v>155</v>
      </c>
      <c r="L600" s="44"/>
      <c r="M600" s="227" t="s">
        <v>19</v>
      </c>
      <c r="N600" s="228" t="s">
        <v>43</v>
      </c>
      <c r="O600" s="84"/>
      <c r="P600" s="229">
        <f>O600*H600</f>
        <v>0</v>
      </c>
      <c r="Q600" s="229">
        <v>0.0050499999999999998</v>
      </c>
      <c r="R600" s="229">
        <f>Q600*H600</f>
        <v>0.72863924999999996</v>
      </c>
      <c r="S600" s="229">
        <v>0</v>
      </c>
      <c r="T600" s="230">
        <f>S600*H600</f>
        <v>0</v>
      </c>
      <c r="AR600" s="231" t="s">
        <v>237</v>
      </c>
      <c r="AT600" s="231" t="s">
        <v>151</v>
      </c>
      <c r="AU600" s="231" t="s">
        <v>81</v>
      </c>
      <c r="AY600" s="18" t="s">
        <v>149</v>
      </c>
      <c r="BE600" s="232">
        <f>IF(N600="základní",J600,0)</f>
        <v>0</v>
      </c>
      <c r="BF600" s="232">
        <f>IF(N600="snížená",J600,0)</f>
        <v>0</v>
      </c>
      <c r="BG600" s="232">
        <f>IF(N600="zákl. přenesená",J600,0)</f>
        <v>0</v>
      </c>
      <c r="BH600" s="232">
        <f>IF(N600="sníž. přenesená",J600,0)</f>
        <v>0</v>
      </c>
      <c r="BI600" s="232">
        <f>IF(N600="nulová",J600,0)</f>
        <v>0</v>
      </c>
      <c r="BJ600" s="18" t="s">
        <v>79</v>
      </c>
      <c r="BK600" s="232">
        <f>ROUND(I600*H600,2)</f>
        <v>0</v>
      </c>
      <c r="BL600" s="18" t="s">
        <v>237</v>
      </c>
      <c r="BM600" s="231" t="s">
        <v>1102</v>
      </c>
    </row>
    <row r="601" s="12" customFormat="1">
      <c r="B601" s="233"/>
      <c r="C601" s="234"/>
      <c r="D601" s="235" t="s">
        <v>158</v>
      </c>
      <c r="E601" s="236" t="s">
        <v>19</v>
      </c>
      <c r="F601" s="237" t="s">
        <v>324</v>
      </c>
      <c r="G601" s="234"/>
      <c r="H601" s="238">
        <v>56.865000000000002</v>
      </c>
      <c r="I601" s="239"/>
      <c r="J601" s="234"/>
      <c r="K601" s="234"/>
      <c r="L601" s="240"/>
      <c r="M601" s="241"/>
      <c r="N601" s="242"/>
      <c r="O601" s="242"/>
      <c r="P601" s="242"/>
      <c r="Q601" s="242"/>
      <c r="R601" s="242"/>
      <c r="S601" s="242"/>
      <c r="T601" s="243"/>
      <c r="AT601" s="244" t="s">
        <v>158</v>
      </c>
      <c r="AU601" s="244" t="s">
        <v>81</v>
      </c>
      <c r="AV601" s="12" t="s">
        <v>81</v>
      </c>
      <c r="AW601" s="12" t="s">
        <v>34</v>
      </c>
      <c r="AX601" s="12" t="s">
        <v>72</v>
      </c>
      <c r="AY601" s="244" t="s">
        <v>149</v>
      </c>
    </row>
    <row r="602" s="12" customFormat="1">
      <c r="B602" s="233"/>
      <c r="C602" s="234"/>
      <c r="D602" s="235" t="s">
        <v>158</v>
      </c>
      <c r="E602" s="236" t="s">
        <v>19</v>
      </c>
      <c r="F602" s="237" t="s">
        <v>326</v>
      </c>
      <c r="G602" s="234"/>
      <c r="H602" s="238">
        <v>26.556000000000001</v>
      </c>
      <c r="I602" s="239"/>
      <c r="J602" s="234"/>
      <c r="K602" s="234"/>
      <c r="L602" s="240"/>
      <c r="M602" s="241"/>
      <c r="N602" s="242"/>
      <c r="O602" s="242"/>
      <c r="P602" s="242"/>
      <c r="Q602" s="242"/>
      <c r="R602" s="242"/>
      <c r="S602" s="242"/>
      <c r="T602" s="243"/>
      <c r="AT602" s="244" t="s">
        <v>158</v>
      </c>
      <c r="AU602" s="244" t="s">
        <v>81</v>
      </c>
      <c r="AV602" s="12" t="s">
        <v>81</v>
      </c>
      <c r="AW602" s="12" t="s">
        <v>34</v>
      </c>
      <c r="AX602" s="12" t="s">
        <v>72</v>
      </c>
      <c r="AY602" s="244" t="s">
        <v>149</v>
      </c>
    </row>
    <row r="603" s="12" customFormat="1">
      <c r="B603" s="233"/>
      <c r="C603" s="234"/>
      <c r="D603" s="235" t="s">
        <v>158</v>
      </c>
      <c r="E603" s="236" t="s">
        <v>19</v>
      </c>
      <c r="F603" s="237" t="s">
        <v>1103</v>
      </c>
      <c r="G603" s="234"/>
      <c r="H603" s="238">
        <v>44.444000000000003</v>
      </c>
      <c r="I603" s="239"/>
      <c r="J603" s="234"/>
      <c r="K603" s="234"/>
      <c r="L603" s="240"/>
      <c r="M603" s="241"/>
      <c r="N603" s="242"/>
      <c r="O603" s="242"/>
      <c r="P603" s="242"/>
      <c r="Q603" s="242"/>
      <c r="R603" s="242"/>
      <c r="S603" s="242"/>
      <c r="T603" s="243"/>
      <c r="AT603" s="244" t="s">
        <v>158</v>
      </c>
      <c r="AU603" s="244" t="s">
        <v>81</v>
      </c>
      <c r="AV603" s="12" t="s">
        <v>81</v>
      </c>
      <c r="AW603" s="12" t="s">
        <v>34</v>
      </c>
      <c r="AX603" s="12" t="s">
        <v>72</v>
      </c>
      <c r="AY603" s="244" t="s">
        <v>149</v>
      </c>
    </row>
    <row r="604" s="12" customFormat="1">
      <c r="B604" s="233"/>
      <c r="C604" s="234"/>
      <c r="D604" s="235" t="s">
        <v>158</v>
      </c>
      <c r="E604" s="236" t="s">
        <v>19</v>
      </c>
      <c r="F604" s="237" t="s">
        <v>1104</v>
      </c>
      <c r="G604" s="234"/>
      <c r="H604" s="238">
        <v>16.420000000000002</v>
      </c>
      <c r="I604" s="239"/>
      <c r="J604" s="234"/>
      <c r="K604" s="234"/>
      <c r="L604" s="240"/>
      <c r="M604" s="241"/>
      <c r="N604" s="242"/>
      <c r="O604" s="242"/>
      <c r="P604" s="242"/>
      <c r="Q604" s="242"/>
      <c r="R604" s="242"/>
      <c r="S604" s="242"/>
      <c r="T604" s="243"/>
      <c r="AT604" s="244" t="s">
        <v>158</v>
      </c>
      <c r="AU604" s="244" t="s">
        <v>81</v>
      </c>
      <c r="AV604" s="12" t="s">
        <v>81</v>
      </c>
      <c r="AW604" s="12" t="s">
        <v>34</v>
      </c>
      <c r="AX604" s="12" t="s">
        <v>72</v>
      </c>
      <c r="AY604" s="244" t="s">
        <v>149</v>
      </c>
    </row>
    <row r="605" s="14" customFormat="1">
      <c r="B605" s="255"/>
      <c r="C605" s="256"/>
      <c r="D605" s="235" t="s">
        <v>158</v>
      </c>
      <c r="E605" s="257" t="s">
        <v>19</v>
      </c>
      <c r="F605" s="258" t="s">
        <v>185</v>
      </c>
      <c r="G605" s="256"/>
      <c r="H605" s="259">
        <v>144.28500000000003</v>
      </c>
      <c r="I605" s="260"/>
      <c r="J605" s="256"/>
      <c r="K605" s="256"/>
      <c r="L605" s="261"/>
      <c r="M605" s="262"/>
      <c r="N605" s="263"/>
      <c r="O605" s="263"/>
      <c r="P605" s="263"/>
      <c r="Q605" s="263"/>
      <c r="R605" s="263"/>
      <c r="S605" s="263"/>
      <c r="T605" s="264"/>
      <c r="AT605" s="265" t="s">
        <v>158</v>
      </c>
      <c r="AU605" s="265" t="s">
        <v>81</v>
      </c>
      <c r="AV605" s="14" t="s">
        <v>156</v>
      </c>
      <c r="AW605" s="14" t="s">
        <v>34</v>
      </c>
      <c r="AX605" s="14" t="s">
        <v>79</v>
      </c>
      <c r="AY605" s="265" t="s">
        <v>149</v>
      </c>
    </row>
    <row r="606" s="1" customFormat="1" ht="16.5" customHeight="1">
      <c r="B606" s="39"/>
      <c r="C606" s="266" t="s">
        <v>1105</v>
      </c>
      <c r="D606" s="266" t="s">
        <v>215</v>
      </c>
      <c r="E606" s="267" t="s">
        <v>1106</v>
      </c>
      <c r="F606" s="268" t="s">
        <v>1107</v>
      </c>
      <c r="G606" s="269" t="s">
        <v>154</v>
      </c>
      <c r="H606" s="270">
        <v>176.18299999999999</v>
      </c>
      <c r="I606" s="271"/>
      <c r="J606" s="272">
        <f>ROUND(I606*H606,2)</f>
        <v>0</v>
      </c>
      <c r="K606" s="268" t="s">
        <v>457</v>
      </c>
      <c r="L606" s="273"/>
      <c r="M606" s="274" t="s">
        <v>19</v>
      </c>
      <c r="N606" s="275" t="s">
        <v>43</v>
      </c>
      <c r="O606" s="84"/>
      <c r="P606" s="229">
        <f>O606*H606</f>
        <v>0</v>
      </c>
      <c r="Q606" s="229">
        <v>0.0097999999999999997</v>
      </c>
      <c r="R606" s="229">
        <f>Q606*H606</f>
        <v>1.7265933999999998</v>
      </c>
      <c r="S606" s="229">
        <v>0</v>
      </c>
      <c r="T606" s="230">
        <f>S606*H606</f>
        <v>0</v>
      </c>
      <c r="AR606" s="231" t="s">
        <v>316</v>
      </c>
      <c r="AT606" s="231" t="s">
        <v>215</v>
      </c>
      <c r="AU606" s="231" t="s">
        <v>81</v>
      </c>
      <c r="AY606" s="18" t="s">
        <v>149</v>
      </c>
      <c r="BE606" s="232">
        <f>IF(N606="základní",J606,0)</f>
        <v>0</v>
      </c>
      <c r="BF606" s="232">
        <f>IF(N606="snížená",J606,0)</f>
        <v>0</v>
      </c>
      <c r="BG606" s="232">
        <f>IF(N606="zákl. přenesená",J606,0)</f>
        <v>0</v>
      </c>
      <c r="BH606" s="232">
        <f>IF(N606="sníž. přenesená",J606,0)</f>
        <v>0</v>
      </c>
      <c r="BI606" s="232">
        <f>IF(N606="nulová",J606,0)</f>
        <v>0</v>
      </c>
      <c r="BJ606" s="18" t="s">
        <v>79</v>
      </c>
      <c r="BK606" s="232">
        <f>ROUND(I606*H606,2)</f>
        <v>0</v>
      </c>
      <c r="BL606" s="18" t="s">
        <v>237</v>
      </c>
      <c r="BM606" s="231" t="s">
        <v>1108</v>
      </c>
    </row>
    <row r="607" s="12" customFormat="1">
      <c r="B607" s="233"/>
      <c r="C607" s="234"/>
      <c r="D607" s="235" t="s">
        <v>158</v>
      </c>
      <c r="E607" s="236" t="s">
        <v>19</v>
      </c>
      <c r="F607" s="237" t="s">
        <v>1109</v>
      </c>
      <c r="G607" s="234"/>
      <c r="H607" s="238">
        <v>158.714</v>
      </c>
      <c r="I607" s="239"/>
      <c r="J607" s="234"/>
      <c r="K607" s="234"/>
      <c r="L607" s="240"/>
      <c r="M607" s="241"/>
      <c r="N607" s="242"/>
      <c r="O607" s="242"/>
      <c r="P607" s="242"/>
      <c r="Q607" s="242"/>
      <c r="R607" s="242"/>
      <c r="S607" s="242"/>
      <c r="T607" s="243"/>
      <c r="AT607" s="244" t="s">
        <v>158</v>
      </c>
      <c r="AU607" s="244" t="s">
        <v>81</v>
      </c>
      <c r="AV607" s="12" t="s">
        <v>81</v>
      </c>
      <c r="AW607" s="12" t="s">
        <v>34</v>
      </c>
      <c r="AX607" s="12" t="s">
        <v>72</v>
      </c>
      <c r="AY607" s="244" t="s">
        <v>149</v>
      </c>
    </row>
    <row r="608" s="12" customFormat="1">
      <c r="B608" s="233"/>
      <c r="C608" s="234"/>
      <c r="D608" s="235" t="s">
        <v>158</v>
      </c>
      <c r="E608" s="236" t="s">
        <v>19</v>
      </c>
      <c r="F608" s="237" t="s">
        <v>1110</v>
      </c>
      <c r="G608" s="234"/>
      <c r="H608" s="238">
        <v>2.9500000000000002</v>
      </c>
      <c r="I608" s="239"/>
      <c r="J608" s="234"/>
      <c r="K608" s="234"/>
      <c r="L608" s="240"/>
      <c r="M608" s="241"/>
      <c r="N608" s="242"/>
      <c r="O608" s="242"/>
      <c r="P608" s="242"/>
      <c r="Q608" s="242"/>
      <c r="R608" s="242"/>
      <c r="S608" s="242"/>
      <c r="T608" s="243"/>
      <c r="AT608" s="244" t="s">
        <v>158</v>
      </c>
      <c r="AU608" s="244" t="s">
        <v>81</v>
      </c>
      <c r="AV608" s="12" t="s">
        <v>81</v>
      </c>
      <c r="AW608" s="12" t="s">
        <v>34</v>
      </c>
      <c r="AX608" s="12" t="s">
        <v>72</v>
      </c>
      <c r="AY608" s="244" t="s">
        <v>149</v>
      </c>
    </row>
    <row r="609" s="12" customFormat="1">
      <c r="B609" s="233"/>
      <c r="C609" s="234"/>
      <c r="D609" s="235" t="s">
        <v>158</v>
      </c>
      <c r="E609" s="236" t="s">
        <v>19</v>
      </c>
      <c r="F609" s="237" t="s">
        <v>1111</v>
      </c>
      <c r="G609" s="234"/>
      <c r="H609" s="238">
        <v>0.19</v>
      </c>
      <c r="I609" s="239"/>
      <c r="J609" s="234"/>
      <c r="K609" s="234"/>
      <c r="L609" s="240"/>
      <c r="M609" s="241"/>
      <c r="N609" s="242"/>
      <c r="O609" s="242"/>
      <c r="P609" s="242"/>
      <c r="Q609" s="242"/>
      <c r="R609" s="242"/>
      <c r="S609" s="242"/>
      <c r="T609" s="243"/>
      <c r="AT609" s="244" t="s">
        <v>158</v>
      </c>
      <c r="AU609" s="244" t="s">
        <v>81</v>
      </c>
      <c r="AV609" s="12" t="s">
        <v>81</v>
      </c>
      <c r="AW609" s="12" t="s">
        <v>34</v>
      </c>
      <c r="AX609" s="12" t="s">
        <v>72</v>
      </c>
      <c r="AY609" s="244" t="s">
        <v>149</v>
      </c>
    </row>
    <row r="610" s="12" customFormat="1">
      <c r="B610" s="233"/>
      <c r="C610" s="234"/>
      <c r="D610" s="235" t="s">
        <v>158</v>
      </c>
      <c r="E610" s="236" t="s">
        <v>19</v>
      </c>
      <c r="F610" s="237" t="s">
        <v>1112</v>
      </c>
      <c r="G610" s="234"/>
      <c r="H610" s="238">
        <v>2.5760000000000001</v>
      </c>
      <c r="I610" s="239"/>
      <c r="J610" s="234"/>
      <c r="K610" s="234"/>
      <c r="L610" s="240"/>
      <c r="M610" s="241"/>
      <c r="N610" s="242"/>
      <c r="O610" s="242"/>
      <c r="P610" s="242"/>
      <c r="Q610" s="242"/>
      <c r="R610" s="242"/>
      <c r="S610" s="242"/>
      <c r="T610" s="243"/>
      <c r="AT610" s="244" t="s">
        <v>158</v>
      </c>
      <c r="AU610" s="244" t="s">
        <v>81</v>
      </c>
      <c r="AV610" s="12" t="s">
        <v>81</v>
      </c>
      <c r="AW610" s="12" t="s">
        <v>34</v>
      </c>
      <c r="AX610" s="12" t="s">
        <v>72</v>
      </c>
      <c r="AY610" s="244" t="s">
        <v>149</v>
      </c>
    </row>
    <row r="611" s="12" customFormat="1">
      <c r="B611" s="233"/>
      <c r="C611" s="234"/>
      <c r="D611" s="235" t="s">
        <v>158</v>
      </c>
      <c r="E611" s="236" t="s">
        <v>19</v>
      </c>
      <c r="F611" s="237" t="s">
        <v>1113</v>
      </c>
      <c r="G611" s="234"/>
      <c r="H611" s="238">
        <v>11.753</v>
      </c>
      <c r="I611" s="239"/>
      <c r="J611" s="234"/>
      <c r="K611" s="234"/>
      <c r="L611" s="240"/>
      <c r="M611" s="241"/>
      <c r="N611" s="242"/>
      <c r="O611" s="242"/>
      <c r="P611" s="242"/>
      <c r="Q611" s="242"/>
      <c r="R611" s="242"/>
      <c r="S611" s="242"/>
      <c r="T611" s="243"/>
      <c r="AT611" s="244" t="s">
        <v>158</v>
      </c>
      <c r="AU611" s="244" t="s">
        <v>81</v>
      </c>
      <c r="AV611" s="12" t="s">
        <v>81</v>
      </c>
      <c r="AW611" s="12" t="s">
        <v>34</v>
      </c>
      <c r="AX611" s="12" t="s">
        <v>72</v>
      </c>
      <c r="AY611" s="244" t="s">
        <v>149</v>
      </c>
    </row>
    <row r="612" s="14" customFormat="1">
      <c r="B612" s="255"/>
      <c r="C612" s="256"/>
      <c r="D612" s="235" t="s">
        <v>158</v>
      </c>
      <c r="E612" s="257" t="s">
        <v>19</v>
      </c>
      <c r="F612" s="258" t="s">
        <v>185</v>
      </c>
      <c r="G612" s="256"/>
      <c r="H612" s="259">
        <v>176.18299999999999</v>
      </c>
      <c r="I612" s="260"/>
      <c r="J612" s="256"/>
      <c r="K612" s="256"/>
      <c r="L612" s="261"/>
      <c r="M612" s="262"/>
      <c r="N612" s="263"/>
      <c r="O612" s="263"/>
      <c r="P612" s="263"/>
      <c r="Q612" s="263"/>
      <c r="R612" s="263"/>
      <c r="S612" s="263"/>
      <c r="T612" s="264"/>
      <c r="AT612" s="265" t="s">
        <v>158</v>
      </c>
      <c r="AU612" s="265" t="s">
        <v>81</v>
      </c>
      <c r="AV612" s="14" t="s">
        <v>156</v>
      </c>
      <c r="AW612" s="14" t="s">
        <v>34</v>
      </c>
      <c r="AX612" s="14" t="s">
        <v>79</v>
      </c>
      <c r="AY612" s="265" t="s">
        <v>149</v>
      </c>
    </row>
    <row r="613" s="1" customFormat="1" ht="24" customHeight="1">
      <c r="B613" s="39"/>
      <c r="C613" s="220" t="s">
        <v>1114</v>
      </c>
      <c r="D613" s="220" t="s">
        <v>151</v>
      </c>
      <c r="E613" s="221" t="s">
        <v>1115</v>
      </c>
      <c r="F613" s="222" t="s">
        <v>1116</v>
      </c>
      <c r="G613" s="223" t="s">
        <v>206</v>
      </c>
      <c r="H613" s="224">
        <v>2.895</v>
      </c>
      <c r="I613" s="225"/>
      <c r="J613" s="226">
        <f>ROUND(I613*H613,2)</f>
        <v>0</v>
      </c>
      <c r="K613" s="222" t="s">
        <v>155</v>
      </c>
      <c r="L613" s="44"/>
      <c r="M613" s="227" t="s">
        <v>19</v>
      </c>
      <c r="N613" s="228" t="s">
        <v>43</v>
      </c>
      <c r="O613" s="84"/>
      <c r="P613" s="229">
        <f>O613*H613</f>
        <v>0</v>
      </c>
      <c r="Q613" s="229">
        <v>0</v>
      </c>
      <c r="R613" s="229">
        <f>Q613*H613</f>
        <v>0</v>
      </c>
      <c r="S613" s="229">
        <v>0</v>
      </c>
      <c r="T613" s="230">
        <f>S613*H613</f>
        <v>0</v>
      </c>
      <c r="AR613" s="231" t="s">
        <v>237</v>
      </c>
      <c r="AT613" s="231" t="s">
        <v>151</v>
      </c>
      <c r="AU613" s="231" t="s">
        <v>81</v>
      </c>
      <c r="AY613" s="18" t="s">
        <v>149</v>
      </c>
      <c r="BE613" s="232">
        <f>IF(N613="základní",J613,0)</f>
        <v>0</v>
      </c>
      <c r="BF613" s="232">
        <f>IF(N613="snížená",J613,0)</f>
        <v>0</v>
      </c>
      <c r="BG613" s="232">
        <f>IF(N613="zákl. přenesená",J613,0)</f>
        <v>0</v>
      </c>
      <c r="BH613" s="232">
        <f>IF(N613="sníž. přenesená",J613,0)</f>
        <v>0</v>
      </c>
      <c r="BI613" s="232">
        <f>IF(N613="nulová",J613,0)</f>
        <v>0</v>
      </c>
      <c r="BJ613" s="18" t="s">
        <v>79</v>
      </c>
      <c r="BK613" s="232">
        <f>ROUND(I613*H613,2)</f>
        <v>0</v>
      </c>
      <c r="BL613" s="18" t="s">
        <v>237</v>
      </c>
      <c r="BM613" s="231" t="s">
        <v>1117</v>
      </c>
    </row>
    <row r="614" s="11" customFormat="1" ht="22.8" customHeight="1">
      <c r="B614" s="204"/>
      <c r="C614" s="205"/>
      <c r="D614" s="206" t="s">
        <v>71</v>
      </c>
      <c r="E614" s="218" t="s">
        <v>1118</v>
      </c>
      <c r="F614" s="218" t="s">
        <v>1119</v>
      </c>
      <c r="G614" s="205"/>
      <c r="H614" s="205"/>
      <c r="I614" s="208"/>
      <c r="J614" s="219">
        <f>BK614</f>
        <v>0</v>
      </c>
      <c r="K614" s="205"/>
      <c r="L614" s="210"/>
      <c r="M614" s="211"/>
      <c r="N614" s="212"/>
      <c r="O614" s="212"/>
      <c r="P614" s="213">
        <f>SUM(P615:P645)</f>
        <v>0</v>
      </c>
      <c r="Q614" s="212"/>
      <c r="R614" s="213">
        <f>SUM(R615:R645)</f>
        <v>0.37914083999999998</v>
      </c>
      <c r="S614" s="212"/>
      <c r="T614" s="214">
        <f>SUM(T615:T645)</f>
        <v>0</v>
      </c>
      <c r="AR614" s="215" t="s">
        <v>81</v>
      </c>
      <c r="AT614" s="216" t="s">
        <v>71</v>
      </c>
      <c r="AU614" s="216" t="s">
        <v>79</v>
      </c>
      <c r="AY614" s="215" t="s">
        <v>149</v>
      </c>
      <c r="BK614" s="217">
        <f>SUM(BK615:BK645)</f>
        <v>0</v>
      </c>
    </row>
    <row r="615" s="1" customFormat="1" ht="16.5" customHeight="1">
      <c r="B615" s="39"/>
      <c r="C615" s="220" t="s">
        <v>1120</v>
      </c>
      <c r="D615" s="220" t="s">
        <v>151</v>
      </c>
      <c r="E615" s="221" t="s">
        <v>1121</v>
      </c>
      <c r="F615" s="222" t="s">
        <v>1122</v>
      </c>
      <c r="G615" s="223" t="s">
        <v>154</v>
      </c>
      <c r="H615" s="224">
        <v>73.200000000000003</v>
      </c>
      <c r="I615" s="225"/>
      <c r="J615" s="226">
        <f>ROUND(I615*H615,2)</f>
        <v>0</v>
      </c>
      <c r="K615" s="222" t="s">
        <v>155</v>
      </c>
      <c r="L615" s="44"/>
      <c r="M615" s="227" t="s">
        <v>19</v>
      </c>
      <c r="N615" s="228" t="s">
        <v>43</v>
      </c>
      <c r="O615" s="84"/>
      <c r="P615" s="229">
        <f>O615*H615</f>
        <v>0</v>
      </c>
      <c r="Q615" s="229">
        <v>0</v>
      </c>
      <c r="R615" s="229">
        <f>Q615*H615</f>
        <v>0</v>
      </c>
      <c r="S615" s="229">
        <v>0</v>
      </c>
      <c r="T615" s="230">
        <f>S615*H615</f>
        <v>0</v>
      </c>
      <c r="AR615" s="231" t="s">
        <v>237</v>
      </c>
      <c r="AT615" s="231" t="s">
        <v>151</v>
      </c>
      <c r="AU615" s="231" t="s">
        <v>81</v>
      </c>
      <c r="AY615" s="18" t="s">
        <v>149</v>
      </c>
      <c r="BE615" s="232">
        <f>IF(N615="základní",J615,0)</f>
        <v>0</v>
      </c>
      <c r="BF615" s="232">
        <f>IF(N615="snížená",J615,0)</f>
        <v>0</v>
      </c>
      <c r="BG615" s="232">
        <f>IF(N615="zákl. přenesená",J615,0)</f>
        <v>0</v>
      </c>
      <c r="BH615" s="232">
        <f>IF(N615="sníž. přenesená",J615,0)</f>
        <v>0</v>
      </c>
      <c r="BI615" s="232">
        <f>IF(N615="nulová",J615,0)</f>
        <v>0</v>
      </c>
      <c r="BJ615" s="18" t="s">
        <v>79</v>
      </c>
      <c r="BK615" s="232">
        <f>ROUND(I615*H615,2)</f>
        <v>0</v>
      </c>
      <c r="BL615" s="18" t="s">
        <v>237</v>
      </c>
      <c r="BM615" s="231" t="s">
        <v>1123</v>
      </c>
    </row>
    <row r="616" s="12" customFormat="1">
      <c r="B616" s="233"/>
      <c r="C616" s="234"/>
      <c r="D616" s="235" t="s">
        <v>158</v>
      </c>
      <c r="E616" s="236" t="s">
        <v>19</v>
      </c>
      <c r="F616" s="237" t="s">
        <v>1124</v>
      </c>
      <c r="G616" s="234"/>
      <c r="H616" s="238">
        <v>73.200000000000003</v>
      </c>
      <c r="I616" s="239"/>
      <c r="J616" s="234"/>
      <c r="K616" s="234"/>
      <c r="L616" s="240"/>
      <c r="M616" s="241"/>
      <c r="N616" s="242"/>
      <c r="O616" s="242"/>
      <c r="P616" s="242"/>
      <c r="Q616" s="242"/>
      <c r="R616" s="242"/>
      <c r="S616" s="242"/>
      <c r="T616" s="243"/>
      <c r="AT616" s="244" t="s">
        <v>158</v>
      </c>
      <c r="AU616" s="244" t="s">
        <v>81</v>
      </c>
      <c r="AV616" s="12" t="s">
        <v>81</v>
      </c>
      <c r="AW616" s="12" t="s">
        <v>34</v>
      </c>
      <c r="AX616" s="12" t="s">
        <v>72</v>
      </c>
      <c r="AY616" s="244" t="s">
        <v>149</v>
      </c>
    </row>
    <row r="617" s="14" customFormat="1">
      <c r="B617" s="255"/>
      <c r="C617" s="256"/>
      <c r="D617" s="235" t="s">
        <v>158</v>
      </c>
      <c r="E617" s="257" t="s">
        <v>19</v>
      </c>
      <c r="F617" s="258" t="s">
        <v>185</v>
      </c>
      <c r="G617" s="256"/>
      <c r="H617" s="259">
        <v>73.200000000000003</v>
      </c>
      <c r="I617" s="260"/>
      <c r="J617" s="256"/>
      <c r="K617" s="256"/>
      <c r="L617" s="261"/>
      <c r="M617" s="262"/>
      <c r="N617" s="263"/>
      <c r="O617" s="263"/>
      <c r="P617" s="263"/>
      <c r="Q617" s="263"/>
      <c r="R617" s="263"/>
      <c r="S617" s="263"/>
      <c r="T617" s="264"/>
      <c r="AT617" s="265" t="s">
        <v>158</v>
      </c>
      <c r="AU617" s="265" t="s">
        <v>81</v>
      </c>
      <c r="AV617" s="14" t="s">
        <v>156</v>
      </c>
      <c r="AW617" s="14" t="s">
        <v>34</v>
      </c>
      <c r="AX617" s="14" t="s">
        <v>79</v>
      </c>
      <c r="AY617" s="265" t="s">
        <v>149</v>
      </c>
    </row>
    <row r="618" s="1" customFormat="1" ht="16.5" customHeight="1">
      <c r="B618" s="39"/>
      <c r="C618" s="266" t="s">
        <v>1125</v>
      </c>
      <c r="D618" s="266" t="s">
        <v>215</v>
      </c>
      <c r="E618" s="267" t="s">
        <v>1126</v>
      </c>
      <c r="F618" s="268" t="s">
        <v>1127</v>
      </c>
      <c r="G618" s="269" t="s">
        <v>154</v>
      </c>
      <c r="H618" s="270">
        <v>80.519999999999996</v>
      </c>
      <c r="I618" s="271"/>
      <c r="J618" s="272">
        <f>ROUND(I618*H618,2)</f>
        <v>0</v>
      </c>
      <c r="K618" s="268" t="s">
        <v>155</v>
      </c>
      <c r="L618" s="273"/>
      <c r="M618" s="274" t="s">
        <v>19</v>
      </c>
      <c r="N618" s="275" t="s">
        <v>43</v>
      </c>
      <c r="O618" s="84"/>
      <c r="P618" s="229">
        <f>O618*H618</f>
        <v>0</v>
      </c>
      <c r="Q618" s="229">
        <v>0</v>
      </c>
      <c r="R618" s="229">
        <f>Q618*H618</f>
        <v>0</v>
      </c>
      <c r="S618" s="229">
        <v>0</v>
      </c>
      <c r="T618" s="230">
        <f>S618*H618</f>
        <v>0</v>
      </c>
      <c r="AR618" s="231" t="s">
        <v>316</v>
      </c>
      <c r="AT618" s="231" t="s">
        <v>215</v>
      </c>
      <c r="AU618" s="231" t="s">
        <v>81</v>
      </c>
      <c r="AY618" s="18" t="s">
        <v>149</v>
      </c>
      <c r="BE618" s="232">
        <f>IF(N618="základní",J618,0)</f>
        <v>0</v>
      </c>
      <c r="BF618" s="232">
        <f>IF(N618="snížená",J618,0)</f>
        <v>0</v>
      </c>
      <c r="BG618" s="232">
        <f>IF(N618="zákl. přenesená",J618,0)</f>
        <v>0</v>
      </c>
      <c r="BH618" s="232">
        <f>IF(N618="sníž. přenesená",J618,0)</f>
        <v>0</v>
      </c>
      <c r="BI618" s="232">
        <f>IF(N618="nulová",J618,0)</f>
        <v>0</v>
      </c>
      <c r="BJ618" s="18" t="s">
        <v>79</v>
      </c>
      <c r="BK618" s="232">
        <f>ROUND(I618*H618,2)</f>
        <v>0</v>
      </c>
      <c r="BL618" s="18" t="s">
        <v>237</v>
      </c>
      <c r="BM618" s="231" t="s">
        <v>1128</v>
      </c>
    </row>
    <row r="619" s="12" customFormat="1">
      <c r="B619" s="233"/>
      <c r="C619" s="234"/>
      <c r="D619" s="235" t="s">
        <v>158</v>
      </c>
      <c r="E619" s="236" t="s">
        <v>19</v>
      </c>
      <c r="F619" s="237" t="s">
        <v>1129</v>
      </c>
      <c r="G619" s="234"/>
      <c r="H619" s="238">
        <v>80.519999999999996</v>
      </c>
      <c r="I619" s="239"/>
      <c r="J619" s="234"/>
      <c r="K619" s="234"/>
      <c r="L619" s="240"/>
      <c r="M619" s="241"/>
      <c r="N619" s="242"/>
      <c r="O619" s="242"/>
      <c r="P619" s="242"/>
      <c r="Q619" s="242"/>
      <c r="R619" s="242"/>
      <c r="S619" s="242"/>
      <c r="T619" s="243"/>
      <c r="AT619" s="244" t="s">
        <v>158</v>
      </c>
      <c r="AU619" s="244" t="s">
        <v>81</v>
      </c>
      <c r="AV619" s="12" t="s">
        <v>81</v>
      </c>
      <c r="AW619" s="12" t="s">
        <v>34</v>
      </c>
      <c r="AX619" s="12" t="s">
        <v>79</v>
      </c>
      <c r="AY619" s="244" t="s">
        <v>149</v>
      </c>
    </row>
    <row r="620" s="1" customFormat="1" ht="16.5" customHeight="1">
      <c r="B620" s="39"/>
      <c r="C620" s="220" t="s">
        <v>1130</v>
      </c>
      <c r="D620" s="220" t="s">
        <v>151</v>
      </c>
      <c r="E620" s="221" t="s">
        <v>1131</v>
      </c>
      <c r="F620" s="222" t="s">
        <v>1132</v>
      </c>
      <c r="G620" s="223" t="s">
        <v>154</v>
      </c>
      <c r="H620" s="224">
        <v>6</v>
      </c>
      <c r="I620" s="225"/>
      <c r="J620" s="226">
        <f>ROUND(I620*H620,2)</f>
        <v>0</v>
      </c>
      <c r="K620" s="222" t="s">
        <v>155</v>
      </c>
      <c r="L620" s="44"/>
      <c r="M620" s="227" t="s">
        <v>19</v>
      </c>
      <c r="N620" s="228" t="s">
        <v>43</v>
      </c>
      <c r="O620" s="84"/>
      <c r="P620" s="229">
        <f>O620*H620</f>
        <v>0</v>
      </c>
      <c r="Q620" s="229">
        <v>0.00017000000000000001</v>
      </c>
      <c r="R620" s="229">
        <f>Q620*H620</f>
        <v>0.0010200000000000001</v>
      </c>
      <c r="S620" s="229">
        <v>0</v>
      </c>
      <c r="T620" s="230">
        <f>S620*H620</f>
        <v>0</v>
      </c>
      <c r="AR620" s="231" t="s">
        <v>237</v>
      </c>
      <c r="AT620" s="231" t="s">
        <v>151</v>
      </c>
      <c r="AU620" s="231" t="s">
        <v>81</v>
      </c>
      <c r="AY620" s="18" t="s">
        <v>149</v>
      </c>
      <c r="BE620" s="232">
        <f>IF(N620="základní",J620,0)</f>
        <v>0</v>
      </c>
      <c r="BF620" s="232">
        <f>IF(N620="snížená",J620,0)</f>
        <v>0</v>
      </c>
      <c r="BG620" s="232">
        <f>IF(N620="zákl. přenesená",J620,0)</f>
        <v>0</v>
      </c>
      <c r="BH620" s="232">
        <f>IF(N620="sníž. přenesená",J620,0)</f>
        <v>0</v>
      </c>
      <c r="BI620" s="232">
        <f>IF(N620="nulová",J620,0)</f>
        <v>0</v>
      </c>
      <c r="BJ620" s="18" t="s">
        <v>79</v>
      </c>
      <c r="BK620" s="232">
        <f>ROUND(I620*H620,2)</f>
        <v>0</v>
      </c>
      <c r="BL620" s="18" t="s">
        <v>237</v>
      </c>
      <c r="BM620" s="231" t="s">
        <v>1133</v>
      </c>
    </row>
    <row r="621" s="12" customFormat="1">
      <c r="B621" s="233"/>
      <c r="C621" s="234"/>
      <c r="D621" s="235" t="s">
        <v>158</v>
      </c>
      <c r="E621" s="236" t="s">
        <v>19</v>
      </c>
      <c r="F621" s="237" t="s">
        <v>744</v>
      </c>
      <c r="G621" s="234"/>
      <c r="H621" s="238">
        <v>6</v>
      </c>
      <c r="I621" s="239"/>
      <c r="J621" s="234"/>
      <c r="K621" s="234"/>
      <c r="L621" s="240"/>
      <c r="M621" s="241"/>
      <c r="N621" s="242"/>
      <c r="O621" s="242"/>
      <c r="P621" s="242"/>
      <c r="Q621" s="242"/>
      <c r="R621" s="242"/>
      <c r="S621" s="242"/>
      <c r="T621" s="243"/>
      <c r="AT621" s="244" t="s">
        <v>158</v>
      </c>
      <c r="AU621" s="244" t="s">
        <v>81</v>
      </c>
      <c r="AV621" s="12" t="s">
        <v>81</v>
      </c>
      <c r="AW621" s="12" t="s">
        <v>34</v>
      </c>
      <c r="AX621" s="12" t="s">
        <v>79</v>
      </c>
      <c r="AY621" s="244" t="s">
        <v>149</v>
      </c>
    </row>
    <row r="622" s="1" customFormat="1" ht="16.5" customHeight="1">
      <c r="B622" s="39"/>
      <c r="C622" s="220" t="s">
        <v>1134</v>
      </c>
      <c r="D622" s="220" t="s">
        <v>151</v>
      </c>
      <c r="E622" s="221" t="s">
        <v>1135</v>
      </c>
      <c r="F622" s="222" t="s">
        <v>1136</v>
      </c>
      <c r="G622" s="223" t="s">
        <v>154</v>
      </c>
      <c r="H622" s="224">
        <v>6</v>
      </c>
      <c r="I622" s="225"/>
      <c r="J622" s="226">
        <f>ROUND(I622*H622,2)</f>
        <v>0</v>
      </c>
      <c r="K622" s="222" t="s">
        <v>155</v>
      </c>
      <c r="L622" s="44"/>
      <c r="M622" s="227" t="s">
        <v>19</v>
      </c>
      <c r="N622" s="228" t="s">
        <v>43</v>
      </c>
      <c r="O622" s="84"/>
      <c r="P622" s="229">
        <f>O622*H622</f>
        <v>0</v>
      </c>
      <c r="Q622" s="229">
        <v>0.00029</v>
      </c>
      <c r="R622" s="229">
        <f>Q622*H622</f>
        <v>0.00174</v>
      </c>
      <c r="S622" s="229">
        <v>0</v>
      </c>
      <c r="T622" s="230">
        <f>S622*H622</f>
        <v>0</v>
      </c>
      <c r="AR622" s="231" t="s">
        <v>237</v>
      </c>
      <c r="AT622" s="231" t="s">
        <v>151</v>
      </c>
      <c r="AU622" s="231" t="s">
        <v>81</v>
      </c>
      <c r="AY622" s="18" t="s">
        <v>149</v>
      </c>
      <c r="BE622" s="232">
        <f>IF(N622="základní",J622,0)</f>
        <v>0</v>
      </c>
      <c r="BF622" s="232">
        <f>IF(N622="snížená",J622,0)</f>
        <v>0</v>
      </c>
      <c r="BG622" s="232">
        <f>IF(N622="zákl. přenesená",J622,0)</f>
        <v>0</v>
      </c>
      <c r="BH622" s="232">
        <f>IF(N622="sníž. přenesená",J622,0)</f>
        <v>0</v>
      </c>
      <c r="BI622" s="232">
        <f>IF(N622="nulová",J622,0)</f>
        <v>0</v>
      </c>
      <c r="BJ622" s="18" t="s">
        <v>79</v>
      </c>
      <c r="BK622" s="232">
        <f>ROUND(I622*H622,2)</f>
        <v>0</v>
      </c>
      <c r="BL622" s="18" t="s">
        <v>237</v>
      </c>
      <c r="BM622" s="231" t="s">
        <v>1137</v>
      </c>
    </row>
    <row r="623" s="1" customFormat="1" ht="16.5" customHeight="1">
      <c r="B623" s="39"/>
      <c r="C623" s="220" t="s">
        <v>1138</v>
      </c>
      <c r="D623" s="220" t="s">
        <v>151</v>
      </c>
      <c r="E623" s="221" t="s">
        <v>1139</v>
      </c>
      <c r="F623" s="222" t="s">
        <v>1140</v>
      </c>
      <c r="G623" s="223" t="s">
        <v>154</v>
      </c>
      <c r="H623" s="224">
        <v>34.045000000000002</v>
      </c>
      <c r="I623" s="225"/>
      <c r="J623" s="226">
        <f>ROUND(I623*H623,2)</f>
        <v>0</v>
      </c>
      <c r="K623" s="222" t="s">
        <v>155</v>
      </c>
      <c r="L623" s="44"/>
      <c r="M623" s="227" t="s">
        <v>19</v>
      </c>
      <c r="N623" s="228" t="s">
        <v>43</v>
      </c>
      <c r="O623" s="84"/>
      <c r="P623" s="229">
        <f>O623*H623</f>
        <v>0</v>
      </c>
      <c r="Q623" s="229">
        <v>6.9999999999999994E-05</v>
      </c>
      <c r="R623" s="229">
        <f>Q623*H623</f>
        <v>0.0023831500000000001</v>
      </c>
      <c r="S623" s="229">
        <v>0</v>
      </c>
      <c r="T623" s="230">
        <f>S623*H623</f>
        <v>0</v>
      </c>
      <c r="AR623" s="231" t="s">
        <v>237</v>
      </c>
      <c r="AT623" s="231" t="s">
        <v>151</v>
      </c>
      <c r="AU623" s="231" t="s">
        <v>81</v>
      </c>
      <c r="AY623" s="18" t="s">
        <v>149</v>
      </c>
      <c r="BE623" s="232">
        <f>IF(N623="základní",J623,0)</f>
        <v>0</v>
      </c>
      <c r="BF623" s="232">
        <f>IF(N623="snížená",J623,0)</f>
        <v>0</v>
      </c>
      <c r="BG623" s="232">
        <f>IF(N623="zákl. přenesená",J623,0)</f>
        <v>0</v>
      </c>
      <c r="BH623" s="232">
        <f>IF(N623="sníž. přenesená",J623,0)</f>
        <v>0</v>
      </c>
      <c r="BI623" s="232">
        <f>IF(N623="nulová",J623,0)</f>
        <v>0</v>
      </c>
      <c r="BJ623" s="18" t="s">
        <v>79</v>
      </c>
      <c r="BK623" s="232">
        <f>ROUND(I623*H623,2)</f>
        <v>0</v>
      </c>
      <c r="BL623" s="18" t="s">
        <v>237</v>
      </c>
      <c r="BM623" s="231" t="s">
        <v>1141</v>
      </c>
    </row>
    <row r="624" s="1" customFormat="1" ht="16.5" customHeight="1">
      <c r="B624" s="39"/>
      <c r="C624" s="220" t="s">
        <v>1142</v>
      </c>
      <c r="D624" s="220" t="s">
        <v>151</v>
      </c>
      <c r="E624" s="221" t="s">
        <v>1143</v>
      </c>
      <c r="F624" s="222" t="s">
        <v>1144</v>
      </c>
      <c r="G624" s="223" t="s">
        <v>154</v>
      </c>
      <c r="H624" s="224">
        <v>34.045000000000002</v>
      </c>
      <c r="I624" s="225"/>
      <c r="J624" s="226">
        <f>ROUND(I624*H624,2)</f>
        <v>0</v>
      </c>
      <c r="K624" s="222" t="s">
        <v>155</v>
      </c>
      <c r="L624" s="44"/>
      <c r="M624" s="227" t="s">
        <v>19</v>
      </c>
      <c r="N624" s="228" t="s">
        <v>43</v>
      </c>
      <c r="O624" s="84"/>
      <c r="P624" s="229">
        <f>O624*H624</f>
        <v>0</v>
      </c>
      <c r="Q624" s="229">
        <v>0.00013999999999999999</v>
      </c>
      <c r="R624" s="229">
        <f>Q624*H624</f>
        <v>0.0047663000000000002</v>
      </c>
      <c r="S624" s="229">
        <v>0</v>
      </c>
      <c r="T624" s="230">
        <f>S624*H624</f>
        <v>0</v>
      </c>
      <c r="AR624" s="231" t="s">
        <v>237</v>
      </c>
      <c r="AT624" s="231" t="s">
        <v>151</v>
      </c>
      <c r="AU624" s="231" t="s">
        <v>81</v>
      </c>
      <c r="AY624" s="18" t="s">
        <v>149</v>
      </c>
      <c r="BE624" s="232">
        <f>IF(N624="základní",J624,0)</f>
        <v>0</v>
      </c>
      <c r="BF624" s="232">
        <f>IF(N624="snížená",J624,0)</f>
        <v>0</v>
      </c>
      <c r="BG624" s="232">
        <f>IF(N624="zákl. přenesená",J624,0)</f>
        <v>0</v>
      </c>
      <c r="BH624" s="232">
        <f>IF(N624="sníž. přenesená",J624,0)</f>
        <v>0</v>
      </c>
      <c r="BI624" s="232">
        <f>IF(N624="nulová",J624,0)</f>
        <v>0</v>
      </c>
      <c r="BJ624" s="18" t="s">
        <v>79</v>
      </c>
      <c r="BK624" s="232">
        <f>ROUND(I624*H624,2)</f>
        <v>0</v>
      </c>
      <c r="BL624" s="18" t="s">
        <v>237</v>
      </c>
      <c r="BM624" s="231" t="s">
        <v>1145</v>
      </c>
    </row>
    <row r="625" s="12" customFormat="1">
      <c r="B625" s="233"/>
      <c r="C625" s="234"/>
      <c r="D625" s="235" t="s">
        <v>158</v>
      </c>
      <c r="E625" s="236" t="s">
        <v>19</v>
      </c>
      <c r="F625" s="237" t="s">
        <v>1146</v>
      </c>
      <c r="G625" s="234"/>
      <c r="H625" s="238">
        <v>26.594999999999999</v>
      </c>
      <c r="I625" s="239"/>
      <c r="J625" s="234"/>
      <c r="K625" s="234"/>
      <c r="L625" s="240"/>
      <c r="M625" s="241"/>
      <c r="N625" s="242"/>
      <c r="O625" s="242"/>
      <c r="P625" s="242"/>
      <c r="Q625" s="242"/>
      <c r="R625" s="242"/>
      <c r="S625" s="242"/>
      <c r="T625" s="243"/>
      <c r="AT625" s="244" t="s">
        <v>158</v>
      </c>
      <c r="AU625" s="244" t="s">
        <v>81</v>
      </c>
      <c r="AV625" s="12" t="s">
        <v>81</v>
      </c>
      <c r="AW625" s="12" t="s">
        <v>34</v>
      </c>
      <c r="AX625" s="12" t="s">
        <v>72</v>
      </c>
      <c r="AY625" s="244" t="s">
        <v>149</v>
      </c>
    </row>
    <row r="626" s="12" customFormat="1">
      <c r="B626" s="233"/>
      <c r="C626" s="234"/>
      <c r="D626" s="235" t="s">
        <v>158</v>
      </c>
      <c r="E626" s="236" t="s">
        <v>19</v>
      </c>
      <c r="F626" s="237" t="s">
        <v>1147</v>
      </c>
      <c r="G626" s="234"/>
      <c r="H626" s="238">
        <v>2.4500000000000002</v>
      </c>
      <c r="I626" s="239"/>
      <c r="J626" s="234"/>
      <c r="K626" s="234"/>
      <c r="L626" s="240"/>
      <c r="M626" s="241"/>
      <c r="N626" s="242"/>
      <c r="O626" s="242"/>
      <c r="P626" s="242"/>
      <c r="Q626" s="242"/>
      <c r="R626" s="242"/>
      <c r="S626" s="242"/>
      <c r="T626" s="243"/>
      <c r="AT626" s="244" t="s">
        <v>158</v>
      </c>
      <c r="AU626" s="244" t="s">
        <v>81</v>
      </c>
      <c r="AV626" s="12" t="s">
        <v>81</v>
      </c>
      <c r="AW626" s="12" t="s">
        <v>34</v>
      </c>
      <c r="AX626" s="12" t="s">
        <v>72</v>
      </c>
      <c r="AY626" s="244" t="s">
        <v>149</v>
      </c>
    </row>
    <row r="627" s="12" customFormat="1">
      <c r="B627" s="233"/>
      <c r="C627" s="234"/>
      <c r="D627" s="235" t="s">
        <v>158</v>
      </c>
      <c r="E627" s="236" t="s">
        <v>19</v>
      </c>
      <c r="F627" s="237" t="s">
        <v>1148</v>
      </c>
      <c r="G627" s="234"/>
      <c r="H627" s="238">
        <v>5</v>
      </c>
      <c r="I627" s="239"/>
      <c r="J627" s="234"/>
      <c r="K627" s="234"/>
      <c r="L627" s="240"/>
      <c r="M627" s="241"/>
      <c r="N627" s="242"/>
      <c r="O627" s="242"/>
      <c r="P627" s="242"/>
      <c r="Q627" s="242"/>
      <c r="R627" s="242"/>
      <c r="S627" s="242"/>
      <c r="T627" s="243"/>
      <c r="AT627" s="244" t="s">
        <v>158</v>
      </c>
      <c r="AU627" s="244" t="s">
        <v>81</v>
      </c>
      <c r="AV627" s="12" t="s">
        <v>81</v>
      </c>
      <c r="AW627" s="12" t="s">
        <v>34</v>
      </c>
      <c r="AX627" s="12" t="s">
        <v>72</v>
      </c>
      <c r="AY627" s="244" t="s">
        <v>149</v>
      </c>
    </row>
    <row r="628" s="14" customFormat="1">
      <c r="B628" s="255"/>
      <c r="C628" s="256"/>
      <c r="D628" s="235" t="s">
        <v>158</v>
      </c>
      <c r="E628" s="257" t="s">
        <v>19</v>
      </c>
      <c r="F628" s="258" t="s">
        <v>185</v>
      </c>
      <c r="G628" s="256"/>
      <c r="H628" s="259">
        <v>34.045000000000002</v>
      </c>
      <c r="I628" s="260"/>
      <c r="J628" s="256"/>
      <c r="K628" s="256"/>
      <c r="L628" s="261"/>
      <c r="M628" s="262"/>
      <c r="N628" s="263"/>
      <c r="O628" s="263"/>
      <c r="P628" s="263"/>
      <c r="Q628" s="263"/>
      <c r="R628" s="263"/>
      <c r="S628" s="263"/>
      <c r="T628" s="264"/>
      <c r="AT628" s="265" t="s">
        <v>158</v>
      </c>
      <c r="AU628" s="265" t="s">
        <v>81</v>
      </c>
      <c r="AV628" s="14" t="s">
        <v>156</v>
      </c>
      <c r="AW628" s="14" t="s">
        <v>34</v>
      </c>
      <c r="AX628" s="14" t="s">
        <v>79</v>
      </c>
      <c r="AY628" s="265" t="s">
        <v>149</v>
      </c>
    </row>
    <row r="629" s="1" customFormat="1" ht="16.5" customHeight="1">
      <c r="B629" s="39"/>
      <c r="C629" s="220" t="s">
        <v>1149</v>
      </c>
      <c r="D629" s="220" t="s">
        <v>151</v>
      </c>
      <c r="E629" s="221" t="s">
        <v>1150</v>
      </c>
      <c r="F629" s="222" t="s">
        <v>1151</v>
      </c>
      <c r="G629" s="223" t="s">
        <v>154</v>
      </c>
      <c r="H629" s="224">
        <v>34.045000000000002</v>
      </c>
      <c r="I629" s="225"/>
      <c r="J629" s="226">
        <f>ROUND(I629*H629,2)</f>
        <v>0</v>
      </c>
      <c r="K629" s="222" t="s">
        <v>155</v>
      </c>
      <c r="L629" s="44"/>
      <c r="M629" s="227" t="s">
        <v>19</v>
      </c>
      <c r="N629" s="228" t="s">
        <v>43</v>
      </c>
      <c r="O629" s="84"/>
      <c r="P629" s="229">
        <f>O629*H629</f>
        <v>0</v>
      </c>
      <c r="Q629" s="229">
        <v>0.00012</v>
      </c>
      <c r="R629" s="229">
        <f>Q629*H629</f>
        <v>0.0040854000000000003</v>
      </c>
      <c r="S629" s="229">
        <v>0</v>
      </c>
      <c r="T629" s="230">
        <f>S629*H629</f>
        <v>0</v>
      </c>
      <c r="AR629" s="231" t="s">
        <v>237</v>
      </c>
      <c r="AT629" s="231" t="s">
        <v>151</v>
      </c>
      <c r="AU629" s="231" t="s">
        <v>81</v>
      </c>
      <c r="AY629" s="18" t="s">
        <v>149</v>
      </c>
      <c r="BE629" s="232">
        <f>IF(N629="základní",J629,0)</f>
        <v>0</v>
      </c>
      <c r="BF629" s="232">
        <f>IF(N629="snížená",J629,0)</f>
        <v>0</v>
      </c>
      <c r="BG629" s="232">
        <f>IF(N629="zákl. přenesená",J629,0)</f>
        <v>0</v>
      </c>
      <c r="BH629" s="232">
        <f>IF(N629="sníž. přenesená",J629,0)</f>
        <v>0</v>
      </c>
      <c r="BI629" s="232">
        <f>IF(N629="nulová",J629,0)</f>
        <v>0</v>
      </c>
      <c r="BJ629" s="18" t="s">
        <v>79</v>
      </c>
      <c r="BK629" s="232">
        <f>ROUND(I629*H629,2)</f>
        <v>0</v>
      </c>
      <c r="BL629" s="18" t="s">
        <v>237</v>
      </c>
      <c r="BM629" s="231" t="s">
        <v>1152</v>
      </c>
    </row>
    <row r="630" s="1" customFormat="1" ht="16.5" customHeight="1">
      <c r="B630" s="39"/>
      <c r="C630" s="220" t="s">
        <v>1153</v>
      </c>
      <c r="D630" s="220" t="s">
        <v>151</v>
      </c>
      <c r="E630" s="221" t="s">
        <v>1154</v>
      </c>
      <c r="F630" s="222" t="s">
        <v>1155</v>
      </c>
      <c r="G630" s="223" t="s">
        <v>154</v>
      </c>
      <c r="H630" s="224">
        <v>34.045000000000002</v>
      </c>
      <c r="I630" s="225"/>
      <c r="J630" s="226">
        <f>ROUND(I630*H630,2)</f>
        <v>0</v>
      </c>
      <c r="K630" s="222" t="s">
        <v>155</v>
      </c>
      <c r="L630" s="44"/>
      <c r="M630" s="227" t="s">
        <v>19</v>
      </c>
      <c r="N630" s="228" t="s">
        <v>43</v>
      </c>
      <c r="O630" s="84"/>
      <c r="P630" s="229">
        <f>O630*H630</f>
        <v>0</v>
      </c>
      <c r="Q630" s="229">
        <v>0.00012</v>
      </c>
      <c r="R630" s="229">
        <f>Q630*H630</f>
        <v>0.0040854000000000003</v>
      </c>
      <c r="S630" s="229">
        <v>0</v>
      </c>
      <c r="T630" s="230">
        <f>S630*H630</f>
        <v>0</v>
      </c>
      <c r="AR630" s="231" t="s">
        <v>237</v>
      </c>
      <c r="AT630" s="231" t="s">
        <v>151</v>
      </c>
      <c r="AU630" s="231" t="s">
        <v>81</v>
      </c>
      <c r="AY630" s="18" t="s">
        <v>149</v>
      </c>
      <c r="BE630" s="232">
        <f>IF(N630="základní",J630,0)</f>
        <v>0</v>
      </c>
      <c r="BF630" s="232">
        <f>IF(N630="snížená",J630,0)</f>
        <v>0</v>
      </c>
      <c r="BG630" s="232">
        <f>IF(N630="zákl. přenesená",J630,0)</f>
        <v>0</v>
      </c>
      <c r="BH630" s="232">
        <f>IF(N630="sníž. přenesená",J630,0)</f>
        <v>0</v>
      </c>
      <c r="BI630" s="232">
        <f>IF(N630="nulová",J630,0)</f>
        <v>0</v>
      </c>
      <c r="BJ630" s="18" t="s">
        <v>79</v>
      </c>
      <c r="BK630" s="232">
        <f>ROUND(I630*H630,2)</f>
        <v>0</v>
      </c>
      <c r="BL630" s="18" t="s">
        <v>237</v>
      </c>
      <c r="BM630" s="231" t="s">
        <v>1156</v>
      </c>
    </row>
    <row r="631" s="1" customFormat="1" ht="24" customHeight="1">
      <c r="B631" s="39"/>
      <c r="C631" s="220" t="s">
        <v>1157</v>
      </c>
      <c r="D631" s="220" t="s">
        <v>151</v>
      </c>
      <c r="E631" s="221" t="s">
        <v>1158</v>
      </c>
      <c r="F631" s="222" t="s">
        <v>1159</v>
      </c>
      <c r="G631" s="223" t="s">
        <v>154</v>
      </c>
      <c r="H631" s="224">
        <v>333.82299999999998</v>
      </c>
      <c r="I631" s="225"/>
      <c r="J631" s="226">
        <f>ROUND(I631*H631,2)</f>
        <v>0</v>
      </c>
      <c r="K631" s="222" t="s">
        <v>155</v>
      </c>
      <c r="L631" s="44"/>
      <c r="M631" s="227" t="s">
        <v>19</v>
      </c>
      <c r="N631" s="228" t="s">
        <v>43</v>
      </c>
      <c r="O631" s="84"/>
      <c r="P631" s="229">
        <f>O631*H631</f>
        <v>0</v>
      </c>
      <c r="Q631" s="229">
        <v>0.00011</v>
      </c>
      <c r="R631" s="229">
        <f>Q631*H631</f>
        <v>0.036720530000000001</v>
      </c>
      <c r="S631" s="229">
        <v>0</v>
      </c>
      <c r="T631" s="230">
        <f>S631*H631</f>
        <v>0</v>
      </c>
      <c r="AR631" s="231" t="s">
        <v>237</v>
      </c>
      <c r="AT631" s="231" t="s">
        <v>151</v>
      </c>
      <c r="AU631" s="231" t="s">
        <v>81</v>
      </c>
      <c r="AY631" s="18" t="s">
        <v>149</v>
      </c>
      <c r="BE631" s="232">
        <f>IF(N631="základní",J631,0)</f>
        <v>0</v>
      </c>
      <c r="BF631" s="232">
        <f>IF(N631="snížená",J631,0)</f>
        <v>0</v>
      </c>
      <c r="BG631" s="232">
        <f>IF(N631="zákl. přenesená",J631,0)</f>
        <v>0</v>
      </c>
      <c r="BH631" s="232">
        <f>IF(N631="sníž. přenesená",J631,0)</f>
        <v>0</v>
      </c>
      <c r="BI631" s="232">
        <f>IF(N631="nulová",J631,0)</f>
        <v>0</v>
      </c>
      <c r="BJ631" s="18" t="s">
        <v>79</v>
      </c>
      <c r="BK631" s="232">
        <f>ROUND(I631*H631,2)</f>
        <v>0</v>
      </c>
      <c r="BL631" s="18" t="s">
        <v>237</v>
      </c>
      <c r="BM631" s="231" t="s">
        <v>1160</v>
      </c>
    </row>
    <row r="632" s="1" customFormat="1" ht="24" customHeight="1">
      <c r="B632" s="39"/>
      <c r="C632" s="220" t="s">
        <v>1161</v>
      </c>
      <c r="D632" s="220" t="s">
        <v>151</v>
      </c>
      <c r="E632" s="221" t="s">
        <v>1162</v>
      </c>
      <c r="F632" s="222" t="s">
        <v>1163</v>
      </c>
      <c r="G632" s="223" t="s">
        <v>154</v>
      </c>
      <c r="H632" s="224">
        <v>333.82299999999998</v>
      </c>
      <c r="I632" s="225"/>
      <c r="J632" s="226">
        <f>ROUND(I632*H632,2)</f>
        <v>0</v>
      </c>
      <c r="K632" s="222" t="s">
        <v>155</v>
      </c>
      <c r="L632" s="44"/>
      <c r="M632" s="227" t="s">
        <v>19</v>
      </c>
      <c r="N632" s="228" t="s">
        <v>43</v>
      </c>
      <c r="O632" s="84"/>
      <c r="P632" s="229">
        <f>O632*H632</f>
        <v>0</v>
      </c>
      <c r="Q632" s="229">
        <v>0.00072000000000000005</v>
      </c>
      <c r="R632" s="229">
        <f>Q632*H632</f>
        <v>0.24035255999999999</v>
      </c>
      <c r="S632" s="229">
        <v>0</v>
      </c>
      <c r="T632" s="230">
        <f>S632*H632</f>
        <v>0</v>
      </c>
      <c r="AR632" s="231" t="s">
        <v>237</v>
      </c>
      <c r="AT632" s="231" t="s">
        <v>151</v>
      </c>
      <c r="AU632" s="231" t="s">
        <v>81</v>
      </c>
      <c r="AY632" s="18" t="s">
        <v>149</v>
      </c>
      <c r="BE632" s="232">
        <f>IF(N632="základní",J632,0)</f>
        <v>0</v>
      </c>
      <c r="BF632" s="232">
        <f>IF(N632="snížená",J632,0)</f>
        <v>0</v>
      </c>
      <c r="BG632" s="232">
        <f>IF(N632="zákl. přenesená",J632,0)</f>
        <v>0</v>
      </c>
      <c r="BH632" s="232">
        <f>IF(N632="sníž. přenesená",J632,0)</f>
        <v>0</v>
      </c>
      <c r="BI632" s="232">
        <f>IF(N632="nulová",J632,0)</f>
        <v>0</v>
      </c>
      <c r="BJ632" s="18" t="s">
        <v>79</v>
      </c>
      <c r="BK632" s="232">
        <f>ROUND(I632*H632,2)</f>
        <v>0</v>
      </c>
      <c r="BL632" s="18" t="s">
        <v>237</v>
      </c>
      <c r="BM632" s="231" t="s">
        <v>1164</v>
      </c>
    </row>
    <row r="633" s="12" customFormat="1">
      <c r="B633" s="233"/>
      <c r="C633" s="234"/>
      <c r="D633" s="235" t="s">
        <v>158</v>
      </c>
      <c r="E633" s="236" t="s">
        <v>19</v>
      </c>
      <c r="F633" s="237" t="s">
        <v>382</v>
      </c>
      <c r="G633" s="234"/>
      <c r="H633" s="238">
        <v>52.075000000000003</v>
      </c>
      <c r="I633" s="239"/>
      <c r="J633" s="234"/>
      <c r="K633" s="234"/>
      <c r="L633" s="240"/>
      <c r="M633" s="241"/>
      <c r="N633" s="242"/>
      <c r="O633" s="242"/>
      <c r="P633" s="242"/>
      <c r="Q633" s="242"/>
      <c r="R633" s="242"/>
      <c r="S633" s="242"/>
      <c r="T633" s="243"/>
      <c r="AT633" s="244" t="s">
        <v>158</v>
      </c>
      <c r="AU633" s="244" t="s">
        <v>81</v>
      </c>
      <c r="AV633" s="12" t="s">
        <v>81</v>
      </c>
      <c r="AW633" s="12" t="s">
        <v>34</v>
      </c>
      <c r="AX633" s="12" t="s">
        <v>72</v>
      </c>
      <c r="AY633" s="244" t="s">
        <v>149</v>
      </c>
    </row>
    <row r="634" s="12" customFormat="1">
      <c r="B634" s="233"/>
      <c r="C634" s="234"/>
      <c r="D634" s="235" t="s">
        <v>158</v>
      </c>
      <c r="E634" s="236" t="s">
        <v>19</v>
      </c>
      <c r="F634" s="237" t="s">
        <v>383</v>
      </c>
      <c r="G634" s="234"/>
      <c r="H634" s="238">
        <v>86.846999999999994</v>
      </c>
      <c r="I634" s="239"/>
      <c r="J634" s="234"/>
      <c r="K634" s="234"/>
      <c r="L634" s="240"/>
      <c r="M634" s="241"/>
      <c r="N634" s="242"/>
      <c r="O634" s="242"/>
      <c r="P634" s="242"/>
      <c r="Q634" s="242"/>
      <c r="R634" s="242"/>
      <c r="S634" s="242"/>
      <c r="T634" s="243"/>
      <c r="AT634" s="244" t="s">
        <v>158</v>
      </c>
      <c r="AU634" s="244" t="s">
        <v>81</v>
      </c>
      <c r="AV634" s="12" t="s">
        <v>81</v>
      </c>
      <c r="AW634" s="12" t="s">
        <v>34</v>
      </c>
      <c r="AX634" s="12" t="s">
        <v>72</v>
      </c>
      <c r="AY634" s="244" t="s">
        <v>149</v>
      </c>
    </row>
    <row r="635" s="12" customFormat="1">
      <c r="B635" s="233"/>
      <c r="C635" s="234"/>
      <c r="D635" s="235" t="s">
        <v>158</v>
      </c>
      <c r="E635" s="236" t="s">
        <v>19</v>
      </c>
      <c r="F635" s="237" t="s">
        <v>384</v>
      </c>
      <c r="G635" s="234"/>
      <c r="H635" s="238">
        <v>22.547999999999998</v>
      </c>
      <c r="I635" s="239"/>
      <c r="J635" s="234"/>
      <c r="K635" s="234"/>
      <c r="L635" s="240"/>
      <c r="M635" s="241"/>
      <c r="N635" s="242"/>
      <c r="O635" s="242"/>
      <c r="P635" s="242"/>
      <c r="Q635" s="242"/>
      <c r="R635" s="242"/>
      <c r="S635" s="242"/>
      <c r="T635" s="243"/>
      <c r="AT635" s="244" t="s">
        <v>158</v>
      </c>
      <c r="AU635" s="244" t="s">
        <v>81</v>
      </c>
      <c r="AV635" s="12" t="s">
        <v>81</v>
      </c>
      <c r="AW635" s="12" t="s">
        <v>34</v>
      </c>
      <c r="AX635" s="12" t="s">
        <v>72</v>
      </c>
      <c r="AY635" s="244" t="s">
        <v>149</v>
      </c>
    </row>
    <row r="636" s="12" customFormat="1">
      <c r="B636" s="233"/>
      <c r="C636" s="234"/>
      <c r="D636" s="235" t="s">
        <v>158</v>
      </c>
      <c r="E636" s="236" t="s">
        <v>19</v>
      </c>
      <c r="F636" s="237" t="s">
        <v>385</v>
      </c>
      <c r="G636" s="234"/>
      <c r="H636" s="238">
        <v>32.954999999999998</v>
      </c>
      <c r="I636" s="239"/>
      <c r="J636" s="234"/>
      <c r="K636" s="234"/>
      <c r="L636" s="240"/>
      <c r="M636" s="241"/>
      <c r="N636" s="242"/>
      <c r="O636" s="242"/>
      <c r="P636" s="242"/>
      <c r="Q636" s="242"/>
      <c r="R636" s="242"/>
      <c r="S636" s="242"/>
      <c r="T636" s="243"/>
      <c r="AT636" s="244" t="s">
        <v>158</v>
      </c>
      <c r="AU636" s="244" t="s">
        <v>81</v>
      </c>
      <c r="AV636" s="12" t="s">
        <v>81</v>
      </c>
      <c r="AW636" s="12" t="s">
        <v>34</v>
      </c>
      <c r="AX636" s="12" t="s">
        <v>72</v>
      </c>
      <c r="AY636" s="244" t="s">
        <v>149</v>
      </c>
    </row>
    <row r="637" s="12" customFormat="1">
      <c r="B637" s="233"/>
      <c r="C637" s="234"/>
      <c r="D637" s="235" t="s">
        <v>158</v>
      </c>
      <c r="E637" s="236" t="s">
        <v>19</v>
      </c>
      <c r="F637" s="237" t="s">
        <v>315</v>
      </c>
      <c r="G637" s="234"/>
      <c r="H637" s="238">
        <v>139.398</v>
      </c>
      <c r="I637" s="239"/>
      <c r="J637" s="234"/>
      <c r="K637" s="234"/>
      <c r="L637" s="240"/>
      <c r="M637" s="241"/>
      <c r="N637" s="242"/>
      <c r="O637" s="242"/>
      <c r="P637" s="242"/>
      <c r="Q637" s="242"/>
      <c r="R637" s="242"/>
      <c r="S637" s="242"/>
      <c r="T637" s="243"/>
      <c r="AT637" s="244" t="s">
        <v>158</v>
      </c>
      <c r="AU637" s="244" t="s">
        <v>81</v>
      </c>
      <c r="AV637" s="12" t="s">
        <v>81</v>
      </c>
      <c r="AW637" s="12" t="s">
        <v>34</v>
      </c>
      <c r="AX637" s="12" t="s">
        <v>72</v>
      </c>
      <c r="AY637" s="244" t="s">
        <v>149</v>
      </c>
    </row>
    <row r="638" s="14" customFormat="1">
      <c r="B638" s="255"/>
      <c r="C638" s="256"/>
      <c r="D638" s="235" t="s">
        <v>158</v>
      </c>
      <c r="E638" s="257" t="s">
        <v>19</v>
      </c>
      <c r="F638" s="258" t="s">
        <v>185</v>
      </c>
      <c r="G638" s="256"/>
      <c r="H638" s="259">
        <v>333.82299999999998</v>
      </c>
      <c r="I638" s="260"/>
      <c r="J638" s="256"/>
      <c r="K638" s="256"/>
      <c r="L638" s="261"/>
      <c r="M638" s="262"/>
      <c r="N638" s="263"/>
      <c r="O638" s="263"/>
      <c r="P638" s="263"/>
      <c r="Q638" s="263"/>
      <c r="R638" s="263"/>
      <c r="S638" s="263"/>
      <c r="T638" s="264"/>
      <c r="AT638" s="265" t="s">
        <v>158</v>
      </c>
      <c r="AU638" s="265" t="s">
        <v>81</v>
      </c>
      <c r="AV638" s="14" t="s">
        <v>156</v>
      </c>
      <c r="AW638" s="14" t="s">
        <v>34</v>
      </c>
      <c r="AX638" s="14" t="s">
        <v>79</v>
      </c>
      <c r="AY638" s="265" t="s">
        <v>149</v>
      </c>
    </row>
    <row r="639" s="1" customFormat="1" ht="24" customHeight="1">
      <c r="B639" s="39"/>
      <c r="C639" s="220" t="s">
        <v>1165</v>
      </c>
      <c r="D639" s="220" t="s">
        <v>151</v>
      </c>
      <c r="E639" s="221" t="s">
        <v>1166</v>
      </c>
      <c r="F639" s="222" t="s">
        <v>1167</v>
      </c>
      <c r="G639" s="223" t="s">
        <v>154</v>
      </c>
      <c r="H639" s="224">
        <v>167.97499999999999</v>
      </c>
      <c r="I639" s="225"/>
      <c r="J639" s="226">
        <f>ROUND(I639*H639,2)</f>
        <v>0</v>
      </c>
      <c r="K639" s="222" t="s">
        <v>155</v>
      </c>
      <c r="L639" s="44"/>
      <c r="M639" s="227" t="s">
        <v>19</v>
      </c>
      <c r="N639" s="228" t="s">
        <v>43</v>
      </c>
      <c r="O639" s="84"/>
      <c r="P639" s="229">
        <f>O639*H639</f>
        <v>0</v>
      </c>
      <c r="Q639" s="229">
        <v>0.00050000000000000001</v>
      </c>
      <c r="R639" s="229">
        <f>Q639*H639</f>
        <v>0.083987499999999993</v>
      </c>
      <c r="S639" s="229">
        <v>0</v>
      </c>
      <c r="T639" s="230">
        <f>S639*H639</f>
        <v>0</v>
      </c>
      <c r="AR639" s="231" t="s">
        <v>237</v>
      </c>
      <c r="AT639" s="231" t="s">
        <v>151</v>
      </c>
      <c r="AU639" s="231" t="s">
        <v>81</v>
      </c>
      <c r="AY639" s="18" t="s">
        <v>149</v>
      </c>
      <c r="BE639" s="232">
        <f>IF(N639="základní",J639,0)</f>
        <v>0</v>
      </c>
      <c r="BF639" s="232">
        <f>IF(N639="snížená",J639,0)</f>
        <v>0</v>
      </c>
      <c r="BG639" s="232">
        <f>IF(N639="zákl. přenesená",J639,0)</f>
        <v>0</v>
      </c>
      <c r="BH639" s="232">
        <f>IF(N639="sníž. přenesená",J639,0)</f>
        <v>0</v>
      </c>
      <c r="BI639" s="232">
        <f>IF(N639="nulová",J639,0)</f>
        <v>0</v>
      </c>
      <c r="BJ639" s="18" t="s">
        <v>79</v>
      </c>
      <c r="BK639" s="232">
        <f>ROUND(I639*H639,2)</f>
        <v>0</v>
      </c>
      <c r="BL639" s="18" t="s">
        <v>237</v>
      </c>
      <c r="BM639" s="231" t="s">
        <v>1168</v>
      </c>
    </row>
    <row r="640" s="12" customFormat="1">
      <c r="B640" s="233"/>
      <c r="C640" s="234"/>
      <c r="D640" s="235" t="s">
        <v>158</v>
      </c>
      <c r="E640" s="236" t="s">
        <v>19</v>
      </c>
      <c r="F640" s="237" t="s">
        <v>324</v>
      </c>
      <c r="G640" s="234"/>
      <c r="H640" s="238">
        <v>56.865000000000002</v>
      </c>
      <c r="I640" s="239"/>
      <c r="J640" s="234"/>
      <c r="K640" s="234"/>
      <c r="L640" s="240"/>
      <c r="M640" s="241"/>
      <c r="N640" s="242"/>
      <c r="O640" s="242"/>
      <c r="P640" s="242"/>
      <c r="Q640" s="242"/>
      <c r="R640" s="242"/>
      <c r="S640" s="242"/>
      <c r="T640" s="243"/>
      <c r="AT640" s="244" t="s">
        <v>158</v>
      </c>
      <c r="AU640" s="244" t="s">
        <v>81</v>
      </c>
      <c r="AV640" s="12" t="s">
        <v>81</v>
      </c>
      <c r="AW640" s="12" t="s">
        <v>34</v>
      </c>
      <c r="AX640" s="12" t="s">
        <v>72</v>
      </c>
      <c r="AY640" s="244" t="s">
        <v>149</v>
      </c>
    </row>
    <row r="641" s="12" customFormat="1">
      <c r="B641" s="233"/>
      <c r="C641" s="234"/>
      <c r="D641" s="235" t="s">
        <v>158</v>
      </c>
      <c r="E641" s="236" t="s">
        <v>19</v>
      </c>
      <c r="F641" s="237" t="s">
        <v>325</v>
      </c>
      <c r="G641" s="234"/>
      <c r="H641" s="238">
        <v>12.949999999999999</v>
      </c>
      <c r="I641" s="239"/>
      <c r="J641" s="234"/>
      <c r="K641" s="234"/>
      <c r="L641" s="240"/>
      <c r="M641" s="241"/>
      <c r="N641" s="242"/>
      <c r="O641" s="242"/>
      <c r="P641" s="242"/>
      <c r="Q641" s="242"/>
      <c r="R641" s="242"/>
      <c r="S641" s="242"/>
      <c r="T641" s="243"/>
      <c r="AT641" s="244" t="s">
        <v>158</v>
      </c>
      <c r="AU641" s="244" t="s">
        <v>81</v>
      </c>
      <c r="AV641" s="12" t="s">
        <v>81</v>
      </c>
      <c r="AW641" s="12" t="s">
        <v>34</v>
      </c>
      <c r="AX641" s="12" t="s">
        <v>72</v>
      </c>
      <c r="AY641" s="244" t="s">
        <v>149</v>
      </c>
    </row>
    <row r="642" s="12" customFormat="1">
      <c r="B642" s="233"/>
      <c r="C642" s="234"/>
      <c r="D642" s="235" t="s">
        <v>158</v>
      </c>
      <c r="E642" s="236" t="s">
        <v>19</v>
      </c>
      <c r="F642" s="237" t="s">
        <v>326</v>
      </c>
      <c r="G642" s="234"/>
      <c r="H642" s="238">
        <v>26.556000000000001</v>
      </c>
      <c r="I642" s="239"/>
      <c r="J642" s="234"/>
      <c r="K642" s="234"/>
      <c r="L642" s="240"/>
      <c r="M642" s="241"/>
      <c r="N642" s="242"/>
      <c r="O642" s="242"/>
      <c r="P642" s="242"/>
      <c r="Q642" s="242"/>
      <c r="R642" s="242"/>
      <c r="S642" s="242"/>
      <c r="T642" s="243"/>
      <c r="AT642" s="244" t="s">
        <v>158</v>
      </c>
      <c r="AU642" s="244" t="s">
        <v>81</v>
      </c>
      <c r="AV642" s="12" t="s">
        <v>81</v>
      </c>
      <c r="AW642" s="12" t="s">
        <v>34</v>
      </c>
      <c r="AX642" s="12" t="s">
        <v>72</v>
      </c>
      <c r="AY642" s="244" t="s">
        <v>149</v>
      </c>
    </row>
    <row r="643" s="12" customFormat="1">
      <c r="B643" s="233"/>
      <c r="C643" s="234"/>
      <c r="D643" s="235" t="s">
        <v>158</v>
      </c>
      <c r="E643" s="236" t="s">
        <v>19</v>
      </c>
      <c r="F643" s="237" t="s">
        <v>327</v>
      </c>
      <c r="G643" s="234"/>
      <c r="H643" s="238">
        <v>51.984000000000002</v>
      </c>
      <c r="I643" s="239"/>
      <c r="J643" s="234"/>
      <c r="K643" s="234"/>
      <c r="L643" s="240"/>
      <c r="M643" s="241"/>
      <c r="N643" s="242"/>
      <c r="O643" s="242"/>
      <c r="P643" s="242"/>
      <c r="Q643" s="242"/>
      <c r="R643" s="242"/>
      <c r="S643" s="242"/>
      <c r="T643" s="243"/>
      <c r="AT643" s="244" t="s">
        <v>158</v>
      </c>
      <c r="AU643" s="244" t="s">
        <v>81</v>
      </c>
      <c r="AV643" s="12" t="s">
        <v>81</v>
      </c>
      <c r="AW643" s="12" t="s">
        <v>34</v>
      </c>
      <c r="AX643" s="12" t="s">
        <v>72</v>
      </c>
      <c r="AY643" s="244" t="s">
        <v>149</v>
      </c>
    </row>
    <row r="644" s="12" customFormat="1">
      <c r="B644" s="233"/>
      <c r="C644" s="234"/>
      <c r="D644" s="235" t="s">
        <v>158</v>
      </c>
      <c r="E644" s="236" t="s">
        <v>19</v>
      </c>
      <c r="F644" s="237" t="s">
        <v>1169</v>
      </c>
      <c r="G644" s="234"/>
      <c r="H644" s="238">
        <v>19.620000000000001</v>
      </c>
      <c r="I644" s="239"/>
      <c r="J644" s="234"/>
      <c r="K644" s="234"/>
      <c r="L644" s="240"/>
      <c r="M644" s="241"/>
      <c r="N644" s="242"/>
      <c r="O644" s="242"/>
      <c r="P644" s="242"/>
      <c r="Q644" s="242"/>
      <c r="R644" s="242"/>
      <c r="S644" s="242"/>
      <c r="T644" s="243"/>
      <c r="AT644" s="244" t="s">
        <v>158</v>
      </c>
      <c r="AU644" s="244" t="s">
        <v>81</v>
      </c>
      <c r="AV644" s="12" t="s">
        <v>81</v>
      </c>
      <c r="AW644" s="12" t="s">
        <v>34</v>
      </c>
      <c r="AX644" s="12" t="s">
        <v>72</v>
      </c>
      <c r="AY644" s="244" t="s">
        <v>149</v>
      </c>
    </row>
    <row r="645" s="14" customFormat="1">
      <c r="B645" s="255"/>
      <c r="C645" s="256"/>
      <c r="D645" s="235" t="s">
        <v>158</v>
      </c>
      <c r="E645" s="257" t="s">
        <v>19</v>
      </c>
      <c r="F645" s="258" t="s">
        <v>185</v>
      </c>
      <c r="G645" s="256"/>
      <c r="H645" s="259">
        <v>167.97499999999999</v>
      </c>
      <c r="I645" s="260"/>
      <c r="J645" s="256"/>
      <c r="K645" s="256"/>
      <c r="L645" s="261"/>
      <c r="M645" s="262"/>
      <c r="N645" s="263"/>
      <c r="O645" s="263"/>
      <c r="P645" s="263"/>
      <c r="Q645" s="263"/>
      <c r="R645" s="263"/>
      <c r="S645" s="263"/>
      <c r="T645" s="264"/>
      <c r="AT645" s="265" t="s">
        <v>158</v>
      </c>
      <c r="AU645" s="265" t="s">
        <v>81</v>
      </c>
      <c r="AV645" s="14" t="s">
        <v>156</v>
      </c>
      <c r="AW645" s="14" t="s">
        <v>34</v>
      </c>
      <c r="AX645" s="14" t="s">
        <v>79</v>
      </c>
      <c r="AY645" s="265" t="s">
        <v>149</v>
      </c>
    </row>
    <row r="646" s="11" customFormat="1" ht="22.8" customHeight="1">
      <c r="B646" s="204"/>
      <c r="C646" s="205"/>
      <c r="D646" s="206" t="s">
        <v>71</v>
      </c>
      <c r="E646" s="218" t="s">
        <v>1170</v>
      </c>
      <c r="F646" s="218" t="s">
        <v>1171</v>
      </c>
      <c r="G646" s="205"/>
      <c r="H646" s="205"/>
      <c r="I646" s="208"/>
      <c r="J646" s="219">
        <f>BK646</f>
        <v>0</v>
      </c>
      <c r="K646" s="205"/>
      <c r="L646" s="210"/>
      <c r="M646" s="211"/>
      <c r="N646" s="212"/>
      <c r="O646" s="212"/>
      <c r="P646" s="213">
        <f>SUM(P647:P668)</f>
        <v>0</v>
      </c>
      <c r="Q646" s="212"/>
      <c r="R646" s="213">
        <f>SUM(R647:R668)</f>
        <v>1.1533893099999999</v>
      </c>
      <c r="S646" s="212"/>
      <c r="T646" s="214">
        <f>SUM(T647:T668)</f>
        <v>0.05452125</v>
      </c>
      <c r="AR646" s="215" t="s">
        <v>81</v>
      </c>
      <c r="AT646" s="216" t="s">
        <v>71</v>
      </c>
      <c r="AU646" s="216" t="s">
        <v>79</v>
      </c>
      <c r="AY646" s="215" t="s">
        <v>149</v>
      </c>
      <c r="BK646" s="217">
        <f>SUM(BK647:BK668)</f>
        <v>0</v>
      </c>
    </row>
    <row r="647" s="1" customFormat="1" ht="16.5" customHeight="1">
      <c r="B647" s="39"/>
      <c r="C647" s="220" t="s">
        <v>1172</v>
      </c>
      <c r="D647" s="220" t="s">
        <v>151</v>
      </c>
      <c r="E647" s="221" t="s">
        <v>1173</v>
      </c>
      <c r="F647" s="222" t="s">
        <v>1174</v>
      </c>
      <c r="G647" s="223" t="s">
        <v>154</v>
      </c>
      <c r="H647" s="224">
        <v>175.875</v>
      </c>
      <c r="I647" s="225"/>
      <c r="J647" s="226">
        <f>ROUND(I647*H647,2)</f>
        <v>0</v>
      </c>
      <c r="K647" s="222" t="s">
        <v>155</v>
      </c>
      <c r="L647" s="44"/>
      <c r="M647" s="227" t="s">
        <v>19</v>
      </c>
      <c r="N647" s="228" t="s">
        <v>43</v>
      </c>
      <c r="O647" s="84"/>
      <c r="P647" s="229">
        <f>O647*H647</f>
        <v>0</v>
      </c>
      <c r="Q647" s="229">
        <v>0.001</v>
      </c>
      <c r="R647" s="229">
        <f>Q647*H647</f>
        <v>0.175875</v>
      </c>
      <c r="S647" s="229">
        <v>0.00031</v>
      </c>
      <c r="T647" s="230">
        <f>S647*H647</f>
        <v>0.05452125</v>
      </c>
      <c r="AR647" s="231" t="s">
        <v>237</v>
      </c>
      <c r="AT647" s="231" t="s">
        <v>151</v>
      </c>
      <c r="AU647" s="231" t="s">
        <v>81</v>
      </c>
      <c r="AY647" s="18" t="s">
        <v>149</v>
      </c>
      <c r="BE647" s="232">
        <f>IF(N647="základní",J647,0)</f>
        <v>0</v>
      </c>
      <c r="BF647" s="232">
        <f>IF(N647="snížená",J647,0)</f>
        <v>0</v>
      </c>
      <c r="BG647" s="232">
        <f>IF(N647="zákl. přenesená",J647,0)</f>
        <v>0</v>
      </c>
      <c r="BH647" s="232">
        <f>IF(N647="sníž. přenesená",J647,0)</f>
        <v>0</v>
      </c>
      <c r="BI647" s="232">
        <f>IF(N647="nulová",J647,0)</f>
        <v>0</v>
      </c>
      <c r="BJ647" s="18" t="s">
        <v>79</v>
      </c>
      <c r="BK647" s="232">
        <f>ROUND(I647*H647,2)</f>
        <v>0</v>
      </c>
      <c r="BL647" s="18" t="s">
        <v>237</v>
      </c>
      <c r="BM647" s="231" t="s">
        <v>1175</v>
      </c>
    </row>
    <row r="648" s="1" customFormat="1" ht="24" customHeight="1">
      <c r="B648" s="39"/>
      <c r="C648" s="220" t="s">
        <v>1176</v>
      </c>
      <c r="D648" s="220" t="s">
        <v>151</v>
      </c>
      <c r="E648" s="221" t="s">
        <v>1177</v>
      </c>
      <c r="F648" s="222" t="s">
        <v>1178</v>
      </c>
      <c r="G648" s="223" t="s">
        <v>154</v>
      </c>
      <c r="H648" s="224">
        <v>175.875</v>
      </c>
      <c r="I648" s="225"/>
      <c r="J648" s="226">
        <f>ROUND(I648*H648,2)</f>
        <v>0</v>
      </c>
      <c r="K648" s="222" t="s">
        <v>155</v>
      </c>
      <c r="L648" s="44"/>
      <c r="M648" s="227" t="s">
        <v>19</v>
      </c>
      <c r="N648" s="228" t="s">
        <v>43</v>
      </c>
      <c r="O648" s="84"/>
      <c r="P648" s="229">
        <f>O648*H648</f>
        <v>0</v>
      </c>
      <c r="Q648" s="229">
        <v>0.0031800000000000001</v>
      </c>
      <c r="R648" s="229">
        <f>Q648*H648</f>
        <v>0.55928250000000002</v>
      </c>
      <c r="S648" s="229">
        <v>0</v>
      </c>
      <c r="T648" s="230">
        <f>S648*H648</f>
        <v>0</v>
      </c>
      <c r="AR648" s="231" t="s">
        <v>237</v>
      </c>
      <c r="AT648" s="231" t="s">
        <v>151</v>
      </c>
      <c r="AU648" s="231" t="s">
        <v>81</v>
      </c>
      <c r="AY648" s="18" t="s">
        <v>149</v>
      </c>
      <c r="BE648" s="232">
        <f>IF(N648="základní",J648,0)</f>
        <v>0</v>
      </c>
      <c r="BF648" s="232">
        <f>IF(N648="snížená",J648,0)</f>
        <v>0</v>
      </c>
      <c r="BG648" s="232">
        <f>IF(N648="zákl. přenesená",J648,0)</f>
        <v>0</v>
      </c>
      <c r="BH648" s="232">
        <f>IF(N648="sníž. přenesená",J648,0)</f>
        <v>0</v>
      </c>
      <c r="BI648" s="232">
        <f>IF(N648="nulová",J648,0)</f>
        <v>0</v>
      </c>
      <c r="BJ648" s="18" t="s">
        <v>79</v>
      </c>
      <c r="BK648" s="232">
        <f>ROUND(I648*H648,2)</f>
        <v>0</v>
      </c>
      <c r="BL648" s="18" t="s">
        <v>237</v>
      </c>
      <c r="BM648" s="231" t="s">
        <v>1179</v>
      </c>
    </row>
    <row r="649" s="1" customFormat="1" ht="24" customHeight="1">
      <c r="B649" s="39"/>
      <c r="C649" s="220" t="s">
        <v>1180</v>
      </c>
      <c r="D649" s="220" t="s">
        <v>151</v>
      </c>
      <c r="E649" s="221" t="s">
        <v>1181</v>
      </c>
      <c r="F649" s="222" t="s">
        <v>1182</v>
      </c>
      <c r="G649" s="223" t="s">
        <v>154</v>
      </c>
      <c r="H649" s="224">
        <v>316.57600000000002</v>
      </c>
      <c r="I649" s="225"/>
      <c r="J649" s="226">
        <f>ROUND(I649*H649,2)</f>
        <v>0</v>
      </c>
      <c r="K649" s="222" t="s">
        <v>155</v>
      </c>
      <c r="L649" s="44"/>
      <c r="M649" s="227" t="s">
        <v>19</v>
      </c>
      <c r="N649" s="228" t="s">
        <v>43</v>
      </c>
      <c r="O649" s="84"/>
      <c r="P649" s="229">
        <f>O649*H649</f>
        <v>0</v>
      </c>
      <c r="Q649" s="229">
        <v>0.00106</v>
      </c>
      <c r="R649" s="229">
        <f>Q649*H649</f>
        <v>0.33557056000000002</v>
      </c>
      <c r="S649" s="229">
        <v>0</v>
      </c>
      <c r="T649" s="230">
        <f>S649*H649</f>
        <v>0</v>
      </c>
      <c r="AR649" s="231" t="s">
        <v>237</v>
      </c>
      <c r="AT649" s="231" t="s">
        <v>151</v>
      </c>
      <c r="AU649" s="231" t="s">
        <v>81</v>
      </c>
      <c r="AY649" s="18" t="s">
        <v>149</v>
      </c>
      <c r="BE649" s="232">
        <f>IF(N649="základní",J649,0)</f>
        <v>0</v>
      </c>
      <c r="BF649" s="232">
        <f>IF(N649="snížená",J649,0)</f>
        <v>0</v>
      </c>
      <c r="BG649" s="232">
        <f>IF(N649="zákl. přenesená",J649,0)</f>
        <v>0</v>
      </c>
      <c r="BH649" s="232">
        <f>IF(N649="sníž. přenesená",J649,0)</f>
        <v>0</v>
      </c>
      <c r="BI649" s="232">
        <f>IF(N649="nulová",J649,0)</f>
        <v>0</v>
      </c>
      <c r="BJ649" s="18" t="s">
        <v>79</v>
      </c>
      <c r="BK649" s="232">
        <f>ROUND(I649*H649,2)</f>
        <v>0</v>
      </c>
      <c r="BL649" s="18" t="s">
        <v>237</v>
      </c>
      <c r="BM649" s="231" t="s">
        <v>1183</v>
      </c>
    </row>
    <row r="650" s="12" customFormat="1">
      <c r="B650" s="233"/>
      <c r="C650" s="234"/>
      <c r="D650" s="235" t="s">
        <v>158</v>
      </c>
      <c r="E650" s="236" t="s">
        <v>19</v>
      </c>
      <c r="F650" s="237" t="s">
        <v>1184</v>
      </c>
      <c r="G650" s="234"/>
      <c r="H650" s="238">
        <v>175.875</v>
      </c>
      <c r="I650" s="239"/>
      <c r="J650" s="234"/>
      <c r="K650" s="234"/>
      <c r="L650" s="240"/>
      <c r="M650" s="241"/>
      <c r="N650" s="242"/>
      <c r="O650" s="242"/>
      <c r="P650" s="242"/>
      <c r="Q650" s="242"/>
      <c r="R650" s="242"/>
      <c r="S650" s="242"/>
      <c r="T650" s="243"/>
      <c r="AT650" s="244" t="s">
        <v>158</v>
      </c>
      <c r="AU650" s="244" t="s">
        <v>81</v>
      </c>
      <c r="AV650" s="12" t="s">
        <v>81</v>
      </c>
      <c r="AW650" s="12" t="s">
        <v>34</v>
      </c>
      <c r="AX650" s="12" t="s">
        <v>72</v>
      </c>
      <c r="AY650" s="244" t="s">
        <v>149</v>
      </c>
    </row>
    <row r="651" s="12" customFormat="1">
      <c r="B651" s="233"/>
      <c r="C651" s="234"/>
      <c r="D651" s="235" t="s">
        <v>158</v>
      </c>
      <c r="E651" s="236" t="s">
        <v>19</v>
      </c>
      <c r="F651" s="237" t="s">
        <v>1185</v>
      </c>
      <c r="G651" s="234"/>
      <c r="H651" s="238">
        <v>87.938000000000002</v>
      </c>
      <c r="I651" s="239"/>
      <c r="J651" s="234"/>
      <c r="K651" s="234"/>
      <c r="L651" s="240"/>
      <c r="M651" s="241"/>
      <c r="N651" s="242"/>
      <c r="O651" s="242"/>
      <c r="P651" s="242"/>
      <c r="Q651" s="242"/>
      <c r="R651" s="242"/>
      <c r="S651" s="242"/>
      <c r="T651" s="243"/>
      <c r="AT651" s="244" t="s">
        <v>158</v>
      </c>
      <c r="AU651" s="244" t="s">
        <v>81</v>
      </c>
      <c r="AV651" s="12" t="s">
        <v>81</v>
      </c>
      <c r="AW651" s="12" t="s">
        <v>34</v>
      </c>
      <c r="AX651" s="12" t="s">
        <v>72</v>
      </c>
      <c r="AY651" s="244" t="s">
        <v>149</v>
      </c>
    </row>
    <row r="652" s="12" customFormat="1">
      <c r="B652" s="233"/>
      <c r="C652" s="234"/>
      <c r="D652" s="235" t="s">
        <v>158</v>
      </c>
      <c r="E652" s="236" t="s">
        <v>19</v>
      </c>
      <c r="F652" s="237" t="s">
        <v>1186</v>
      </c>
      <c r="G652" s="234"/>
      <c r="H652" s="238">
        <v>52.762999999999998</v>
      </c>
      <c r="I652" s="239"/>
      <c r="J652" s="234"/>
      <c r="K652" s="234"/>
      <c r="L652" s="240"/>
      <c r="M652" s="241"/>
      <c r="N652" s="242"/>
      <c r="O652" s="242"/>
      <c r="P652" s="242"/>
      <c r="Q652" s="242"/>
      <c r="R652" s="242"/>
      <c r="S652" s="242"/>
      <c r="T652" s="243"/>
      <c r="AT652" s="244" t="s">
        <v>158</v>
      </c>
      <c r="AU652" s="244" t="s">
        <v>81</v>
      </c>
      <c r="AV652" s="12" t="s">
        <v>81</v>
      </c>
      <c r="AW652" s="12" t="s">
        <v>34</v>
      </c>
      <c r="AX652" s="12" t="s">
        <v>72</v>
      </c>
      <c r="AY652" s="244" t="s">
        <v>149</v>
      </c>
    </row>
    <row r="653" s="14" customFormat="1">
      <c r="B653" s="255"/>
      <c r="C653" s="256"/>
      <c r="D653" s="235" t="s">
        <v>158</v>
      </c>
      <c r="E653" s="257" t="s">
        <v>19</v>
      </c>
      <c r="F653" s="258" t="s">
        <v>185</v>
      </c>
      <c r="G653" s="256"/>
      <c r="H653" s="259">
        <v>316.57599999999996</v>
      </c>
      <c r="I653" s="260"/>
      <c r="J653" s="256"/>
      <c r="K653" s="256"/>
      <c r="L653" s="261"/>
      <c r="M653" s="262"/>
      <c r="N653" s="263"/>
      <c r="O653" s="263"/>
      <c r="P653" s="263"/>
      <c r="Q653" s="263"/>
      <c r="R653" s="263"/>
      <c r="S653" s="263"/>
      <c r="T653" s="264"/>
      <c r="AT653" s="265" t="s">
        <v>158</v>
      </c>
      <c r="AU653" s="265" t="s">
        <v>81</v>
      </c>
      <c r="AV653" s="14" t="s">
        <v>156</v>
      </c>
      <c r="AW653" s="14" t="s">
        <v>34</v>
      </c>
      <c r="AX653" s="14" t="s">
        <v>79</v>
      </c>
      <c r="AY653" s="265" t="s">
        <v>149</v>
      </c>
    </row>
    <row r="654" s="1" customFormat="1" ht="16.5" customHeight="1">
      <c r="B654" s="39"/>
      <c r="C654" s="220" t="s">
        <v>1187</v>
      </c>
      <c r="D654" s="220" t="s">
        <v>151</v>
      </c>
      <c r="E654" s="221" t="s">
        <v>1188</v>
      </c>
      <c r="F654" s="222" t="s">
        <v>1189</v>
      </c>
      <c r="G654" s="223" t="s">
        <v>154</v>
      </c>
      <c r="H654" s="224">
        <v>175.875</v>
      </c>
      <c r="I654" s="225"/>
      <c r="J654" s="226">
        <f>ROUND(I654*H654,2)</f>
        <v>0</v>
      </c>
      <c r="K654" s="222" t="s">
        <v>155</v>
      </c>
      <c r="L654" s="44"/>
      <c r="M654" s="227" t="s">
        <v>19</v>
      </c>
      <c r="N654" s="228" t="s">
        <v>43</v>
      </c>
      <c r="O654" s="84"/>
      <c r="P654" s="229">
        <f>O654*H654</f>
        <v>0</v>
      </c>
      <c r="Q654" s="229">
        <v>0.00020000000000000001</v>
      </c>
      <c r="R654" s="229">
        <f>Q654*H654</f>
        <v>0.035175000000000005</v>
      </c>
      <c r="S654" s="229">
        <v>0</v>
      </c>
      <c r="T654" s="230">
        <f>S654*H654</f>
        <v>0</v>
      </c>
      <c r="AR654" s="231" t="s">
        <v>237</v>
      </c>
      <c r="AT654" s="231" t="s">
        <v>151</v>
      </c>
      <c r="AU654" s="231" t="s">
        <v>81</v>
      </c>
      <c r="AY654" s="18" t="s">
        <v>149</v>
      </c>
      <c r="BE654" s="232">
        <f>IF(N654="základní",J654,0)</f>
        <v>0</v>
      </c>
      <c r="BF654" s="232">
        <f>IF(N654="snížená",J654,0)</f>
        <v>0</v>
      </c>
      <c r="BG654" s="232">
        <f>IF(N654="zákl. přenesená",J654,0)</f>
        <v>0</v>
      </c>
      <c r="BH654" s="232">
        <f>IF(N654="sníž. přenesená",J654,0)</f>
        <v>0</v>
      </c>
      <c r="BI654" s="232">
        <f>IF(N654="nulová",J654,0)</f>
        <v>0</v>
      </c>
      <c r="BJ654" s="18" t="s">
        <v>79</v>
      </c>
      <c r="BK654" s="232">
        <f>ROUND(I654*H654,2)</f>
        <v>0</v>
      </c>
      <c r="BL654" s="18" t="s">
        <v>237</v>
      </c>
      <c r="BM654" s="231" t="s">
        <v>1190</v>
      </c>
    </row>
    <row r="655" s="12" customFormat="1">
      <c r="B655" s="233"/>
      <c r="C655" s="234"/>
      <c r="D655" s="235" t="s">
        <v>158</v>
      </c>
      <c r="E655" s="236" t="s">
        <v>19</v>
      </c>
      <c r="F655" s="237" t="s">
        <v>1191</v>
      </c>
      <c r="G655" s="234"/>
      <c r="H655" s="238">
        <v>17.760000000000002</v>
      </c>
      <c r="I655" s="239"/>
      <c r="J655" s="234"/>
      <c r="K655" s="234"/>
      <c r="L655" s="240"/>
      <c r="M655" s="241"/>
      <c r="N655" s="242"/>
      <c r="O655" s="242"/>
      <c r="P655" s="242"/>
      <c r="Q655" s="242"/>
      <c r="R655" s="242"/>
      <c r="S655" s="242"/>
      <c r="T655" s="243"/>
      <c r="AT655" s="244" t="s">
        <v>158</v>
      </c>
      <c r="AU655" s="244" t="s">
        <v>81</v>
      </c>
      <c r="AV655" s="12" t="s">
        <v>81</v>
      </c>
      <c r="AW655" s="12" t="s">
        <v>34</v>
      </c>
      <c r="AX655" s="12" t="s">
        <v>72</v>
      </c>
      <c r="AY655" s="244" t="s">
        <v>149</v>
      </c>
    </row>
    <row r="656" s="12" customFormat="1">
      <c r="B656" s="233"/>
      <c r="C656" s="234"/>
      <c r="D656" s="235" t="s">
        <v>158</v>
      </c>
      <c r="E656" s="236" t="s">
        <v>19</v>
      </c>
      <c r="F656" s="237" t="s">
        <v>1192</v>
      </c>
      <c r="G656" s="234"/>
      <c r="H656" s="238">
        <v>9</v>
      </c>
      <c r="I656" s="239"/>
      <c r="J656" s="234"/>
      <c r="K656" s="234"/>
      <c r="L656" s="240"/>
      <c r="M656" s="241"/>
      <c r="N656" s="242"/>
      <c r="O656" s="242"/>
      <c r="P656" s="242"/>
      <c r="Q656" s="242"/>
      <c r="R656" s="242"/>
      <c r="S656" s="242"/>
      <c r="T656" s="243"/>
      <c r="AT656" s="244" t="s">
        <v>158</v>
      </c>
      <c r="AU656" s="244" t="s">
        <v>81</v>
      </c>
      <c r="AV656" s="12" t="s">
        <v>81</v>
      </c>
      <c r="AW656" s="12" t="s">
        <v>34</v>
      </c>
      <c r="AX656" s="12" t="s">
        <v>72</v>
      </c>
      <c r="AY656" s="244" t="s">
        <v>149</v>
      </c>
    </row>
    <row r="657" s="12" customFormat="1">
      <c r="B657" s="233"/>
      <c r="C657" s="234"/>
      <c r="D657" s="235" t="s">
        <v>158</v>
      </c>
      <c r="E657" s="236" t="s">
        <v>19</v>
      </c>
      <c r="F657" s="237" t="s">
        <v>1193</v>
      </c>
      <c r="G657" s="234"/>
      <c r="H657" s="238">
        <v>37.594999999999999</v>
      </c>
      <c r="I657" s="239"/>
      <c r="J657" s="234"/>
      <c r="K657" s="234"/>
      <c r="L657" s="240"/>
      <c r="M657" s="241"/>
      <c r="N657" s="242"/>
      <c r="O657" s="242"/>
      <c r="P657" s="242"/>
      <c r="Q657" s="242"/>
      <c r="R657" s="242"/>
      <c r="S657" s="242"/>
      <c r="T657" s="243"/>
      <c r="AT657" s="244" t="s">
        <v>158</v>
      </c>
      <c r="AU657" s="244" t="s">
        <v>81</v>
      </c>
      <c r="AV657" s="12" t="s">
        <v>81</v>
      </c>
      <c r="AW657" s="12" t="s">
        <v>34</v>
      </c>
      <c r="AX657" s="12" t="s">
        <v>72</v>
      </c>
      <c r="AY657" s="244" t="s">
        <v>149</v>
      </c>
    </row>
    <row r="658" s="12" customFormat="1">
      <c r="B658" s="233"/>
      <c r="C658" s="234"/>
      <c r="D658" s="235" t="s">
        <v>158</v>
      </c>
      <c r="E658" s="236" t="s">
        <v>19</v>
      </c>
      <c r="F658" s="237" t="s">
        <v>1194</v>
      </c>
      <c r="G658" s="234"/>
      <c r="H658" s="238">
        <v>15.300000000000001</v>
      </c>
      <c r="I658" s="239"/>
      <c r="J658" s="234"/>
      <c r="K658" s="234"/>
      <c r="L658" s="240"/>
      <c r="M658" s="241"/>
      <c r="N658" s="242"/>
      <c r="O658" s="242"/>
      <c r="P658" s="242"/>
      <c r="Q658" s="242"/>
      <c r="R658" s="242"/>
      <c r="S658" s="242"/>
      <c r="T658" s="243"/>
      <c r="AT658" s="244" t="s">
        <v>158</v>
      </c>
      <c r="AU658" s="244" t="s">
        <v>81</v>
      </c>
      <c r="AV658" s="12" t="s">
        <v>81</v>
      </c>
      <c r="AW658" s="12" t="s">
        <v>34</v>
      </c>
      <c r="AX658" s="12" t="s">
        <v>72</v>
      </c>
      <c r="AY658" s="244" t="s">
        <v>149</v>
      </c>
    </row>
    <row r="659" s="12" customFormat="1">
      <c r="B659" s="233"/>
      <c r="C659" s="234"/>
      <c r="D659" s="235" t="s">
        <v>158</v>
      </c>
      <c r="E659" s="236" t="s">
        <v>19</v>
      </c>
      <c r="F659" s="237" t="s">
        <v>1195</v>
      </c>
      <c r="G659" s="234"/>
      <c r="H659" s="238">
        <v>4.5</v>
      </c>
      <c r="I659" s="239"/>
      <c r="J659" s="234"/>
      <c r="K659" s="234"/>
      <c r="L659" s="240"/>
      <c r="M659" s="241"/>
      <c r="N659" s="242"/>
      <c r="O659" s="242"/>
      <c r="P659" s="242"/>
      <c r="Q659" s="242"/>
      <c r="R659" s="242"/>
      <c r="S659" s="242"/>
      <c r="T659" s="243"/>
      <c r="AT659" s="244" t="s">
        <v>158</v>
      </c>
      <c r="AU659" s="244" t="s">
        <v>81</v>
      </c>
      <c r="AV659" s="12" t="s">
        <v>81</v>
      </c>
      <c r="AW659" s="12" t="s">
        <v>34</v>
      </c>
      <c r="AX659" s="12" t="s">
        <v>72</v>
      </c>
      <c r="AY659" s="244" t="s">
        <v>149</v>
      </c>
    </row>
    <row r="660" s="12" customFormat="1">
      <c r="B660" s="233"/>
      <c r="C660" s="234"/>
      <c r="D660" s="235" t="s">
        <v>158</v>
      </c>
      <c r="E660" s="236" t="s">
        <v>19</v>
      </c>
      <c r="F660" s="237" t="s">
        <v>1196</v>
      </c>
      <c r="G660" s="234"/>
      <c r="H660" s="238">
        <v>1.22</v>
      </c>
      <c r="I660" s="239"/>
      <c r="J660" s="234"/>
      <c r="K660" s="234"/>
      <c r="L660" s="240"/>
      <c r="M660" s="241"/>
      <c r="N660" s="242"/>
      <c r="O660" s="242"/>
      <c r="P660" s="242"/>
      <c r="Q660" s="242"/>
      <c r="R660" s="242"/>
      <c r="S660" s="242"/>
      <c r="T660" s="243"/>
      <c r="AT660" s="244" t="s">
        <v>158</v>
      </c>
      <c r="AU660" s="244" t="s">
        <v>81</v>
      </c>
      <c r="AV660" s="12" t="s">
        <v>81</v>
      </c>
      <c r="AW660" s="12" t="s">
        <v>34</v>
      </c>
      <c r="AX660" s="12" t="s">
        <v>72</v>
      </c>
      <c r="AY660" s="244" t="s">
        <v>149</v>
      </c>
    </row>
    <row r="661" s="12" customFormat="1">
      <c r="B661" s="233"/>
      <c r="C661" s="234"/>
      <c r="D661" s="235" t="s">
        <v>158</v>
      </c>
      <c r="E661" s="236" t="s">
        <v>19</v>
      </c>
      <c r="F661" s="237" t="s">
        <v>1197</v>
      </c>
      <c r="G661" s="234"/>
      <c r="H661" s="238">
        <v>4.9000000000000004</v>
      </c>
      <c r="I661" s="239"/>
      <c r="J661" s="234"/>
      <c r="K661" s="234"/>
      <c r="L661" s="240"/>
      <c r="M661" s="241"/>
      <c r="N661" s="242"/>
      <c r="O661" s="242"/>
      <c r="P661" s="242"/>
      <c r="Q661" s="242"/>
      <c r="R661" s="242"/>
      <c r="S661" s="242"/>
      <c r="T661" s="243"/>
      <c r="AT661" s="244" t="s">
        <v>158</v>
      </c>
      <c r="AU661" s="244" t="s">
        <v>81</v>
      </c>
      <c r="AV661" s="12" t="s">
        <v>81</v>
      </c>
      <c r="AW661" s="12" t="s">
        <v>34</v>
      </c>
      <c r="AX661" s="12" t="s">
        <v>72</v>
      </c>
      <c r="AY661" s="244" t="s">
        <v>149</v>
      </c>
    </row>
    <row r="662" s="12" customFormat="1">
      <c r="B662" s="233"/>
      <c r="C662" s="234"/>
      <c r="D662" s="235" t="s">
        <v>158</v>
      </c>
      <c r="E662" s="236" t="s">
        <v>19</v>
      </c>
      <c r="F662" s="237" t="s">
        <v>1198</v>
      </c>
      <c r="G662" s="234"/>
      <c r="H662" s="238">
        <v>1.3999999999999999</v>
      </c>
      <c r="I662" s="239"/>
      <c r="J662" s="234"/>
      <c r="K662" s="234"/>
      <c r="L662" s="240"/>
      <c r="M662" s="241"/>
      <c r="N662" s="242"/>
      <c r="O662" s="242"/>
      <c r="P662" s="242"/>
      <c r="Q662" s="242"/>
      <c r="R662" s="242"/>
      <c r="S662" s="242"/>
      <c r="T662" s="243"/>
      <c r="AT662" s="244" t="s">
        <v>158</v>
      </c>
      <c r="AU662" s="244" t="s">
        <v>81</v>
      </c>
      <c r="AV662" s="12" t="s">
        <v>81</v>
      </c>
      <c r="AW662" s="12" t="s">
        <v>34</v>
      </c>
      <c r="AX662" s="12" t="s">
        <v>72</v>
      </c>
      <c r="AY662" s="244" t="s">
        <v>149</v>
      </c>
    </row>
    <row r="663" s="12" customFormat="1">
      <c r="B663" s="233"/>
      <c r="C663" s="234"/>
      <c r="D663" s="235" t="s">
        <v>158</v>
      </c>
      <c r="E663" s="236" t="s">
        <v>19</v>
      </c>
      <c r="F663" s="237" t="s">
        <v>1199</v>
      </c>
      <c r="G663" s="234"/>
      <c r="H663" s="238">
        <v>34.200000000000003</v>
      </c>
      <c r="I663" s="239"/>
      <c r="J663" s="234"/>
      <c r="K663" s="234"/>
      <c r="L663" s="240"/>
      <c r="M663" s="241"/>
      <c r="N663" s="242"/>
      <c r="O663" s="242"/>
      <c r="P663" s="242"/>
      <c r="Q663" s="242"/>
      <c r="R663" s="242"/>
      <c r="S663" s="242"/>
      <c r="T663" s="243"/>
      <c r="AT663" s="244" t="s">
        <v>158</v>
      </c>
      <c r="AU663" s="244" t="s">
        <v>81</v>
      </c>
      <c r="AV663" s="12" t="s">
        <v>81</v>
      </c>
      <c r="AW663" s="12" t="s">
        <v>34</v>
      </c>
      <c r="AX663" s="12" t="s">
        <v>72</v>
      </c>
      <c r="AY663" s="244" t="s">
        <v>149</v>
      </c>
    </row>
    <row r="664" s="12" customFormat="1">
      <c r="B664" s="233"/>
      <c r="C664" s="234"/>
      <c r="D664" s="235" t="s">
        <v>158</v>
      </c>
      <c r="E664" s="236" t="s">
        <v>19</v>
      </c>
      <c r="F664" s="237" t="s">
        <v>1200</v>
      </c>
      <c r="G664" s="234"/>
      <c r="H664" s="238">
        <v>7.5</v>
      </c>
      <c r="I664" s="239"/>
      <c r="J664" s="234"/>
      <c r="K664" s="234"/>
      <c r="L664" s="240"/>
      <c r="M664" s="241"/>
      <c r="N664" s="242"/>
      <c r="O664" s="242"/>
      <c r="P664" s="242"/>
      <c r="Q664" s="242"/>
      <c r="R664" s="242"/>
      <c r="S664" s="242"/>
      <c r="T664" s="243"/>
      <c r="AT664" s="244" t="s">
        <v>158</v>
      </c>
      <c r="AU664" s="244" t="s">
        <v>81</v>
      </c>
      <c r="AV664" s="12" t="s">
        <v>81</v>
      </c>
      <c r="AW664" s="12" t="s">
        <v>34</v>
      </c>
      <c r="AX664" s="12" t="s">
        <v>72</v>
      </c>
      <c r="AY664" s="244" t="s">
        <v>149</v>
      </c>
    </row>
    <row r="665" s="12" customFormat="1">
      <c r="B665" s="233"/>
      <c r="C665" s="234"/>
      <c r="D665" s="235" t="s">
        <v>158</v>
      </c>
      <c r="E665" s="236" t="s">
        <v>19</v>
      </c>
      <c r="F665" s="237" t="s">
        <v>1201</v>
      </c>
      <c r="G665" s="234"/>
      <c r="H665" s="238">
        <v>33.5</v>
      </c>
      <c r="I665" s="239"/>
      <c r="J665" s="234"/>
      <c r="K665" s="234"/>
      <c r="L665" s="240"/>
      <c r="M665" s="241"/>
      <c r="N665" s="242"/>
      <c r="O665" s="242"/>
      <c r="P665" s="242"/>
      <c r="Q665" s="242"/>
      <c r="R665" s="242"/>
      <c r="S665" s="242"/>
      <c r="T665" s="243"/>
      <c r="AT665" s="244" t="s">
        <v>158</v>
      </c>
      <c r="AU665" s="244" t="s">
        <v>81</v>
      </c>
      <c r="AV665" s="12" t="s">
        <v>81</v>
      </c>
      <c r="AW665" s="12" t="s">
        <v>34</v>
      </c>
      <c r="AX665" s="12" t="s">
        <v>72</v>
      </c>
      <c r="AY665" s="244" t="s">
        <v>149</v>
      </c>
    </row>
    <row r="666" s="12" customFormat="1">
      <c r="B666" s="233"/>
      <c r="C666" s="234"/>
      <c r="D666" s="235" t="s">
        <v>158</v>
      </c>
      <c r="E666" s="236" t="s">
        <v>19</v>
      </c>
      <c r="F666" s="237" t="s">
        <v>1192</v>
      </c>
      <c r="G666" s="234"/>
      <c r="H666" s="238">
        <v>9</v>
      </c>
      <c r="I666" s="239"/>
      <c r="J666" s="234"/>
      <c r="K666" s="234"/>
      <c r="L666" s="240"/>
      <c r="M666" s="241"/>
      <c r="N666" s="242"/>
      <c r="O666" s="242"/>
      <c r="P666" s="242"/>
      <c r="Q666" s="242"/>
      <c r="R666" s="242"/>
      <c r="S666" s="242"/>
      <c r="T666" s="243"/>
      <c r="AT666" s="244" t="s">
        <v>158</v>
      </c>
      <c r="AU666" s="244" t="s">
        <v>81</v>
      </c>
      <c r="AV666" s="12" t="s">
        <v>81</v>
      </c>
      <c r="AW666" s="12" t="s">
        <v>34</v>
      </c>
      <c r="AX666" s="12" t="s">
        <v>72</v>
      </c>
      <c r="AY666" s="244" t="s">
        <v>149</v>
      </c>
    </row>
    <row r="667" s="14" customFormat="1">
      <c r="B667" s="255"/>
      <c r="C667" s="256"/>
      <c r="D667" s="235" t="s">
        <v>158</v>
      </c>
      <c r="E667" s="257" t="s">
        <v>19</v>
      </c>
      <c r="F667" s="258" t="s">
        <v>185</v>
      </c>
      <c r="G667" s="256"/>
      <c r="H667" s="259">
        <v>175.875</v>
      </c>
      <c r="I667" s="260"/>
      <c r="J667" s="256"/>
      <c r="K667" s="256"/>
      <c r="L667" s="261"/>
      <c r="M667" s="262"/>
      <c r="N667" s="263"/>
      <c r="O667" s="263"/>
      <c r="P667" s="263"/>
      <c r="Q667" s="263"/>
      <c r="R667" s="263"/>
      <c r="S667" s="263"/>
      <c r="T667" s="264"/>
      <c r="AT667" s="265" t="s">
        <v>158</v>
      </c>
      <c r="AU667" s="265" t="s">
        <v>81</v>
      </c>
      <c r="AV667" s="14" t="s">
        <v>156</v>
      </c>
      <c r="AW667" s="14" t="s">
        <v>34</v>
      </c>
      <c r="AX667" s="14" t="s">
        <v>79</v>
      </c>
      <c r="AY667" s="265" t="s">
        <v>149</v>
      </c>
    </row>
    <row r="668" s="1" customFormat="1" ht="24" customHeight="1">
      <c r="B668" s="39"/>
      <c r="C668" s="220" t="s">
        <v>1202</v>
      </c>
      <c r="D668" s="220" t="s">
        <v>151</v>
      </c>
      <c r="E668" s="221" t="s">
        <v>1203</v>
      </c>
      <c r="F668" s="222" t="s">
        <v>1204</v>
      </c>
      <c r="G668" s="223" t="s">
        <v>154</v>
      </c>
      <c r="H668" s="224">
        <v>175.875</v>
      </c>
      <c r="I668" s="225"/>
      <c r="J668" s="226">
        <f>ROUND(I668*H668,2)</f>
        <v>0</v>
      </c>
      <c r="K668" s="222" t="s">
        <v>155</v>
      </c>
      <c r="L668" s="44"/>
      <c r="M668" s="227" t="s">
        <v>19</v>
      </c>
      <c r="N668" s="228" t="s">
        <v>43</v>
      </c>
      <c r="O668" s="84"/>
      <c r="P668" s="229">
        <f>O668*H668</f>
        <v>0</v>
      </c>
      <c r="Q668" s="229">
        <v>0.00027</v>
      </c>
      <c r="R668" s="229">
        <f>Q668*H668</f>
        <v>0.047486250000000001</v>
      </c>
      <c r="S668" s="229">
        <v>0</v>
      </c>
      <c r="T668" s="230">
        <f>S668*H668</f>
        <v>0</v>
      </c>
      <c r="AR668" s="231" t="s">
        <v>237</v>
      </c>
      <c r="AT668" s="231" t="s">
        <v>151</v>
      </c>
      <c r="AU668" s="231" t="s">
        <v>81</v>
      </c>
      <c r="AY668" s="18" t="s">
        <v>149</v>
      </c>
      <c r="BE668" s="232">
        <f>IF(N668="základní",J668,0)</f>
        <v>0</v>
      </c>
      <c r="BF668" s="232">
        <f>IF(N668="snížená",J668,0)</f>
        <v>0</v>
      </c>
      <c r="BG668" s="232">
        <f>IF(N668="zákl. přenesená",J668,0)</f>
        <v>0</v>
      </c>
      <c r="BH668" s="232">
        <f>IF(N668="sníž. přenesená",J668,0)</f>
        <v>0</v>
      </c>
      <c r="BI668" s="232">
        <f>IF(N668="nulová",J668,0)</f>
        <v>0</v>
      </c>
      <c r="BJ668" s="18" t="s">
        <v>79</v>
      </c>
      <c r="BK668" s="232">
        <f>ROUND(I668*H668,2)</f>
        <v>0</v>
      </c>
      <c r="BL668" s="18" t="s">
        <v>237</v>
      </c>
      <c r="BM668" s="231" t="s">
        <v>1205</v>
      </c>
    </row>
    <row r="669" s="11" customFormat="1" ht="22.8" customHeight="1">
      <c r="B669" s="204"/>
      <c r="C669" s="205"/>
      <c r="D669" s="206" t="s">
        <v>71</v>
      </c>
      <c r="E669" s="218" t="s">
        <v>1206</v>
      </c>
      <c r="F669" s="218" t="s">
        <v>1207</v>
      </c>
      <c r="G669" s="205"/>
      <c r="H669" s="205"/>
      <c r="I669" s="208"/>
      <c r="J669" s="219">
        <f>BK669</f>
        <v>0</v>
      </c>
      <c r="K669" s="205"/>
      <c r="L669" s="210"/>
      <c r="M669" s="211"/>
      <c r="N669" s="212"/>
      <c r="O669" s="212"/>
      <c r="P669" s="213">
        <f>SUM(P670:P678)</f>
        <v>0</v>
      </c>
      <c r="Q669" s="212"/>
      <c r="R669" s="213">
        <f>SUM(R670:R678)</f>
        <v>0.0105443</v>
      </c>
      <c r="S669" s="212"/>
      <c r="T669" s="214">
        <f>SUM(T670:T678)</f>
        <v>0</v>
      </c>
      <c r="AR669" s="215" t="s">
        <v>81</v>
      </c>
      <c r="AT669" s="216" t="s">
        <v>71</v>
      </c>
      <c r="AU669" s="216" t="s">
        <v>79</v>
      </c>
      <c r="AY669" s="215" t="s">
        <v>149</v>
      </c>
      <c r="BK669" s="217">
        <f>SUM(BK670:BK678)</f>
        <v>0</v>
      </c>
    </row>
    <row r="670" s="1" customFormat="1" ht="16.5" customHeight="1">
      <c r="B670" s="39"/>
      <c r="C670" s="220" t="s">
        <v>1208</v>
      </c>
      <c r="D670" s="220" t="s">
        <v>151</v>
      </c>
      <c r="E670" s="221" t="s">
        <v>1209</v>
      </c>
      <c r="F670" s="222" t="s">
        <v>1210</v>
      </c>
      <c r="G670" s="223" t="s">
        <v>154</v>
      </c>
      <c r="H670" s="224">
        <v>8.5649999999999995</v>
      </c>
      <c r="I670" s="225"/>
      <c r="J670" s="226">
        <f>ROUND(I670*H670,2)</f>
        <v>0</v>
      </c>
      <c r="K670" s="222" t="s">
        <v>155</v>
      </c>
      <c r="L670" s="44"/>
      <c r="M670" s="227" t="s">
        <v>19</v>
      </c>
      <c r="N670" s="228" t="s">
        <v>43</v>
      </c>
      <c r="O670" s="84"/>
      <c r="P670" s="229">
        <f>O670*H670</f>
        <v>0</v>
      </c>
      <c r="Q670" s="229">
        <v>0</v>
      </c>
      <c r="R670" s="229">
        <f>Q670*H670</f>
        <v>0</v>
      </c>
      <c r="S670" s="229">
        <v>0</v>
      </c>
      <c r="T670" s="230">
        <f>S670*H670</f>
        <v>0</v>
      </c>
      <c r="AR670" s="231" t="s">
        <v>237</v>
      </c>
      <c r="AT670" s="231" t="s">
        <v>151</v>
      </c>
      <c r="AU670" s="231" t="s">
        <v>81</v>
      </c>
      <c r="AY670" s="18" t="s">
        <v>149</v>
      </c>
      <c r="BE670" s="232">
        <f>IF(N670="základní",J670,0)</f>
        <v>0</v>
      </c>
      <c r="BF670" s="232">
        <f>IF(N670="snížená",J670,0)</f>
        <v>0</v>
      </c>
      <c r="BG670" s="232">
        <f>IF(N670="zákl. přenesená",J670,0)</f>
        <v>0</v>
      </c>
      <c r="BH670" s="232">
        <f>IF(N670="sníž. přenesená",J670,0)</f>
        <v>0</v>
      </c>
      <c r="BI670" s="232">
        <f>IF(N670="nulová",J670,0)</f>
        <v>0</v>
      </c>
      <c r="BJ670" s="18" t="s">
        <v>79</v>
      </c>
      <c r="BK670" s="232">
        <f>ROUND(I670*H670,2)</f>
        <v>0</v>
      </c>
      <c r="BL670" s="18" t="s">
        <v>237</v>
      </c>
      <c r="BM670" s="231" t="s">
        <v>1211</v>
      </c>
    </row>
    <row r="671" s="12" customFormat="1">
      <c r="B671" s="233"/>
      <c r="C671" s="234"/>
      <c r="D671" s="235" t="s">
        <v>158</v>
      </c>
      <c r="E671" s="236" t="s">
        <v>19</v>
      </c>
      <c r="F671" s="237" t="s">
        <v>1212</v>
      </c>
      <c r="G671" s="234"/>
      <c r="H671" s="238">
        <v>7.7249999999999996</v>
      </c>
      <c r="I671" s="239"/>
      <c r="J671" s="234"/>
      <c r="K671" s="234"/>
      <c r="L671" s="240"/>
      <c r="M671" s="241"/>
      <c r="N671" s="242"/>
      <c r="O671" s="242"/>
      <c r="P671" s="242"/>
      <c r="Q671" s="242"/>
      <c r="R671" s="242"/>
      <c r="S671" s="242"/>
      <c r="T671" s="243"/>
      <c r="AT671" s="244" t="s">
        <v>158</v>
      </c>
      <c r="AU671" s="244" t="s">
        <v>81</v>
      </c>
      <c r="AV671" s="12" t="s">
        <v>81</v>
      </c>
      <c r="AW671" s="12" t="s">
        <v>34</v>
      </c>
      <c r="AX671" s="12" t="s">
        <v>72</v>
      </c>
      <c r="AY671" s="244" t="s">
        <v>149</v>
      </c>
    </row>
    <row r="672" s="12" customFormat="1">
      <c r="B672" s="233"/>
      <c r="C672" s="234"/>
      <c r="D672" s="235" t="s">
        <v>158</v>
      </c>
      <c r="E672" s="236" t="s">
        <v>19</v>
      </c>
      <c r="F672" s="237" t="s">
        <v>898</v>
      </c>
      <c r="G672" s="234"/>
      <c r="H672" s="238">
        <v>0.83999999999999997</v>
      </c>
      <c r="I672" s="239"/>
      <c r="J672" s="234"/>
      <c r="K672" s="234"/>
      <c r="L672" s="240"/>
      <c r="M672" s="241"/>
      <c r="N672" s="242"/>
      <c r="O672" s="242"/>
      <c r="P672" s="242"/>
      <c r="Q672" s="242"/>
      <c r="R672" s="242"/>
      <c r="S672" s="242"/>
      <c r="T672" s="243"/>
      <c r="AT672" s="244" t="s">
        <v>158</v>
      </c>
      <c r="AU672" s="244" t="s">
        <v>81</v>
      </c>
      <c r="AV672" s="12" t="s">
        <v>81</v>
      </c>
      <c r="AW672" s="12" t="s">
        <v>34</v>
      </c>
      <c r="AX672" s="12" t="s">
        <v>72</v>
      </c>
      <c r="AY672" s="244" t="s">
        <v>149</v>
      </c>
    </row>
    <row r="673" s="14" customFormat="1">
      <c r="B673" s="255"/>
      <c r="C673" s="256"/>
      <c r="D673" s="235" t="s">
        <v>158</v>
      </c>
      <c r="E673" s="257" t="s">
        <v>19</v>
      </c>
      <c r="F673" s="258" t="s">
        <v>185</v>
      </c>
      <c r="G673" s="256"/>
      <c r="H673" s="259">
        <v>8.5649999999999995</v>
      </c>
      <c r="I673" s="260"/>
      <c r="J673" s="256"/>
      <c r="K673" s="256"/>
      <c r="L673" s="261"/>
      <c r="M673" s="262"/>
      <c r="N673" s="263"/>
      <c r="O673" s="263"/>
      <c r="P673" s="263"/>
      <c r="Q673" s="263"/>
      <c r="R673" s="263"/>
      <c r="S673" s="263"/>
      <c r="T673" s="264"/>
      <c r="AT673" s="265" t="s">
        <v>158</v>
      </c>
      <c r="AU673" s="265" t="s">
        <v>81</v>
      </c>
      <c r="AV673" s="14" t="s">
        <v>156</v>
      </c>
      <c r="AW673" s="14" t="s">
        <v>34</v>
      </c>
      <c r="AX673" s="14" t="s">
        <v>79</v>
      </c>
      <c r="AY673" s="265" t="s">
        <v>149</v>
      </c>
    </row>
    <row r="674" s="1" customFormat="1" ht="16.5" customHeight="1">
      <c r="B674" s="39"/>
      <c r="C674" s="266" t="s">
        <v>1213</v>
      </c>
      <c r="D674" s="266" t="s">
        <v>215</v>
      </c>
      <c r="E674" s="267" t="s">
        <v>1214</v>
      </c>
      <c r="F674" s="268" t="s">
        <v>1215</v>
      </c>
      <c r="G674" s="269" t="s">
        <v>154</v>
      </c>
      <c r="H674" s="270">
        <v>8.1110000000000007</v>
      </c>
      <c r="I674" s="271"/>
      <c r="J674" s="272">
        <f>ROUND(I674*H674,2)</f>
        <v>0</v>
      </c>
      <c r="K674" s="268" t="s">
        <v>155</v>
      </c>
      <c r="L674" s="273"/>
      <c r="M674" s="274" t="s">
        <v>19</v>
      </c>
      <c r="N674" s="275" t="s">
        <v>43</v>
      </c>
      <c r="O674" s="84"/>
      <c r="P674" s="229">
        <f>O674*H674</f>
        <v>0</v>
      </c>
      <c r="Q674" s="229">
        <v>0.0012999999999999999</v>
      </c>
      <c r="R674" s="229">
        <f>Q674*H674</f>
        <v>0.0105443</v>
      </c>
      <c r="S674" s="229">
        <v>0</v>
      </c>
      <c r="T674" s="230">
        <f>S674*H674</f>
        <v>0</v>
      </c>
      <c r="AR674" s="231" t="s">
        <v>316</v>
      </c>
      <c r="AT674" s="231" t="s">
        <v>215</v>
      </c>
      <c r="AU674" s="231" t="s">
        <v>81</v>
      </c>
      <c r="AY674" s="18" t="s">
        <v>149</v>
      </c>
      <c r="BE674" s="232">
        <f>IF(N674="základní",J674,0)</f>
        <v>0</v>
      </c>
      <c r="BF674" s="232">
        <f>IF(N674="snížená",J674,0)</f>
        <v>0</v>
      </c>
      <c r="BG674" s="232">
        <f>IF(N674="zákl. přenesená",J674,0)</f>
        <v>0</v>
      </c>
      <c r="BH674" s="232">
        <f>IF(N674="sníž. přenesená",J674,0)</f>
        <v>0</v>
      </c>
      <c r="BI674" s="232">
        <f>IF(N674="nulová",J674,0)</f>
        <v>0</v>
      </c>
      <c r="BJ674" s="18" t="s">
        <v>79</v>
      </c>
      <c r="BK674" s="232">
        <f>ROUND(I674*H674,2)</f>
        <v>0</v>
      </c>
      <c r="BL674" s="18" t="s">
        <v>237</v>
      </c>
      <c r="BM674" s="231" t="s">
        <v>1216</v>
      </c>
    </row>
    <row r="675" s="12" customFormat="1">
      <c r="B675" s="233"/>
      <c r="C675" s="234"/>
      <c r="D675" s="235" t="s">
        <v>158</v>
      </c>
      <c r="E675" s="236" t="s">
        <v>19</v>
      </c>
      <c r="F675" s="237" t="s">
        <v>1217</v>
      </c>
      <c r="G675" s="234"/>
      <c r="H675" s="238">
        <v>8.1110000000000007</v>
      </c>
      <c r="I675" s="239"/>
      <c r="J675" s="234"/>
      <c r="K675" s="234"/>
      <c r="L675" s="240"/>
      <c r="M675" s="241"/>
      <c r="N675" s="242"/>
      <c r="O675" s="242"/>
      <c r="P675" s="242"/>
      <c r="Q675" s="242"/>
      <c r="R675" s="242"/>
      <c r="S675" s="242"/>
      <c r="T675" s="243"/>
      <c r="AT675" s="244" t="s">
        <v>158</v>
      </c>
      <c r="AU675" s="244" t="s">
        <v>81</v>
      </c>
      <c r="AV675" s="12" t="s">
        <v>81</v>
      </c>
      <c r="AW675" s="12" t="s">
        <v>34</v>
      </c>
      <c r="AX675" s="12" t="s">
        <v>79</v>
      </c>
      <c r="AY675" s="244" t="s">
        <v>149</v>
      </c>
    </row>
    <row r="676" s="1" customFormat="1" ht="16.5" customHeight="1">
      <c r="B676" s="39"/>
      <c r="C676" s="266" t="s">
        <v>1218</v>
      </c>
      <c r="D676" s="266" t="s">
        <v>215</v>
      </c>
      <c r="E676" s="267" t="s">
        <v>1219</v>
      </c>
      <c r="F676" s="268" t="s">
        <v>1220</v>
      </c>
      <c r="G676" s="269" t="s">
        <v>406</v>
      </c>
      <c r="H676" s="270">
        <v>1</v>
      </c>
      <c r="I676" s="271"/>
      <c r="J676" s="272">
        <f>ROUND(I676*H676,2)</f>
        <v>0</v>
      </c>
      <c r="K676" s="268" t="s">
        <v>457</v>
      </c>
      <c r="L676" s="273"/>
      <c r="M676" s="274" t="s">
        <v>19</v>
      </c>
      <c r="N676" s="275" t="s">
        <v>43</v>
      </c>
      <c r="O676" s="84"/>
      <c r="P676" s="229">
        <f>O676*H676</f>
        <v>0</v>
      </c>
      <c r="Q676" s="229">
        <v>0</v>
      </c>
      <c r="R676" s="229">
        <f>Q676*H676</f>
        <v>0</v>
      </c>
      <c r="S676" s="229">
        <v>0</v>
      </c>
      <c r="T676" s="230">
        <f>S676*H676</f>
        <v>0</v>
      </c>
      <c r="AR676" s="231" t="s">
        <v>316</v>
      </c>
      <c r="AT676" s="231" t="s">
        <v>215</v>
      </c>
      <c r="AU676" s="231" t="s">
        <v>81</v>
      </c>
      <c r="AY676" s="18" t="s">
        <v>149</v>
      </c>
      <c r="BE676" s="232">
        <f>IF(N676="základní",J676,0)</f>
        <v>0</v>
      </c>
      <c r="BF676" s="232">
        <f>IF(N676="snížená",J676,0)</f>
        <v>0</v>
      </c>
      <c r="BG676" s="232">
        <f>IF(N676="zákl. přenesená",J676,0)</f>
        <v>0</v>
      </c>
      <c r="BH676" s="232">
        <f>IF(N676="sníž. přenesená",J676,0)</f>
        <v>0</v>
      </c>
      <c r="BI676" s="232">
        <f>IF(N676="nulová",J676,0)</f>
        <v>0</v>
      </c>
      <c r="BJ676" s="18" t="s">
        <v>79</v>
      </c>
      <c r="BK676" s="232">
        <f>ROUND(I676*H676,2)</f>
        <v>0</v>
      </c>
      <c r="BL676" s="18" t="s">
        <v>237</v>
      </c>
      <c r="BM676" s="231" t="s">
        <v>1221</v>
      </c>
    </row>
    <row r="677" s="12" customFormat="1">
      <c r="B677" s="233"/>
      <c r="C677" s="234"/>
      <c r="D677" s="235" t="s">
        <v>158</v>
      </c>
      <c r="E677" s="236" t="s">
        <v>19</v>
      </c>
      <c r="F677" s="237" t="s">
        <v>834</v>
      </c>
      <c r="G677" s="234"/>
      <c r="H677" s="238">
        <v>1</v>
      </c>
      <c r="I677" s="239"/>
      <c r="J677" s="234"/>
      <c r="K677" s="234"/>
      <c r="L677" s="240"/>
      <c r="M677" s="241"/>
      <c r="N677" s="242"/>
      <c r="O677" s="242"/>
      <c r="P677" s="242"/>
      <c r="Q677" s="242"/>
      <c r="R677" s="242"/>
      <c r="S677" s="242"/>
      <c r="T677" s="243"/>
      <c r="AT677" s="244" t="s">
        <v>158</v>
      </c>
      <c r="AU677" s="244" t="s">
        <v>81</v>
      </c>
      <c r="AV677" s="12" t="s">
        <v>81</v>
      </c>
      <c r="AW677" s="12" t="s">
        <v>34</v>
      </c>
      <c r="AX677" s="12" t="s">
        <v>79</v>
      </c>
      <c r="AY677" s="244" t="s">
        <v>149</v>
      </c>
    </row>
    <row r="678" s="1" customFormat="1" ht="24" customHeight="1">
      <c r="B678" s="39"/>
      <c r="C678" s="220" t="s">
        <v>1222</v>
      </c>
      <c r="D678" s="220" t="s">
        <v>151</v>
      </c>
      <c r="E678" s="221" t="s">
        <v>1223</v>
      </c>
      <c r="F678" s="222" t="s">
        <v>1224</v>
      </c>
      <c r="G678" s="223" t="s">
        <v>206</v>
      </c>
      <c r="H678" s="224">
        <v>0.010999999999999999</v>
      </c>
      <c r="I678" s="225"/>
      <c r="J678" s="226">
        <f>ROUND(I678*H678,2)</f>
        <v>0</v>
      </c>
      <c r="K678" s="222" t="s">
        <v>155</v>
      </c>
      <c r="L678" s="44"/>
      <c r="M678" s="227" t="s">
        <v>19</v>
      </c>
      <c r="N678" s="228" t="s">
        <v>43</v>
      </c>
      <c r="O678" s="84"/>
      <c r="P678" s="229">
        <f>O678*H678</f>
        <v>0</v>
      </c>
      <c r="Q678" s="229">
        <v>0</v>
      </c>
      <c r="R678" s="229">
        <f>Q678*H678</f>
        <v>0</v>
      </c>
      <c r="S678" s="229">
        <v>0</v>
      </c>
      <c r="T678" s="230">
        <f>S678*H678</f>
        <v>0</v>
      </c>
      <c r="AR678" s="231" t="s">
        <v>237</v>
      </c>
      <c r="AT678" s="231" t="s">
        <v>151</v>
      </c>
      <c r="AU678" s="231" t="s">
        <v>81</v>
      </c>
      <c r="AY678" s="18" t="s">
        <v>149</v>
      </c>
      <c r="BE678" s="232">
        <f>IF(N678="základní",J678,0)</f>
        <v>0</v>
      </c>
      <c r="BF678" s="232">
        <f>IF(N678="snížená",J678,0)</f>
        <v>0</v>
      </c>
      <c r="BG678" s="232">
        <f>IF(N678="zákl. přenesená",J678,0)</f>
        <v>0</v>
      </c>
      <c r="BH678" s="232">
        <f>IF(N678="sníž. přenesená",J678,0)</f>
        <v>0</v>
      </c>
      <c r="BI678" s="232">
        <f>IF(N678="nulová",J678,0)</f>
        <v>0</v>
      </c>
      <c r="BJ678" s="18" t="s">
        <v>79</v>
      </c>
      <c r="BK678" s="232">
        <f>ROUND(I678*H678,2)</f>
        <v>0</v>
      </c>
      <c r="BL678" s="18" t="s">
        <v>237</v>
      </c>
      <c r="BM678" s="231" t="s">
        <v>1225</v>
      </c>
    </row>
    <row r="679" s="11" customFormat="1" ht="22.8" customHeight="1">
      <c r="B679" s="204"/>
      <c r="C679" s="205"/>
      <c r="D679" s="206" t="s">
        <v>71</v>
      </c>
      <c r="E679" s="218" t="s">
        <v>1226</v>
      </c>
      <c r="F679" s="218" t="s">
        <v>1227</v>
      </c>
      <c r="G679" s="205"/>
      <c r="H679" s="205"/>
      <c r="I679" s="208"/>
      <c r="J679" s="219">
        <f>BK679</f>
        <v>0</v>
      </c>
      <c r="K679" s="205"/>
      <c r="L679" s="210"/>
      <c r="M679" s="211"/>
      <c r="N679" s="212"/>
      <c r="O679" s="212"/>
      <c r="P679" s="213">
        <f>SUM(P680:P681)</f>
        <v>0</v>
      </c>
      <c r="Q679" s="212"/>
      <c r="R679" s="213">
        <f>SUM(R680:R681)</f>
        <v>0.79784999999999995</v>
      </c>
      <c r="S679" s="212"/>
      <c r="T679" s="214">
        <f>SUM(T680:T681)</f>
        <v>0.79784999999999995</v>
      </c>
      <c r="AR679" s="215" t="s">
        <v>81</v>
      </c>
      <c r="AT679" s="216" t="s">
        <v>71</v>
      </c>
      <c r="AU679" s="216" t="s">
        <v>79</v>
      </c>
      <c r="AY679" s="215" t="s">
        <v>149</v>
      </c>
      <c r="BK679" s="217">
        <f>SUM(BK680:BK681)</f>
        <v>0</v>
      </c>
    </row>
    <row r="680" s="1" customFormat="1" ht="24" customHeight="1">
      <c r="B680" s="39"/>
      <c r="C680" s="220" t="s">
        <v>1228</v>
      </c>
      <c r="D680" s="220" t="s">
        <v>151</v>
      </c>
      <c r="E680" s="221" t="s">
        <v>1229</v>
      </c>
      <c r="F680" s="222" t="s">
        <v>1230</v>
      </c>
      <c r="G680" s="223" t="s">
        <v>154</v>
      </c>
      <c r="H680" s="224">
        <v>26.594999999999999</v>
      </c>
      <c r="I680" s="225"/>
      <c r="J680" s="226">
        <f>ROUND(I680*H680,2)</f>
        <v>0</v>
      </c>
      <c r="K680" s="222" t="s">
        <v>155</v>
      </c>
      <c r="L680" s="44"/>
      <c r="M680" s="227" t="s">
        <v>19</v>
      </c>
      <c r="N680" s="228" t="s">
        <v>43</v>
      </c>
      <c r="O680" s="84"/>
      <c r="P680" s="229">
        <f>O680*H680</f>
        <v>0</v>
      </c>
      <c r="Q680" s="229">
        <v>0.029999999999999999</v>
      </c>
      <c r="R680" s="229">
        <f>Q680*H680</f>
        <v>0.79784999999999995</v>
      </c>
      <c r="S680" s="229">
        <v>0.029999999999999999</v>
      </c>
      <c r="T680" s="230">
        <f>S680*H680</f>
        <v>0.79784999999999995</v>
      </c>
      <c r="AR680" s="231" t="s">
        <v>237</v>
      </c>
      <c r="AT680" s="231" t="s">
        <v>151</v>
      </c>
      <c r="AU680" s="231" t="s">
        <v>81</v>
      </c>
      <c r="AY680" s="18" t="s">
        <v>149</v>
      </c>
      <c r="BE680" s="232">
        <f>IF(N680="základní",J680,0)</f>
        <v>0</v>
      </c>
      <c r="BF680" s="232">
        <f>IF(N680="snížená",J680,0)</f>
        <v>0</v>
      </c>
      <c r="BG680" s="232">
        <f>IF(N680="zákl. přenesená",J680,0)</f>
        <v>0</v>
      </c>
      <c r="BH680" s="232">
        <f>IF(N680="sníž. přenesená",J680,0)</f>
        <v>0</v>
      </c>
      <c r="BI680" s="232">
        <f>IF(N680="nulová",J680,0)</f>
        <v>0</v>
      </c>
      <c r="BJ680" s="18" t="s">
        <v>79</v>
      </c>
      <c r="BK680" s="232">
        <f>ROUND(I680*H680,2)</f>
        <v>0</v>
      </c>
      <c r="BL680" s="18" t="s">
        <v>237</v>
      </c>
      <c r="BM680" s="231" t="s">
        <v>1231</v>
      </c>
    </row>
    <row r="681" s="12" customFormat="1">
      <c r="B681" s="233"/>
      <c r="C681" s="234"/>
      <c r="D681" s="235" t="s">
        <v>158</v>
      </c>
      <c r="E681" s="236" t="s">
        <v>19</v>
      </c>
      <c r="F681" s="237" t="s">
        <v>1146</v>
      </c>
      <c r="G681" s="234"/>
      <c r="H681" s="238">
        <v>26.594999999999999</v>
      </c>
      <c r="I681" s="239"/>
      <c r="J681" s="234"/>
      <c r="K681" s="234"/>
      <c r="L681" s="240"/>
      <c r="M681" s="241"/>
      <c r="N681" s="242"/>
      <c r="O681" s="242"/>
      <c r="P681" s="242"/>
      <c r="Q681" s="242"/>
      <c r="R681" s="242"/>
      <c r="S681" s="242"/>
      <c r="T681" s="243"/>
      <c r="AT681" s="244" t="s">
        <v>158</v>
      </c>
      <c r="AU681" s="244" t="s">
        <v>81</v>
      </c>
      <c r="AV681" s="12" t="s">
        <v>81</v>
      </c>
      <c r="AW681" s="12" t="s">
        <v>34</v>
      </c>
      <c r="AX681" s="12" t="s">
        <v>79</v>
      </c>
      <c r="AY681" s="244" t="s">
        <v>149</v>
      </c>
    </row>
    <row r="682" s="11" customFormat="1" ht="25.92" customHeight="1">
      <c r="B682" s="204"/>
      <c r="C682" s="205"/>
      <c r="D682" s="206" t="s">
        <v>71</v>
      </c>
      <c r="E682" s="207" t="s">
        <v>1232</v>
      </c>
      <c r="F682" s="207" t="s">
        <v>1233</v>
      </c>
      <c r="G682" s="205"/>
      <c r="H682" s="205"/>
      <c r="I682" s="208"/>
      <c r="J682" s="209">
        <f>BK682</f>
        <v>0</v>
      </c>
      <c r="K682" s="205"/>
      <c r="L682" s="210"/>
      <c r="M682" s="211"/>
      <c r="N682" s="212"/>
      <c r="O682" s="212"/>
      <c r="P682" s="213">
        <f>SUM(P683:P684)</f>
        <v>0</v>
      </c>
      <c r="Q682" s="212"/>
      <c r="R682" s="213">
        <f>SUM(R683:R684)</f>
        <v>0</v>
      </c>
      <c r="S682" s="212"/>
      <c r="T682" s="214">
        <f>SUM(T683:T684)</f>
        <v>0</v>
      </c>
      <c r="AR682" s="215" t="s">
        <v>156</v>
      </c>
      <c r="AT682" s="216" t="s">
        <v>71</v>
      </c>
      <c r="AU682" s="216" t="s">
        <v>72</v>
      </c>
      <c r="AY682" s="215" t="s">
        <v>149</v>
      </c>
      <c r="BK682" s="217">
        <f>SUM(BK683:BK684)</f>
        <v>0</v>
      </c>
    </row>
    <row r="683" s="1" customFormat="1" ht="16.5" customHeight="1">
      <c r="B683" s="39"/>
      <c r="C683" s="220" t="s">
        <v>1234</v>
      </c>
      <c r="D683" s="220" t="s">
        <v>151</v>
      </c>
      <c r="E683" s="221" t="s">
        <v>1235</v>
      </c>
      <c r="F683" s="222" t="s">
        <v>1236</v>
      </c>
      <c r="G683" s="223" t="s">
        <v>1237</v>
      </c>
      <c r="H683" s="224">
        <v>200</v>
      </c>
      <c r="I683" s="225"/>
      <c r="J683" s="226">
        <f>ROUND(I683*H683,2)</f>
        <v>0</v>
      </c>
      <c r="K683" s="222" t="s">
        <v>155</v>
      </c>
      <c r="L683" s="44"/>
      <c r="M683" s="227" t="s">
        <v>19</v>
      </c>
      <c r="N683" s="228" t="s">
        <v>43</v>
      </c>
      <c r="O683" s="84"/>
      <c r="P683" s="229">
        <f>O683*H683</f>
        <v>0</v>
      </c>
      <c r="Q683" s="229">
        <v>0</v>
      </c>
      <c r="R683" s="229">
        <f>Q683*H683</f>
        <v>0</v>
      </c>
      <c r="S683" s="229">
        <v>0</v>
      </c>
      <c r="T683" s="230">
        <f>S683*H683</f>
        <v>0</v>
      </c>
      <c r="AR683" s="231" t="s">
        <v>1238</v>
      </c>
      <c r="AT683" s="231" t="s">
        <v>151</v>
      </c>
      <c r="AU683" s="231" t="s">
        <v>79</v>
      </c>
      <c r="AY683" s="18" t="s">
        <v>149</v>
      </c>
      <c r="BE683" s="232">
        <f>IF(N683="základní",J683,0)</f>
        <v>0</v>
      </c>
      <c r="BF683" s="232">
        <f>IF(N683="snížená",J683,0)</f>
        <v>0</v>
      </c>
      <c r="BG683" s="232">
        <f>IF(N683="zákl. přenesená",J683,0)</f>
        <v>0</v>
      </c>
      <c r="BH683" s="232">
        <f>IF(N683="sníž. přenesená",J683,0)</f>
        <v>0</v>
      </c>
      <c r="BI683" s="232">
        <f>IF(N683="nulová",J683,0)</f>
        <v>0</v>
      </c>
      <c r="BJ683" s="18" t="s">
        <v>79</v>
      </c>
      <c r="BK683" s="232">
        <f>ROUND(I683*H683,2)</f>
        <v>0</v>
      </c>
      <c r="BL683" s="18" t="s">
        <v>1238</v>
      </c>
      <c r="BM683" s="231" t="s">
        <v>1239</v>
      </c>
    </row>
    <row r="684" s="12" customFormat="1">
      <c r="B684" s="233"/>
      <c r="C684" s="234"/>
      <c r="D684" s="235" t="s">
        <v>158</v>
      </c>
      <c r="E684" s="236" t="s">
        <v>19</v>
      </c>
      <c r="F684" s="237" t="s">
        <v>1240</v>
      </c>
      <c r="G684" s="234"/>
      <c r="H684" s="238">
        <v>200</v>
      </c>
      <c r="I684" s="239"/>
      <c r="J684" s="234"/>
      <c r="K684" s="234"/>
      <c r="L684" s="240"/>
      <c r="M684" s="241"/>
      <c r="N684" s="242"/>
      <c r="O684" s="242"/>
      <c r="P684" s="242"/>
      <c r="Q684" s="242"/>
      <c r="R684" s="242"/>
      <c r="S684" s="242"/>
      <c r="T684" s="243"/>
      <c r="AT684" s="244" t="s">
        <v>158</v>
      </c>
      <c r="AU684" s="244" t="s">
        <v>79</v>
      </c>
      <c r="AV684" s="12" t="s">
        <v>81</v>
      </c>
      <c r="AW684" s="12" t="s">
        <v>34</v>
      </c>
      <c r="AX684" s="12" t="s">
        <v>79</v>
      </c>
      <c r="AY684" s="244" t="s">
        <v>149</v>
      </c>
    </row>
    <row r="685" s="11" customFormat="1" ht="25.92" customHeight="1">
      <c r="B685" s="204"/>
      <c r="C685" s="205"/>
      <c r="D685" s="206" t="s">
        <v>71</v>
      </c>
      <c r="E685" s="207" t="s">
        <v>1241</v>
      </c>
      <c r="F685" s="207" t="s">
        <v>1242</v>
      </c>
      <c r="G685" s="205"/>
      <c r="H685" s="205"/>
      <c r="I685" s="208"/>
      <c r="J685" s="209">
        <f>BK685</f>
        <v>0</v>
      </c>
      <c r="K685" s="205"/>
      <c r="L685" s="210"/>
      <c r="M685" s="211"/>
      <c r="N685" s="212"/>
      <c r="O685" s="212"/>
      <c r="P685" s="213">
        <f>SUM(P686:P697)</f>
        <v>0</v>
      </c>
      <c r="Q685" s="212"/>
      <c r="R685" s="213">
        <f>SUM(R686:R697)</f>
        <v>0</v>
      </c>
      <c r="S685" s="212"/>
      <c r="T685" s="214">
        <f>SUM(T686:T697)</f>
        <v>0</v>
      </c>
      <c r="AR685" s="215" t="s">
        <v>174</v>
      </c>
      <c r="AT685" s="216" t="s">
        <v>71</v>
      </c>
      <c r="AU685" s="216" t="s">
        <v>72</v>
      </c>
      <c r="AY685" s="215" t="s">
        <v>149</v>
      </c>
      <c r="BK685" s="217">
        <f>SUM(BK686:BK697)</f>
        <v>0</v>
      </c>
    </row>
    <row r="686" s="1" customFormat="1" ht="16.5" customHeight="1">
      <c r="B686" s="39"/>
      <c r="C686" s="220" t="s">
        <v>1243</v>
      </c>
      <c r="D686" s="220" t="s">
        <v>151</v>
      </c>
      <c r="E686" s="221" t="s">
        <v>1244</v>
      </c>
      <c r="F686" s="222" t="s">
        <v>1245</v>
      </c>
      <c r="G686" s="223" t="s">
        <v>1246</v>
      </c>
      <c r="H686" s="224">
        <v>1</v>
      </c>
      <c r="I686" s="225"/>
      <c r="J686" s="226">
        <f>ROUND(I686*H686,2)</f>
        <v>0</v>
      </c>
      <c r="K686" s="222" t="s">
        <v>457</v>
      </c>
      <c r="L686" s="44"/>
      <c r="M686" s="227" t="s">
        <v>19</v>
      </c>
      <c r="N686" s="228" t="s">
        <v>43</v>
      </c>
      <c r="O686" s="84"/>
      <c r="P686" s="229">
        <f>O686*H686</f>
        <v>0</v>
      </c>
      <c r="Q686" s="229">
        <v>0</v>
      </c>
      <c r="R686" s="229">
        <f>Q686*H686</f>
        <v>0</v>
      </c>
      <c r="S686" s="229">
        <v>0</v>
      </c>
      <c r="T686" s="230">
        <f>S686*H686</f>
        <v>0</v>
      </c>
      <c r="AR686" s="231" t="s">
        <v>156</v>
      </c>
      <c r="AT686" s="231" t="s">
        <v>151</v>
      </c>
      <c r="AU686" s="231" t="s">
        <v>79</v>
      </c>
      <c r="AY686" s="18" t="s">
        <v>149</v>
      </c>
      <c r="BE686" s="232">
        <f>IF(N686="základní",J686,0)</f>
        <v>0</v>
      </c>
      <c r="BF686" s="232">
        <f>IF(N686="snížená",J686,0)</f>
        <v>0</v>
      </c>
      <c r="BG686" s="232">
        <f>IF(N686="zákl. přenesená",J686,0)</f>
        <v>0</v>
      </c>
      <c r="BH686" s="232">
        <f>IF(N686="sníž. přenesená",J686,0)</f>
        <v>0</v>
      </c>
      <c r="BI686" s="232">
        <f>IF(N686="nulová",J686,0)</f>
        <v>0</v>
      </c>
      <c r="BJ686" s="18" t="s">
        <v>79</v>
      </c>
      <c r="BK686" s="232">
        <f>ROUND(I686*H686,2)</f>
        <v>0</v>
      </c>
      <c r="BL686" s="18" t="s">
        <v>156</v>
      </c>
      <c r="BM686" s="231" t="s">
        <v>1247</v>
      </c>
    </row>
    <row r="687" s="1" customFormat="1" ht="16.5" customHeight="1">
      <c r="B687" s="39"/>
      <c r="C687" s="220" t="s">
        <v>1248</v>
      </c>
      <c r="D687" s="220" t="s">
        <v>151</v>
      </c>
      <c r="E687" s="221" t="s">
        <v>1249</v>
      </c>
      <c r="F687" s="222" t="s">
        <v>1250</v>
      </c>
      <c r="G687" s="223" t="s">
        <v>1246</v>
      </c>
      <c r="H687" s="224">
        <v>1</v>
      </c>
      <c r="I687" s="225"/>
      <c r="J687" s="226">
        <f>ROUND(I687*H687,2)</f>
        <v>0</v>
      </c>
      <c r="K687" s="222" t="s">
        <v>457</v>
      </c>
      <c r="L687" s="44"/>
      <c r="M687" s="227" t="s">
        <v>19</v>
      </c>
      <c r="N687" s="228" t="s">
        <v>43</v>
      </c>
      <c r="O687" s="84"/>
      <c r="P687" s="229">
        <f>O687*H687</f>
        <v>0</v>
      </c>
      <c r="Q687" s="229">
        <v>0</v>
      </c>
      <c r="R687" s="229">
        <f>Q687*H687</f>
        <v>0</v>
      </c>
      <c r="S687" s="229">
        <v>0</v>
      </c>
      <c r="T687" s="230">
        <f>S687*H687</f>
        <v>0</v>
      </c>
      <c r="AR687" s="231" t="s">
        <v>156</v>
      </c>
      <c r="AT687" s="231" t="s">
        <v>151</v>
      </c>
      <c r="AU687" s="231" t="s">
        <v>79</v>
      </c>
      <c r="AY687" s="18" t="s">
        <v>149</v>
      </c>
      <c r="BE687" s="232">
        <f>IF(N687="základní",J687,0)</f>
        <v>0</v>
      </c>
      <c r="BF687" s="232">
        <f>IF(N687="snížená",J687,0)</f>
        <v>0</v>
      </c>
      <c r="BG687" s="232">
        <f>IF(N687="zákl. přenesená",J687,0)</f>
        <v>0</v>
      </c>
      <c r="BH687" s="232">
        <f>IF(N687="sníž. přenesená",J687,0)</f>
        <v>0</v>
      </c>
      <c r="BI687" s="232">
        <f>IF(N687="nulová",J687,0)</f>
        <v>0</v>
      </c>
      <c r="BJ687" s="18" t="s">
        <v>79</v>
      </c>
      <c r="BK687" s="232">
        <f>ROUND(I687*H687,2)</f>
        <v>0</v>
      </c>
      <c r="BL687" s="18" t="s">
        <v>156</v>
      </c>
      <c r="BM687" s="231" t="s">
        <v>1251</v>
      </c>
    </row>
    <row r="688" s="1" customFormat="1" ht="16.5" customHeight="1">
      <c r="B688" s="39"/>
      <c r="C688" s="220" t="s">
        <v>1252</v>
      </c>
      <c r="D688" s="220" t="s">
        <v>151</v>
      </c>
      <c r="E688" s="221" t="s">
        <v>1253</v>
      </c>
      <c r="F688" s="222" t="s">
        <v>1254</v>
      </c>
      <c r="G688" s="223" t="s">
        <v>487</v>
      </c>
      <c r="H688" s="224">
        <v>1</v>
      </c>
      <c r="I688" s="225"/>
      <c r="J688" s="226">
        <f>ROUND(I688*H688,2)</f>
        <v>0</v>
      </c>
      <c r="K688" s="222" t="s">
        <v>457</v>
      </c>
      <c r="L688" s="44"/>
      <c r="M688" s="227" t="s">
        <v>19</v>
      </c>
      <c r="N688" s="228" t="s">
        <v>43</v>
      </c>
      <c r="O688" s="84"/>
      <c r="P688" s="229">
        <f>O688*H688</f>
        <v>0</v>
      </c>
      <c r="Q688" s="229">
        <v>0</v>
      </c>
      <c r="R688" s="229">
        <f>Q688*H688</f>
        <v>0</v>
      </c>
      <c r="S688" s="229">
        <v>0</v>
      </c>
      <c r="T688" s="230">
        <f>S688*H688</f>
        <v>0</v>
      </c>
      <c r="AR688" s="231" t="s">
        <v>1255</v>
      </c>
      <c r="AT688" s="231" t="s">
        <v>151</v>
      </c>
      <c r="AU688" s="231" t="s">
        <v>79</v>
      </c>
      <c r="AY688" s="18" t="s">
        <v>149</v>
      </c>
      <c r="BE688" s="232">
        <f>IF(N688="základní",J688,0)</f>
        <v>0</v>
      </c>
      <c r="BF688" s="232">
        <f>IF(N688="snížená",J688,0)</f>
        <v>0</v>
      </c>
      <c r="BG688" s="232">
        <f>IF(N688="zákl. přenesená",J688,0)</f>
        <v>0</v>
      </c>
      <c r="BH688" s="232">
        <f>IF(N688="sníž. přenesená",J688,0)</f>
        <v>0</v>
      </c>
      <c r="BI688" s="232">
        <f>IF(N688="nulová",J688,0)</f>
        <v>0</v>
      </c>
      <c r="BJ688" s="18" t="s">
        <v>79</v>
      </c>
      <c r="BK688" s="232">
        <f>ROUND(I688*H688,2)</f>
        <v>0</v>
      </c>
      <c r="BL688" s="18" t="s">
        <v>1255</v>
      </c>
      <c r="BM688" s="231" t="s">
        <v>1256</v>
      </c>
    </row>
    <row r="689" s="1" customFormat="1" ht="16.5" customHeight="1">
      <c r="B689" s="39"/>
      <c r="C689" s="220" t="s">
        <v>1257</v>
      </c>
      <c r="D689" s="220" t="s">
        <v>151</v>
      </c>
      <c r="E689" s="221" t="s">
        <v>1258</v>
      </c>
      <c r="F689" s="222" t="s">
        <v>1259</v>
      </c>
      <c r="G689" s="223" t="s">
        <v>1246</v>
      </c>
      <c r="H689" s="224">
        <v>1</v>
      </c>
      <c r="I689" s="225"/>
      <c r="J689" s="226">
        <f>ROUND(I689*H689,2)</f>
        <v>0</v>
      </c>
      <c r="K689" s="222" t="s">
        <v>457</v>
      </c>
      <c r="L689" s="44"/>
      <c r="M689" s="227" t="s">
        <v>19</v>
      </c>
      <c r="N689" s="228" t="s">
        <v>43</v>
      </c>
      <c r="O689" s="84"/>
      <c r="P689" s="229">
        <f>O689*H689</f>
        <v>0</v>
      </c>
      <c r="Q689" s="229">
        <v>0</v>
      </c>
      <c r="R689" s="229">
        <f>Q689*H689</f>
        <v>0</v>
      </c>
      <c r="S689" s="229">
        <v>0</v>
      </c>
      <c r="T689" s="230">
        <f>S689*H689</f>
        <v>0</v>
      </c>
      <c r="AR689" s="231" t="s">
        <v>156</v>
      </c>
      <c r="AT689" s="231" t="s">
        <v>151</v>
      </c>
      <c r="AU689" s="231" t="s">
        <v>79</v>
      </c>
      <c r="AY689" s="18" t="s">
        <v>149</v>
      </c>
      <c r="BE689" s="232">
        <f>IF(N689="základní",J689,0)</f>
        <v>0</v>
      </c>
      <c r="BF689" s="232">
        <f>IF(N689="snížená",J689,0)</f>
        <v>0</v>
      </c>
      <c r="BG689" s="232">
        <f>IF(N689="zákl. přenesená",J689,0)</f>
        <v>0</v>
      </c>
      <c r="BH689" s="232">
        <f>IF(N689="sníž. přenesená",J689,0)</f>
        <v>0</v>
      </c>
      <c r="BI689" s="232">
        <f>IF(N689="nulová",J689,0)</f>
        <v>0</v>
      </c>
      <c r="BJ689" s="18" t="s">
        <v>79</v>
      </c>
      <c r="BK689" s="232">
        <f>ROUND(I689*H689,2)</f>
        <v>0</v>
      </c>
      <c r="BL689" s="18" t="s">
        <v>156</v>
      </c>
      <c r="BM689" s="231" t="s">
        <v>1260</v>
      </c>
    </row>
    <row r="690" s="1" customFormat="1" ht="16.5" customHeight="1">
      <c r="B690" s="39"/>
      <c r="C690" s="220" t="s">
        <v>1261</v>
      </c>
      <c r="D690" s="220" t="s">
        <v>151</v>
      </c>
      <c r="E690" s="221" t="s">
        <v>1262</v>
      </c>
      <c r="F690" s="222" t="s">
        <v>1263</v>
      </c>
      <c r="G690" s="223" t="s">
        <v>1246</v>
      </c>
      <c r="H690" s="224">
        <v>1</v>
      </c>
      <c r="I690" s="225"/>
      <c r="J690" s="226">
        <f>ROUND(I690*H690,2)</f>
        <v>0</v>
      </c>
      <c r="K690" s="222" t="s">
        <v>457</v>
      </c>
      <c r="L690" s="44"/>
      <c r="M690" s="227" t="s">
        <v>19</v>
      </c>
      <c r="N690" s="228" t="s">
        <v>43</v>
      </c>
      <c r="O690" s="84"/>
      <c r="P690" s="229">
        <f>O690*H690</f>
        <v>0</v>
      </c>
      <c r="Q690" s="229">
        <v>0</v>
      </c>
      <c r="R690" s="229">
        <f>Q690*H690</f>
        <v>0</v>
      </c>
      <c r="S690" s="229">
        <v>0</v>
      </c>
      <c r="T690" s="230">
        <f>S690*H690</f>
        <v>0</v>
      </c>
      <c r="AR690" s="231" t="s">
        <v>156</v>
      </c>
      <c r="AT690" s="231" t="s">
        <v>151</v>
      </c>
      <c r="AU690" s="231" t="s">
        <v>79</v>
      </c>
      <c r="AY690" s="18" t="s">
        <v>149</v>
      </c>
      <c r="BE690" s="232">
        <f>IF(N690="základní",J690,0)</f>
        <v>0</v>
      </c>
      <c r="BF690" s="232">
        <f>IF(N690="snížená",J690,0)</f>
        <v>0</v>
      </c>
      <c r="BG690" s="232">
        <f>IF(N690="zákl. přenesená",J690,0)</f>
        <v>0</v>
      </c>
      <c r="BH690" s="232">
        <f>IF(N690="sníž. přenesená",J690,0)</f>
        <v>0</v>
      </c>
      <c r="BI690" s="232">
        <f>IF(N690="nulová",J690,0)</f>
        <v>0</v>
      </c>
      <c r="BJ690" s="18" t="s">
        <v>79</v>
      </c>
      <c r="BK690" s="232">
        <f>ROUND(I690*H690,2)</f>
        <v>0</v>
      </c>
      <c r="BL690" s="18" t="s">
        <v>156</v>
      </c>
      <c r="BM690" s="231" t="s">
        <v>1264</v>
      </c>
    </row>
    <row r="691" s="1" customFormat="1" ht="16.5" customHeight="1">
      <c r="B691" s="39"/>
      <c r="C691" s="220" t="s">
        <v>1265</v>
      </c>
      <c r="D691" s="220" t="s">
        <v>151</v>
      </c>
      <c r="E691" s="221" t="s">
        <v>1266</v>
      </c>
      <c r="F691" s="222" t="s">
        <v>1267</v>
      </c>
      <c r="G691" s="223" t="s">
        <v>487</v>
      </c>
      <c r="H691" s="224">
        <v>1</v>
      </c>
      <c r="I691" s="225"/>
      <c r="J691" s="226">
        <f>ROUND(I691*H691,2)</f>
        <v>0</v>
      </c>
      <c r="K691" s="222" t="s">
        <v>457</v>
      </c>
      <c r="L691" s="44"/>
      <c r="M691" s="227" t="s">
        <v>19</v>
      </c>
      <c r="N691" s="228" t="s">
        <v>43</v>
      </c>
      <c r="O691" s="84"/>
      <c r="P691" s="229">
        <f>O691*H691</f>
        <v>0</v>
      </c>
      <c r="Q691" s="229">
        <v>0</v>
      </c>
      <c r="R691" s="229">
        <f>Q691*H691</f>
        <v>0</v>
      </c>
      <c r="S691" s="229">
        <v>0</v>
      </c>
      <c r="T691" s="230">
        <f>S691*H691</f>
        <v>0</v>
      </c>
      <c r="AR691" s="231" t="s">
        <v>1255</v>
      </c>
      <c r="AT691" s="231" t="s">
        <v>151</v>
      </c>
      <c r="AU691" s="231" t="s">
        <v>79</v>
      </c>
      <c r="AY691" s="18" t="s">
        <v>149</v>
      </c>
      <c r="BE691" s="232">
        <f>IF(N691="základní",J691,0)</f>
        <v>0</v>
      </c>
      <c r="BF691" s="232">
        <f>IF(N691="snížená",J691,0)</f>
        <v>0</v>
      </c>
      <c r="BG691" s="232">
        <f>IF(N691="zákl. přenesená",J691,0)</f>
        <v>0</v>
      </c>
      <c r="BH691" s="232">
        <f>IF(N691="sníž. přenesená",J691,0)</f>
        <v>0</v>
      </c>
      <c r="BI691" s="232">
        <f>IF(N691="nulová",J691,0)</f>
        <v>0</v>
      </c>
      <c r="BJ691" s="18" t="s">
        <v>79</v>
      </c>
      <c r="BK691" s="232">
        <f>ROUND(I691*H691,2)</f>
        <v>0</v>
      </c>
      <c r="BL691" s="18" t="s">
        <v>1255</v>
      </c>
      <c r="BM691" s="231" t="s">
        <v>1268</v>
      </c>
    </row>
    <row r="692" s="1" customFormat="1" ht="16.5" customHeight="1">
      <c r="B692" s="39"/>
      <c r="C692" s="220" t="s">
        <v>1269</v>
      </c>
      <c r="D692" s="220" t="s">
        <v>151</v>
      </c>
      <c r="E692" s="221" t="s">
        <v>1270</v>
      </c>
      <c r="F692" s="222" t="s">
        <v>1271</v>
      </c>
      <c r="G692" s="223" t="s">
        <v>487</v>
      </c>
      <c r="H692" s="224">
        <v>1</v>
      </c>
      <c r="I692" s="225"/>
      <c r="J692" s="226">
        <f>ROUND(I692*H692,2)</f>
        <v>0</v>
      </c>
      <c r="K692" s="222" t="s">
        <v>457</v>
      </c>
      <c r="L692" s="44"/>
      <c r="M692" s="227" t="s">
        <v>19</v>
      </c>
      <c r="N692" s="228" t="s">
        <v>43</v>
      </c>
      <c r="O692" s="84"/>
      <c r="P692" s="229">
        <f>O692*H692</f>
        <v>0</v>
      </c>
      <c r="Q692" s="229">
        <v>0</v>
      </c>
      <c r="R692" s="229">
        <f>Q692*H692</f>
        <v>0</v>
      </c>
      <c r="S692" s="229">
        <v>0</v>
      </c>
      <c r="T692" s="230">
        <f>S692*H692</f>
        <v>0</v>
      </c>
      <c r="AR692" s="231" t="s">
        <v>1255</v>
      </c>
      <c r="AT692" s="231" t="s">
        <v>151</v>
      </c>
      <c r="AU692" s="231" t="s">
        <v>79</v>
      </c>
      <c r="AY692" s="18" t="s">
        <v>149</v>
      </c>
      <c r="BE692" s="232">
        <f>IF(N692="základní",J692,0)</f>
        <v>0</v>
      </c>
      <c r="BF692" s="232">
        <f>IF(N692="snížená",J692,0)</f>
        <v>0</v>
      </c>
      <c r="BG692" s="232">
        <f>IF(N692="zákl. přenesená",J692,0)</f>
        <v>0</v>
      </c>
      <c r="BH692" s="232">
        <f>IF(N692="sníž. přenesená",J692,0)</f>
        <v>0</v>
      </c>
      <c r="BI692" s="232">
        <f>IF(N692="nulová",J692,0)</f>
        <v>0</v>
      </c>
      <c r="BJ692" s="18" t="s">
        <v>79</v>
      </c>
      <c r="BK692" s="232">
        <f>ROUND(I692*H692,2)</f>
        <v>0</v>
      </c>
      <c r="BL692" s="18" t="s">
        <v>1255</v>
      </c>
      <c r="BM692" s="231" t="s">
        <v>1272</v>
      </c>
    </row>
    <row r="693" s="1" customFormat="1">
      <c r="B693" s="39"/>
      <c r="C693" s="40"/>
      <c r="D693" s="235" t="s">
        <v>1273</v>
      </c>
      <c r="E693" s="40"/>
      <c r="F693" s="287" t="s">
        <v>1274</v>
      </c>
      <c r="G693" s="40"/>
      <c r="H693" s="40"/>
      <c r="I693" s="146"/>
      <c r="J693" s="40"/>
      <c r="K693" s="40"/>
      <c r="L693" s="44"/>
      <c r="M693" s="288"/>
      <c r="N693" s="84"/>
      <c r="O693" s="84"/>
      <c r="P693" s="84"/>
      <c r="Q693" s="84"/>
      <c r="R693" s="84"/>
      <c r="S693" s="84"/>
      <c r="T693" s="85"/>
      <c r="AT693" s="18" t="s">
        <v>1273</v>
      </c>
      <c r="AU693" s="18" t="s">
        <v>79</v>
      </c>
    </row>
    <row r="694" s="1" customFormat="1" ht="16.5" customHeight="1">
      <c r="B694" s="39"/>
      <c r="C694" s="220" t="s">
        <v>1275</v>
      </c>
      <c r="D694" s="220" t="s">
        <v>151</v>
      </c>
      <c r="E694" s="221" t="s">
        <v>1276</v>
      </c>
      <c r="F694" s="222" t="s">
        <v>1277</v>
      </c>
      <c r="G694" s="223" t="s">
        <v>487</v>
      </c>
      <c r="H694" s="224">
        <v>1</v>
      </c>
      <c r="I694" s="225"/>
      <c r="J694" s="226">
        <f>ROUND(I694*H694,2)</f>
        <v>0</v>
      </c>
      <c r="K694" s="222" t="s">
        <v>457</v>
      </c>
      <c r="L694" s="44"/>
      <c r="M694" s="227" t="s">
        <v>19</v>
      </c>
      <c r="N694" s="228" t="s">
        <v>43</v>
      </c>
      <c r="O694" s="84"/>
      <c r="P694" s="229">
        <f>O694*H694</f>
        <v>0</v>
      </c>
      <c r="Q694" s="229">
        <v>0</v>
      </c>
      <c r="R694" s="229">
        <f>Q694*H694</f>
        <v>0</v>
      </c>
      <c r="S694" s="229">
        <v>0</v>
      </c>
      <c r="T694" s="230">
        <f>S694*H694</f>
        <v>0</v>
      </c>
      <c r="AR694" s="231" t="s">
        <v>1255</v>
      </c>
      <c r="AT694" s="231" t="s">
        <v>151</v>
      </c>
      <c r="AU694" s="231" t="s">
        <v>79</v>
      </c>
      <c r="AY694" s="18" t="s">
        <v>149</v>
      </c>
      <c r="BE694" s="232">
        <f>IF(N694="základní",J694,0)</f>
        <v>0</v>
      </c>
      <c r="BF694" s="232">
        <f>IF(N694="snížená",J694,0)</f>
        <v>0</v>
      </c>
      <c r="BG694" s="232">
        <f>IF(N694="zákl. přenesená",J694,0)</f>
        <v>0</v>
      </c>
      <c r="BH694" s="232">
        <f>IF(N694="sníž. přenesená",J694,0)</f>
        <v>0</v>
      </c>
      <c r="BI694" s="232">
        <f>IF(N694="nulová",J694,0)</f>
        <v>0</v>
      </c>
      <c r="BJ694" s="18" t="s">
        <v>79</v>
      </c>
      <c r="BK694" s="232">
        <f>ROUND(I694*H694,2)</f>
        <v>0</v>
      </c>
      <c r="BL694" s="18" t="s">
        <v>1255</v>
      </c>
      <c r="BM694" s="231" t="s">
        <v>1278</v>
      </c>
    </row>
    <row r="695" s="1" customFormat="1" ht="16.5" customHeight="1">
      <c r="B695" s="39"/>
      <c r="C695" s="220" t="s">
        <v>1279</v>
      </c>
      <c r="D695" s="220" t="s">
        <v>151</v>
      </c>
      <c r="E695" s="221" t="s">
        <v>1280</v>
      </c>
      <c r="F695" s="222" t="s">
        <v>1281</v>
      </c>
      <c r="G695" s="223" t="s">
        <v>1246</v>
      </c>
      <c r="H695" s="224">
        <v>1</v>
      </c>
      <c r="I695" s="225"/>
      <c r="J695" s="226">
        <f>ROUND(I695*H695,2)</f>
        <v>0</v>
      </c>
      <c r="K695" s="222" t="s">
        <v>457</v>
      </c>
      <c r="L695" s="44"/>
      <c r="M695" s="227" t="s">
        <v>19</v>
      </c>
      <c r="N695" s="228" t="s">
        <v>43</v>
      </c>
      <c r="O695" s="84"/>
      <c r="P695" s="229">
        <f>O695*H695</f>
        <v>0</v>
      </c>
      <c r="Q695" s="229">
        <v>0</v>
      </c>
      <c r="R695" s="229">
        <f>Q695*H695</f>
        <v>0</v>
      </c>
      <c r="S695" s="229">
        <v>0</v>
      </c>
      <c r="T695" s="230">
        <f>S695*H695</f>
        <v>0</v>
      </c>
      <c r="AR695" s="231" t="s">
        <v>156</v>
      </c>
      <c r="AT695" s="231" t="s">
        <v>151</v>
      </c>
      <c r="AU695" s="231" t="s">
        <v>79</v>
      </c>
      <c r="AY695" s="18" t="s">
        <v>149</v>
      </c>
      <c r="BE695" s="232">
        <f>IF(N695="základní",J695,0)</f>
        <v>0</v>
      </c>
      <c r="BF695" s="232">
        <f>IF(N695="snížená",J695,0)</f>
        <v>0</v>
      </c>
      <c r="BG695" s="232">
        <f>IF(N695="zákl. přenesená",J695,0)</f>
        <v>0</v>
      </c>
      <c r="BH695" s="232">
        <f>IF(N695="sníž. přenesená",J695,0)</f>
        <v>0</v>
      </c>
      <c r="BI695" s="232">
        <f>IF(N695="nulová",J695,0)</f>
        <v>0</v>
      </c>
      <c r="BJ695" s="18" t="s">
        <v>79</v>
      </c>
      <c r="BK695" s="232">
        <f>ROUND(I695*H695,2)</f>
        <v>0</v>
      </c>
      <c r="BL695" s="18" t="s">
        <v>156</v>
      </c>
      <c r="BM695" s="231" t="s">
        <v>1282</v>
      </c>
    </row>
    <row r="696" s="1" customFormat="1" ht="16.5" customHeight="1">
      <c r="B696" s="39"/>
      <c r="C696" s="220" t="s">
        <v>1283</v>
      </c>
      <c r="D696" s="220" t="s">
        <v>151</v>
      </c>
      <c r="E696" s="221" t="s">
        <v>1284</v>
      </c>
      <c r="F696" s="222" t="s">
        <v>1285</v>
      </c>
      <c r="G696" s="223" t="s">
        <v>1246</v>
      </c>
      <c r="H696" s="224">
        <v>1</v>
      </c>
      <c r="I696" s="225"/>
      <c r="J696" s="226">
        <f>ROUND(I696*H696,2)</f>
        <v>0</v>
      </c>
      <c r="K696" s="222" t="s">
        <v>457</v>
      </c>
      <c r="L696" s="44"/>
      <c r="M696" s="227" t="s">
        <v>19</v>
      </c>
      <c r="N696" s="228" t="s">
        <v>43</v>
      </c>
      <c r="O696" s="84"/>
      <c r="P696" s="229">
        <f>O696*H696</f>
        <v>0</v>
      </c>
      <c r="Q696" s="229">
        <v>0</v>
      </c>
      <c r="R696" s="229">
        <f>Q696*H696</f>
        <v>0</v>
      </c>
      <c r="S696" s="229">
        <v>0</v>
      </c>
      <c r="T696" s="230">
        <f>S696*H696</f>
        <v>0</v>
      </c>
      <c r="AR696" s="231" t="s">
        <v>156</v>
      </c>
      <c r="AT696" s="231" t="s">
        <v>151</v>
      </c>
      <c r="AU696" s="231" t="s">
        <v>79</v>
      </c>
      <c r="AY696" s="18" t="s">
        <v>149</v>
      </c>
      <c r="BE696" s="232">
        <f>IF(N696="základní",J696,0)</f>
        <v>0</v>
      </c>
      <c r="BF696" s="232">
        <f>IF(N696="snížená",J696,0)</f>
        <v>0</v>
      </c>
      <c r="BG696" s="232">
        <f>IF(N696="zákl. přenesená",J696,0)</f>
        <v>0</v>
      </c>
      <c r="BH696" s="232">
        <f>IF(N696="sníž. přenesená",J696,0)</f>
        <v>0</v>
      </c>
      <c r="BI696" s="232">
        <f>IF(N696="nulová",J696,0)</f>
        <v>0</v>
      </c>
      <c r="BJ696" s="18" t="s">
        <v>79</v>
      </c>
      <c r="BK696" s="232">
        <f>ROUND(I696*H696,2)</f>
        <v>0</v>
      </c>
      <c r="BL696" s="18" t="s">
        <v>156</v>
      </c>
      <c r="BM696" s="231" t="s">
        <v>1286</v>
      </c>
    </row>
    <row r="697" s="1" customFormat="1" ht="16.5" customHeight="1">
      <c r="B697" s="39"/>
      <c r="C697" s="220" t="s">
        <v>1287</v>
      </c>
      <c r="D697" s="220" t="s">
        <v>151</v>
      </c>
      <c r="E697" s="221" t="s">
        <v>1288</v>
      </c>
      <c r="F697" s="222" t="s">
        <v>1289</v>
      </c>
      <c r="G697" s="223" t="s">
        <v>487</v>
      </c>
      <c r="H697" s="224">
        <v>1</v>
      </c>
      <c r="I697" s="225"/>
      <c r="J697" s="226">
        <f>ROUND(I697*H697,2)</f>
        <v>0</v>
      </c>
      <c r="K697" s="222" t="s">
        <v>457</v>
      </c>
      <c r="L697" s="44"/>
      <c r="M697" s="289" t="s">
        <v>19</v>
      </c>
      <c r="N697" s="290" t="s">
        <v>43</v>
      </c>
      <c r="O697" s="291"/>
      <c r="P697" s="292">
        <f>O697*H697</f>
        <v>0</v>
      </c>
      <c r="Q697" s="292">
        <v>0</v>
      </c>
      <c r="R697" s="292">
        <f>Q697*H697</f>
        <v>0</v>
      </c>
      <c r="S697" s="292">
        <v>0</v>
      </c>
      <c r="T697" s="293">
        <f>S697*H697</f>
        <v>0</v>
      </c>
      <c r="AR697" s="231" t="s">
        <v>1255</v>
      </c>
      <c r="AT697" s="231" t="s">
        <v>151</v>
      </c>
      <c r="AU697" s="231" t="s">
        <v>79</v>
      </c>
      <c r="AY697" s="18" t="s">
        <v>149</v>
      </c>
      <c r="BE697" s="232">
        <f>IF(N697="základní",J697,0)</f>
        <v>0</v>
      </c>
      <c r="BF697" s="232">
        <f>IF(N697="snížená",J697,0)</f>
        <v>0</v>
      </c>
      <c r="BG697" s="232">
        <f>IF(N697="zákl. přenesená",J697,0)</f>
        <v>0</v>
      </c>
      <c r="BH697" s="232">
        <f>IF(N697="sníž. přenesená",J697,0)</f>
        <v>0</v>
      </c>
      <c r="BI697" s="232">
        <f>IF(N697="nulová",J697,0)</f>
        <v>0</v>
      </c>
      <c r="BJ697" s="18" t="s">
        <v>79</v>
      </c>
      <c r="BK697" s="232">
        <f>ROUND(I697*H697,2)</f>
        <v>0</v>
      </c>
      <c r="BL697" s="18" t="s">
        <v>1255</v>
      </c>
      <c r="BM697" s="231" t="s">
        <v>1290</v>
      </c>
    </row>
    <row r="698" s="1" customFormat="1" ht="6.96" customHeight="1">
      <c r="B698" s="59"/>
      <c r="C698" s="60"/>
      <c r="D698" s="60"/>
      <c r="E698" s="60"/>
      <c r="F698" s="60"/>
      <c r="G698" s="60"/>
      <c r="H698" s="60"/>
      <c r="I698" s="171"/>
      <c r="J698" s="60"/>
      <c r="K698" s="60"/>
      <c r="L698" s="44"/>
    </row>
  </sheetData>
  <sheetProtection sheet="1" autoFilter="0" formatColumns="0" formatRows="0" objects="1" scenarios="1" spinCount="100000" saltValue="0PqWt1eV1CclYMgDyApDl+mLZNd1Tt6uhyTqZnveA0uRNQm1zVUG5n1bS0MU5HsTJu643wi2R8hWgpxTO0lnwA==" hashValue="pOiaiV6mtY8X2wRCt4CyOpUf5P5War3YvZ2cBetUYVNkgTQQ48T2fW9b1VjFT8AyzqNvYfyhTNTN0tP05E66fg==" algorithmName="SHA-512" password="CC35"/>
  <autoFilter ref="C112:K697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101:H101"/>
    <mergeCell ref="E103:H103"/>
    <mergeCell ref="E105:H105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7" customWidth="1"/>
    <col min="8" max="8" width="11.5" customWidth="1"/>
    <col min="9" max="9" width="20.17" style="138" customWidth="1"/>
    <col min="10" max="10" width="20.17" customWidth="1"/>
    <col min="11" max="11" width="20.17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8" t="s">
        <v>89</v>
      </c>
    </row>
    <row r="3" ht="6.96" customHeight="1">
      <c r="B3" s="139"/>
      <c r="C3" s="140"/>
      <c r="D3" s="140"/>
      <c r="E3" s="140"/>
      <c r="F3" s="140"/>
      <c r="G3" s="140"/>
      <c r="H3" s="140"/>
      <c r="I3" s="141"/>
      <c r="J3" s="140"/>
      <c r="K3" s="140"/>
      <c r="L3" s="21"/>
      <c r="AT3" s="18" t="s">
        <v>81</v>
      </c>
    </row>
    <row r="4" ht="24.96" customHeight="1">
      <c r="B4" s="21"/>
      <c r="D4" s="142" t="s">
        <v>97</v>
      </c>
      <c r="L4" s="21"/>
      <c r="M4" s="143" t="s">
        <v>10</v>
      </c>
      <c r="AT4" s="18" t="s">
        <v>4</v>
      </c>
    </row>
    <row r="5" ht="6.96" customHeight="1">
      <c r="B5" s="21"/>
      <c r="L5" s="21"/>
    </row>
    <row r="6" ht="12" customHeight="1">
      <c r="B6" s="21"/>
      <c r="D6" s="144" t="s">
        <v>16</v>
      </c>
      <c r="L6" s="21"/>
    </row>
    <row r="7" ht="16.5" customHeight="1">
      <c r="B7" s="21"/>
      <c r="E7" s="145" t="str">
        <f>'Rekapitulace stavby'!K6</f>
        <v>ON – Rosice u Brna</v>
      </c>
      <c r="F7" s="144"/>
      <c r="G7" s="144"/>
      <c r="H7" s="144"/>
      <c r="L7" s="21"/>
    </row>
    <row r="8" ht="12" customHeight="1">
      <c r="B8" s="21"/>
      <c r="D8" s="144" t="s">
        <v>98</v>
      </c>
      <c r="L8" s="21"/>
    </row>
    <row r="9" s="1" customFormat="1" ht="16.5" customHeight="1">
      <c r="B9" s="44"/>
      <c r="E9" s="145" t="s">
        <v>99</v>
      </c>
      <c r="F9" s="1"/>
      <c r="G9" s="1"/>
      <c r="H9" s="1"/>
      <c r="I9" s="146"/>
      <c r="L9" s="44"/>
    </row>
    <row r="10" s="1" customFormat="1" ht="12" customHeight="1">
      <c r="B10" s="44"/>
      <c r="D10" s="144" t="s">
        <v>100</v>
      </c>
      <c r="I10" s="146"/>
      <c r="L10" s="44"/>
    </row>
    <row r="11" s="1" customFormat="1" ht="36.96" customHeight="1">
      <c r="B11" s="44"/>
      <c r="E11" s="147" t="s">
        <v>1291</v>
      </c>
      <c r="F11" s="1"/>
      <c r="G11" s="1"/>
      <c r="H11" s="1"/>
      <c r="I11" s="146"/>
      <c r="L11" s="44"/>
    </row>
    <row r="12" s="1" customFormat="1">
      <c r="B12" s="44"/>
      <c r="I12" s="146"/>
      <c r="L12" s="44"/>
    </row>
    <row r="13" s="1" customFormat="1" ht="12" customHeight="1">
      <c r="B13" s="44"/>
      <c r="D13" s="144" t="s">
        <v>18</v>
      </c>
      <c r="F13" s="133" t="s">
        <v>19</v>
      </c>
      <c r="I13" s="148" t="s">
        <v>20</v>
      </c>
      <c r="J13" s="133" t="s">
        <v>19</v>
      </c>
      <c r="L13" s="44"/>
    </row>
    <row r="14" s="1" customFormat="1" ht="12" customHeight="1">
      <c r="B14" s="44"/>
      <c r="D14" s="144" t="s">
        <v>21</v>
      </c>
      <c r="F14" s="133" t="s">
        <v>22</v>
      </c>
      <c r="I14" s="148" t="s">
        <v>23</v>
      </c>
      <c r="J14" s="149" t="str">
        <f>'Rekapitulace stavby'!AN8</f>
        <v>21. 1. 2019</v>
      </c>
      <c r="L14" s="44"/>
    </row>
    <row r="15" s="1" customFormat="1" ht="10.8" customHeight="1">
      <c r="B15" s="44"/>
      <c r="I15" s="146"/>
      <c r="L15" s="44"/>
    </row>
    <row r="16" s="1" customFormat="1" ht="12" customHeight="1">
      <c r="B16" s="44"/>
      <c r="D16" s="144" t="s">
        <v>25</v>
      </c>
      <c r="I16" s="148" t="s">
        <v>26</v>
      </c>
      <c r="J16" s="133" t="s">
        <v>19</v>
      </c>
      <c r="L16" s="44"/>
    </row>
    <row r="17" s="1" customFormat="1" ht="18" customHeight="1">
      <c r="B17" s="44"/>
      <c r="E17" s="133" t="s">
        <v>27</v>
      </c>
      <c r="I17" s="148" t="s">
        <v>28</v>
      </c>
      <c r="J17" s="133" t="s">
        <v>19</v>
      </c>
      <c r="L17" s="44"/>
    </row>
    <row r="18" s="1" customFormat="1" ht="6.96" customHeight="1">
      <c r="B18" s="44"/>
      <c r="I18" s="146"/>
      <c r="L18" s="44"/>
    </row>
    <row r="19" s="1" customFormat="1" ht="12" customHeight="1">
      <c r="B19" s="44"/>
      <c r="D19" s="144" t="s">
        <v>29</v>
      </c>
      <c r="I19" s="148" t="s">
        <v>26</v>
      </c>
      <c r="J19" s="34" t="str">
        <f>'Rekapitulace stavby'!AN13</f>
        <v>Vyplň údaj</v>
      </c>
      <c r="L19" s="44"/>
    </row>
    <row r="20" s="1" customFormat="1" ht="18" customHeight="1">
      <c r="B20" s="44"/>
      <c r="E20" s="34" t="str">
        <f>'Rekapitulace stavby'!E14</f>
        <v>Vyplň údaj</v>
      </c>
      <c r="F20" s="133"/>
      <c r="G20" s="133"/>
      <c r="H20" s="133"/>
      <c r="I20" s="148" t="s">
        <v>28</v>
      </c>
      <c r="J20" s="34" t="str">
        <f>'Rekapitulace stavby'!AN14</f>
        <v>Vyplň údaj</v>
      </c>
      <c r="L20" s="44"/>
    </row>
    <row r="21" s="1" customFormat="1" ht="6.96" customHeight="1">
      <c r="B21" s="44"/>
      <c r="I21" s="146"/>
      <c r="L21" s="44"/>
    </row>
    <row r="22" s="1" customFormat="1" ht="12" customHeight="1">
      <c r="B22" s="44"/>
      <c r="D22" s="144" t="s">
        <v>31</v>
      </c>
      <c r="I22" s="148" t="s">
        <v>26</v>
      </c>
      <c r="J22" s="133" t="s">
        <v>32</v>
      </c>
      <c r="L22" s="44"/>
    </row>
    <row r="23" s="1" customFormat="1" ht="18" customHeight="1">
      <c r="B23" s="44"/>
      <c r="E23" s="133" t="s">
        <v>33</v>
      </c>
      <c r="I23" s="148" t="s">
        <v>28</v>
      </c>
      <c r="J23" s="133" t="s">
        <v>19</v>
      </c>
      <c r="L23" s="44"/>
    </row>
    <row r="24" s="1" customFormat="1" ht="6.96" customHeight="1">
      <c r="B24" s="44"/>
      <c r="I24" s="146"/>
      <c r="L24" s="44"/>
    </row>
    <row r="25" s="1" customFormat="1" ht="12" customHeight="1">
      <c r="B25" s="44"/>
      <c r="D25" s="144" t="s">
        <v>35</v>
      </c>
      <c r="I25" s="148" t="s">
        <v>26</v>
      </c>
      <c r="J25" s="133" t="s">
        <v>19</v>
      </c>
      <c r="L25" s="44"/>
    </row>
    <row r="26" s="1" customFormat="1" ht="18" customHeight="1">
      <c r="B26" s="44"/>
      <c r="E26" s="133" t="s">
        <v>22</v>
      </c>
      <c r="I26" s="148" t="s">
        <v>28</v>
      </c>
      <c r="J26" s="133" t="s">
        <v>19</v>
      </c>
      <c r="L26" s="44"/>
    </row>
    <row r="27" s="1" customFormat="1" ht="6.96" customHeight="1">
      <c r="B27" s="44"/>
      <c r="I27" s="146"/>
      <c r="L27" s="44"/>
    </row>
    <row r="28" s="1" customFormat="1" ht="12" customHeight="1">
      <c r="B28" s="44"/>
      <c r="D28" s="144" t="s">
        <v>36</v>
      </c>
      <c r="I28" s="146"/>
      <c r="L28" s="44"/>
    </row>
    <row r="29" s="7" customFormat="1" ht="16.5" customHeight="1">
      <c r="B29" s="150"/>
      <c r="E29" s="151" t="s">
        <v>19</v>
      </c>
      <c r="F29" s="151"/>
      <c r="G29" s="151"/>
      <c r="H29" s="151"/>
      <c r="I29" s="152"/>
      <c r="L29" s="150"/>
    </row>
    <row r="30" s="1" customFormat="1" ht="6.96" customHeight="1">
      <c r="B30" s="44"/>
      <c r="I30" s="146"/>
      <c r="L30" s="44"/>
    </row>
    <row r="31" s="1" customFormat="1" ht="6.96" customHeight="1">
      <c r="B31" s="44"/>
      <c r="D31" s="76"/>
      <c r="E31" s="76"/>
      <c r="F31" s="76"/>
      <c r="G31" s="76"/>
      <c r="H31" s="76"/>
      <c r="I31" s="153"/>
      <c r="J31" s="76"/>
      <c r="K31" s="76"/>
      <c r="L31" s="44"/>
    </row>
    <row r="32" s="1" customFormat="1" ht="25.44" customHeight="1">
      <c r="B32" s="44"/>
      <c r="D32" s="154" t="s">
        <v>38</v>
      </c>
      <c r="I32" s="146"/>
      <c r="J32" s="155">
        <f>ROUND(J92, 2)</f>
        <v>0</v>
      </c>
      <c r="L32" s="44"/>
    </row>
    <row r="33" s="1" customFormat="1" ht="6.96" customHeight="1">
      <c r="B33" s="44"/>
      <c r="D33" s="76"/>
      <c r="E33" s="76"/>
      <c r="F33" s="76"/>
      <c r="G33" s="76"/>
      <c r="H33" s="76"/>
      <c r="I33" s="153"/>
      <c r="J33" s="76"/>
      <c r="K33" s="76"/>
      <c r="L33" s="44"/>
    </row>
    <row r="34" s="1" customFormat="1" ht="14.4" customHeight="1">
      <c r="B34" s="44"/>
      <c r="F34" s="156" t="s">
        <v>40</v>
      </c>
      <c r="I34" s="157" t="s">
        <v>39</v>
      </c>
      <c r="J34" s="156" t="s">
        <v>41</v>
      </c>
      <c r="L34" s="44"/>
    </row>
    <row r="35" s="1" customFormat="1" ht="14.4" customHeight="1">
      <c r="B35" s="44"/>
      <c r="D35" s="158" t="s">
        <v>42</v>
      </c>
      <c r="E35" s="144" t="s">
        <v>43</v>
      </c>
      <c r="F35" s="159">
        <f>ROUND((SUM(BE92:BE158)),  2)</f>
        <v>0</v>
      </c>
      <c r="I35" s="160">
        <v>0.20999999999999999</v>
      </c>
      <c r="J35" s="159">
        <f>ROUND(((SUM(BE92:BE158))*I35),  2)</f>
        <v>0</v>
      </c>
      <c r="L35" s="44"/>
    </row>
    <row r="36" s="1" customFormat="1" ht="14.4" customHeight="1">
      <c r="B36" s="44"/>
      <c r="E36" s="144" t="s">
        <v>44</v>
      </c>
      <c r="F36" s="159">
        <f>ROUND((SUM(BF92:BF158)),  2)</f>
        <v>0</v>
      </c>
      <c r="I36" s="160">
        <v>0.14999999999999999</v>
      </c>
      <c r="J36" s="159">
        <f>ROUND(((SUM(BF92:BF158))*I36),  2)</f>
        <v>0</v>
      </c>
      <c r="L36" s="44"/>
    </row>
    <row r="37" hidden="1" s="1" customFormat="1" ht="14.4" customHeight="1">
      <c r="B37" s="44"/>
      <c r="E37" s="144" t="s">
        <v>45</v>
      </c>
      <c r="F37" s="159">
        <f>ROUND((SUM(BG92:BG158)),  2)</f>
        <v>0</v>
      </c>
      <c r="I37" s="160">
        <v>0.20999999999999999</v>
      </c>
      <c r="J37" s="159">
        <f>0</f>
        <v>0</v>
      </c>
      <c r="L37" s="44"/>
    </row>
    <row r="38" hidden="1" s="1" customFormat="1" ht="14.4" customHeight="1">
      <c r="B38" s="44"/>
      <c r="E38" s="144" t="s">
        <v>46</v>
      </c>
      <c r="F38" s="159">
        <f>ROUND((SUM(BH92:BH158)),  2)</f>
        <v>0</v>
      </c>
      <c r="I38" s="160">
        <v>0.14999999999999999</v>
      </c>
      <c r="J38" s="159">
        <f>0</f>
        <v>0</v>
      </c>
      <c r="L38" s="44"/>
    </row>
    <row r="39" hidden="1" s="1" customFormat="1" ht="14.4" customHeight="1">
      <c r="B39" s="44"/>
      <c r="E39" s="144" t="s">
        <v>47</v>
      </c>
      <c r="F39" s="159">
        <f>ROUND((SUM(BI92:BI158)),  2)</f>
        <v>0</v>
      </c>
      <c r="I39" s="160">
        <v>0</v>
      </c>
      <c r="J39" s="159">
        <f>0</f>
        <v>0</v>
      </c>
      <c r="L39" s="44"/>
    </row>
    <row r="40" s="1" customFormat="1" ht="6.96" customHeight="1">
      <c r="B40" s="44"/>
      <c r="I40" s="146"/>
      <c r="L40" s="44"/>
    </row>
    <row r="41" s="1" customFormat="1" ht="25.44" customHeight="1">
      <c r="B41" s="44"/>
      <c r="C41" s="161"/>
      <c r="D41" s="162" t="s">
        <v>48</v>
      </c>
      <c r="E41" s="163"/>
      <c r="F41" s="163"/>
      <c r="G41" s="164" t="s">
        <v>49</v>
      </c>
      <c r="H41" s="165" t="s">
        <v>50</v>
      </c>
      <c r="I41" s="166"/>
      <c r="J41" s="167">
        <f>SUM(J32:J39)</f>
        <v>0</v>
      </c>
      <c r="K41" s="168"/>
      <c r="L41" s="44"/>
    </row>
    <row r="42" s="1" customFormat="1" ht="14.4" customHeight="1">
      <c r="B42" s="169"/>
      <c r="C42" s="170"/>
      <c r="D42" s="170"/>
      <c r="E42" s="170"/>
      <c r="F42" s="170"/>
      <c r="G42" s="170"/>
      <c r="H42" s="170"/>
      <c r="I42" s="171"/>
      <c r="J42" s="170"/>
      <c r="K42" s="170"/>
      <c r="L42" s="44"/>
    </row>
    <row r="46" s="1" customFormat="1" ht="6.96" customHeight="1">
      <c r="B46" s="172"/>
      <c r="C46" s="173"/>
      <c r="D46" s="173"/>
      <c r="E46" s="173"/>
      <c r="F46" s="173"/>
      <c r="G46" s="173"/>
      <c r="H46" s="173"/>
      <c r="I46" s="174"/>
      <c r="J46" s="173"/>
      <c r="K46" s="173"/>
      <c r="L46" s="44"/>
    </row>
    <row r="47" s="1" customFormat="1" ht="24.96" customHeight="1">
      <c r="B47" s="39"/>
      <c r="C47" s="24" t="s">
        <v>102</v>
      </c>
      <c r="D47" s="40"/>
      <c r="E47" s="40"/>
      <c r="F47" s="40"/>
      <c r="G47" s="40"/>
      <c r="H47" s="40"/>
      <c r="I47" s="146"/>
      <c r="J47" s="40"/>
      <c r="K47" s="40"/>
      <c r="L47" s="44"/>
    </row>
    <row r="48" s="1" customFormat="1" ht="6.96" customHeight="1">
      <c r="B48" s="39"/>
      <c r="C48" s="40"/>
      <c r="D48" s="40"/>
      <c r="E48" s="40"/>
      <c r="F48" s="40"/>
      <c r="G48" s="40"/>
      <c r="H48" s="40"/>
      <c r="I48" s="146"/>
      <c r="J48" s="40"/>
      <c r="K48" s="40"/>
      <c r="L48" s="44"/>
    </row>
    <row r="49" s="1" customFormat="1" ht="12" customHeight="1">
      <c r="B49" s="39"/>
      <c r="C49" s="33" t="s">
        <v>16</v>
      </c>
      <c r="D49" s="40"/>
      <c r="E49" s="40"/>
      <c r="F49" s="40"/>
      <c r="G49" s="40"/>
      <c r="H49" s="40"/>
      <c r="I49" s="146"/>
      <c r="J49" s="40"/>
      <c r="K49" s="40"/>
      <c r="L49" s="44"/>
    </row>
    <row r="50" s="1" customFormat="1" ht="16.5" customHeight="1">
      <c r="B50" s="39"/>
      <c r="C50" s="40"/>
      <c r="D50" s="40"/>
      <c r="E50" s="175" t="str">
        <f>E7</f>
        <v>ON – Rosice u Brna</v>
      </c>
      <c r="F50" s="33"/>
      <c r="G50" s="33"/>
      <c r="H50" s="33"/>
      <c r="I50" s="146"/>
      <c r="J50" s="40"/>
      <c r="K50" s="40"/>
      <c r="L50" s="44"/>
    </row>
    <row r="51" ht="12" customHeight="1">
      <c r="B51" s="22"/>
      <c r="C51" s="33" t="s">
        <v>98</v>
      </c>
      <c r="D51" s="23"/>
      <c r="E51" s="23"/>
      <c r="F51" s="23"/>
      <c r="G51" s="23"/>
      <c r="H51" s="23"/>
      <c r="I51" s="138"/>
      <c r="J51" s="23"/>
      <c r="K51" s="23"/>
      <c r="L51" s="21"/>
    </row>
    <row r="52" s="1" customFormat="1" ht="16.5" customHeight="1">
      <c r="B52" s="39"/>
      <c r="C52" s="40"/>
      <c r="D52" s="40"/>
      <c r="E52" s="175" t="s">
        <v>99</v>
      </c>
      <c r="F52" s="40"/>
      <c r="G52" s="40"/>
      <c r="H52" s="40"/>
      <c r="I52" s="146"/>
      <c r="J52" s="40"/>
      <c r="K52" s="40"/>
      <c r="L52" s="44"/>
    </row>
    <row r="53" s="1" customFormat="1" ht="12" customHeight="1">
      <c r="B53" s="39"/>
      <c r="C53" s="33" t="s">
        <v>100</v>
      </c>
      <c r="D53" s="40"/>
      <c r="E53" s="40"/>
      <c r="F53" s="40"/>
      <c r="G53" s="40"/>
      <c r="H53" s="40"/>
      <c r="I53" s="146"/>
      <c r="J53" s="40"/>
      <c r="K53" s="40"/>
      <c r="L53" s="44"/>
    </row>
    <row r="54" s="1" customFormat="1" ht="16.5" customHeight="1">
      <c r="B54" s="39"/>
      <c r="C54" s="40"/>
      <c r="D54" s="40"/>
      <c r="E54" s="69" t="str">
        <f>E11</f>
        <v>D1.03 - Zdravotně technické instalace</v>
      </c>
      <c r="F54" s="40"/>
      <c r="G54" s="40"/>
      <c r="H54" s="40"/>
      <c r="I54" s="146"/>
      <c r="J54" s="40"/>
      <c r="K54" s="40"/>
      <c r="L54" s="44"/>
    </row>
    <row r="55" s="1" customFormat="1" ht="6.96" customHeight="1">
      <c r="B55" s="39"/>
      <c r="C55" s="40"/>
      <c r="D55" s="40"/>
      <c r="E55" s="40"/>
      <c r="F55" s="40"/>
      <c r="G55" s="40"/>
      <c r="H55" s="40"/>
      <c r="I55" s="146"/>
      <c r="J55" s="40"/>
      <c r="K55" s="40"/>
      <c r="L55" s="44"/>
    </row>
    <row r="56" s="1" customFormat="1" ht="12" customHeight="1">
      <c r="B56" s="39"/>
      <c r="C56" s="33" t="s">
        <v>21</v>
      </c>
      <c r="D56" s="40"/>
      <c r="E56" s="40"/>
      <c r="F56" s="28" t="str">
        <f>F14</f>
        <v xml:space="preserve"> </v>
      </c>
      <c r="G56" s="40"/>
      <c r="H56" s="40"/>
      <c r="I56" s="148" t="s">
        <v>23</v>
      </c>
      <c r="J56" s="72" t="str">
        <f>IF(J14="","",J14)</f>
        <v>21. 1. 2019</v>
      </c>
      <c r="K56" s="40"/>
      <c r="L56" s="44"/>
    </row>
    <row r="57" s="1" customFormat="1" ht="6.96" customHeight="1">
      <c r="B57" s="39"/>
      <c r="C57" s="40"/>
      <c r="D57" s="40"/>
      <c r="E57" s="40"/>
      <c r="F57" s="40"/>
      <c r="G57" s="40"/>
      <c r="H57" s="40"/>
      <c r="I57" s="146"/>
      <c r="J57" s="40"/>
      <c r="K57" s="40"/>
      <c r="L57" s="44"/>
    </row>
    <row r="58" s="1" customFormat="1" ht="43.05" customHeight="1">
      <c r="B58" s="39"/>
      <c r="C58" s="33" t="s">
        <v>25</v>
      </c>
      <c r="D58" s="40"/>
      <c r="E58" s="40"/>
      <c r="F58" s="28" t="str">
        <f>E17</f>
        <v>Správa železniční dopravní cesty, st.organizace</v>
      </c>
      <c r="G58" s="40"/>
      <c r="H58" s="40"/>
      <c r="I58" s="148" t="s">
        <v>31</v>
      </c>
      <c r="J58" s="37" t="str">
        <f>E23</f>
        <v>HUTNÍ PROJEKT Frýdek - Místek a.s.</v>
      </c>
      <c r="K58" s="40"/>
      <c r="L58" s="44"/>
    </row>
    <row r="59" s="1" customFormat="1" ht="15.15" customHeight="1">
      <c r="B59" s="39"/>
      <c r="C59" s="33" t="s">
        <v>29</v>
      </c>
      <c r="D59" s="40"/>
      <c r="E59" s="40"/>
      <c r="F59" s="28" t="str">
        <f>IF(E20="","",E20)</f>
        <v>Vyplň údaj</v>
      </c>
      <c r="G59" s="40"/>
      <c r="H59" s="40"/>
      <c r="I59" s="148" t="s">
        <v>35</v>
      </c>
      <c r="J59" s="37" t="str">
        <f>E26</f>
        <v xml:space="preserve"> </v>
      </c>
      <c r="K59" s="40"/>
      <c r="L59" s="44"/>
    </row>
    <row r="60" s="1" customFormat="1" ht="10.32" customHeight="1">
      <c r="B60" s="39"/>
      <c r="C60" s="40"/>
      <c r="D60" s="40"/>
      <c r="E60" s="40"/>
      <c r="F60" s="40"/>
      <c r="G60" s="40"/>
      <c r="H60" s="40"/>
      <c r="I60" s="146"/>
      <c r="J60" s="40"/>
      <c r="K60" s="40"/>
      <c r="L60" s="44"/>
    </row>
    <row r="61" s="1" customFormat="1" ht="29.28" customHeight="1">
      <c r="B61" s="39"/>
      <c r="C61" s="176" t="s">
        <v>103</v>
      </c>
      <c r="D61" s="177"/>
      <c r="E61" s="177"/>
      <c r="F61" s="177"/>
      <c r="G61" s="177"/>
      <c r="H61" s="177"/>
      <c r="I61" s="178"/>
      <c r="J61" s="179" t="s">
        <v>104</v>
      </c>
      <c r="K61" s="177"/>
      <c r="L61" s="44"/>
    </row>
    <row r="62" s="1" customFormat="1" ht="10.32" customHeight="1">
      <c r="B62" s="39"/>
      <c r="C62" s="40"/>
      <c r="D62" s="40"/>
      <c r="E62" s="40"/>
      <c r="F62" s="40"/>
      <c r="G62" s="40"/>
      <c r="H62" s="40"/>
      <c r="I62" s="146"/>
      <c r="J62" s="40"/>
      <c r="K62" s="40"/>
      <c r="L62" s="44"/>
    </row>
    <row r="63" s="1" customFormat="1" ht="22.8" customHeight="1">
      <c r="B63" s="39"/>
      <c r="C63" s="180" t="s">
        <v>70</v>
      </c>
      <c r="D63" s="40"/>
      <c r="E63" s="40"/>
      <c r="F63" s="40"/>
      <c r="G63" s="40"/>
      <c r="H63" s="40"/>
      <c r="I63" s="146"/>
      <c r="J63" s="102">
        <f>J92</f>
        <v>0</v>
      </c>
      <c r="K63" s="40"/>
      <c r="L63" s="44"/>
      <c r="AU63" s="18" t="s">
        <v>105</v>
      </c>
    </row>
    <row r="64" s="8" customFormat="1" ht="24.96" customHeight="1">
      <c r="B64" s="181"/>
      <c r="C64" s="182"/>
      <c r="D64" s="183" t="s">
        <v>1292</v>
      </c>
      <c r="E64" s="184"/>
      <c r="F64" s="184"/>
      <c r="G64" s="184"/>
      <c r="H64" s="184"/>
      <c r="I64" s="185"/>
      <c r="J64" s="186">
        <f>J93</f>
        <v>0</v>
      </c>
      <c r="K64" s="182"/>
      <c r="L64" s="187"/>
    </row>
    <row r="65" s="9" customFormat="1" ht="19.92" customHeight="1">
      <c r="B65" s="188"/>
      <c r="C65" s="125"/>
      <c r="D65" s="189" t="s">
        <v>1293</v>
      </c>
      <c r="E65" s="190"/>
      <c r="F65" s="190"/>
      <c r="G65" s="190"/>
      <c r="H65" s="190"/>
      <c r="I65" s="191"/>
      <c r="J65" s="192">
        <f>J94</f>
        <v>0</v>
      </c>
      <c r="K65" s="125"/>
      <c r="L65" s="193"/>
    </row>
    <row r="66" s="9" customFormat="1" ht="19.92" customHeight="1">
      <c r="B66" s="188"/>
      <c r="C66" s="125"/>
      <c r="D66" s="189" t="s">
        <v>1294</v>
      </c>
      <c r="E66" s="190"/>
      <c r="F66" s="190"/>
      <c r="G66" s="190"/>
      <c r="H66" s="190"/>
      <c r="I66" s="191"/>
      <c r="J66" s="192">
        <f>J98</f>
        <v>0</v>
      </c>
      <c r="K66" s="125"/>
      <c r="L66" s="193"/>
    </row>
    <row r="67" s="9" customFormat="1" ht="19.92" customHeight="1">
      <c r="B67" s="188"/>
      <c r="C67" s="125"/>
      <c r="D67" s="189" t="s">
        <v>1295</v>
      </c>
      <c r="E67" s="190"/>
      <c r="F67" s="190"/>
      <c r="G67" s="190"/>
      <c r="H67" s="190"/>
      <c r="I67" s="191"/>
      <c r="J67" s="192">
        <f>J114</f>
        <v>0</v>
      </c>
      <c r="K67" s="125"/>
      <c r="L67" s="193"/>
    </row>
    <row r="68" s="9" customFormat="1" ht="19.92" customHeight="1">
      <c r="B68" s="188"/>
      <c r="C68" s="125"/>
      <c r="D68" s="189" t="s">
        <v>1296</v>
      </c>
      <c r="E68" s="190"/>
      <c r="F68" s="190"/>
      <c r="G68" s="190"/>
      <c r="H68" s="190"/>
      <c r="I68" s="191"/>
      <c r="J68" s="192">
        <f>J129</f>
        <v>0</v>
      </c>
      <c r="K68" s="125"/>
      <c r="L68" s="193"/>
    </row>
    <row r="69" s="9" customFormat="1" ht="19.92" customHeight="1">
      <c r="B69" s="188"/>
      <c r="C69" s="125"/>
      <c r="D69" s="189" t="s">
        <v>124</v>
      </c>
      <c r="E69" s="190"/>
      <c r="F69" s="190"/>
      <c r="G69" s="190"/>
      <c r="H69" s="190"/>
      <c r="I69" s="191"/>
      <c r="J69" s="192">
        <f>J150</f>
        <v>0</v>
      </c>
      <c r="K69" s="125"/>
      <c r="L69" s="193"/>
    </row>
    <row r="70" s="8" customFormat="1" ht="24.96" customHeight="1">
      <c r="B70" s="181"/>
      <c r="C70" s="182"/>
      <c r="D70" s="183" t="s">
        <v>132</v>
      </c>
      <c r="E70" s="184"/>
      <c r="F70" s="184"/>
      <c r="G70" s="184"/>
      <c r="H70" s="184"/>
      <c r="I70" s="185"/>
      <c r="J70" s="186">
        <f>J154</f>
        <v>0</v>
      </c>
      <c r="K70" s="182"/>
      <c r="L70" s="187"/>
    </row>
    <row r="71" s="1" customFormat="1" ht="21.84" customHeight="1">
      <c r="B71" s="39"/>
      <c r="C71" s="40"/>
      <c r="D71" s="40"/>
      <c r="E71" s="40"/>
      <c r="F71" s="40"/>
      <c r="G71" s="40"/>
      <c r="H71" s="40"/>
      <c r="I71" s="146"/>
      <c r="J71" s="40"/>
      <c r="K71" s="40"/>
      <c r="L71" s="44"/>
    </row>
    <row r="72" s="1" customFormat="1" ht="6.96" customHeight="1">
      <c r="B72" s="59"/>
      <c r="C72" s="60"/>
      <c r="D72" s="60"/>
      <c r="E72" s="60"/>
      <c r="F72" s="60"/>
      <c r="G72" s="60"/>
      <c r="H72" s="60"/>
      <c r="I72" s="171"/>
      <c r="J72" s="60"/>
      <c r="K72" s="60"/>
      <c r="L72" s="44"/>
    </row>
    <row r="76" s="1" customFormat="1" ht="6.96" customHeight="1">
      <c r="B76" s="61"/>
      <c r="C76" s="62"/>
      <c r="D76" s="62"/>
      <c r="E76" s="62"/>
      <c r="F76" s="62"/>
      <c r="G76" s="62"/>
      <c r="H76" s="62"/>
      <c r="I76" s="174"/>
      <c r="J76" s="62"/>
      <c r="K76" s="62"/>
      <c r="L76" s="44"/>
    </row>
    <row r="77" s="1" customFormat="1" ht="24.96" customHeight="1">
      <c r="B77" s="39"/>
      <c r="C77" s="24" t="s">
        <v>134</v>
      </c>
      <c r="D77" s="40"/>
      <c r="E77" s="40"/>
      <c r="F77" s="40"/>
      <c r="G77" s="40"/>
      <c r="H77" s="40"/>
      <c r="I77" s="146"/>
      <c r="J77" s="40"/>
      <c r="K77" s="40"/>
      <c r="L77" s="44"/>
    </row>
    <row r="78" s="1" customFormat="1" ht="6.96" customHeight="1">
      <c r="B78" s="39"/>
      <c r="C78" s="40"/>
      <c r="D78" s="40"/>
      <c r="E78" s="40"/>
      <c r="F78" s="40"/>
      <c r="G78" s="40"/>
      <c r="H78" s="40"/>
      <c r="I78" s="146"/>
      <c r="J78" s="40"/>
      <c r="K78" s="40"/>
      <c r="L78" s="44"/>
    </row>
    <row r="79" s="1" customFormat="1" ht="12" customHeight="1">
      <c r="B79" s="39"/>
      <c r="C79" s="33" t="s">
        <v>16</v>
      </c>
      <c r="D79" s="40"/>
      <c r="E79" s="40"/>
      <c r="F79" s="40"/>
      <c r="G79" s="40"/>
      <c r="H79" s="40"/>
      <c r="I79" s="146"/>
      <c r="J79" s="40"/>
      <c r="K79" s="40"/>
      <c r="L79" s="44"/>
    </row>
    <row r="80" s="1" customFormat="1" ht="16.5" customHeight="1">
      <c r="B80" s="39"/>
      <c r="C80" s="40"/>
      <c r="D80" s="40"/>
      <c r="E80" s="175" t="str">
        <f>E7</f>
        <v>ON – Rosice u Brna</v>
      </c>
      <c r="F80" s="33"/>
      <c r="G80" s="33"/>
      <c r="H80" s="33"/>
      <c r="I80" s="146"/>
      <c r="J80" s="40"/>
      <c r="K80" s="40"/>
      <c r="L80" s="44"/>
    </row>
    <row r="81" ht="12" customHeight="1">
      <c r="B81" s="22"/>
      <c r="C81" s="33" t="s">
        <v>98</v>
      </c>
      <c r="D81" s="23"/>
      <c r="E81" s="23"/>
      <c r="F81" s="23"/>
      <c r="G81" s="23"/>
      <c r="H81" s="23"/>
      <c r="I81" s="138"/>
      <c r="J81" s="23"/>
      <c r="K81" s="23"/>
      <c r="L81" s="21"/>
    </row>
    <row r="82" s="1" customFormat="1" ht="16.5" customHeight="1">
      <c r="B82" s="39"/>
      <c r="C82" s="40"/>
      <c r="D82" s="40"/>
      <c r="E82" s="175" t="s">
        <v>99</v>
      </c>
      <c r="F82" s="40"/>
      <c r="G82" s="40"/>
      <c r="H82" s="40"/>
      <c r="I82" s="146"/>
      <c r="J82" s="40"/>
      <c r="K82" s="40"/>
      <c r="L82" s="44"/>
    </row>
    <row r="83" s="1" customFormat="1" ht="12" customHeight="1">
      <c r="B83" s="39"/>
      <c r="C83" s="33" t="s">
        <v>100</v>
      </c>
      <c r="D83" s="40"/>
      <c r="E83" s="40"/>
      <c r="F83" s="40"/>
      <c r="G83" s="40"/>
      <c r="H83" s="40"/>
      <c r="I83" s="146"/>
      <c r="J83" s="40"/>
      <c r="K83" s="40"/>
      <c r="L83" s="44"/>
    </row>
    <row r="84" s="1" customFormat="1" ht="16.5" customHeight="1">
      <c r="B84" s="39"/>
      <c r="C84" s="40"/>
      <c r="D84" s="40"/>
      <c r="E84" s="69" t="str">
        <f>E11</f>
        <v>D1.03 - Zdravotně technické instalace</v>
      </c>
      <c r="F84" s="40"/>
      <c r="G84" s="40"/>
      <c r="H84" s="40"/>
      <c r="I84" s="146"/>
      <c r="J84" s="40"/>
      <c r="K84" s="40"/>
      <c r="L84" s="44"/>
    </row>
    <row r="85" s="1" customFormat="1" ht="6.96" customHeight="1">
      <c r="B85" s="39"/>
      <c r="C85" s="40"/>
      <c r="D85" s="40"/>
      <c r="E85" s="40"/>
      <c r="F85" s="40"/>
      <c r="G85" s="40"/>
      <c r="H85" s="40"/>
      <c r="I85" s="146"/>
      <c r="J85" s="40"/>
      <c r="K85" s="40"/>
      <c r="L85" s="44"/>
    </row>
    <row r="86" s="1" customFormat="1" ht="12" customHeight="1">
      <c r="B86" s="39"/>
      <c r="C86" s="33" t="s">
        <v>21</v>
      </c>
      <c r="D86" s="40"/>
      <c r="E86" s="40"/>
      <c r="F86" s="28" t="str">
        <f>F14</f>
        <v xml:space="preserve"> </v>
      </c>
      <c r="G86" s="40"/>
      <c r="H86" s="40"/>
      <c r="I86" s="148" t="s">
        <v>23</v>
      </c>
      <c r="J86" s="72" t="str">
        <f>IF(J14="","",J14)</f>
        <v>21. 1. 2019</v>
      </c>
      <c r="K86" s="40"/>
      <c r="L86" s="44"/>
    </row>
    <row r="87" s="1" customFormat="1" ht="6.96" customHeight="1">
      <c r="B87" s="39"/>
      <c r="C87" s="40"/>
      <c r="D87" s="40"/>
      <c r="E87" s="40"/>
      <c r="F87" s="40"/>
      <c r="G87" s="40"/>
      <c r="H87" s="40"/>
      <c r="I87" s="146"/>
      <c r="J87" s="40"/>
      <c r="K87" s="40"/>
      <c r="L87" s="44"/>
    </row>
    <row r="88" s="1" customFormat="1" ht="43.05" customHeight="1">
      <c r="B88" s="39"/>
      <c r="C88" s="33" t="s">
        <v>25</v>
      </c>
      <c r="D88" s="40"/>
      <c r="E88" s="40"/>
      <c r="F88" s="28" t="str">
        <f>E17</f>
        <v>Správa železniční dopravní cesty, st.organizace</v>
      </c>
      <c r="G88" s="40"/>
      <c r="H88" s="40"/>
      <c r="I88" s="148" t="s">
        <v>31</v>
      </c>
      <c r="J88" s="37" t="str">
        <f>E23</f>
        <v>HUTNÍ PROJEKT Frýdek - Místek a.s.</v>
      </c>
      <c r="K88" s="40"/>
      <c r="L88" s="44"/>
    </row>
    <row r="89" s="1" customFormat="1" ht="15.15" customHeight="1">
      <c r="B89" s="39"/>
      <c r="C89" s="33" t="s">
        <v>29</v>
      </c>
      <c r="D89" s="40"/>
      <c r="E89" s="40"/>
      <c r="F89" s="28" t="str">
        <f>IF(E20="","",E20)</f>
        <v>Vyplň údaj</v>
      </c>
      <c r="G89" s="40"/>
      <c r="H89" s="40"/>
      <c r="I89" s="148" t="s">
        <v>35</v>
      </c>
      <c r="J89" s="37" t="str">
        <f>E26</f>
        <v xml:space="preserve"> </v>
      </c>
      <c r="K89" s="40"/>
      <c r="L89" s="44"/>
    </row>
    <row r="90" s="1" customFormat="1" ht="10.32" customHeight="1">
      <c r="B90" s="39"/>
      <c r="C90" s="40"/>
      <c r="D90" s="40"/>
      <c r="E90" s="40"/>
      <c r="F90" s="40"/>
      <c r="G90" s="40"/>
      <c r="H90" s="40"/>
      <c r="I90" s="146"/>
      <c r="J90" s="40"/>
      <c r="K90" s="40"/>
      <c r="L90" s="44"/>
    </row>
    <row r="91" s="10" customFormat="1" ht="29.28" customHeight="1">
      <c r="B91" s="194"/>
      <c r="C91" s="195" t="s">
        <v>135</v>
      </c>
      <c r="D91" s="196" t="s">
        <v>57</v>
      </c>
      <c r="E91" s="196" t="s">
        <v>53</v>
      </c>
      <c r="F91" s="196" t="s">
        <v>54</v>
      </c>
      <c r="G91" s="196" t="s">
        <v>136</v>
      </c>
      <c r="H91" s="196" t="s">
        <v>137</v>
      </c>
      <c r="I91" s="197" t="s">
        <v>138</v>
      </c>
      <c r="J91" s="196" t="s">
        <v>104</v>
      </c>
      <c r="K91" s="198" t="s">
        <v>139</v>
      </c>
      <c r="L91" s="199"/>
      <c r="M91" s="92" t="s">
        <v>19</v>
      </c>
      <c r="N91" s="93" t="s">
        <v>42</v>
      </c>
      <c r="O91" s="93" t="s">
        <v>140</v>
      </c>
      <c r="P91" s="93" t="s">
        <v>141</v>
      </c>
      <c r="Q91" s="93" t="s">
        <v>142</v>
      </c>
      <c r="R91" s="93" t="s">
        <v>143</v>
      </c>
      <c r="S91" s="93" t="s">
        <v>144</v>
      </c>
      <c r="T91" s="94" t="s">
        <v>145</v>
      </c>
    </row>
    <row r="92" s="1" customFormat="1" ht="22.8" customHeight="1">
      <c r="B92" s="39"/>
      <c r="C92" s="99" t="s">
        <v>146</v>
      </c>
      <c r="D92" s="40"/>
      <c r="E92" s="40"/>
      <c r="F92" s="40"/>
      <c r="G92" s="40"/>
      <c r="H92" s="40"/>
      <c r="I92" s="146"/>
      <c r="J92" s="200">
        <f>BK92</f>
        <v>0</v>
      </c>
      <c r="K92" s="40"/>
      <c r="L92" s="44"/>
      <c r="M92" s="95"/>
      <c r="N92" s="96"/>
      <c r="O92" s="96"/>
      <c r="P92" s="201">
        <f>P93+P154</f>
        <v>0</v>
      </c>
      <c r="Q92" s="96"/>
      <c r="R92" s="201">
        <f>R93+R154</f>
        <v>0.172625</v>
      </c>
      <c r="S92" s="96"/>
      <c r="T92" s="202">
        <f>T93+T154</f>
        <v>0.19470999999999999</v>
      </c>
      <c r="AT92" s="18" t="s">
        <v>71</v>
      </c>
      <c r="AU92" s="18" t="s">
        <v>105</v>
      </c>
      <c r="BK92" s="203">
        <f>BK93+BK154</f>
        <v>0</v>
      </c>
    </row>
    <row r="93" s="11" customFormat="1" ht="25.92" customHeight="1">
      <c r="B93" s="204"/>
      <c r="C93" s="205"/>
      <c r="D93" s="206" t="s">
        <v>71</v>
      </c>
      <c r="E93" s="207" t="s">
        <v>659</v>
      </c>
      <c r="F93" s="207" t="s">
        <v>659</v>
      </c>
      <c r="G93" s="205"/>
      <c r="H93" s="205"/>
      <c r="I93" s="208"/>
      <c r="J93" s="209">
        <f>BK93</f>
        <v>0</v>
      </c>
      <c r="K93" s="205"/>
      <c r="L93" s="210"/>
      <c r="M93" s="211"/>
      <c r="N93" s="212"/>
      <c r="O93" s="212"/>
      <c r="P93" s="213">
        <f>P94+P98+P114+P129+P150</f>
        <v>0</v>
      </c>
      <c r="Q93" s="212"/>
      <c r="R93" s="213">
        <f>R94+R98+R114+R129+R150</f>
        <v>0.172625</v>
      </c>
      <c r="S93" s="212"/>
      <c r="T93" s="214">
        <f>T94+T98+T114+T129+T150</f>
        <v>0.19470999999999999</v>
      </c>
      <c r="AR93" s="215" t="s">
        <v>81</v>
      </c>
      <c r="AT93" s="216" t="s">
        <v>71</v>
      </c>
      <c r="AU93" s="216" t="s">
        <v>72</v>
      </c>
      <c r="AY93" s="215" t="s">
        <v>149</v>
      </c>
      <c r="BK93" s="217">
        <f>BK94+BK98+BK114+BK129+BK150</f>
        <v>0</v>
      </c>
    </row>
    <row r="94" s="11" customFormat="1" ht="22.8" customHeight="1">
      <c r="B94" s="204"/>
      <c r="C94" s="205"/>
      <c r="D94" s="206" t="s">
        <v>71</v>
      </c>
      <c r="E94" s="218" t="s">
        <v>1297</v>
      </c>
      <c r="F94" s="218" t="s">
        <v>1298</v>
      </c>
      <c r="G94" s="205"/>
      <c r="H94" s="205"/>
      <c r="I94" s="208"/>
      <c r="J94" s="219">
        <f>BK94</f>
        <v>0</v>
      </c>
      <c r="K94" s="205"/>
      <c r="L94" s="210"/>
      <c r="M94" s="211"/>
      <c r="N94" s="212"/>
      <c r="O94" s="212"/>
      <c r="P94" s="213">
        <f>SUM(P95:P97)</f>
        <v>0</v>
      </c>
      <c r="Q94" s="212"/>
      <c r="R94" s="213">
        <f>SUM(R95:R97)</f>
        <v>0.00044999999999999999</v>
      </c>
      <c r="S94" s="212"/>
      <c r="T94" s="214">
        <f>SUM(T95:T97)</f>
        <v>0</v>
      </c>
      <c r="AR94" s="215" t="s">
        <v>81</v>
      </c>
      <c r="AT94" s="216" t="s">
        <v>71</v>
      </c>
      <c r="AU94" s="216" t="s">
        <v>79</v>
      </c>
      <c r="AY94" s="215" t="s">
        <v>149</v>
      </c>
      <c r="BK94" s="217">
        <f>SUM(BK95:BK97)</f>
        <v>0</v>
      </c>
    </row>
    <row r="95" s="1" customFormat="1" ht="24" customHeight="1">
      <c r="B95" s="39"/>
      <c r="C95" s="220" t="s">
        <v>79</v>
      </c>
      <c r="D95" s="220" t="s">
        <v>151</v>
      </c>
      <c r="E95" s="221" t="s">
        <v>1299</v>
      </c>
      <c r="F95" s="222" t="s">
        <v>1300</v>
      </c>
      <c r="G95" s="223" t="s">
        <v>171</v>
      </c>
      <c r="H95" s="224">
        <v>12</v>
      </c>
      <c r="I95" s="225"/>
      <c r="J95" s="226">
        <f>ROUND(I95*H95,2)</f>
        <v>0</v>
      </c>
      <c r="K95" s="222" t="s">
        <v>155</v>
      </c>
      <c r="L95" s="44"/>
      <c r="M95" s="227" t="s">
        <v>19</v>
      </c>
      <c r="N95" s="228" t="s">
        <v>43</v>
      </c>
      <c r="O95" s="84"/>
      <c r="P95" s="229">
        <f>O95*H95</f>
        <v>0</v>
      </c>
      <c r="Q95" s="229">
        <v>0</v>
      </c>
      <c r="R95" s="229">
        <f>Q95*H95</f>
        <v>0</v>
      </c>
      <c r="S95" s="229">
        <v>0</v>
      </c>
      <c r="T95" s="230">
        <f>S95*H95</f>
        <v>0</v>
      </c>
      <c r="AR95" s="231" t="s">
        <v>237</v>
      </c>
      <c r="AT95" s="231" t="s">
        <v>151</v>
      </c>
      <c r="AU95" s="231" t="s">
        <v>81</v>
      </c>
      <c r="AY95" s="18" t="s">
        <v>149</v>
      </c>
      <c r="BE95" s="232">
        <f>IF(N95="základní",J95,0)</f>
        <v>0</v>
      </c>
      <c r="BF95" s="232">
        <f>IF(N95="snížená",J95,0)</f>
        <v>0</v>
      </c>
      <c r="BG95" s="232">
        <f>IF(N95="zákl. přenesená",J95,0)</f>
        <v>0</v>
      </c>
      <c r="BH95" s="232">
        <f>IF(N95="sníž. přenesená",J95,0)</f>
        <v>0</v>
      </c>
      <c r="BI95" s="232">
        <f>IF(N95="nulová",J95,0)</f>
        <v>0</v>
      </c>
      <c r="BJ95" s="18" t="s">
        <v>79</v>
      </c>
      <c r="BK95" s="232">
        <f>ROUND(I95*H95,2)</f>
        <v>0</v>
      </c>
      <c r="BL95" s="18" t="s">
        <v>237</v>
      </c>
      <c r="BM95" s="231" t="s">
        <v>1301</v>
      </c>
    </row>
    <row r="96" s="1" customFormat="1" ht="16.5" customHeight="1">
      <c r="B96" s="39"/>
      <c r="C96" s="266" t="s">
        <v>81</v>
      </c>
      <c r="D96" s="266" t="s">
        <v>215</v>
      </c>
      <c r="E96" s="267" t="s">
        <v>1302</v>
      </c>
      <c r="F96" s="268" t="s">
        <v>1303</v>
      </c>
      <c r="G96" s="269" t="s">
        <v>171</v>
      </c>
      <c r="H96" s="270">
        <v>5</v>
      </c>
      <c r="I96" s="271"/>
      <c r="J96" s="272">
        <f>ROUND(I96*H96,2)</f>
        <v>0</v>
      </c>
      <c r="K96" s="268" t="s">
        <v>155</v>
      </c>
      <c r="L96" s="273"/>
      <c r="M96" s="274" t="s">
        <v>19</v>
      </c>
      <c r="N96" s="275" t="s">
        <v>43</v>
      </c>
      <c r="O96" s="84"/>
      <c r="P96" s="229">
        <f>O96*H96</f>
        <v>0</v>
      </c>
      <c r="Q96" s="229">
        <v>2.0000000000000002E-05</v>
      </c>
      <c r="R96" s="229">
        <f>Q96*H96</f>
        <v>0.00010000000000000001</v>
      </c>
      <c r="S96" s="229">
        <v>0</v>
      </c>
      <c r="T96" s="230">
        <f>S96*H96</f>
        <v>0</v>
      </c>
      <c r="AR96" s="231" t="s">
        <v>194</v>
      </c>
      <c r="AT96" s="231" t="s">
        <v>215</v>
      </c>
      <c r="AU96" s="231" t="s">
        <v>81</v>
      </c>
      <c r="AY96" s="18" t="s">
        <v>149</v>
      </c>
      <c r="BE96" s="232">
        <f>IF(N96="základní",J96,0)</f>
        <v>0</v>
      </c>
      <c r="BF96" s="232">
        <f>IF(N96="snížená",J96,0)</f>
        <v>0</v>
      </c>
      <c r="BG96" s="232">
        <f>IF(N96="zákl. přenesená",J96,0)</f>
        <v>0</v>
      </c>
      <c r="BH96" s="232">
        <f>IF(N96="sníž. přenesená",J96,0)</f>
        <v>0</v>
      </c>
      <c r="BI96" s="232">
        <f>IF(N96="nulová",J96,0)</f>
        <v>0</v>
      </c>
      <c r="BJ96" s="18" t="s">
        <v>79</v>
      </c>
      <c r="BK96" s="232">
        <f>ROUND(I96*H96,2)</f>
        <v>0</v>
      </c>
      <c r="BL96" s="18" t="s">
        <v>156</v>
      </c>
      <c r="BM96" s="231" t="s">
        <v>1304</v>
      </c>
    </row>
    <row r="97" s="1" customFormat="1" ht="16.5" customHeight="1">
      <c r="B97" s="39"/>
      <c r="C97" s="266" t="s">
        <v>164</v>
      </c>
      <c r="D97" s="266" t="s">
        <v>215</v>
      </c>
      <c r="E97" s="267" t="s">
        <v>1305</v>
      </c>
      <c r="F97" s="268" t="s">
        <v>1306</v>
      </c>
      <c r="G97" s="269" t="s">
        <v>171</v>
      </c>
      <c r="H97" s="270">
        <v>7</v>
      </c>
      <c r="I97" s="271"/>
      <c r="J97" s="272">
        <f>ROUND(I97*H97,2)</f>
        <v>0</v>
      </c>
      <c r="K97" s="268" t="s">
        <v>155</v>
      </c>
      <c r="L97" s="273"/>
      <c r="M97" s="274" t="s">
        <v>19</v>
      </c>
      <c r="N97" s="275" t="s">
        <v>43</v>
      </c>
      <c r="O97" s="84"/>
      <c r="P97" s="229">
        <f>O97*H97</f>
        <v>0</v>
      </c>
      <c r="Q97" s="229">
        <v>5.0000000000000002E-05</v>
      </c>
      <c r="R97" s="229">
        <f>Q97*H97</f>
        <v>0.00035</v>
      </c>
      <c r="S97" s="229">
        <v>0</v>
      </c>
      <c r="T97" s="230">
        <f>S97*H97</f>
        <v>0</v>
      </c>
      <c r="AR97" s="231" t="s">
        <v>194</v>
      </c>
      <c r="AT97" s="231" t="s">
        <v>215</v>
      </c>
      <c r="AU97" s="231" t="s">
        <v>81</v>
      </c>
      <c r="AY97" s="18" t="s">
        <v>149</v>
      </c>
      <c r="BE97" s="232">
        <f>IF(N97="základní",J97,0)</f>
        <v>0</v>
      </c>
      <c r="BF97" s="232">
        <f>IF(N97="snížená",J97,0)</f>
        <v>0</v>
      </c>
      <c r="BG97" s="232">
        <f>IF(N97="zákl. přenesená",J97,0)</f>
        <v>0</v>
      </c>
      <c r="BH97" s="232">
        <f>IF(N97="sníž. přenesená",J97,0)</f>
        <v>0</v>
      </c>
      <c r="BI97" s="232">
        <f>IF(N97="nulová",J97,0)</f>
        <v>0</v>
      </c>
      <c r="BJ97" s="18" t="s">
        <v>79</v>
      </c>
      <c r="BK97" s="232">
        <f>ROUND(I97*H97,2)</f>
        <v>0</v>
      </c>
      <c r="BL97" s="18" t="s">
        <v>156</v>
      </c>
      <c r="BM97" s="231" t="s">
        <v>1307</v>
      </c>
    </row>
    <row r="98" s="11" customFormat="1" ht="22.8" customHeight="1">
      <c r="B98" s="204"/>
      <c r="C98" s="205"/>
      <c r="D98" s="206" t="s">
        <v>71</v>
      </c>
      <c r="E98" s="218" t="s">
        <v>677</v>
      </c>
      <c r="F98" s="218" t="s">
        <v>1308</v>
      </c>
      <c r="G98" s="205"/>
      <c r="H98" s="205"/>
      <c r="I98" s="208"/>
      <c r="J98" s="219">
        <f>BK98</f>
        <v>0</v>
      </c>
      <c r="K98" s="205"/>
      <c r="L98" s="210"/>
      <c r="M98" s="211"/>
      <c r="N98" s="212"/>
      <c r="O98" s="212"/>
      <c r="P98" s="213">
        <f>SUM(P99:P113)</f>
        <v>0</v>
      </c>
      <c r="Q98" s="212"/>
      <c r="R98" s="213">
        <f>SUM(R99:R113)</f>
        <v>0.053774999999999989</v>
      </c>
      <c r="S98" s="212"/>
      <c r="T98" s="214">
        <f>SUM(T99:T113)</f>
        <v>0</v>
      </c>
      <c r="AR98" s="215" t="s">
        <v>81</v>
      </c>
      <c r="AT98" s="216" t="s">
        <v>71</v>
      </c>
      <c r="AU98" s="216" t="s">
        <v>79</v>
      </c>
      <c r="AY98" s="215" t="s">
        <v>149</v>
      </c>
      <c r="BK98" s="217">
        <f>SUM(BK99:BK113)</f>
        <v>0</v>
      </c>
    </row>
    <row r="99" s="1" customFormat="1" ht="16.5" customHeight="1">
      <c r="B99" s="39"/>
      <c r="C99" s="220" t="s">
        <v>156</v>
      </c>
      <c r="D99" s="220" t="s">
        <v>151</v>
      </c>
      <c r="E99" s="221" t="s">
        <v>1309</v>
      </c>
      <c r="F99" s="222" t="s">
        <v>1310</v>
      </c>
      <c r="G99" s="223" t="s">
        <v>171</v>
      </c>
      <c r="H99" s="224">
        <v>9</v>
      </c>
      <c r="I99" s="225"/>
      <c r="J99" s="226">
        <f>ROUND(I99*H99,2)</f>
        <v>0</v>
      </c>
      <c r="K99" s="222" t="s">
        <v>155</v>
      </c>
      <c r="L99" s="44"/>
      <c r="M99" s="227" t="s">
        <v>19</v>
      </c>
      <c r="N99" s="228" t="s">
        <v>43</v>
      </c>
      <c r="O99" s="84"/>
      <c r="P99" s="229">
        <f>O99*H99</f>
        <v>0</v>
      </c>
      <c r="Q99" s="229">
        <v>0.00029</v>
      </c>
      <c r="R99" s="229">
        <f>Q99*H99</f>
        <v>0.0026099999999999999</v>
      </c>
      <c r="S99" s="229">
        <v>0</v>
      </c>
      <c r="T99" s="230">
        <f>S99*H99</f>
        <v>0</v>
      </c>
      <c r="AR99" s="231" t="s">
        <v>156</v>
      </c>
      <c r="AT99" s="231" t="s">
        <v>151</v>
      </c>
      <c r="AU99" s="231" t="s">
        <v>81</v>
      </c>
      <c r="AY99" s="18" t="s">
        <v>149</v>
      </c>
      <c r="BE99" s="232">
        <f>IF(N99="základní",J99,0)</f>
        <v>0</v>
      </c>
      <c r="BF99" s="232">
        <f>IF(N99="snížená",J99,0)</f>
        <v>0</v>
      </c>
      <c r="BG99" s="232">
        <f>IF(N99="zákl. přenesená",J99,0)</f>
        <v>0</v>
      </c>
      <c r="BH99" s="232">
        <f>IF(N99="sníž. přenesená",J99,0)</f>
        <v>0</v>
      </c>
      <c r="BI99" s="232">
        <f>IF(N99="nulová",J99,0)</f>
        <v>0</v>
      </c>
      <c r="BJ99" s="18" t="s">
        <v>79</v>
      </c>
      <c r="BK99" s="232">
        <f>ROUND(I99*H99,2)</f>
        <v>0</v>
      </c>
      <c r="BL99" s="18" t="s">
        <v>156</v>
      </c>
      <c r="BM99" s="231" t="s">
        <v>1311</v>
      </c>
    </row>
    <row r="100" s="12" customFormat="1">
      <c r="B100" s="233"/>
      <c r="C100" s="234"/>
      <c r="D100" s="235" t="s">
        <v>158</v>
      </c>
      <c r="E100" s="236" t="s">
        <v>19</v>
      </c>
      <c r="F100" s="237" t="s">
        <v>1312</v>
      </c>
      <c r="G100" s="234"/>
      <c r="H100" s="238">
        <v>9</v>
      </c>
      <c r="I100" s="239"/>
      <c r="J100" s="234"/>
      <c r="K100" s="234"/>
      <c r="L100" s="240"/>
      <c r="M100" s="241"/>
      <c r="N100" s="242"/>
      <c r="O100" s="242"/>
      <c r="P100" s="242"/>
      <c r="Q100" s="242"/>
      <c r="R100" s="242"/>
      <c r="S100" s="242"/>
      <c r="T100" s="243"/>
      <c r="AT100" s="244" t="s">
        <v>158</v>
      </c>
      <c r="AU100" s="244" t="s">
        <v>81</v>
      </c>
      <c r="AV100" s="12" t="s">
        <v>81</v>
      </c>
      <c r="AW100" s="12" t="s">
        <v>34</v>
      </c>
      <c r="AX100" s="12" t="s">
        <v>79</v>
      </c>
      <c r="AY100" s="244" t="s">
        <v>149</v>
      </c>
    </row>
    <row r="101" s="1" customFormat="1" ht="16.5" customHeight="1">
      <c r="B101" s="39"/>
      <c r="C101" s="220" t="s">
        <v>174</v>
      </c>
      <c r="D101" s="220" t="s">
        <v>151</v>
      </c>
      <c r="E101" s="221" t="s">
        <v>1313</v>
      </c>
      <c r="F101" s="222" t="s">
        <v>1314</v>
      </c>
      <c r="G101" s="223" t="s">
        <v>171</v>
      </c>
      <c r="H101" s="224">
        <v>1</v>
      </c>
      <c r="I101" s="225"/>
      <c r="J101" s="226">
        <f>ROUND(I101*H101,2)</f>
        <v>0</v>
      </c>
      <c r="K101" s="222" t="s">
        <v>155</v>
      </c>
      <c r="L101" s="44"/>
      <c r="M101" s="227" t="s">
        <v>19</v>
      </c>
      <c r="N101" s="228" t="s">
        <v>43</v>
      </c>
      <c r="O101" s="84"/>
      <c r="P101" s="229">
        <f>O101*H101</f>
        <v>0</v>
      </c>
      <c r="Q101" s="229">
        <v>0.0040200000000000001</v>
      </c>
      <c r="R101" s="229">
        <f>Q101*H101</f>
        <v>0.0040200000000000001</v>
      </c>
      <c r="S101" s="229">
        <v>0</v>
      </c>
      <c r="T101" s="230">
        <f>S101*H101</f>
        <v>0</v>
      </c>
      <c r="AR101" s="231" t="s">
        <v>156</v>
      </c>
      <c r="AT101" s="231" t="s">
        <v>151</v>
      </c>
      <c r="AU101" s="231" t="s">
        <v>81</v>
      </c>
      <c r="AY101" s="18" t="s">
        <v>149</v>
      </c>
      <c r="BE101" s="232">
        <f>IF(N101="základní",J101,0)</f>
        <v>0</v>
      </c>
      <c r="BF101" s="232">
        <f>IF(N101="snížená",J101,0)</f>
        <v>0</v>
      </c>
      <c r="BG101" s="232">
        <f>IF(N101="zákl. přenesená",J101,0)</f>
        <v>0</v>
      </c>
      <c r="BH101" s="232">
        <f>IF(N101="sníž. přenesená",J101,0)</f>
        <v>0</v>
      </c>
      <c r="BI101" s="232">
        <f>IF(N101="nulová",J101,0)</f>
        <v>0</v>
      </c>
      <c r="BJ101" s="18" t="s">
        <v>79</v>
      </c>
      <c r="BK101" s="232">
        <f>ROUND(I101*H101,2)</f>
        <v>0</v>
      </c>
      <c r="BL101" s="18" t="s">
        <v>156</v>
      </c>
      <c r="BM101" s="231" t="s">
        <v>1315</v>
      </c>
    </row>
    <row r="102" s="1" customFormat="1" ht="16.5" customHeight="1">
      <c r="B102" s="39"/>
      <c r="C102" s="220" t="s">
        <v>186</v>
      </c>
      <c r="D102" s="220" t="s">
        <v>151</v>
      </c>
      <c r="E102" s="221" t="s">
        <v>1316</v>
      </c>
      <c r="F102" s="222" t="s">
        <v>1317</v>
      </c>
      <c r="G102" s="223" t="s">
        <v>171</v>
      </c>
      <c r="H102" s="224">
        <v>18</v>
      </c>
      <c r="I102" s="225"/>
      <c r="J102" s="226">
        <f>ROUND(I102*H102,2)</f>
        <v>0</v>
      </c>
      <c r="K102" s="222" t="s">
        <v>155</v>
      </c>
      <c r="L102" s="44"/>
      <c r="M102" s="227" t="s">
        <v>19</v>
      </c>
      <c r="N102" s="228" t="s">
        <v>43</v>
      </c>
      <c r="O102" s="84"/>
      <c r="P102" s="229">
        <f>O102*H102</f>
        <v>0</v>
      </c>
      <c r="Q102" s="229">
        <v>0.0012099999999999999</v>
      </c>
      <c r="R102" s="229">
        <f>Q102*H102</f>
        <v>0.021779999999999997</v>
      </c>
      <c r="S102" s="229">
        <v>0</v>
      </c>
      <c r="T102" s="230">
        <f>S102*H102</f>
        <v>0</v>
      </c>
      <c r="AR102" s="231" t="s">
        <v>156</v>
      </c>
      <c r="AT102" s="231" t="s">
        <v>151</v>
      </c>
      <c r="AU102" s="231" t="s">
        <v>81</v>
      </c>
      <c r="AY102" s="18" t="s">
        <v>149</v>
      </c>
      <c r="BE102" s="232">
        <f>IF(N102="základní",J102,0)</f>
        <v>0</v>
      </c>
      <c r="BF102" s="232">
        <f>IF(N102="snížená",J102,0)</f>
        <v>0</v>
      </c>
      <c r="BG102" s="232">
        <f>IF(N102="zákl. přenesená",J102,0)</f>
        <v>0</v>
      </c>
      <c r="BH102" s="232">
        <f>IF(N102="sníž. přenesená",J102,0)</f>
        <v>0</v>
      </c>
      <c r="BI102" s="232">
        <f>IF(N102="nulová",J102,0)</f>
        <v>0</v>
      </c>
      <c r="BJ102" s="18" t="s">
        <v>79</v>
      </c>
      <c r="BK102" s="232">
        <f>ROUND(I102*H102,2)</f>
        <v>0</v>
      </c>
      <c r="BL102" s="18" t="s">
        <v>156</v>
      </c>
      <c r="BM102" s="231" t="s">
        <v>1318</v>
      </c>
    </row>
    <row r="103" s="1" customFormat="1" ht="16.5" customHeight="1">
      <c r="B103" s="39"/>
      <c r="C103" s="220" t="s">
        <v>190</v>
      </c>
      <c r="D103" s="220" t="s">
        <v>151</v>
      </c>
      <c r="E103" s="221" t="s">
        <v>1319</v>
      </c>
      <c r="F103" s="222" t="s">
        <v>1320</v>
      </c>
      <c r="G103" s="223" t="s">
        <v>171</v>
      </c>
      <c r="H103" s="224">
        <v>5</v>
      </c>
      <c r="I103" s="225"/>
      <c r="J103" s="226">
        <f>ROUND(I103*H103,2)</f>
        <v>0</v>
      </c>
      <c r="K103" s="222" t="s">
        <v>155</v>
      </c>
      <c r="L103" s="44"/>
      <c r="M103" s="227" t="s">
        <v>19</v>
      </c>
      <c r="N103" s="228" t="s">
        <v>43</v>
      </c>
      <c r="O103" s="84"/>
      <c r="P103" s="229">
        <f>O103*H103</f>
        <v>0</v>
      </c>
      <c r="Q103" s="229">
        <v>0.00089999999999999998</v>
      </c>
      <c r="R103" s="229">
        <f>Q103*H103</f>
        <v>0.0044999999999999997</v>
      </c>
      <c r="S103" s="229">
        <v>0</v>
      </c>
      <c r="T103" s="230">
        <f>S103*H103</f>
        <v>0</v>
      </c>
      <c r="AR103" s="231" t="s">
        <v>156</v>
      </c>
      <c r="AT103" s="231" t="s">
        <v>151</v>
      </c>
      <c r="AU103" s="231" t="s">
        <v>81</v>
      </c>
      <c r="AY103" s="18" t="s">
        <v>149</v>
      </c>
      <c r="BE103" s="232">
        <f>IF(N103="základní",J103,0)</f>
        <v>0</v>
      </c>
      <c r="BF103" s="232">
        <f>IF(N103="snížená",J103,0)</f>
        <v>0</v>
      </c>
      <c r="BG103" s="232">
        <f>IF(N103="zákl. přenesená",J103,0)</f>
        <v>0</v>
      </c>
      <c r="BH103" s="232">
        <f>IF(N103="sníž. přenesená",J103,0)</f>
        <v>0</v>
      </c>
      <c r="BI103" s="232">
        <f>IF(N103="nulová",J103,0)</f>
        <v>0</v>
      </c>
      <c r="BJ103" s="18" t="s">
        <v>79</v>
      </c>
      <c r="BK103" s="232">
        <f>ROUND(I103*H103,2)</f>
        <v>0</v>
      </c>
      <c r="BL103" s="18" t="s">
        <v>156</v>
      </c>
      <c r="BM103" s="231" t="s">
        <v>1321</v>
      </c>
    </row>
    <row r="104" s="1" customFormat="1" ht="16.5" customHeight="1">
      <c r="B104" s="39"/>
      <c r="C104" s="220" t="s">
        <v>194</v>
      </c>
      <c r="D104" s="220" t="s">
        <v>151</v>
      </c>
      <c r="E104" s="221" t="s">
        <v>1322</v>
      </c>
      <c r="F104" s="222" t="s">
        <v>1323</v>
      </c>
      <c r="G104" s="223" t="s">
        <v>171</v>
      </c>
      <c r="H104" s="224">
        <v>1.5</v>
      </c>
      <c r="I104" s="225"/>
      <c r="J104" s="226">
        <f>ROUND(I104*H104,2)</f>
        <v>0</v>
      </c>
      <c r="K104" s="222" t="s">
        <v>155</v>
      </c>
      <c r="L104" s="44"/>
      <c r="M104" s="227" t="s">
        <v>19</v>
      </c>
      <c r="N104" s="228" t="s">
        <v>43</v>
      </c>
      <c r="O104" s="84"/>
      <c r="P104" s="229">
        <f>O104*H104</f>
        <v>0</v>
      </c>
      <c r="Q104" s="229">
        <v>0.01355</v>
      </c>
      <c r="R104" s="229">
        <f>Q104*H104</f>
        <v>0.020324999999999999</v>
      </c>
      <c r="S104" s="229">
        <v>0</v>
      </c>
      <c r="T104" s="230">
        <f>S104*H104</f>
        <v>0</v>
      </c>
      <c r="AR104" s="231" t="s">
        <v>156</v>
      </c>
      <c r="AT104" s="231" t="s">
        <v>151</v>
      </c>
      <c r="AU104" s="231" t="s">
        <v>81</v>
      </c>
      <c r="AY104" s="18" t="s">
        <v>149</v>
      </c>
      <c r="BE104" s="232">
        <f>IF(N104="základní",J104,0)</f>
        <v>0</v>
      </c>
      <c r="BF104" s="232">
        <f>IF(N104="snížená",J104,0)</f>
        <v>0</v>
      </c>
      <c r="BG104" s="232">
        <f>IF(N104="zákl. přenesená",J104,0)</f>
        <v>0</v>
      </c>
      <c r="BH104" s="232">
        <f>IF(N104="sníž. přenesená",J104,0)</f>
        <v>0</v>
      </c>
      <c r="BI104" s="232">
        <f>IF(N104="nulová",J104,0)</f>
        <v>0</v>
      </c>
      <c r="BJ104" s="18" t="s">
        <v>79</v>
      </c>
      <c r="BK104" s="232">
        <f>ROUND(I104*H104,2)</f>
        <v>0</v>
      </c>
      <c r="BL104" s="18" t="s">
        <v>156</v>
      </c>
      <c r="BM104" s="231" t="s">
        <v>1324</v>
      </c>
    </row>
    <row r="105" s="1" customFormat="1" ht="16.5" customHeight="1">
      <c r="B105" s="39"/>
      <c r="C105" s="220" t="s">
        <v>199</v>
      </c>
      <c r="D105" s="220" t="s">
        <v>151</v>
      </c>
      <c r="E105" s="221" t="s">
        <v>1325</v>
      </c>
      <c r="F105" s="222" t="s">
        <v>1326</v>
      </c>
      <c r="G105" s="223" t="s">
        <v>171</v>
      </c>
      <c r="H105" s="224">
        <v>34.5</v>
      </c>
      <c r="I105" s="225"/>
      <c r="J105" s="226">
        <f>ROUND(I105*H105,2)</f>
        <v>0</v>
      </c>
      <c r="K105" s="222" t="s">
        <v>155</v>
      </c>
      <c r="L105" s="44"/>
      <c r="M105" s="227" t="s">
        <v>19</v>
      </c>
      <c r="N105" s="228" t="s">
        <v>43</v>
      </c>
      <c r="O105" s="84"/>
      <c r="P105" s="229">
        <f>O105*H105</f>
        <v>0</v>
      </c>
      <c r="Q105" s="229">
        <v>0</v>
      </c>
      <c r="R105" s="229">
        <f>Q105*H105</f>
        <v>0</v>
      </c>
      <c r="S105" s="229">
        <v>0</v>
      </c>
      <c r="T105" s="230">
        <f>S105*H105</f>
        <v>0</v>
      </c>
      <c r="AR105" s="231" t="s">
        <v>156</v>
      </c>
      <c r="AT105" s="231" t="s">
        <v>151</v>
      </c>
      <c r="AU105" s="231" t="s">
        <v>81</v>
      </c>
      <c r="AY105" s="18" t="s">
        <v>149</v>
      </c>
      <c r="BE105" s="232">
        <f>IF(N105="základní",J105,0)</f>
        <v>0</v>
      </c>
      <c r="BF105" s="232">
        <f>IF(N105="snížená",J105,0)</f>
        <v>0</v>
      </c>
      <c r="BG105" s="232">
        <f>IF(N105="zákl. přenesená",J105,0)</f>
        <v>0</v>
      </c>
      <c r="BH105" s="232">
        <f>IF(N105="sníž. přenesená",J105,0)</f>
        <v>0</v>
      </c>
      <c r="BI105" s="232">
        <f>IF(N105="nulová",J105,0)</f>
        <v>0</v>
      </c>
      <c r="BJ105" s="18" t="s">
        <v>79</v>
      </c>
      <c r="BK105" s="232">
        <f>ROUND(I105*H105,2)</f>
        <v>0</v>
      </c>
      <c r="BL105" s="18" t="s">
        <v>156</v>
      </c>
      <c r="BM105" s="231" t="s">
        <v>1327</v>
      </c>
    </row>
    <row r="106" s="1" customFormat="1" ht="16.5" customHeight="1">
      <c r="B106" s="39"/>
      <c r="C106" s="220" t="s">
        <v>203</v>
      </c>
      <c r="D106" s="220" t="s">
        <v>151</v>
      </c>
      <c r="E106" s="221" t="s">
        <v>1328</v>
      </c>
      <c r="F106" s="222" t="s">
        <v>1329</v>
      </c>
      <c r="G106" s="223" t="s">
        <v>406</v>
      </c>
      <c r="H106" s="224">
        <v>2</v>
      </c>
      <c r="I106" s="225"/>
      <c r="J106" s="226">
        <f>ROUND(I106*H106,2)</f>
        <v>0</v>
      </c>
      <c r="K106" s="222" t="s">
        <v>155</v>
      </c>
      <c r="L106" s="44"/>
      <c r="M106" s="227" t="s">
        <v>19</v>
      </c>
      <c r="N106" s="228" t="s">
        <v>43</v>
      </c>
      <c r="O106" s="84"/>
      <c r="P106" s="229">
        <f>O106*H106</f>
        <v>0</v>
      </c>
      <c r="Q106" s="229">
        <v>0</v>
      </c>
      <c r="R106" s="229">
        <f>Q106*H106</f>
        <v>0</v>
      </c>
      <c r="S106" s="229">
        <v>0</v>
      </c>
      <c r="T106" s="230">
        <f>S106*H106</f>
        <v>0</v>
      </c>
      <c r="AR106" s="231" t="s">
        <v>156</v>
      </c>
      <c r="AT106" s="231" t="s">
        <v>151</v>
      </c>
      <c r="AU106" s="231" t="s">
        <v>81</v>
      </c>
      <c r="AY106" s="18" t="s">
        <v>149</v>
      </c>
      <c r="BE106" s="232">
        <f>IF(N106="základní",J106,0)</f>
        <v>0</v>
      </c>
      <c r="BF106" s="232">
        <f>IF(N106="snížená",J106,0)</f>
        <v>0</v>
      </c>
      <c r="BG106" s="232">
        <f>IF(N106="zákl. přenesená",J106,0)</f>
        <v>0</v>
      </c>
      <c r="BH106" s="232">
        <f>IF(N106="sníž. přenesená",J106,0)</f>
        <v>0</v>
      </c>
      <c r="BI106" s="232">
        <f>IF(N106="nulová",J106,0)</f>
        <v>0</v>
      </c>
      <c r="BJ106" s="18" t="s">
        <v>79</v>
      </c>
      <c r="BK106" s="232">
        <f>ROUND(I106*H106,2)</f>
        <v>0</v>
      </c>
      <c r="BL106" s="18" t="s">
        <v>156</v>
      </c>
      <c r="BM106" s="231" t="s">
        <v>1330</v>
      </c>
    </row>
    <row r="107" s="12" customFormat="1">
      <c r="B107" s="233"/>
      <c r="C107" s="234"/>
      <c r="D107" s="235" t="s">
        <v>158</v>
      </c>
      <c r="E107" s="236" t="s">
        <v>19</v>
      </c>
      <c r="F107" s="237" t="s">
        <v>1331</v>
      </c>
      <c r="G107" s="234"/>
      <c r="H107" s="238">
        <v>2</v>
      </c>
      <c r="I107" s="239"/>
      <c r="J107" s="234"/>
      <c r="K107" s="234"/>
      <c r="L107" s="240"/>
      <c r="M107" s="241"/>
      <c r="N107" s="242"/>
      <c r="O107" s="242"/>
      <c r="P107" s="242"/>
      <c r="Q107" s="242"/>
      <c r="R107" s="242"/>
      <c r="S107" s="242"/>
      <c r="T107" s="243"/>
      <c r="AT107" s="244" t="s">
        <v>158</v>
      </c>
      <c r="AU107" s="244" t="s">
        <v>81</v>
      </c>
      <c r="AV107" s="12" t="s">
        <v>81</v>
      </c>
      <c r="AW107" s="12" t="s">
        <v>34</v>
      </c>
      <c r="AX107" s="12" t="s">
        <v>79</v>
      </c>
      <c r="AY107" s="244" t="s">
        <v>149</v>
      </c>
    </row>
    <row r="108" s="1" customFormat="1" ht="16.5" customHeight="1">
      <c r="B108" s="39"/>
      <c r="C108" s="220" t="s">
        <v>209</v>
      </c>
      <c r="D108" s="220" t="s">
        <v>151</v>
      </c>
      <c r="E108" s="221" t="s">
        <v>1332</v>
      </c>
      <c r="F108" s="222" t="s">
        <v>1333</v>
      </c>
      <c r="G108" s="223" t="s">
        <v>406</v>
      </c>
      <c r="H108" s="224">
        <v>1</v>
      </c>
      <c r="I108" s="225"/>
      <c r="J108" s="226">
        <f>ROUND(I108*H108,2)</f>
        <v>0</v>
      </c>
      <c r="K108" s="222" t="s">
        <v>155</v>
      </c>
      <c r="L108" s="44"/>
      <c r="M108" s="227" t="s">
        <v>19</v>
      </c>
      <c r="N108" s="228" t="s">
        <v>43</v>
      </c>
      <c r="O108" s="84"/>
      <c r="P108" s="229">
        <f>O108*H108</f>
        <v>0</v>
      </c>
      <c r="Q108" s="229">
        <v>0</v>
      </c>
      <c r="R108" s="229">
        <f>Q108*H108</f>
        <v>0</v>
      </c>
      <c r="S108" s="229">
        <v>0</v>
      </c>
      <c r="T108" s="230">
        <f>S108*H108</f>
        <v>0</v>
      </c>
      <c r="AR108" s="231" t="s">
        <v>156</v>
      </c>
      <c r="AT108" s="231" t="s">
        <v>151</v>
      </c>
      <c r="AU108" s="231" t="s">
        <v>81</v>
      </c>
      <c r="AY108" s="18" t="s">
        <v>149</v>
      </c>
      <c r="BE108" s="232">
        <f>IF(N108="základní",J108,0)</f>
        <v>0</v>
      </c>
      <c r="BF108" s="232">
        <f>IF(N108="snížená",J108,0)</f>
        <v>0</v>
      </c>
      <c r="BG108" s="232">
        <f>IF(N108="zákl. přenesená",J108,0)</f>
        <v>0</v>
      </c>
      <c r="BH108" s="232">
        <f>IF(N108="sníž. přenesená",J108,0)</f>
        <v>0</v>
      </c>
      <c r="BI108" s="232">
        <f>IF(N108="nulová",J108,0)</f>
        <v>0</v>
      </c>
      <c r="BJ108" s="18" t="s">
        <v>79</v>
      </c>
      <c r="BK108" s="232">
        <f>ROUND(I108*H108,2)</f>
        <v>0</v>
      </c>
      <c r="BL108" s="18" t="s">
        <v>156</v>
      </c>
      <c r="BM108" s="231" t="s">
        <v>1334</v>
      </c>
    </row>
    <row r="109" s="1" customFormat="1" ht="16.5" customHeight="1">
      <c r="B109" s="39"/>
      <c r="C109" s="220" t="s">
        <v>214</v>
      </c>
      <c r="D109" s="220" t="s">
        <v>151</v>
      </c>
      <c r="E109" s="221" t="s">
        <v>1335</v>
      </c>
      <c r="F109" s="222" t="s">
        <v>1336</v>
      </c>
      <c r="G109" s="223" t="s">
        <v>406</v>
      </c>
      <c r="H109" s="224">
        <v>6</v>
      </c>
      <c r="I109" s="225"/>
      <c r="J109" s="226">
        <f>ROUND(I109*H109,2)</f>
        <v>0</v>
      </c>
      <c r="K109" s="222" t="s">
        <v>155</v>
      </c>
      <c r="L109" s="44"/>
      <c r="M109" s="227" t="s">
        <v>19</v>
      </c>
      <c r="N109" s="228" t="s">
        <v>43</v>
      </c>
      <c r="O109" s="84"/>
      <c r="P109" s="229">
        <f>O109*H109</f>
        <v>0</v>
      </c>
      <c r="Q109" s="229">
        <v>9.0000000000000006E-05</v>
      </c>
      <c r="R109" s="229">
        <f>Q109*H109</f>
        <v>0.00054000000000000001</v>
      </c>
      <c r="S109" s="229">
        <v>0</v>
      </c>
      <c r="T109" s="230">
        <f>S109*H109</f>
        <v>0</v>
      </c>
      <c r="AR109" s="231" t="s">
        <v>156</v>
      </c>
      <c r="AT109" s="231" t="s">
        <v>151</v>
      </c>
      <c r="AU109" s="231" t="s">
        <v>81</v>
      </c>
      <c r="AY109" s="18" t="s">
        <v>149</v>
      </c>
      <c r="BE109" s="232">
        <f>IF(N109="základní",J109,0)</f>
        <v>0</v>
      </c>
      <c r="BF109" s="232">
        <f>IF(N109="snížená",J109,0)</f>
        <v>0</v>
      </c>
      <c r="BG109" s="232">
        <f>IF(N109="zákl. přenesená",J109,0)</f>
        <v>0</v>
      </c>
      <c r="BH109" s="232">
        <f>IF(N109="sníž. přenesená",J109,0)</f>
        <v>0</v>
      </c>
      <c r="BI109" s="232">
        <f>IF(N109="nulová",J109,0)</f>
        <v>0</v>
      </c>
      <c r="BJ109" s="18" t="s">
        <v>79</v>
      </c>
      <c r="BK109" s="232">
        <f>ROUND(I109*H109,2)</f>
        <v>0</v>
      </c>
      <c r="BL109" s="18" t="s">
        <v>156</v>
      </c>
      <c r="BM109" s="231" t="s">
        <v>1337</v>
      </c>
    </row>
    <row r="110" s="1" customFormat="1" ht="16.5" customHeight="1">
      <c r="B110" s="39"/>
      <c r="C110" s="220" t="s">
        <v>220</v>
      </c>
      <c r="D110" s="220" t="s">
        <v>151</v>
      </c>
      <c r="E110" s="221" t="s">
        <v>1338</v>
      </c>
      <c r="F110" s="222" t="s">
        <v>1339</v>
      </c>
      <c r="G110" s="223" t="s">
        <v>406</v>
      </c>
      <c r="H110" s="224">
        <v>1</v>
      </c>
      <c r="I110" s="225"/>
      <c r="J110" s="226">
        <f>ROUND(I110*H110,2)</f>
        <v>0</v>
      </c>
      <c r="K110" s="222" t="s">
        <v>457</v>
      </c>
      <c r="L110" s="44"/>
      <c r="M110" s="227" t="s">
        <v>19</v>
      </c>
      <c r="N110" s="228" t="s">
        <v>43</v>
      </c>
      <c r="O110" s="84"/>
      <c r="P110" s="229">
        <f>O110*H110</f>
        <v>0</v>
      </c>
      <c r="Q110" s="229">
        <v>0</v>
      </c>
      <c r="R110" s="229">
        <f>Q110*H110</f>
        <v>0</v>
      </c>
      <c r="S110" s="229">
        <v>0</v>
      </c>
      <c r="T110" s="230">
        <f>S110*H110</f>
        <v>0</v>
      </c>
      <c r="AR110" s="231" t="s">
        <v>156</v>
      </c>
      <c r="AT110" s="231" t="s">
        <v>151</v>
      </c>
      <c r="AU110" s="231" t="s">
        <v>81</v>
      </c>
      <c r="AY110" s="18" t="s">
        <v>149</v>
      </c>
      <c r="BE110" s="232">
        <f>IF(N110="základní",J110,0)</f>
        <v>0</v>
      </c>
      <c r="BF110" s="232">
        <f>IF(N110="snížená",J110,0)</f>
        <v>0</v>
      </c>
      <c r="BG110" s="232">
        <f>IF(N110="zákl. přenesená",J110,0)</f>
        <v>0</v>
      </c>
      <c r="BH110" s="232">
        <f>IF(N110="sníž. přenesená",J110,0)</f>
        <v>0</v>
      </c>
      <c r="BI110" s="232">
        <f>IF(N110="nulová",J110,0)</f>
        <v>0</v>
      </c>
      <c r="BJ110" s="18" t="s">
        <v>79</v>
      </c>
      <c r="BK110" s="232">
        <f>ROUND(I110*H110,2)</f>
        <v>0</v>
      </c>
      <c r="BL110" s="18" t="s">
        <v>156</v>
      </c>
      <c r="BM110" s="231" t="s">
        <v>1340</v>
      </c>
    </row>
    <row r="111" s="1" customFormat="1" ht="16.5" customHeight="1">
      <c r="B111" s="39"/>
      <c r="C111" s="220" t="s">
        <v>227</v>
      </c>
      <c r="D111" s="220" t="s">
        <v>151</v>
      </c>
      <c r="E111" s="221" t="s">
        <v>1341</v>
      </c>
      <c r="F111" s="222" t="s">
        <v>1342</v>
      </c>
      <c r="G111" s="223" t="s">
        <v>406</v>
      </c>
      <c r="H111" s="224">
        <v>8</v>
      </c>
      <c r="I111" s="225"/>
      <c r="J111" s="226">
        <f>ROUND(I111*H111,2)</f>
        <v>0</v>
      </c>
      <c r="K111" s="222" t="s">
        <v>457</v>
      </c>
      <c r="L111" s="44"/>
      <c r="M111" s="227" t="s">
        <v>19</v>
      </c>
      <c r="N111" s="228" t="s">
        <v>43</v>
      </c>
      <c r="O111" s="84"/>
      <c r="P111" s="229">
        <f>O111*H111</f>
        <v>0</v>
      </c>
      <c r="Q111" s="229">
        <v>0</v>
      </c>
      <c r="R111" s="229">
        <f>Q111*H111</f>
        <v>0</v>
      </c>
      <c r="S111" s="229">
        <v>0</v>
      </c>
      <c r="T111" s="230">
        <f>S111*H111</f>
        <v>0</v>
      </c>
      <c r="AR111" s="231" t="s">
        <v>156</v>
      </c>
      <c r="AT111" s="231" t="s">
        <v>151</v>
      </c>
      <c r="AU111" s="231" t="s">
        <v>81</v>
      </c>
      <c r="AY111" s="18" t="s">
        <v>149</v>
      </c>
      <c r="BE111" s="232">
        <f>IF(N111="základní",J111,0)</f>
        <v>0</v>
      </c>
      <c r="BF111" s="232">
        <f>IF(N111="snížená",J111,0)</f>
        <v>0</v>
      </c>
      <c r="BG111" s="232">
        <f>IF(N111="zákl. přenesená",J111,0)</f>
        <v>0</v>
      </c>
      <c r="BH111" s="232">
        <f>IF(N111="sníž. přenesená",J111,0)</f>
        <v>0</v>
      </c>
      <c r="BI111" s="232">
        <f>IF(N111="nulová",J111,0)</f>
        <v>0</v>
      </c>
      <c r="BJ111" s="18" t="s">
        <v>79</v>
      </c>
      <c r="BK111" s="232">
        <f>ROUND(I111*H111,2)</f>
        <v>0</v>
      </c>
      <c r="BL111" s="18" t="s">
        <v>156</v>
      </c>
      <c r="BM111" s="231" t="s">
        <v>1343</v>
      </c>
    </row>
    <row r="112" s="1" customFormat="1" ht="16.5" customHeight="1">
      <c r="B112" s="39"/>
      <c r="C112" s="220" t="s">
        <v>8</v>
      </c>
      <c r="D112" s="220" t="s">
        <v>151</v>
      </c>
      <c r="E112" s="221" t="s">
        <v>1344</v>
      </c>
      <c r="F112" s="222" t="s">
        <v>1345</v>
      </c>
      <c r="G112" s="223" t="s">
        <v>406</v>
      </c>
      <c r="H112" s="224">
        <v>5</v>
      </c>
      <c r="I112" s="225"/>
      <c r="J112" s="226">
        <f>ROUND(I112*H112,2)</f>
        <v>0</v>
      </c>
      <c r="K112" s="222" t="s">
        <v>457</v>
      </c>
      <c r="L112" s="44"/>
      <c r="M112" s="227" t="s">
        <v>19</v>
      </c>
      <c r="N112" s="228" t="s">
        <v>43</v>
      </c>
      <c r="O112" s="84"/>
      <c r="P112" s="229">
        <f>O112*H112</f>
        <v>0</v>
      </c>
      <c r="Q112" s="229">
        <v>0</v>
      </c>
      <c r="R112" s="229">
        <f>Q112*H112</f>
        <v>0</v>
      </c>
      <c r="S112" s="229">
        <v>0</v>
      </c>
      <c r="T112" s="230">
        <f>S112*H112</f>
        <v>0</v>
      </c>
      <c r="AR112" s="231" t="s">
        <v>156</v>
      </c>
      <c r="AT112" s="231" t="s">
        <v>151</v>
      </c>
      <c r="AU112" s="231" t="s">
        <v>81</v>
      </c>
      <c r="AY112" s="18" t="s">
        <v>149</v>
      </c>
      <c r="BE112" s="232">
        <f>IF(N112="základní",J112,0)</f>
        <v>0</v>
      </c>
      <c r="BF112" s="232">
        <f>IF(N112="snížená",J112,0)</f>
        <v>0</v>
      </c>
      <c r="BG112" s="232">
        <f>IF(N112="zákl. přenesená",J112,0)</f>
        <v>0</v>
      </c>
      <c r="BH112" s="232">
        <f>IF(N112="sníž. přenesená",J112,0)</f>
        <v>0</v>
      </c>
      <c r="BI112" s="232">
        <f>IF(N112="nulová",J112,0)</f>
        <v>0</v>
      </c>
      <c r="BJ112" s="18" t="s">
        <v>79</v>
      </c>
      <c r="BK112" s="232">
        <f>ROUND(I112*H112,2)</f>
        <v>0</v>
      </c>
      <c r="BL112" s="18" t="s">
        <v>156</v>
      </c>
      <c r="BM112" s="231" t="s">
        <v>1346</v>
      </c>
    </row>
    <row r="113" s="1" customFormat="1" ht="24" customHeight="1">
      <c r="B113" s="39"/>
      <c r="C113" s="220" t="s">
        <v>237</v>
      </c>
      <c r="D113" s="220" t="s">
        <v>151</v>
      </c>
      <c r="E113" s="221" t="s">
        <v>1347</v>
      </c>
      <c r="F113" s="222" t="s">
        <v>1348</v>
      </c>
      <c r="G113" s="223" t="s">
        <v>206</v>
      </c>
      <c r="H113" s="224">
        <v>0.053999999999999999</v>
      </c>
      <c r="I113" s="225"/>
      <c r="J113" s="226">
        <f>ROUND(I113*H113,2)</f>
        <v>0</v>
      </c>
      <c r="K113" s="222" t="s">
        <v>155</v>
      </c>
      <c r="L113" s="44"/>
      <c r="M113" s="227" t="s">
        <v>19</v>
      </c>
      <c r="N113" s="228" t="s">
        <v>43</v>
      </c>
      <c r="O113" s="84"/>
      <c r="P113" s="229">
        <f>O113*H113</f>
        <v>0</v>
      </c>
      <c r="Q113" s="229">
        <v>0</v>
      </c>
      <c r="R113" s="229">
        <f>Q113*H113</f>
        <v>0</v>
      </c>
      <c r="S113" s="229">
        <v>0</v>
      </c>
      <c r="T113" s="230">
        <f>S113*H113</f>
        <v>0</v>
      </c>
      <c r="AR113" s="231" t="s">
        <v>156</v>
      </c>
      <c r="AT113" s="231" t="s">
        <v>151</v>
      </c>
      <c r="AU113" s="231" t="s">
        <v>81</v>
      </c>
      <c r="AY113" s="18" t="s">
        <v>149</v>
      </c>
      <c r="BE113" s="232">
        <f>IF(N113="základní",J113,0)</f>
        <v>0</v>
      </c>
      <c r="BF113" s="232">
        <f>IF(N113="snížená",J113,0)</f>
        <v>0</v>
      </c>
      <c r="BG113" s="232">
        <f>IF(N113="zákl. přenesená",J113,0)</f>
        <v>0</v>
      </c>
      <c r="BH113" s="232">
        <f>IF(N113="sníž. přenesená",J113,0)</f>
        <v>0</v>
      </c>
      <c r="BI113" s="232">
        <f>IF(N113="nulová",J113,0)</f>
        <v>0</v>
      </c>
      <c r="BJ113" s="18" t="s">
        <v>79</v>
      </c>
      <c r="BK113" s="232">
        <f>ROUND(I113*H113,2)</f>
        <v>0</v>
      </c>
      <c r="BL113" s="18" t="s">
        <v>156</v>
      </c>
      <c r="BM113" s="231" t="s">
        <v>1349</v>
      </c>
    </row>
    <row r="114" s="11" customFormat="1" ht="22.8" customHeight="1">
      <c r="B114" s="204"/>
      <c r="C114" s="205"/>
      <c r="D114" s="206" t="s">
        <v>71</v>
      </c>
      <c r="E114" s="218" t="s">
        <v>1350</v>
      </c>
      <c r="F114" s="218" t="s">
        <v>1351</v>
      </c>
      <c r="G114" s="205"/>
      <c r="H114" s="205"/>
      <c r="I114" s="208"/>
      <c r="J114" s="219">
        <f>BK114</f>
        <v>0</v>
      </c>
      <c r="K114" s="205"/>
      <c r="L114" s="210"/>
      <c r="M114" s="211"/>
      <c r="N114" s="212"/>
      <c r="O114" s="212"/>
      <c r="P114" s="213">
        <f>SUM(P115:P128)</f>
        <v>0</v>
      </c>
      <c r="Q114" s="212"/>
      <c r="R114" s="213">
        <f>SUM(R115:R128)</f>
        <v>0.015650000000000001</v>
      </c>
      <c r="S114" s="212"/>
      <c r="T114" s="214">
        <f>SUM(T115:T128)</f>
        <v>0</v>
      </c>
      <c r="AR114" s="215" t="s">
        <v>81</v>
      </c>
      <c r="AT114" s="216" t="s">
        <v>71</v>
      </c>
      <c r="AU114" s="216" t="s">
        <v>79</v>
      </c>
      <c r="AY114" s="215" t="s">
        <v>149</v>
      </c>
      <c r="BK114" s="217">
        <f>SUM(BK115:BK128)</f>
        <v>0</v>
      </c>
    </row>
    <row r="115" s="1" customFormat="1" ht="16.5" customHeight="1">
      <c r="B115" s="39"/>
      <c r="C115" s="220" t="s">
        <v>242</v>
      </c>
      <c r="D115" s="220" t="s">
        <v>151</v>
      </c>
      <c r="E115" s="221" t="s">
        <v>1352</v>
      </c>
      <c r="F115" s="222" t="s">
        <v>1353</v>
      </c>
      <c r="G115" s="223" t="s">
        <v>171</v>
      </c>
      <c r="H115" s="224">
        <v>5</v>
      </c>
      <c r="I115" s="225"/>
      <c r="J115" s="226">
        <f>ROUND(I115*H115,2)</f>
        <v>0</v>
      </c>
      <c r="K115" s="222" t="s">
        <v>155</v>
      </c>
      <c r="L115" s="44"/>
      <c r="M115" s="227" t="s">
        <v>19</v>
      </c>
      <c r="N115" s="228" t="s">
        <v>43</v>
      </c>
      <c r="O115" s="84"/>
      <c r="P115" s="229">
        <f>O115*H115</f>
        <v>0</v>
      </c>
      <c r="Q115" s="229">
        <v>0.00077999999999999999</v>
      </c>
      <c r="R115" s="229">
        <f>Q115*H115</f>
        <v>0.0038999999999999998</v>
      </c>
      <c r="S115" s="229">
        <v>0</v>
      </c>
      <c r="T115" s="230">
        <f>S115*H115</f>
        <v>0</v>
      </c>
      <c r="AR115" s="231" t="s">
        <v>156</v>
      </c>
      <c r="AT115" s="231" t="s">
        <v>151</v>
      </c>
      <c r="AU115" s="231" t="s">
        <v>81</v>
      </c>
      <c r="AY115" s="18" t="s">
        <v>149</v>
      </c>
      <c r="BE115" s="232">
        <f>IF(N115="základní",J115,0)</f>
        <v>0</v>
      </c>
      <c r="BF115" s="232">
        <f>IF(N115="snížená",J115,0)</f>
        <v>0</v>
      </c>
      <c r="BG115" s="232">
        <f>IF(N115="zákl. přenesená",J115,0)</f>
        <v>0</v>
      </c>
      <c r="BH115" s="232">
        <f>IF(N115="sníž. přenesená",J115,0)</f>
        <v>0</v>
      </c>
      <c r="BI115" s="232">
        <f>IF(N115="nulová",J115,0)</f>
        <v>0</v>
      </c>
      <c r="BJ115" s="18" t="s">
        <v>79</v>
      </c>
      <c r="BK115" s="232">
        <f>ROUND(I115*H115,2)</f>
        <v>0</v>
      </c>
      <c r="BL115" s="18" t="s">
        <v>156</v>
      </c>
      <c r="BM115" s="231" t="s">
        <v>1354</v>
      </c>
    </row>
    <row r="116" s="1" customFormat="1" ht="16.5" customHeight="1">
      <c r="B116" s="39"/>
      <c r="C116" s="220" t="s">
        <v>247</v>
      </c>
      <c r="D116" s="220" t="s">
        <v>151</v>
      </c>
      <c r="E116" s="221" t="s">
        <v>1355</v>
      </c>
      <c r="F116" s="222" t="s">
        <v>1356</v>
      </c>
      <c r="G116" s="223" t="s">
        <v>171</v>
      </c>
      <c r="H116" s="224">
        <v>7</v>
      </c>
      <c r="I116" s="225"/>
      <c r="J116" s="226">
        <f>ROUND(I116*H116,2)</f>
        <v>0</v>
      </c>
      <c r="K116" s="222" t="s">
        <v>155</v>
      </c>
      <c r="L116" s="44"/>
      <c r="M116" s="227" t="s">
        <v>19</v>
      </c>
      <c r="N116" s="228" t="s">
        <v>43</v>
      </c>
      <c r="O116" s="84"/>
      <c r="P116" s="229">
        <f>O116*H116</f>
        <v>0</v>
      </c>
      <c r="Q116" s="229">
        <v>0.00096000000000000002</v>
      </c>
      <c r="R116" s="229">
        <f>Q116*H116</f>
        <v>0.0067200000000000003</v>
      </c>
      <c r="S116" s="229">
        <v>0</v>
      </c>
      <c r="T116" s="230">
        <f>S116*H116</f>
        <v>0</v>
      </c>
      <c r="AR116" s="231" t="s">
        <v>156</v>
      </c>
      <c r="AT116" s="231" t="s">
        <v>151</v>
      </c>
      <c r="AU116" s="231" t="s">
        <v>81</v>
      </c>
      <c r="AY116" s="18" t="s">
        <v>149</v>
      </c>
      <c r="BE116" s="232">
        <f>IF(N116="základní",J116,0)</f>
        <v>0</v>
      </c>
      <c r="BF116" s="232">
        <f>IF(N116="snížená",J116,0)</f>
        <v>0</v>
      </c>
      <c r="BG116" s="232">
        <f>IF(N116="zákl. přenesená",J116,0)</f>
        <v>0</v>
      </c>
      <c r="BH116" s="232">
        <f>IF(N116="sníž. přenesená",J116,0)</f>
        <v>0</v>
      </c>
      <c r="BI116" s="232">
        <f>IF(N116="nulová",J116,0)</f>
        <v>0</v>
      </c>
      <c r="BJ116" s="18" t="s">
        <v>79</v>
      </c>
      <c r="BK116" s="232">
        <f>ROUND(I116*H116,2)</f>
        <v>0</v>
      </c>
      <c r="BL116" s="18" t="s">
        <v>156</v>
      </c>
      <c r="BM116" s="231" t="s">
        <v>1357</v>
      </c>
    </row>
    <row r="117" s="1" customFormat="1" ht="24" customHeight="1">
      <c r="B117" s="39"/>
      <c r="C117" s="220" t="s">
        <v>252</v>
      </c>
      <c r="D117" s="220" t="s">
        <v>151</v>
      </c>
      <c r="E117" s="221" t="s">
        <v>1358</v>
      </c>
      <c r="F117" s="222" t="s">
        <v>1359</v>
      </c>
      <c r="G117" s="223" t="s">
        <v>171</v>
      </c>
      <c r="H117" s="224">
        <v>12</v>
      </c>
      <c r="I117" s="225"/>
      <c r="J117" s="226">
        <f>ROUND(I117*H117,2)</f>
        <v>0</v>
      </c>
      <c r="K117" s="222" t="s">
        <v>155</v>
      </c>
      <c r="L117" s="44"/>
      <c r="M117" s="227" t="s">
        <v>19</v>
      </c>
      <c r="N117" s="228" t="s">
        <v>43</v>
      </c>
      <c r="O117" s="84"/>
      <c r="P117" s="229">
        <f>O117*H117</f>
        <v>0</v>
      </c>
      <c r="Q117" s="229">
        <v>0.00019000000000000001</v>
      </c>
      <c r="R117" s="229">
        <f>Q117*H117</f>
        <v>0.0022799999999999999</v>
      </c>
      <c r="S117" s="229">
        <v>0</v>
      </c>
      <c r="T117" s="230">
        <f>S117*H117</f>
        <v>0</v>
      </c>
      <c r="AR117" s="231" t="s">
        <v>156</v>
      </c>
      <c r="AT117" s="231" t="s">
        <v>151</v>
      </c>
      <c r="AU117" s="231" t="s">
        <v>81</v>
      </c>
      <c r="AY117" s="18" t="s">
        <v>149</v>
      </c>
      <c r="BE117" s="232">
        <f>IF(N117="základní",J117,0)</f>
        <v>0</v>
      </c>
      <c r="BF117" s="232">
        <f>IF(N117="snížená",J117,0)</f>
        <v>0</v>
      </c>
      <c r="BG117" s="232">
        <f>IF(N117="zákl. přenesená",J117,0)</f>
        <v>0</v>
      </c>
      <c r="BH117" s="232">
        <f>IF(N117="sníž. přenesená",J117,0)</f>
        <v>0</v>
      </c>
      <c r="BI117" s="232">
        <f>IF(N117="nulová",J117,0)</f>
        <v>0</v>
      </c>
      <c r="BJ117" s="18" t="s">
        <v>79</v>
      </c>
      <c r="BK117" s="232">
        <f>ROUND(I117*H117,2)</f>
        <v>0</v>
      </c>
      <c r="BL117" s="18" t="s">
        <v>156</v>
      </c>
      <c r="BM117" s="231" t="s">
        <v>1360</v>
      </c>
    </row>
    <row r="118" s="1" customFormat="1" ht="16.5" customHeight="1">
      <c r="B118" s="39"/>
      <c r="C118" s="220" t="s">
        <v>258</v>
      </c>
      <c r="D118" s="220" t="s">
        <v>151</v>
      </c>
      <c r="E118" s="221" t="s">
        <v>1361</v>
      </c>
      <c r="F118" s="222" t="s">
        <v>1362</v>
      </c>
      <c r="G118" s="223" t="s">
        <v>171</v>
      </c>
      <c r="H118" s="224">
        <v>12</v>
      </c>
      <c r="I118" s="225"/>
      <c r="J118" s="226">
        <f>ROUND(I118*H118,2)</f>
        <v>0</v>
      </c>
      <c r="K118" s="222" t="s">
        <v>155</v>
      </c>
      <c r="L118" s="44"/>
      <c r="M118" s="227" t="s">
        <v>19</v>
      </c>
      <c r="N118" s="228" t="s">
        <v>43</v>
      </c>
      <c r="O118" s="84"/>
      <c r="P118" s="229">
        <f>O118*H118</f>
        <v>0</v>
      </c>
      <c r="Q118" s="229">
        <v>1.0000000000000001E-05</v>
      </c>
      <c r="R118" s="229">
        <f>Q118*H118</f>
        <v>0.00012000000000000002</v>
      </c>
      <c r="S118" s="229">
        <v>0</v>
      </c>
      <c r="T118" s="230">
        <f>S118*H118</f>
        <v>0</v>
      </c>
      <c r="AR118" s="231" t="s">
        <v>156</v>
      </c>
      <c r="AT118" s="231" t="s">
        <v>151</v>
      </c>
      <c r="AU118" s="231" t="s">
        <v>81</v>
      </c>
      <c r="AY118" s="18" t="s">
        <v>149</v>
      </c>
      <c r="BE118" s="232">
        <f>IF(N118="základní",J118,0)</f>
        <v>0</v>
      </c>
      <c r="BF118" s="232">
        <f>IF(N118="snížená",J118,0)</f>
        <v>0</v>
      </c>
      <c r="BG118" s="232">
        <f>IF(N118="zákl. přenesená",J118,0)</f>
        <v>0</v>
      </c>
      <c r="BH118" s="232">
        <f>IF(N118="sníž. přenesená",J118,0)</f>
        <v>0</v>
      </c>
      <c r="BI118" s="232">
        <f>IF(N118="nulová",J118,0)</f>
        <v>0</v>
      </c>
      <c r="BJ118" s="18" t="s">
        <v>79</v>
      </c>
      <c r="BK118" s="232">
        <f>ROUND(I118*H118,2)</f>
        <v>0</v>
      </c>
      <c r="BL118" s="18" t="s">
        <v>156</v>
      </c>
      <c r="BM118" s="231" t="s">
        <v>1363</v>
      </c>
    </row>
    <row r="119" s="1" customFormat="1" ht="16.5" customHeight="1">
      <c r="B119" s="39"/>
      <c r="C119" s="220" t="s">
        <v>7</v>
      </c>
      <c r="D119" s="220" t="s">
        <v>151</v>
      </c>
      <c r="E119" s="221" t="s">
        <v>1364</v>
      </c>
      <c r="F119" s="222" t="s">
        <v>1365</v>
      </c>
      <c r="G119" s="223" t="s">
        <v>487</v>
      </c>
      <c r="H119" s="224">
        <v>1</v>
      </c>
      <c r="I119" s="225"/>
      <c r="J119" s="226">
        <f>ROUND(I119*H119,2)</f>
        <v>0</v>
      </c>
      <c r="K119" s="222" t="s">
        <v>155</v>
      </c>
      <c r="L119" s="44"/>
      <c r="M119" s="227" t="s">
        <v>19</v>
      </c>
      <c r="N119" s="228" t="s">
        <v>43</v>
      </c>
      <c r="O119" s="84"/>
      <c r="P119" s="229">
        <f>O119*H119</f>
        <v>0</v>
      </c>
      <c r="Q119" s="229">
        <v>0.00011</v>
      </c>
      <c r="R119" s="229">
        <f>Q119*H119</f>
        <v>0.00011</v>
      </c>
      <c r="S119" s="229">
        <v>0</v>
      </c>
      <c r="T119" s="230">
        <f>S119*H119</f>
        <v>0</v>
      </c>
      <c r="AR119" s="231" t="s">
        <v>156</v>
      </c>
      <c r="AT119" s="231" t="s">
        <v>151</v>
      </c>
      <c r="AU119" s="231" t="s">
        <v>81</v>
      </c>
      <c r="AY119" s="18" t="s">
        <v>149</v>
      </c>
      <c r="BE119" s="232">
        <f>IF(N119="základní",J119,0)</f>
        <v>0</v>
      </c>
      <c r="BF119" s="232">
        <f>IF(N119="snížená",J119,0)</f>
        <v>0</v>
      </c>
      <c r="BG119" s="232">
        <f>IF(N119="zákl. přenesená",J119,0)</f>
        <v>0</v>
      </c>
      <c r="BH119" s="232">
        <f>IF(N119="sníž. přenesená",J119,0)</f>
        <v>0</v>
      </c>
      <c r="BI119" s="232">
        <f>IF(N119="nulová",J119,0)</f>
        <v>0</v>
      </c>
      <c r="BJ119" s="18" t="s">
        <v>79</v>
      </c>
      <c r="BK119" s="232">
        <f>ROUND(I119*H119,2)</f>
        <v>0</v>
      </c>
      <c r="BL119" s="18" t="s">
        <v>156</v>
      </c>
      <c r="BM119" s="231" t="s">
        <v>1366</v>
      </c>
    </row>
    <row r="120" s="1" customFormat="1" ht="16.5" customHeight="1">
      <c r="B120" s="39"/>
      <c r="C120" s="220" t="s">
        <v>265</v>
      </c>
      <c r="D120" s="220" t="s">
        <v>151</v>
      </c>
      <c r="E120" s="221" t="s">
        <v>1367</v>
      </c>
      <c r="F120" s="222" t="s">
        <v>1368</v>
      </c>
      <c r="G120" s="223" t="s">
        <v>406</v>
      </c>
      <c r="H120" s="224">
        <v>3</v>
      </c>
      <c r="I120" s="225"/>
      <c r="J120" s="226">
        <f>ROUND(I120*H120,2)</f>
        <v>0</v>
      </c>
      <c r="K120" s="222" t="s">
        <v>155</v>
      </c>
      <c r="L120" s="44"/>
      <c r="M120" s="227" t="s">
        <v>19</v>
      </c>
      <c r="N120" s="228" t="s">
        <v>43</v>
      </c>
      <c r="O120" s="84"/>
      <c r="P120" s="229">
        <f>O120*H120</f>
        <v>0</v>
      </c>
      <c r="Q120" s="229">
        <v>2.0000000000000002E-05</v>
      </c>
      <c r="R120" s="229">
        <f>Q120*H120</f>
        <v>6.0000000000000008E-05</v>
      </c>
      <c r="S120" s="229">
        <v>0</v>
      </c>
      <c r="T120" s="230">
        <f>S120*H120</f>
        <v>0</v>
      </c>
      <c r="AR120" s="231" t="s">
        <v>156</v>
      </c>
      <c r="AT120" s="231" t="s">
        <v>151</v>
      </c>
      <c r="AU120" s="231" t="s">
        <v>81</v>
      </c>
      <c r="AY120" s="18" t="s">
        <v>149</v>
      </c>
      <c r="BE120" s="232">
        <f>IF(N120="základní",J120,0)</f>
        <v>0</v>
      </c>
      <c r="BF120" s="232">
        <f>IF(N120="snížená",J120,0)</f>
        <v>0</v>
      </c>
      <c r="BG120" s="232">
        <f>IF(N120="zákl. přenesená",J120,0)</f>
        <v>0</v>
      </c>
      <c r="BH120" s="232">
        <f>IF(N120="sníž. přenesená",J120,0)</f>
        <v>0</v>
      </c>
      <c r="BI120" s="232">
        <f>IF(N120="nulová",J120,0)</f>
        <v>0</v>
      </c>
      <c r="BJ120" s="18" t="s">
        <v>79</v>
      </c>
      <c r="BK120" s="232">
        <f>ROUND(I120*H120,2)</f>
        <v>0</v>
      </c>
      <c r="BL120" s="18" t="s">
        <v>156</v>
      </c>
      <c r="BM120" s="231" t="s">
        <v>1369</v>
      </c>
    </row>
    <row r="121" s="1" customFormat="1" ht="16.5" customHeight="1">
      <c r="B121" s="39"/>
      <c r="C121" s="220" t="s">
        <v>269</v>
      </c>
      <c r="D121" s="220" t="s">
        <v>151</v>
      </c>
      <c r="E121" s="221" t="s">
        <v>1370</v>
      </c>
      <c r="F121" s="222" t="s">
        <v>1371</v>
      </c>
      <c r="G121" s="223" t="s">
        <v>406</v>
      </c>
      <c r="H121" s="224">
        <v>1</v>
      </c>
      <c r="I121" s="225"/>
      <c r="J121" s="226">
        <f>ROUND(I121*H121,2)</f>
        <v>0</v>
      </c>
      <c r="K121" s="222" t="s">
        <v>155</v>
      </c>
      <c r="L121" s="44"/>
      <c r="M121" s="227" t="s">
        <v>19</v>
      </c>
      <c r="N121" s="228" t="s">
        <v>43</v>
      </c>
      <c r="O121" s="84"/>
      <c r="P121" s="229">
        <f>O121*H121</f>
        <v>0</v>
      </c>
      <c r="Q121" s="229">
        <v>2.0000000000000002E-05</v>
      </c>
      <c r="R121" s="229">
        <f>Q121*H121</f>
        <v>2.0000000000000002E-05</v>
      </c>
      <c r="S121" s="229">
        <v>0</v>
      </c>
      <c r="T121" s="230">
        <f>S121*H121</f>
        <v>0</v>
      </c>
      <c r="AR121" s="231" t="s">
        <v>156</v>
      </c>
      <c r="AT121" s="231" t="s">
        <v>151</v>
      </c>
      <c r="AU121" s="231" t="s">
        <v>81</v>
      </c>
      <c r="AY121" s="18" t="s">
        <v>149</v>
      </c>
      <c r="BE121" s="232">
        <f>IF(N121="základní",J121,0)</f>
        <v>0</v>
      </c>
      <c r="BF121" s="232">
        <f>IF(N121="snížená",J121,0)</f>
        <v>0</v>
      </c>
      <c r="BG121" s="232">
        <f>IF(N121="zákl. přenesená",J121,0)</f>
        <v>0</v>
      </c>
      <c r="BH121" s="232">
        <f>IF(N121="sníž. přenesená",J121,0)</f>
        <v>0</v>
      </c>
      <c r="BI121" s="232">
        <f>IF(N121="nulová",J121,0)</f>
        <v>0</v>
      </c>
      <c r="BJ121" s="18" t="s">
        <v>79</v>
      </c>
      <c r="BK121" s="232">
        <f>ROUND(I121*H121,2)</f>
        <v>0</v>
      </c>
      <c r="BL121" s="18" t="s">
        <v>156</v>
      </c>
      <c r="BM121" s="231" t="s">
        <v>1372</v>
      </c>
    </row>
    <row r="122" s="1" customFormat="1" ht="16.5" customHeight="1">
      <c r="B122" s="39"/>
      <c r="C122" s="220" t="s">
        <v>274</v>
      </c>
      <c r="D122" s="220" t="s">
        <v>151</v>
      </c>
      <c r="E122" s="221" t="s">
        <v>1373</v>
      </c>
      <c r="F122" s="222" t="s">
        <v>1374</v>
      </c>
      <c r="G122" s="223" t="s">
        <v>406</v>
      </c>
      <c r="H122" s="224">
        <v>1</v>
      </c>
      <c r="I122" s="225"/>
      <c r="J122" s="226">
        <f>ROUND(I122*H122,2)</f>
        <v>0</v>
      </c>
      <c r="K122" s="222" t="s">
        <v>155</v>
      </c>
      <c r="L122" s="44"/>
      <c r="M122" s="227" t="s">
        <v>19</v>
      </c>
      <c r="N122" s="228" t="s">
        <v>43</v>
      </c>
      <c r="O122" s="84"/>
      <c r="P122" s="229">
        <f>O122*H122</f>
        <v>0</v>
      </c>
      <c r="Q122" s="229">
        <v>0.00034000000000000002</v>
      </c>
      <c r="R122" s="229">
        <f>Q122*H122</f>
        <v>0.00034000000000000002</v>
      </c>
      <c r="S122" s="229">
        <v>0</v>
      </c>
      <c r="T122" s="230">
        <f>S122*H122</f>
        <v>0</v>
      </c>
      <c r="AR122" s="231" t="s">
        <v>156</v>
      </c>
      <c r="AT122" s="231" t="s">
        <v>151</v>
      </c>
      <c r="AU122" s="231" t="s">
        <v>81</v>
      </c>
      <c r="AY122" s="18" t="s">
        <v>149</v>
      </c>
      <c r="BE122" s="232">
        <f>IF(N122="základní",J122,0)</f>
        <v>0</v>
      </c>
      <c r="BF122" s="232">
        <f>IF(N122="snížená",J122,0)</f>
        <v>0</v>
      </c>
      <c r="BG122" s="232">
        <f>IF(N122="zákl. přenesená",J122,0)</f>
        <v>0</v>
      </c>
      <c r="BH122" s="232">
        <f>IF(N122="sníž. přenesená",J122,0)</f>
        <v>0</v>
      </c>
      <c r="BI122" s="232">
        <f>IF(N122="nulová",J122,0)</f>
        <v>0</v>
      </c>
      <c r="BJ122" s="18" t="s">
        <v>79</v>
      </c>
      <c r="BK122" s="232">
        <f>ROUND(I122*H122,2)</f>
        <v>0</v>
      </c>
      <c r="BL122" s="18" t="s">
        <v>156</v>
      </c>
      <c r="BM122" s="231" t="s">
        <v>1375</v>
      </c>
    </row>
    <row r="123" s="1" customFormat="1" ht="16.5" customHeight="1">
      <c r="B123" s="39"/>
      <c r="C123" s="220" t="s">
        <v>279</v>
      </c>
      <c r="D123" s="220" t="s">
        <v>151</v>
      </c>
      <c r="E123" s="221" t="s">
        <v>1376</v>
      </c>
      <c r="F123" s="222" t="s">
        <v>1377</v>
      </c>
      <c r="G123" s="223" t="s">
        <v>406</v>
      </c>
      <c r="H123" s="224">
        <v>1</v>
      </c>
      <c r="I123" s="225"/>
      <c r="J123" s="226">
        <f>ROUND(I123*H123,2)</f>
        <v>0</v>
      </c>
      <c r="K123" s="222" t="s">
        <v>155</v>
      </c>
      <c r="L123" s="44"/>
      <c r="M123" s="227" t="s">
        <v>19</v>
      </c>
      <c r="N123" s="228" t="s">
        <v>43</v>
      </c>
      <c r="O123" s="84"/>
      <c r="P123" s="229">
        <f>O123*H123</f>
        <v>0</v>
      </c>
      <c r="Q123" s="229">
        <v>0.0012700000000000001</v>
      </c>
      <c r="R123" s="229">
        <f>Q123*H123</f>
        <v>0.0012700000000000001</v>
      </c>
      <c r="S123" s="229">
        <v>0</v>
      </c>
      <c r="T123" s="230">
        <f>S123*H123</f>
        <v>0</v>
      </c>
      <c r="AR123" s="231" t="s">
        <v>156</v>
      </c>
      <c r="AT123" s="231" t="s">
        <v>151</v>
      </c>
      <c r="AU123" s="231" t="s">
        <v>81</v>
      </c>
      <c r="AY123" s="18" t="s">
        <v>149</v>
      </c>
      <c r="BE123" s="232">
        <f>IF(N123="základní",J123,0)</f>
        <v>0</v>
      </c>
      <c r="BF123" s="232">
        <f>IF(N123="snížená",J123,0)</f>
        <v>0</v>
      </c>
      <c r="BG123" s="232">
        <f>IF(N123="zákl. přenesená",J123,0)</f>
        <v>0</v>
      </c>
      <c r="BH123" s="232">
        <f>IF(N123="sníž. přenesená",J123,0)</f>
        <v>0</v>
      </c>
      <c r="BI123" s="232">
        <f>IF(N123="nulová",J123,0)</f>
        <v>0</v>
      </c>
      <c r="BJ123" s="18" t="s">
        <v>79</v>
      </c>
      <c r="BK123" s="232">
        <f>ROUND(I123*H123,2)</f>
        <v>0</v>
      </c>
      <c r="BL123" s="18" t="s">
        <v>156</v>
      </c>
      <c r="BM123" s="231" t="s">
        <v>1378</v>
      </c>
    </row>
    <row r="124" s="1" customFormat="1" ht="16.5" customHeight="1">
      <c r="B124" s="39"/>
      <c r="C124" s="220" t="s">
        <v>285</v>
      </c>
      <c r="D124" s="220" t="s">
        <v>151</v>
      </c>
      <c r="E124" s="221" t="s">
        <v>1379</v>
      </c>
      <c r="F124" s="222" t="s">
        <v>1380</v>
      </c>
      <c r="G124" s="223" t="s">
        <v>406</v>
      </c>
      <c r="H124" s="224">
        <v>3</v>
      </c>
      <c r="I124" s="225"/>
      <c r="J124" s="226">
        <f>ROUND(I124*H124,2)</f>
        <v>0</v>
      </c>
      <c r="K124" s="222" t="s">
        <v>155</v>
      </c>
      <c r="L124" s="44"/>
      <c r="M124" s="227" t="s">
        <v>19</v>
      </c>
      <c r="N124" s="228" t="s">
        <v>43</v>
      </c>
      <c r="O124" s="84"/>
      <c r="P124" s="229">
        <f>O124*H124</f>
        <v>0</v>
      </c>
      <c r="Q124" s="229">
        <v>0.00012999999999999999</v>
      </c>
      <c r="R124" s="229">
        <f>Q124*H124</f>
        <v>0.00038999999999999994</v>
      </c>
      <c r="S124" s="229">
        <v>0</v>
      </c>
      <c r="T124" s="230">
        <f>S124*H124</f>
        <v>0</v>
      </c>
      <c r="AR124" s="231" t="s">
        <v>156</v>
      </c>
      <c r="AT124" s="231" t="s">
        <v>151</v>
      </c>
      <c r="AU124" s="231" t="s">
        <v>81</v>
      </c>
      <c r="AY124" s="18" t="s">
        <v>149</v>
      </c>
      <c r="BE124" s="232">
        <f>IF(N124="základní",J124,0)</f>
        <v>0</v>
      </c>
      <c r="BF124" s="232">
        <f>IF(N124="snížená",J124,0)</f>
        <v>0</v>
      </c>
      <c r="BG124" s="232">
        <f>IF(N124="zákl. přenesená",J124,0)</f>
        <v>0</v>
      </c>
      <c r="BH124" s="232">
        <f>IF(N124="sníž. přenesená",J124,0)</f>
        <v>0</v>
      </c>
      <c r="BI124" s="232">
        <f>IF(N124="nulová",J124,0)</f>
        <v>0</v>
      </c>
      <c r="BJ124" s="18" t="s">
        <v>79</v>
      </c>
      <c r="BK124" s="232">
        <f>ROUND(I124*H124,2)</f>
        <v>0</v>
      </c>
      <c r="BL124" s="18" t="s">
        <v>156</v>
      </c>
      <c r="BM124" s="231" t="s">
        <v>1381</v>
      </c>
    </row>
    <row r="125" s="1" customFormat="1" ht="16.5" customHeight="1">
      <c r="B125" s="39"/>
      <c r="C125" s="220" t="s">
        <v>289</v>
      </c>
      <c r="D125" s="220" t="s">
        <v>151</v>
      </c>
      <c r="E125" s="221" t="s">
        <v>1382</v>
      </c>
      <c r="F125" s="222" t="s">
        <v>1383</v>
      </c>
      <c r="G125" s="223" t="s">
        <v>406</v>
      </c>
      <c r="H125" s="224">
        <v>2</v>
      </c>
      <c r="I125" s="225"/>
      <c r="J125" s="226">
        <f>ROUND(I125*H125,2)</f>
        <v>0</v>
      </c>
      <c r="K125" s="222" t="s">
        <v>155</v>
      </c>
      <c r="L125" s="44"/>
      <c r="M125" s="227" t="s">
        <v>19</v>
      </c>
      <c r="N125" s="228" t="s">
        <v>43</v>
      </c>
      <c r="O125" s="84"/>
      <c r="P125" s="229">
        <f>O125*H125</f>
        <v>0</v>
      </c>
      <c r="Q125" s="229">
        <v>0.00022000000000000001</v>
      </c>
      <c r="R125" s="229">
        <f>Q125*H125</f>
        <v>0.00044000000000000002</v>
      </c>
      <c r="S125" s="229">
        <v>0</v>
      </c>
      <c r="T125" s="230">
        <f>S125*H125</f>
        <v>0</v>
      </c>
      <c r="AR125" s="231" t="s">
        <v>156</v>
      </c>
      <c r="AT125" s="231" t="s">
        <v>151</v>
      </c>
      <c r="AU125" s="231" t="s">
        <v>81</v>
      </c>
      <c r="AY125" s="18" t="s">
        <v>149</v>
      </c>
      <c r="BE125" s="232">
        <f>IF(N125="základní",J125,0)</f>
        <v>0</v>
      </c>
      <c r="BF125" s="232">
        <f>IF(N125="snížená",J125,0)</f>
        <v>0</v>
      </c>
      <c r="BG125" s="232">
        <f>IF(N125="zákl. přenesená",J125,0)</f>
        <v>0</v>
      </c>
      <c r="BH125" s="232">
        <f>IF(N125="sníž. přenesená",J125,0)</f>
        <v>0</v>
      </c>
      <c r="BI125" s="232">
        <f>IF(N125="nulová",J125,0)</f>
        <v>0</v>
      </c>
      <c r="BJ125" s="18" t="s">
        <v>79</v>
      </c>
      <c r="BK125" s="232">
        <f>ROUND(I125*H125,2)</f>
        <v>0</v>
      </c>
      <c r="BL125" s="18" t="s">
        <v>156</v>
      </c>
      <c r="BM125" s="231" t="s">
        <v>1384</v>
      </c>
    </row>
    <row r="126" s="1" customFormat="1" ht="16.5" customHeight="1">
      <c r="B126" s="39"/>
      <c r="C126" s="220" t="s">
        <v>293</v>
      </c>
      <c r="D126" s="220" t="s">
        <v>151</v>
      </c>
      <c r="E126" s="221" t="s">
        <v>1385</v>
      </c>
      <c r="F126" s="222" t="s">
        <v>1386</v>
      </c>
      <c r="G126" s="223" t="s">
        <v>406</v>
      </c>
      <c r="H126" s="224">
        <v>2</v>
      </c>
      <c r="I126" s="225"/>
      <c r="J126" s="226">
        <f>ROUND(I126*H126,2)</f>
        <v>0</v>
      </c>
      <c r="K126" s="222" t="s">
        <v>457</v>
      </c>
      <c r="L126" s="44"/>
      <c r="M126" s="227" t="s">
        <v>19</v>
      </c>
      <c r="N126" s="228" t="s">
        <v>43</v>
      </c>
      <c r="O126" s="84"/>
      <c r="P126" s="229">
        <f>O126*H126</f>
        <v>0</v>
      </c>
      <c r="Q126" s="229">
        <v>0</v>
      </c>
      <c r="R126" s="229">
        <f>Q126*H126</f>
        <v>0</v>
      </c>
      <c r="S126" s="229">
        <v>0</v>
      </c>
      <c r="T126" s="230">
        <f>S126*H126</f>
        <v>0</v>
      </c>
      <c r="AR126" s="231" t="s">
        <v>156</v>
      </c>
      <c r="AT126" s="231" t="s">
        <v>151</v>
      </c>
      <c r="AU126" s="231" t="s">
        <v>81</v>
      </c>
      <c r="AY126" s="18" t="s">
        <v>149</v>
      </c>
      <c r="BE126" s="232">
        <f>IF(N126="základní",J126,0)</f>
        <v>0</v>
      </c>
      <c r="BF126" s="232">
        <f>IF(N126="snížená",J126,0)</f>
        <v>0</v>
      </c>
      <c r="BG126" s="232">
        <f>IF(N126="zákl. přenesená",J126,0)</f>
        <v>0</v>
      </c>
      <c r="BH126" s="232">
        <f>IF(N126="sníž. přenesená",J126,0)</f>
        <v>0</v>
      </c>
      <c r="BI126" s="232">
        <f>IF(N126="nulová",J126,0)</f>
        <v>0</v>
      </c>
      <c r="BJ126" s="18" t="s">
        <v>79</v>
      </c>
      <c r="BK126" s="232">
        <f>ROUND(I126*H126,2)</f>
        <v>0</v>
      </c>
      <c r="BL126" s="18" t="s">
        <v>156</v>
      </c>
      <c r="BM126" s="231" t="s">
        <v>1387</v>
      </c>
    </row>
    <row r="127" s="1" customFormat="1" ht="16.5" customHeight="1">
      <c r="B127" s="39"/>
      <c r="C127" s="220" t="s">
        <v>300</v>
      </c>
      <c r="D127" s="220" t="s">
        <v>151</v>
      </c>
      <c r="E127" s="221" t="s">
        <v>1388</v>
      </c>
      <c r="F127" s="222" t="s">
        <v>1389</v>
      </c>
      <c r="G127" s="223" t="s">
        <v>406</v>
      </c>
      <c r="H127" s="224">
        <v>20</v>
      </c>
      <c r="I127" s="225"/>
      <c r="J127" s="226">
        <f>ROUND(I127*H127,2)</f>
        <v>0</v>
      </c>
      <c r="K127" s="222" t="s">
        <v>457</v>
      </c>
      <c r="L127" s="44"/>
      <c r="M127" s="227" t="s">
        <v>19</v>
      </c>
      <c r="N127" s="228" t="s">
        <v>43</v>
      </c>
      <c r="O127" s="84"/>
      <c r="P127" s="229">
        <f>O127*H127</f>
        <v>0</v>
      </c>
      <c r="Q127" s="229">
        <v>0</v>
      </c>
      <c r="R127" s="229">
        <f>Q127*H127</f>
        <v>0</v>
      </c>
      <c r="S127" s="229">
        <v>0</v>
      </c>
      <c r="T127" s="230">
        <f>S127*H127</f>
        <v>0</v>
      </c>
      <c r="AR127" s="231" t="s">
        <v>156</v>
      </c>
      <c r="AT127" s="231" t="s">
        <v>151</v>
      </c>
      <c r="AU127" s="231" t="s">
        <v>81</v>
      </c>
      <c r="AY127" s="18" t="s">
        <v>149</v>
      </c>
      <c r="BE127" s="232">
        <f>IF(N127="základní",J127,0)</f>
        <v>0</v>
      </c>
      <c r="BF127" s="232">
        <f>IF(N127="snížená",J127,0)</f>
        <v>0</v>
      </c>
      <c r="BG127" s="232">
        <f>IF(N127="zákl. přenesená",J127,0)</f>
        <v>0</v>
      </c>
      <c r="BH127" s="232">
        <f>IF(N127="sníž. přenesená",J127,0)</f>
        <v>0</v>
      </c>
      <c r="BI127" s="232">
        <f>IF(N127="nulová",J127,0)</f>
        <v>0</v>
      </c>
      <c r="BJ127" s="18" t="s">
        <v>79</v>
      </c>
      <c r="BK127" s="232">
        <f>ROUND(I127*H127,2)</f>
        <v>0</v>
      </c>
      <c r="BL127" s="18" t="s">
        <v>156</v>
      </c>
      <c r="BM127" s="231" t="s">
        <v>1390</v>
      </c>
    </row>
    <row r="128" s="1" customFormat="1" ht="24" customHeight="1">
      <c r="B128" s="39"/>
      <c r="C128" s="220" t="s">
        <v>304</v>
      </c>
      <c r="D128" s="220" t="s">
        <v>151</v>
      </c>
      <c r="E128" s="221" t="s">
        <v>1391</v>
      </c>
      <c r="F128" s="222" t="s">
        <v>1392</v>
      </c>
      <c r="G128" s="223" t="s">
        <v>206</v>
      </c>
      <c r="H128" s="224">
        <v>0.016</v>
      </c>
      <c r="I128" s="225"/>
      <c r="J128" s="226">
        <f>ROUND(I128*H128,2)</f>
        <v>0</v>
      </c>
      <c r="K128" s="222" t="s">
        <v>155</v>
      </c>
      <c r="L128" s="44"/>
      <c r="M128" s="227" t="s">
        <v>19</v>
      </c>
      <c r="N128" s="228" t="s">
        <v>43</v>
      </c>
      <c r="O128" s="84"/>
      <c r="P128" s="229">
        <f>O128*H128</f>
        <v>0</v>
      </c>
      <c r="Q128" s="229">
        <v>0</v>
      </c>
      <c r="R128" s="229">
        <f>Q128*H128</f>
        <v>0</v>
      </c>
      <c r="S128" s="229">
        <v>0</v>
      </c>
      <c r="T128" s="230">
        <f>S128*H128</f>
        <v>0</v>
      </c>
      <c r="AR128" s="231" t="s">
        <v>156</v>
      </c>
      <c r="AT128" s="231" t="s">
        <v>151</v>
      </c>
      <c r="AU128" s="231" t="s">
        <v>81</v>
      </c>
      <c r="AY128" s="18" t="s">
        <v>149</v>
      </c>
      <c r="BE128" s="232">
        <f>IF(N128="základní",J128,0)</f>
        <v>0</v>
      </c>
      <c r="BF128" s="232">
        <f>IF(N128="snížená",J128,0)</f>
        <v>0</v>
      </c>
      <c r="BG128" s="232">
        <f>IF(N128="zákl. přenesená",J128,0)</f>
        <v>0</v>
      </c>
      <c r="BH128" s="232">
        <f>IF(N128="sníž. přenesená",J128,0)</f>
        <v>0</v>
      </c>
      <c r="BI128" s="232">
        <f>IF(N128="nulová",J128,0)</f>
        <v>0</v>
      </c>
      <c r="BJ128" s="18" t="s">
        <v>79</v>
      </c>
      <c r="BK128" s="232">
        <f>ROUND(I128*H128,2)</f>
        <v>0</v>
      </c>
      <c r="BL128" s="18" t="s">
        <v>156</v>
      </c>
      <c r="BM128" s="231" t="s">
        <v>1393</v>
      </c>
    </row>
    <row r="129" s="11" customFormat="1" ht="22.8" customHeight="1">
      <c r="B129" s="204"/>
      <c r="C129" s="205"/>
      <c r="D129" s="206" t="s">
        <v>71</v>
      </c>
      <c r="E129" s="218" t="s">
        <v>1394</v>
      </c>
      <c r="F129" s="218" t="s">
        <v>1395</v>
      </c>
      <c r="G129" s="205"/>
      <c r="H129" s="205"/>
      <c r="I129" s="208"/>
      <c r="J129" s="219">
        <f>BK129</f>
        <v>0</v>
      </c>
      <c r="K129" s="205"/>
      <c r="L129" s="210"/>
      <c r="M129" s="211"/>
      <c r="N129" s="212"/>
      <c r="O129" s="212"/>
      <c r="P129" s="213">
        <f>SUM(P130:P149)</f>
        <v>0</v>
      </c>
      <c r="Q129" s="212"/>
      <c r="R129" s="213">
        <f>SUM(R130:R149)</f>
        <v>0.098550000000000013</v>
      </c>
      <c r="S129" s="212"/>
      <c r="T129" s="214">
        <f>SUM(T130:T149)</f>
        <v>0.19470999999999999</v>
      </c>
      <c r="AR129" s="215" t="s">
        <v>81</v>
      </c>
      <c r="AT129" s="216" t="s">
        <v>71</v>
      </c>
      <c r="AU129" s="216" t="s">
        <v>79</v>
      </c>
      <c r="AY129" s="215" t="s">
        <v>149</v>
      </c>
      <c r="BK129" s="217">
        <f>SUM(BK130:BK149)</f>
        <v>0</v>
      </c>
    </row>
    <row r="130" s="1" customFormat="1" ht="16.5" customHeight="1">
      <c r="B130" s="39"/>
      <c r="C130" s="220" t="s">
        <v>311</v>
      </c>
      <c r="D130" s="220" t="s">
        <v>151</v>
      </c>
      <c r="E130" s="221" t="s">
        <v>1396</v>
      </c>
      <c r="F130" s="222" t="s">
        <v>1397</v>
      </c>
      <c r="G130" s="223" t="s">
        <v>406</v>
      </c>
      <c r="H130" s="224">
        <v>1</v>
      </c>
      <c r="I130" s="225"/>
      <c r="J130" s="226">
        <f>ROUND(I130*H130,2)</f>
        <v>0</v>
      </c>
      <c r="K130" s="222" t="s">
        <v>155</v>
      </c>
      <c r="L130" s="44"/>
      <c r="M130" s="227" t="s">
        <v>19</v>
      </c>
      <c r="N130" s="228" t="s">
        <v>43</v>
      </c>
      <c r="O130" s="84"/>
      <c r="P130" s="229">
        <f>O130*H130</f>
        <v>0</v>
      </c>
      <c r="Q130" s="229">
        <v>0.0017799999999999999</v>
      </c>
      <c r="R130" s="229">
        <f>Q130*H130</f>
        <v>0.0017799999999999999</v>
      </c>
      <c r="S130" s="229">
        <v>0</v>
      </c>
      <c r="T130" s="230">
        <f>S130*H130</f>
        <v>0</v>
      </c>
      <c r="AR130" s="231" t="s">
        <v>156</v>
      </c>
      <c r="AT130" s="231" t="s">
        <v>151</v>
      </c>
      <c r="AU130" s="231" t="s">
        <v>81</v>
      </c>
      <c r="AY130" s="18" t="s">
        <v>149</v>
      </c>
      <c r="BE130" s="232">
        <f>IF(N130="základní",J130,0)</f>
        <v>0</v>
      </c>
      <c r="BF130" s="232">
        <f>IF(N130="snížená",J130,0)</f>
        <v>0</v>
      </c>
      <c r="BG130" s="232">
        <f>IF(N130="zákl. přenesená",J130,0)</f>
        <v>0</v>
      </c>
      <c r="BH130" s="232">
        <f>IF(N130="sníž. přenesená",J130,0)</f>
        <v>0</v>
      </c>
      <c r="BI130" s="232">
        <f>IF(N130="nulová",J130,0)</f>
        <v>0</v>
      </c>
      <c r="BJ130" s="18" t="s">
        <v>79</v>
      </c>
      <c r="BK130" s="232">
        <f>ROUND(I130*H130,2)</f>
        <v>0</v>
      </c>
      <c r="BL130" s="18" t="s">
        <v>156</v>
      </c>
      <c r="BM130" s="231" t="s">
        <v>1398</v>
      </c>
    </row>
    <row r="131" s="1" customFormat="1" ht="16.5" customHeight="1">
      <c r="B131" s="39"/>
      <c r="C131" s="266" t="s">
        <v>316</v>
      </c>
      <c r="D131" s="266" t="s">
        <v>215</v>
      </c>
      <c r="E131" s="267" t="s">
        <v>1399</v>
      </c>
      <c r="F131" s="268" t="s">
        <v>1400</v>
      </c>
      <c r="G131" s="269" t="s">
        <v>406</v>
      </c>
      <c r="H131" s="270">
        <v>1</v>
      </c>
      <c r="I131" s="271"/>
      <c r="J131" s="272">
        <f>ROUND(I131*H131,2)</f>
        <v>0</v>
      </c>
      <c r="K131" s="268" t="s">
        <v>155</v>
      </c>
      <c r="L131" s="273"/>
      <c r="M131" s="274" t="s">
        <v>19</v>
      </c>
      <c r="N131" s="275" t="s">
        <v>43</v>
      </c>
      <c r="O131" s="84"/>
      <c r="P131" s="229">
        <f>O131*H131</f>
        <v>0</v>
      </c>
      <c r="Q131" s="229">
        <v>0.021000000000000001</v>
      </c>
      <c r="R131" s="229">
        <f>Q131*H131</f>
        <v>0.021000000000000001</v>
      </c>
      <c r="S131" s="229">
        <v>0</v>
      </c>
      <c r="T131" s="230">
        <f>S131*H131</f>
        <v>0</v>
      </c>
      <c r="AR131" s="231" t="s">
        <v>194</v>
      </c>
      <c r="AT131" s="231" t="s">
        <v>215</v>
      </c>
      <c r="AU131" s="231" t="s">
        <v>81</v>
      </c>
      <c r="AY131" s="18" t="s">
        <v>149</v>
      </c>
      <c r="BE131" s="232">
        <f>IF(N131="základní",J131,0)</f>
        <v>0</v>
      </c>
      <c r="BF131" s="232">
        <f>IF(N131="snížená",J131,0)</f>
        <v>0</v>
      </c>
      <c r="BG131" s="232">
        <f>IF(N131="zákl. přenesená",J131,0)</f>
        <v>0</v>
      </c>
      <c r="BH131" s="232">
        <f>IF(N131="sníž. přenesená",J131,0)</f>
        <v>0</v>
      </c>
      <c r="BI131" s="232">
        <f>IF(N131="nulová",J131,0)</f>
        <v>0</v>
      </c>
      <c r="BJ131" s="18" t="s">
        <v>79</v>
      </c>
      <c r="BK131" s="232">
        <f>ROUND(I131*H131,2)</f>
        <v>0</v>
      </c>
      <c r="BL131" s="18" t="s">
        <v>156</v>
      </c>
      <c r="BM131" s="231" t="s">
        <v>1401</v>
      </c>
    </row>
    <row r="132" s="1" customFormat="1" ht="16.5" customHeight="1">
      <c r="B132" s="39"/>
      <c r="C132" s="220" t="s">
        <v>320</v>
      </c>
      <c r="D132" s="220" t="s">
        <v>151</v>
      </c>
      <c r="E132" s="221" t="s">
        <v>1402</v>
      </c>
      <c r="F132" s="222" t="s">
        <v>1403</v>
      </c>
      <c r="G132" s="223" t="s">
        <v>487</v>
      </c>
      <c r="H132" s="224">
        <v>1</v>
      </c>
      <c r="I132" s="225"/>
      <c r="J132" s="226">
        <f>ROUND(I132*H132,2)</f>
        <v>0</v>
      </c>
      <c r="K132" s="222" t="s">
        <v>155</v>
      </c>
      <c r="L132" s="44"/>
      <c r="M132" s="227" t="s">
        <v>19</v>
      </c>
      <c r="N132" s="228" t="s">
        <v>43</v>
      </c>
      <c r="O132" s="84"/>
      <c r="P132" s="229">
        <f>O132*H132</f>
        <v>0</v>
      </c>
      <c r="Q132" s="229">
        <v>0.0018500000000000001</v>
      </c>
      <c r="R132" s="229">
        <f>Q132*H132</f>
        <v>0.0018500000000000001</v>
      </c>
      <c r="S132" s="229">
        <v>0</v>
      </c>
      <c r="T132" s="230">
        <f>S132*H132</f>
        <v>0</v>
      </c>
      <c r="AR132" s="231" t="s">
        <v>156</v>
      </c>
      <c r="AT132" s="231" t="s">
        <v>151</v>
      </c>
      <c r="AU132" s="231" t="s">
        <v>81</v>
      </c>
      <c r="AY132" s="18" t="s">
        <v>149</v>
      </c>
      <c r="BE132" s="232">
        <f>IF(N132="základní",J132,0)</f>
        <v>0</v>
      </c>
      <c r="BF132" s="232">
        <f>IF(N132="snížená",J132,0)</f>
        <v>0</v>
      </c>
      <c r="BG132" s="232">
        <f>IF(N132="zákl. přenesená",J132,0)</f>
        <v>0</v>
      </c>
      <c r="BH132" s="232">
        <f>IF(N132="sníž. přenesená",J132,0)</f>
        <v>0</v>
      </c>
      <c r="BI132" s="232">
        <f>IF(N132="nulová",J132,0)</f>
        <v>0</v>
      </c>
      <c r="BJ132" s="18" t="s">
        <v>79</v>
      </c>
      <c r="BK132" s="232">
        <f>ROUND(I132*H132,2)</f>
        <v>0</v>
      </c>
      <c r="BL132" s="18" t="s">
        <v>156</v>
      </c>
      <c r="BM132" s="231" t="s">
        <v>1404</v>
      </c>
    </row>
    <row r="133" s="1" customFormat="1" ht="16.5" customHeight="1">
      <c r="B133" s="39"/>
      <c r="C133" s="266" t="s">
        <v>329</v>
      </c>
      <c r="D133" s="266" t="s">
        <v>215</v>
      </c>
      <c r="E133" s="267" t="s">
        <v>1405</v>
      </c>
      <c r="F133" s="268" t="s">
        <v>1406</v>
      </c>
      <c r="G133" s="269" t="s">
        <v>406</v>
      </c>
      <c r="H133" s="270">
        <v>1</v>
      </c>
      <c r="I133" s="271"/>
      <c r="J133" s="272">
        <f>ROUND(I133*H133,2)</f>
        <v>0</v>
      </c>
      <c r="K133" s="268" t="s">
        <v>155</v>
      </c>
      <c r="L133" s="273"/>
      <c r="M133" s="274" t="s">
        <v>19</v>
      </c>
      <c r="N133" s="275" t="s">
        <v>43</v>
      </c>
      <c r="O133" s="84"/>
      <c r="P133" s="229">
        <f>O133*H133</f>
        <v>0</v>
      </c>
      <c r="Q133" s="229">
        <v>0.012</v>
      </c>
      <c r="R133" s="229">
        <f>Q133*H133</f>
        <v>0.012</v>
      </c>
      <c r="S133" s="229">
        <v>0</v>
      </c>
      <c r="T133" s="230">
        <f>S133*H133</f>
        <v>0</v>
      </c>
      <c r="AR133" s="231" t="s">
        <v>194</v>
      </c>
      <c r="AT133" s="231" t="s">
        <v>215</v>
      </c>
      <c r="AU133" s="231" t="s">
        <v>81</v>
      </c>
      <c r="AY133" s="18" t="s">
        <v>149</v>
      </c>
      <c r="BE133" s="232">
        <f>IF(N133="základní",J133,0)</f>
        <v>0</v>
      </c>
      <c r="BF133" s="232">
        <f>IF(N133="snížená",J133,0)</f>
        <v>0</v>
      </c>
      <c r="BG133" s="232">
        <f>IF(N133="zákl. přenesená",J133,0)</f>
        <v>0</v>
      </c>
      <c r="BH133" s="232">
        <f>IF(N133="sníž. přenesená",J133,0)</f>
        <v>0</v>
      </c>
      <c r="BI133" s="232">
        <f>IF(N133="nulová",J133,0)</f>
        <v>0</v>
      </c>
      <c r="BJ133" s="18" t="s">
        <v>79</v>
      </c>
      <c r="BK133" s="232">
        <f>ROUND(I133*H133,2)</f>
        <v>0</v>
      </c>
      <c r="BL133" s="18" t="s">
        <v>156</v>
      </c>
      <c r="BM133" s="231" t="s">
        <v>1407</v>
      </c>
    </row>
    <row r="134" s="1" customFormat="1" ht="16.5" customHeight="1">
      <c r="B134" s="39"/>
      <c r="C134" s="266" t="s">
        <v>336</v>
      </c>
      <c r="D134" s="266" t="s">
        <v>215</v>
      </c>
      <c r="E134" s="267" t="s">
        <v>1408</v>
      </c>
      <c r="F134" s="268" t="s">
        <v>1409</v>
      </c>
      <c r="G134" s="269" t="s">
        <v>406</v>
      </c>
      <c r="H134" s="270">
        <v>1</v>
      </c>
      <c r="I134" s="271"/>
      <c r="J134" s="272">
        <f>ROUND(I134*H134,2)</f>
        <v>0</v>
      </c>
      <c r="K134" s="268" t="s">
        <v>155</v>
      </c>
      <c r="L134" s="273"/>
      <c r="M134" s="274" t="s">
        <v>19</v>
      </c>
      <c r="N134" s="275" t="s">
        <v>43</v>
      </c>
      <c r="O134" s="84"/>
      <c r="P134" s="229">
        <f>O134*H134</f>
        <v>0</v>
      </c>
      <c r="Q134" s="229">
        <v>0.010999999999999999</v>
      </c>
      <c r="R134" s="229">
        <f>Q134*H134</f>
        <v>0.010999999999999999</v>
      </c>
      <c r="S134" s="229">
        <v>0</v>
      </c>
      <c r="T134" s="230">
        <f>S134*H134</f>
        <v>0</v>
      </c>
      <c r="AR134" s="231" t="s">
        <v>194</v>
      </c>
      <c r="AT134" s="231" t="s">
        <v>215</v>
      </c>
      <c r="AU134" s="231" t="s">
        <v>81</v>
      </c>
      <c r="AY134" s="18" t="s">
        <v>149</v>
      </c>
      <c r="BE134" s="232">
        <f>IF(N134="základní",J134,0)</f>
        <v>0</v>
      </c>
      <c r="BF134" s="232">
        <f>IF(N134="snížená",J134,0)</f>
        <v>0</v>
      </c>
      <c r="BG134" s="232">
        <f>IF(N134="zákl. přenesená",J134,0)</f>
        <v>0</v>
      </c>
      <c r="BH134" s="232">
        <f>IF(N134="sníž. přenesená",J134,0)</f>
        <v>0</v>
      </c>
      <c r="BI134" s="232">
        <f>IF(N134="nulová",J134,0)</f>
        <v>0</v>
      </c>
      <c r="BJ134" s="18" t="s">
        <v>79</v>
      </c>
      <c r="BK134" s="232">
        <f>ROUND(I134*H134,2)</f>
        <v>0</v>
      </c>
      <c r="BL134" s="18" t="s">
        <v>156</v>
      </c>
      <c r="BM134" s="231" t="s">
        <v>1410</v>
      </c>
    </row>
    <row r="135" s="1" customFormat="1" ht="16.5" customHeight="1">
      <c r="B135" s="39"/>
      <c r="C135" s="266" t="s">
        <v>341</v>
      </c>
      <c r="D135" s="266" t="s">
        <v>215</v>
      </c>
      <c r="E135" s="267" t="s">
        <v>1411</v>
      </c>
      <c r="F135" s="268" t="s">
        <v>1412</v>
      </c>
      <c r="G135" s="269" t="s">
        <v>406</v>
      </c>
      <c r="H135" s="270">
        <v>1</v>
      </c>
      <c r="I135" s="271"/>
      <c r="J135" s="272">
        <f>ROUND(I135*H135,2)</f>
        <v>0</v>
      </c>
      <c r="K135" s="268" t="s">
        <v>155</v>
      </c>
      <c r="L135" s="273"/>
      <c r="M135" s="274" t="s">
        <v>19</v>
      </c>
      <c r="N135" s="275" t="s">
        <v>43</v>
      </c>
      <c r="O135" s="84"/>
      <c r="P135" s="229">
        <f>O135*H135</f>
        <v>0</v>
      </c>
      <c r="Q135" s="229">
        <v>0.00018000000000000001</v>
      </c>
      <c r="R135" s="229">
        <f>Q135*H135</f>
        <v>0.00018000000000000001</v>
      </c>
      <c r="S135" s="229">
        <v>0</v>
      </c>
      <c r="T135" s="230">
        <f>S135*H135</f>
        <v>0</v>
      </c>
      <c r="AR135" s="231" t="s">
        <v>194</v>
      </c>
      <c r="AT135" s="231" t="s">
        <v>215</v>
      </c>
      <c r="AU135" s="231" t="s">
        <v>81</v>
      </c>
      <c r="AY135" s="18" t="s">
        <v>149</v>
      </c>
      <c r="BE135" s="232">
        <f>IF(N135="základní",J135,0)</f>
        <v>0</v>
      </c>
      <c r="BF135" s="232">
        <f>IF(N135="snížená",J135,0)</f>
        <v>0</v>
      </c>
      <c r="BG135" s="232">
        <f>IF(N135="zákl. přenesená",J135,0)</f>
        <v>0</v>
      </c>
      <c r="BH135" s="232">
        <f>IF(N135="sníž. přenesená",J135,0)</f>
        <v>0</v>
      </c>
      <c r="BI135" s="232">
        <f>IF(N135="nulová",J135,0)</f>
        <v>0</v>
      </c>
      <c r="BJ135" s="18" t="s">
        <v>79</v>
      </c>
      <c r="BK135" s="232">
        <f>ROUND(I135*H135,2)</f>
        <v>0</v>
      </c>
      <c r="BL135" s="18" t="s">
        <v>156</v>
      </c>
      <c r="BM135" s="231" t="s">
        <v>1413</v>
      </c>
    </row>
    <row r="136" s="1" customFormat="1" ht="16.5" customHeight="1">
      <c r="B136" s="39"/>
      <c r="C136" s="220" t="s">
        <v>345</v>
      </c>
      <c r="D136" s="220" t="s">
        <v>151</v>
      </c>
      <c r="E136" s="221" t="s">
        <v>1414</v>
      </c>
      <c r="F136" s="222" t="s">
        <v>1415</v>
      </c>
      <c r="G136" s="223" t="s">
        <v>406</v>
      </c>
      <c r="H136" s="224">
        <v>1</v>
      </c>
      <c r="I136" s="225"/>
      <c r="J136" s="226">
        <f>ROUND(I136*H136,2)</f>
        <v>0</v>
      </c>
      <c r="K136" s="222" t="s">
        <v>155</v>
      </c>
      <c r="L136" s="44"/>
      <c r="M136" s="227" t="s">
        <v>19</v>
      </c>
      <c r="N136" s="228" t="s">
        <v>43</v>
      </c>
      <c r="O136" s="84"/>
      <c r="P136" s="229">
        <f>O136*H136</f>
        <v>0</v>
      </c>
      <c r="Q136" s="229">
        <v>0</v>
      </c>
      <c r="R136" s="229">
        <f>Q136*H136</f>
        <v>0</v>
      </c>
      <c r="S136" s="229">
        <v>0</v>
      </c>
      <c r="T136" s="230">
        <f>S136*H136</f>
        <v>0</v>
      </c>
      <c r="AR136" s="231" t="s">
        <v>156</v>
      </c>
      <c r="AT136" s="231" t="s">
        <v>151</v>
      </c>
      <c r="AU136" s="231" t="s">
        <v>81</v>
      </c>
      <c r="AY136" s="18" t="s">
        <v>149</v>
      </c>
      <c r="BE136" s="232">
        <f>IF(N136="základní",J136,0)</f>
        <v>0</v>
      </c>
      <c r="BF136" s="232">
        <f>IF(N136="snížená",J136,0)</f>
        <v>0</v>
      </c>
      <c r="BG136" s="232">
        <f>IF(N136="zákl. přenesená",J136,0)</f>
        <v>0</v>
      </c>
      <c r="BH136" s="232">
        <f>IF(N136="sníž. přenesená",J136,0)</f>
        <v>0</v>
      </c>
      <c r="BI136" s="232">
        <f>IF(N136="nulová",J136,0)</f>
        <v>0</v>
      </c>
      <c r="BJ136" s="18" t="s">
        <v>79</v>
      </c>
      <c r="BK136" s="232">
        <f>ROUND(I136*H136,2)</f>
        <v>0</v>
      </c>
      <c r="BL136" s="18" t="s">
        <v>156</v>
      </c>
      <c r="BM136" s="231" t="s">
        <v>1416</v>
      </c>
    </row>
    <row r="137" s="1" customFormat="1" ht="16.5" customHeight="1">
      <c r="B137" s="39"/>
      <c r="C137" s="266" t="s">
        <v>350</v>
      </c>
      <c r="D137" s="266" t="s">
        <v>215</v>
      </c>
      <c r="E137" s="267" t="s">
        <v>1417</v>
      </c>
      <c r="F137" s="268" t="s">
        <v>1418</v>
      </c>
      <c r="G137" s="269" t="s">
        <v>406</v>
      </c>
      <c r="H137" s="270">
        <v>1</v>
      </c>
      <c r="I137" s="271"/>
      <c r="J137" s="272">
        <f>ROUND(I137*H137,2)</f>
        <v>0</v>
      </c>
      <c r="K137" s="268" t="s">
        <v>155</v>
      </c>
      <c r="L137" s="273"/>
      <c r="M137" s="274" t="s">
        <v>19</v>
      </c>
      <c r="N137" s="275" t="s">
        <v>43</v>
      </c>
      <c r="O137" s="84"/>
      <c r="P137" s="229">
        <f>O137*H137</f>
        <v>0</v>
      </c>
      <c r="Q137" s="229">
        <v>0.0018</v>
      </c>
      <c r="R137" s="229">
        <f>Q137*H137</f>
        <v>0.0018</v>
      </c>
      <c r="S137" s="229">
        <v>0</v>
      </c>
      <c r="T137" s="230">
        <f>S137*H137</f>
        <v>0</v>
      </c>
      <c r="AR137" s="231" t="s">
        <v>194</v>
      </c>
      <c r="AT137" s="231" t="s">
        <v>215</v>
      </c>
      <c r="AU137" s="231" t="s">
        <v>81</v>
      </c>
      <c r="AY137" s="18" t="s">
        <v>149</v>
      </c>
      <c r="BE137" s="232">
        <f>IF(N137="základní",J137,0)</f>
        <v>0</v>
      </c>
      <c r="BF137" s="232">
        <f>IF(N137="snížená",J137,0)</f>
        <v>0</v>
      </c>
      <c r="BG137" s="232">
        <f>IF(N137="zákl. přenesená",J137,0)</f>
        <v>0</v>
      </c>
      <c r="BH137" s="232">
        <f>IF(N137="sníž. přenesená",J137,0)</f>
        <v>0</v>
      </c>
      <c r="BI137" s="232">
        <f>IF(N137="nulová",J137,0)</f>
        <v>0</v>
      </c>
      <c r="BJ137" s="18" t="s">
        <v>79</v>
      </c>
      <c r="BK137" s="232">
        <f>ROUND(I137*H137,2)</f>
        <v>0</v>
      </c>
      <c r="BL137" s="18" t="s">
        <v>156</v>
      </c>
      <c r="BM137" s="231" t="s">
        <v>1419</v>
      </c>
    </row>
    <row r="138" s="1" customFormat="1" ht="16.5" customHeight="1">
      <c r="B138" s="39"/>
      <c r="C138" s="220" t="s">
        <v>355</v>
      </c>
      <c r="D138" s="220" t="s">
        <v>151</v>
      </c>
      <c r="E138" s="221" t="s">
        <v>1420</v>
      </c>
      <c r="F138" s="222" t="s">
        <v>1421</v>
      </c>
      <c r="G138" s="223" t="s">
        <v>487</v>
      </c>
      <c r="H138" s="224">
        <v>3</v>
      </c>
      <c r="I138" s="225"/>
      <c r="J138" s="226">
        <f>ROUND(I138*H138,2)</f>
        <v>0</v>
      </c>
      <c r="K138" s="222" t="s">
        <v>155</v>
      </c>
      <c r="L138" s="44"/>
      <c r="M138" s="227" t="s">
        <v>19</v>
      </c>
      <c r="N138" s="228" t="s">
        <v>43</v>
      </c>
      <c r="O138" s="84"/>
      <c r="P138" s="229">
        <f>O138*H138</f>
        <v>0</v>
      </c>
      <c r="Q138" s="229">
        <v>9.0000000000000006E-05</v>
      </c>
      <c r="R138" s="229">
        <f>Q138*H138</f>
        <v>0.00027</v>
      </c>
      <c r="S138" s="229">
        <v>0</v>
      </c>
      <c r="T138" s="230">
        <f>S138*H138</f>
        <v>0</v>
      </c>
      <c r="AR138" s="231" t="s">
        <v>156</v>
      </c>
      <c r="AT138" s="231" t="s">
        <v>151</v>
      </c>
      <c r="AU138" s="231" t="s">
        <v>81</v>
      </c>
      <c r="AY138" s="18" t="s">
        <v>149</v>
      </c>
      <c r="BE138" s="232">
        <f>IF(N138="základní",J138,0)</f>
        <v>0</v>
      </c>
      <c r="BF138" s="232">
        <f>IF(N138="snížená",J138,0)</f>
        <v>0</v>
      </c>
      <c r="BG138" s="232">
        <f>IF(N138="zákl. přenesená",J138,0)</f>
        <v>0</v>
      </c>
      <c r="BH138" s="232">
        <f>IF(N138="sníž. přenesená",J138,0)</f>
        <v>0</v>
      </c>
      <c r="BI138" s="232">
        <f>IF(N138="nulová",J138,0)</f>
        <v>0</v>
      </c>
      <c r="BJ138" s="18" t="s">
        <v>79</v>
      </c>
      <c r="BK138" s="232">
        <f>ROUND(I138*H138,2)</f>
        <v>0</v>
      </c>
      <c r="BL138" s="18" t="s">
        <v>156</v>
      </c>
      <c r="BM138" s="231" t="s">
        <v>1422</v>
      </c>
    </row>
    <row r="139" s="1" customFormat="1" ht="16.5" customHeight="1">
      <c r="B139" s="39"/>
      <c r="C139" s="266" t="s">
        <v>360</v>
      </c>
      <c r="D139" s="266" t="s">
        <v>215</v>
      </c>
      <c r="E139" s="267" t="s">
        <v>1423</v>
      </c>
      <c r="F139" s="268" t="s">
        <v>1424</v>
      </c>
      <c r="G139" s="269" t="s">
        <v>406</v>
      </c>
      <c r="H139" s="270">
        <v>3</v>
      </c>
      <c r="I139" s="271"/>
      <c r="J139" s="272">
        <f>ROUND(I139*H139,2)</f>
        <v>0</v>
      </c>
      <c r="K139" s="268" t="s">
        <v>155</v>
      </c>
      <c r="L139" s="273"/>
      <c r="M139" s="274" t="s">
        <v>19</v>
      </c>
      <c r="N139" s="275" t="s">
        <v>43</v>
      </c>
      <c r="O139" s="84"/>
      <c r="P139" s="229">
        <f>O139*H139</f>
        <v>0</v>
      </c>
      <c r="Q139" s="229">
        <v>0.00031</v>
      </c>
      <c r="R139" s="229">
        <f>Q139*H139</f>
        <v>0.00093000000000000005</v>
      </c>
      <c r="S139" s="229">
        <v>0</v>
      </c>
      <c r="T139" s="230">
        <f>S139*H139</f>
        <v>0</v>
      </c>
      <c r="AR139" s="231" t="s">
        <v>194</v>
      </c>
      <c r="AT139" s="231" t="s">
        <v>215</v>
      </c>
      <c r="AU139" s="231" t="s">
        <v>81</v>
      </c>
      <c r="AY139" s="18" t="s">
        <v>149</v>
      </c>
      <c r="BE139" s="232">
        <f>IF(N139="základní",J139,0)</f>
        <v>0</v>
      </c>
      <c r="BF139" s="232">
        <f>IF(N139="snížená",J139,0)</f>
        <v>0</v>
      </c>
      <c r="BG139" s="232">
        <f>IF(N139="zákl. přenesená",J139,0)</f>
        <v>0</v>
      </c>
      <c r="BH139" s="232">
        <f>IF(N139="sníž. přenesená",J139,0)</f>
        <v>0</v>
      </c>
      <c r="BI139" s="232">
        <f>IF(N139="nulová",J139,0)</f>
        <v>0</v>
      </c>
      <c r="BJ139" s="18" t="s">
        <v>79</v>
      </c>
      <c r="BK139" s="232">
        <f>ROUND(I139*H139,2)</f>
        <v>0</v>
      </c>
      <c r="BL139" s="18" t="s">
        <v>156</v>
      </c>
      <c r="BM139" s="231" t="s">
        <v>1425</v>
      </c>
    </row>
    <row r="140" s="1" customFormat="1" ht="16.5" customHeight="1">
      <c r="B140" s="39"/>
      <c r="C140" s="220" t="s">
        <v>365</v>
      </c>
      <c r="D140" s="220" t="s">
        <v>151</v>
      </c>
      <c r="E140" s="221" t="s">
        <v>1426</v>
      </c>
      <c r="F140" s="222" t="s">
        <v>1427</v>
      </c>
      <c r="G140" s="223" t="s">
        <v>406</v>
      </c>
      <c r="H140" s="224">
        <v>1</v>
      </c>
      <c r="I140" s="225"/>
      <c r="J140" s="226">
        <f>ROUND(I140*H140,2)</f>
        <v>0</v>
      </c>
      <c r="K140" s="222" t="s">
        <v>457</v>
      </c>
      <c r="L140" s="44"/>
      <c r="M140" s="227" t="s">
        <v>19</v>
      </c>
      <c r="N140" s="228" t="s">
        <v>43</v>
      </c>
      <c r="O140" s="84"/>
      <c r="P140" s="229">
        <f>O140*H140</f>
        <v>0</v>
      </c>
      <c r="Q140" s="229">
        <v>0.023869999999999999</v>
      </c>
      <c r="R140" s="229">
        <f>Q140*H140</f>
        <v>0.023869999999999999</v>
      </c>
      <c r="S140" s="229">
        <v>0</v>
      </c>
      <c r="T140" s="230">
        <f>S140*H140</f>
        <v>0</v>
      </c>
      <c r="AR140" s="231" t="s">
        <v>156</v>
      </c>
      <c r="AT140" s="231" t="s">
        <v>151</v>
      </c>
      <c r="AU140" s="231" t="s">
        <v>81</v>
      </c>
      <c r="AY140" s="18" t="s">
        <v>149</v>
      </c>
      <c r="BE140" s="232">
        <f>IF(N140="základní",J140,0)</f>
        <v>0</v>
      </c>
      <c r="BF140" s="232">
        <f>IF(N140="snížená",J140,0)</f>
        <v>0</v>
      </c>
      <c r="BG140" s="232">
        <f>IF(N140="zákl. přenesená",J140,0)</f>
        <v>0</v>
      </c>
      <c r="BH140" s="232">
        <f>IF(N140="sníž. přenesená",J140,0)</f>
        <v>0</v>
      </c>
      <c r="BI140" s="232">
        <f>IF(N140="nulová",J140,0)</f>
        <v>0</v>
      </c>
      <c r="BJ140" s="18" t="s">
        <v>79</v>
      </c>
      <c r="BK140" s="232">
        <f>ROUND(I140*H140,2)</f>
        <v>0</v>
      </c>
      <c r="BL140" s="18" t="s">
        <v>156</v>
      </c>
      <c r="BM140" s="231" t="s">
        <v>1428</v>
      </c>
    </row>
    <row r="141" s="1" customFormat="1" ht="16.5" customHeight="1">
      <c r="B141" s="39"/>
      <c r="C141" s="220" t="s">
        <v>370</v>
      </c>
      <c r="D141" s="220" t="s">
        <v>151</v>
      </c>
      <c r="E141" s="221" t="s">
        <v>1429</v>
      </c>
      <c r="F141" s="222" t="s">
        <v>1430</v>
      </c>
      <c r="G141" s="223" t="s">
        <v>406</v>
      </c>
      <c r="H141" s="224">
        <v>1</v>
      </c>
      <c r="I141" s="225"/>
      <c r="J141" s="226">
        <f>ROUND(I141*H141,2)</f>
        <v>0</v>
      </c>
      <c r="K141" s="222" t="s">
        <v>457</v>
      </c>
      <c r="L141" s="44"/>
      <c r="M141" s="227" t="s">
        <v>19</v>
      </c>
      <c r="N141" s="228" t="s">
        <v>43</v>
      </c>
      <c r="O141" s="84"/>
      <c r="P141" s="229">
        <f>O141*H141</f>
        <v>0</v>
      </c>
      <c r="Q141" s="229">
        <v>0.023869999999999999</v>
      </c>
      <c r="R141" s="229">
        <f>Q141*H141</f>
        <v>0.023869999999999999</v>
      </c>
      <c r="S141" s="229">
        <v>0</v>
      </c>
      <c r="T141" s="230">
        <f>S141*H141</f>
        <v>0</v>
      </c>
      <c r="AR141" s="231" t="s">
        <v>156</v>
      </c>
      <c r="AT141" s="231" t="s">
        <v>151</v>
      </c>
      <c r="AU141" s="231" t="s">
        <v>81</v>
      </c>
      <c r="AY141" s="18" t="s">
        <v>149</v>
      </c>
      <c r="BE141" s="232">
        <f>IF(N141="základní",J141,0)</f>
        <v>0</v>
      </c>
      <c r="BF141" s="232">
        <f>IF(N141="snížená",J141,0)</f>
        <v>0</v>
      </c>
      <c r="BG141" s="232">
        <f>IF(N141="zákl. přenesená",J141,0)</f>
        <v>0</v>
      </c>
      <c r="BH141" s="232">
        <f>IF(N141="sníž. přenesená",J141,0)</f>
        <v>0</v>
      </c>
      <c r="BI141" s="232">
        <f>IF(N141="nulová",J141,0)</f>
        <v>0</v>
      </c>
      <c r="BJ141" s="18" t="s">
        <v>79</v>
      </c>
      <c r="BK141" s="232">
        <f>ROUND(I141*H141,2)</f>
        <v>0</v>
      </c>
      <c r="BL141" s="18" t="s">
        <v>156</v>
      </c>
      <c r="BM141" s="231" t="s">
        <v>1431</v>
      </c>
    </row>
    <row r="142" s="1" customFormat="1" ht="16.5" customHeight="1">
      <c r="B142" s="39"/>
      <c r="C142" s="220" t="s">
        <v>374</v>
      </c>
      <c r="D142" s="220" t="s">
        <v>151</v>
      </c>
      <c r="E142" s="221" t="s">
        <v>1432</v>
      </c>
      <c r="F142" s="222" t="s">
        <v>1433</v>
      </c>
      <c r="G142" s="223" t="s">
        <v>487</v>
      </c>
      <c r="H142" s="224">
        <v>5</v>
      </c>
      <c r="I142" s="225"/>
      <c r="J142" s="226">
        <f>ROUND(I142*H142,2)</f>
        <v>0</v>
      </c>
      <c r="K142" s="222" t="s">
        <v>155</v>
      </c>
      <c r="L142" s="44"/>
      <c r="M142" s="227" t="s">
        <v>19</v>
      </c>
      <c r="N142" s="228" t="s">
        <v>43</v>
      </c>
      <c r="O142" s="84"/>
      <c r="P142" s="229">
        <f>O142*H142</f>
        <v>0</v>
      </c>
      <c r="Q142" s="229">
        <v>0</v>
      </c>
      <c r="R142" s="229">
        <f>Q142*H142</f>
        <v>0</v>
      </c>
      <c r="S142" s="229">
        <v>0.01933</v>
      </c>
      <c r="T142" s="230">
        <f>S142*H142</f>
        <v>0.09665</v>
      </c>
      <c r="AR142" s="231" t="s">
        <v>156</v>
      </c>
      <c r="AT142" s="231" t="s">
        <v>151</v>
      </c>
      <c r="AU142" s="231" t="s">
        <v>81</v>
      </c>
      <c r="AY142" s="18" t="s">
        <v>149</v>
      </c>
      <c r="BE142" s="232">
        <f>IF(N142="základní",J142,0)</f>
        <v>0</v>
      </c>
      <c r="BF142" s="232">
        <f>IF(N142="snížená",J142,0)</f>
        <v>0</v>
      </c>
      <c r="BG142" s="232">
        <f>IF(N142="zákl. přenesená",J142,0)</f>
        <v>0</v>
      </c>
      <c r="BH142" s="232">
        <f>IF(N142="sníž. přenesená",J142,0)</f>
        <v>0</v>
      </c>
      <c r="BI142" s="232">
        <f>IF(N142="nulová",J142,0)</f>
        <v>0</v>
      </c>
      <c r="BJ142" s="18" t="s">
        <v>79</v>
      </c>
      <c r="BK142" s="232">
        <f>ROUND(I142*H142,2)</f>
        <v>0</v>
      </c>
      <c r="BL142" s="18" t="s">
        <v>156</v>
      </c>
      <c r="BM142" s="231" t="s">
        <v>1434</v>
      </c>
    </row>
    <row r="143" s="1" customFormat="1" ht="16.5" customHeight="1">
      <c r="B143" s="39"/>
      <c r="C143" s="220" t="s">
        <v>378</v>
      </c>
      <c r="D143" s="220" t="s">
        <v>151</v>
      </c>
      <c r="E143" s="221" t="s">
        <v>1435</v>
      </c>
      <c r="F143" s="222" t="s">
        <v>1436</v>
      </c>
      <c r="G143" s="223" t="s">
        <v>406</v>
      </c>
      <c r="H143" s="224">
        <v>5</v>
      </c>
      <c r="I143" s="225"/>
      <c r="J143" s="226">
        <f>ROUND(I143*H143,2)</f>
        <v>0</v>
      </c>
      <c r="K143" s="222" t="s">
        <v>155</v>
      </c>
      <c r="L143" s="44"/>
      <c r="M143" s="227" t="s">
        <v>19</v>
      </c>
      <c r="N143" s="228" t="s">
        <v>43</v>
      </c>
      <c r="O143" s="84"/>
      <c r="P143" s="229">
        <f>O143*H143</f>
        <v>0</v>
      </c>
      <c r="Q143" s="229">
        <v>0</v>
      </c>
      <c r="R143" s="229">
        <f>Q143*H143</f>
        <v>0</v>
      </c>
      <c r="S143" s="229">
        <v>0.00048999999999999998</v>
      </c>
      <c r="T143" s="230">
        <f>S143*H143</f>
        <v>0.0024499999999999999</v>
      </c>
      <c r="AR143" s="231" t="s">
        <v>156</v>
      </c>
      <c r="AT143" s="231" t="s">
        <v>151</v>
      </c>
      <c r="AU143" s="231" t="s">
        <v>81</v>
      </c>
      <c r="AY143" s="18" t="s">
        <v>149</v>
      </c>
      <c r="BE143" s="232">
        <f>IF(N143="základní",J143,0)</f>
        <v>0</v>
      </c>
      <c r="BF143" s="232">
        <f>IF(N143="snížená",J143,0)</f>
        <v>0</v>
      </c>
      <c r="BG143" s="232">
        <f>IF(N143="zákl. přenesená",J143,0)</f>
        <v>0</v>
      </c>
      <c r="BH143" s="232">
        <f>IF(N143="sníž. přenesená",J143,0)</f>
        <v>0</v>
      </c>
      <c r="BI143" s="232">
        <f>IF(N143="nulová",J143,0)</f>
        <v>0</v>
      </c>
      <c r="BJ143" s="18" t="s">
        <v>79</v>
      </c>
      <c r="BK143" s="232">
        <f>ROUND(I143*H143,2)</f>
        <v>0</v>
      </c>
      <c r="BL143" s="18" t="s">
        <v>156</v>
      </c>
      <c r="BM143" s="231" t="s">
        <v>1437</v>
      </c>
    </row>
    <row r="144" s="1" customFormat="1" ht="16.5" customHeight="1">
      <c r="B144" s="39"/>
      <c r="C144" s="220" t="s">
        <v>386</v>
      </c>
      <c r="D144" s="220" t="s">
        <v>151</v>
      </c>
      <c r="E144" s="221" t="s">
        <v>1438</v>
      </c>
      <c r="F144" s="222" t="s">
        <v>1439</v>
      </c>
      <c r="G144" s="223" t="s">
        <v>487</v>
      </c>
      <c r="H144" s="224">
        <v>2</v>
      </c>
      <c r="I144" s="225"/>
      <c r="J144" s="226">
        <f>ROUND(I144*H144,2)</f>
        <v>0</v>
      </c>
      <c r="K144" s="222" t="s">
        <v>155</v>
      </c>
      <c r="L144" s="44"/>
      <c r="M144" s="227" t="s">
        <v>19</v>
      </c>
      <c r="N144" s="228" t="s">
        <v>43</v>
      </c>
      <c r="O144" s="84"/>
      <c r="P144" s="229">
        <f>O144*H144</f>
        <v>0</v>
      </c>
      <c r="Q144" s="229">
        <v>0</v>
      </c>
      <c r="R144" s="229">
        <f>Q144*H144</f>
        <v>0</v>
      </c>
      <c r="S144" s="229">
        <v>0.019460000000000002</v>
      </c>
      <c r="T144" s="230">
        <f>S144*H144</f>
        <v>0.038920000000000003</v>
      </c>
      <c r="AR144" s="231" t="s">
        <v>156</v>
      </c>
      <c r="AT144" s="231" t="s">
        <v>151</v>
      </c>
      <c r="AU144" s="231" t="s">
        <v>81</v>
      </c>
      <c r="AY144" s="18" t="s">
        <v>149</v>
      </c>
      <c r="BE144" s="232">
        <f>IF(N144="základní",J144,0)</f>
        <v>0</v>
      </c>
      <c r="BF144" s="232">
        <f>IF(N144="snížená",J144,0)</f>
        <v>0</v>
      </c>
      <c r="BG144" s="232">
        <f>IF(N144="zákl. přenesená",J144,0)</f>
        <v>0</v>
      </c>
      <c r="BH144" s="232">
        <f>IF(N144="sníž. přenesená",J144,0)</f>
        <v>0</v>
      </c>
      <c r="BI144" s="232">
        <f>IF(N144="nulová",J144,0)</f>
        <v>0</v>
      </c>
      <c r="BJ144" s="18" t="s">
        <v>79</v>
      </c>
      <c r="BK144" s="232">
        <f>ROUND(I144*H144,2)</f>
        <v>0</v>
      </c>
      <c r="BL144" s="18" t="s">
        <v>156</v>
      </c>
      <c r="BM144" s="231" t="s">
        <v>1440</v>
      </c>
    </row>
    <row r="145" s="1" customFormat="1" ht="16.5" customHeight="1">
      <c r="B145" s="39"/>
      <c r="C145" s="220" t="s">
        <v>393</v>
      </c>
      <c r="D145" s="220" t="s">
        <v>151</v>
      </c>
      <c r="E145" s="221" t="s">
        <v>1441</v>
      </c>
      <c r="F145" s="222" t="s">
        <v>1442</v>
      </c>
      <c r="G145" s="223" t="s">
        <v>487</v>
      </c>
      <c r="H145" s="224">
        <v>3</v>
      </c>
      <c r="I145" s="225"/>
      <c r="J145" s="226">
        <f>ROUND(I145*H145,2)</f>
        <v>0</v>
      </c>
      <c r="K145" s="222" t="s">
        <v>155</v>
      </c>
      <c r="L145" s="44"/>
      <c r="M145" s="227" t="s">
        <v>19</v>
      </c>
      <c r="N145" s="228" t="s">
        <v>43</v>
      </c>
      <c r="O145" s="84"/>
      <c r="P145" s="229">
        <f>O145*H145</f>
        <v>0</v>
      </c>
      <c r="Q145" s="229">
        <v>0</v>
      </c>
      <c r="R145" s="229">
        <f>Q145*H145</f>
        <v>0</v>
      </c>
      <c r="S145" s="229">
        <v>0.00156</v>
      </c>
      <c r="T145" s="230">
        <f>S145*H145</f>
        <v>0.0046800000000000001</v>
      </c>
      <c r="AR145" s="231" t="s">
        <v>156</v>
      </c>
      <c r="AT145" s="231" t="s">
        <v>151</v>
      </c>
      <c r="AU145" s="231" t="s">
        <v>81</v>
      </c>
      <c r="AY145" s="18" t="s">
        <v>149</v>
      </c>
      <c r="BE145" s="232">
        <f>IF(N145="základní",J145,0)</f>
        <v>0</v>
      </c>
      <c r="BF145" s="232">
        <f>IF(N145="snížená",J145,0)</f>
        <v>0</v>
      </c>
      <c r="BG145" s="232">
        <f>IF(N145="zákl. přenesená",J145,0)</f>
        <v>0</v>
      </c>
      <c r="BH145" s="232">
        <f>IF(N145="sníž. přenesená",J145,0)</f>
        <v>0</v>
      </c>
      <c r="BI145" s="232">
        <f>IF(N145="nulová",J145,0)</f>
        <v>0</v>
      </c>
      <c r="BJ145" s="18" t="s">
        <v>79</v>
      </c>
      <c r="BK145" s="232">
        <f>ROUND(I145*H145,2)</f>
        <v>0</v>
      </c>
      <c r="BL145" s="18" t="s">
        <v>156</v>
      </c>
      <c r="BM145" s="231" t="s">
        <v>1443</v>
      </c>
    </row>
    <row r="146" s="1" customFormat="1" ht="16.5" customHeight="1">
      <c r="B146" s="39"/>
      <c r="C146" s="220" t="s">
        <v>397</v>
      </c>
      <c r="D146" s="220" t="s">
        <v>151</v>
      </c>
      <c r="E146" s="221" t="s">
        <v>1444</v>
      </c>
      <c r="F146" s="222" t="s">
        <v>1445</v>
      </c>
      <c r="G146" s="223" t="s">
        <v>487</v>
      </c>
      <c r="H146" s="224">
        <v>1</v>
      </c>
      <c r="I146" s="225"/>
      <c r="J146" s="226">
        <f>ROUND(I146*H146,2)</f>
        <v>0</v>
      </c>
      <c r="K146" s="222" t="s">
        <v>155</v>
      </c>
      <c r="L146" s="44"/>
      <c r="M146" s="227" t="s">
        <v>19</v>
      </c>
      <c r="N146" s="228" t="s">
        <v>43</v>
      </c>
      <c r="O146" s="84"/>
      <c r="P146" s="229">
        <f>O146*H146</f>
        <v>0</v>
      </c>
      <c r="Q146" s="229">
        <v>0</v>
      </c>
      <c r="R146" s="229">
        <f>Q146*H146</f>
        <v>0</v>
      </c>
      <c r="S146" s="229">
        <v>0.018800000000000001</v>
      </c>
      <c r="T146" s="230">
        <f>S146*H146</f>
        <v>0.018800000000000001</v>
      </c>
      <c r="AR146" s="231" t="s">
        <v>156</v>
      </c>
      <c r="AT146" s="231" t="s">
        <v>151</v>
      </c>
      <c r="AU146" s="231" t="s">
        <v>81</v>
      </c>
      <c r="AY146" s="18" t="s">
        <v>149</v>
      </c>
      <c r="BE146" s="232">
        <f>IF(N146="základní",J146,0)</f>
        <v>0</v>
      </c>
      <c r="BF146" s="232">
        <f>IF(N146="snížená",J146,0)</f>
        <v>0</v>
      </c>
      <c r="BG146" s="232">
        <f>IF(N146="zákl. přenesená",J146,0)</f>
        <v>0</v>
      </c>
      <c r="BH146" s="232">
        <f>IF(N146="sníž. přenesená",J146,0)</f>
        <v>0</v>
      </c>
      <c r="BI146" s="232">
        <f>IF(N146="nulová",J146,0)</f>
        <v>0</v>
      </c>
      <c r="BJ146" s="18" t="s">
        <v>79</v>
      </c>
      <c r="BK146" s="232">
        <f>ROUND(I146*H146,2)</f>
        <v>0</v>
      </c>
      <c r="BL146" s="18" t="s">
        <v>156</v>
      </c>
      <c r="BM146" s="231" t="s">
        <v>1446</v>
      </c>
    </row>
    <row r="147" s="1" customFormat="1" ht="16.5" customHeight="1">
      <c r="B147" s="39"/>
      <c r="C147" s="220" t="s">
        <v>403</v>
      </c>
      <c r="D147" s="220" t="s">
        <v>151</v>
      </c>
      <c r="E147" s="221" t="s">
        <v>1447</v>
      </c>
      <c r="F147" s="222" t="s">
        <v>1448</v>
      </c>
      <c r="G147" s="223" t="s">
        <v>487</v>
      </c>
      <c r="H147" s="224">
        <v>3</v>
      </c>
      <c r="I147" s="225"/>
      <c r="J147" s="226">
        <f>ROUND(I147*H147,2)</f>
        <v>0</v>
      </c>
      <c r="K147" s="222" t="s">
        <v>155</v>
      </c>
      <c r="L147" s="44"/>
      <c r="M147" s="227" t="s">
        <v>19</v>
      </c>
      <c r="N147" s="228" t="s">
        <v>43</v>
      </c>
      <c r="O147" s="84"/>
      <c r="P147" s="229">
        <f>O147*H147</f>
        <v>0</v>
      </c>
      <c r="Q147" s="229">
        <v>0</v>
      </c>
      <c r="R147" s="229">
        <f>Q147*H147</f>
        <v>0</v>
      </c>
      <c r="S147" s="229">
        <v>0.01107</v>
      </c>
      <c r="T147" s="230">
        <f>S147*H147</f>
        <v>0.033210000000000003</v>
      </c>
      <c r="AR147" s="231" t="s">
        <v>156</v>
      </c>
      <c r="AT147" s="231" t="s">
        <v>151</v>
      </c>
      <c r="AU147" s="231" t="s">
        <v>81</v>
      </c>
      <c r="AY147" s="18" t="s">
        <v>149</v>
      </c>
      <c r="BE147" s="232">
        <f>IF(N147="základní",J147,0)</f>
        <v>0</v>
      </c>
      <c r="BF147" s="232">
        <f>IF(N147="snížená",J147,0)</f>
        <v>0</v>
      </c>
      <c r="BG147" s="232">
        <f>IF(N147="zákl. přenesená",J147,0)</f>
        <v>0</v>
      </c>
      <c r="BH147" s="232">
        <f>IF(N147="sníž. přenesená",J147,0)</f>
        <v>0</v>
      </c>
      <c r="BI147" s="232">
        <f>IF(N147="nulová",J147,0)</f>
        <v>0</v>
      </c>
      <c r="BJ147" s="18" t="s">
        <v>79</v>
      </c>
      <c r="BK147" s="232">
        <f>ROUND(I147*H147,2)</f>
        <v>0</v>
      </c>
      <c r="BL147" s="18" t="s">
        <v>156</v>
      </c>
      <c r="BM147" s="231" t="s">
        <v>1449</v>
      </c>
    </row>
    <row r="148" s="1" customFormat="1" ht="24" customHeight="1">
      <c r="B148" s="39"/>
      <c r="C148" s="220" t="s">
        <v>409</v>
      </c>
      <c r="D148" s="220" t="s">
        <v>151</v>
      </c>
      <c r="E148" s="221" t="s">
        <v>1450</v>
      </c>
      <c r="F148" s="222" t="s">
        <v>1451</v>
      </c>
      <c r="G148" s="223" t="s">
        <v>206</v>
      </c>
      <c r="H148" s="224">
        <v>0.19500000000000001</v>
      </c>
      <c r="I148" s="225"/>
      <c r="J148" s="226">
        <f>ROUND(I148*H148,2)</f>
        <v>0</v>
      </c>
      <c r="K148" s="222" t="s">
        <v>155</v>
      </c>
      <c r="L148" s="44"/>
      <c r="M148" s="227" t="s">
        <v>19</v>
      </c>
      <c r="N148" s="228" t="s">
        <v>43</v>
      </c>
      <c r="O148" s="84"/>
      <c r="P148" s="229">
        <f>O148*H148</f>
        <v>0</v>
      </c>
      <c r="Q148" s="229">
        <v>0</v>
      </c>
      <c r="R148" s="229">
        <f>Q148*H148</f>
        <v>0</v>
      </c>
      <c r="S148" s="229">
        <v>0</v>
      </c>
      <c r="T148" s="230">
        <f>S148*H148</f>
        <v>0</v>
      </c>
      <c r="AR148" s="231" t="s">
        <v>156</v>
      </c>
      <c r="AT148" s="231" t="s">
        <v>151</v>
      </c>
      <c r="AU148" s="231" t="s">
        <v>81</v>
      </c>
      <c r="AY148" s="18" t="s">
        <v>149</v>
      </c>
      <c r="BE148" s="232">
        <f>IF(N148="základní",J148,0)</f>
        <v>0</v>
      </c>
      <c r="BF148" s="232">
        <f>IF(N148="snížená",J148,0)</f>
        <v>0</v>
      </c>
      <c r="BG148" s="232">
        <f>IF(N148="zákl. přenesená",J148,0)</f>
        <v>0</v>
      </c>
      <c r="BH148" s="232">
        <f>IF(N148="sníž. přenesená",J148,0)</f>
        <v>0</v>
      </c>
      <c r="BI148" s="232">
        <f>IF(N148="nulová",J148,0)</f>
        <v>0</v>
      </c>
      <c r="BJ148" s="18" t="s">
        <v>79</v>
      </c>
      <c r="BK148" s="232">
        <f>ROUND(I148*H148,2)</f>
        <v>0</v>
      </c>
      <c r="BL148" s="18" t="s">
        <v>156</v>
      </c>
      <c r="BM148" s="231" t="s">
        <v>1452</v>
      </c>
    </row>
    <row r="149" s="1" customFormat="1" ht="24" customHeight="1">
      <c r="B149" s="39"/>
      <c r="C149" s="220" t="s">
        <v>414</v>
      </c>
      <c r="D149" s="220" t="s">
        <v>151</v>
      </c>
      <c r="E149" s="221" t="s">
        <v>1453</v>
      </c>
      <c r="F149" s="222" t="s">
        <v>1454</v>
      </c>
      <c r="G149" s="223" t="s">
        <v>206</v>
      </c>
      <c r="H149" s="224">
        <v>0.099000000000000005</v>
      </c>
      <c r="I149" s="225"/>
      <c r="J149" s="226">
        <f>ROUND(I149*H149,2)</f>
        <v>0</v>
      </c>
      <c r="K149" s="222" t="s">
        <v>155</v>
      </c>
      <c r="L149" s="44"/>
      <c r="M149" s="227" t="s">
        <v>19</v>
      </c>
      <c r="N149" s="228" t="s">
        <v>43</v>
      </c>
      <c r="O149" s="84"/>
      <c r="P149" s="229">
        <f>O149*H149</f>
        <v>0</v>
      </c>
      <c r="Q149" s="229">
        <v>0</v>
      </c>
      <c r="R149" s="229">
        <f>Q149*H149</f>
        <v>0</v>
      </c>
      <c r="S149" s="229">
        <v>0</v>
      </c>
      <c r="T149" s="230">
        <f>S149*H149</f>
        <v>0</v>
      </c>
      <c r="AR149" s="231" t="s">
        <v>237</v>
      </c>
      <c r="AT149" s="231" t="s">
        <v>151</v>
      </c>
      <c r="AU149" s="231" t="s">
        <v>81</v>
      </c>
      <c r="AY149" s="18" t="s">
        <v>149</v>
      </c>
      <c r="BE149" s="232">
        <f>IF(N149="základní",J149,0)</f>
        <v>0</v>
      </c>
      <c r="BF149" s="232">
        <f>IF(N149="snížená",J149,0)</f>
        <v>0</v>
      </c>
      <c r="BG149" s="232">
        <f>IF(N149="zákl. přenesená",J149,0)</f>
        <v>0</v>
      </c>
      <c r="BH149" s="232">
        <f>IF(N149="sníž. přenesená",J149,0)</f>
        <v>0</v>
      </c>
      <c r="BI149" s="232">
        <f>IF(N149="nulová",J149,0)</f>
        <v>0</v>
      </c>
      <c r="BJ149" s="18" t="s">
        <v>79</v>
      </c>
      <c r="BK149" s="232">
        <f>ROUND(I149*H149,2)</f>
        <v>0</v>
      </c>
      <c r="BL149" s="18" t="s">
        <v>237</v>
      </c>
      <c r="BM149" s="231" t="s">
        <v>1455</v>
      </c>
    </row>
    <row r="150" s="11" customFormat="1" ht="22.8" customHeight="1">
      <c r="B150" s="204"/>
      <c r="C150" s="205"/>
      <c r="D150" s="206" t="s">
        <v>71</v>
      </c>
      <c r="E150" s="218" t="s">
        <v>851</v>
      </c>
      <c r="F150" s="218" t="s">
        <v>852</v>
      </c>
      <c r="G150" s="205"/>
      <c r="H150" s="205"/>
      <c r="I150" s="208"/>
      <c r="J150" s="219">
        <f>BK150</f>
        <v>0</v>
      </c>
      <c r="K150" s="205"/>
      <c r="L150" s="210"/>
      <c r="M150" s="211"/>
      <c r="N150" s="212"/>
      <c r="O150" s="212"/>
      <c r="P150" s="213">
        <f>SUM(P151:P153)</f>
        <v>0</v>
      </c>
      <c r="Q150" s="212"/>
      <c r="R150" s="213">
        <f>SUM(R151:R153)</f>
        <v>0.0041999999999999997</v>
      </c>
      <c r="S150" s="212"/>
      <c r="T150" s="214">
        <f>SUM(T151:T153)</f>
        <v>0</v>
      </c>
      <c r="AR150" s="215" t="s">
        <v>81</v>
      </c>
      <c r="AT150" s="216" t="s">
        <v>71</v>
      </c>
      <c r="AU150" s="216" t="s">
        <v>79</v>
      </c>
      <c r="AY150" s="215" t="s">
        <v>149</v>
      </c>
      <c r="BK150" s="217">
        <f>SUM(BK151:BK153)</f>
        <v>0</v>
      </c>
    </row>
    <row r="151" s="1" customFormat="1" ht="16.5" customHeight="1">
      <c r="B151" s="39"/>
      <c r="C151" s="220" t="s">
        <v>419</v>
      </c>
      <c r="D151" s="220" t="s">
        <v>151</v>
      </c>
      <c r="E151" s="221" t="s">
        <v>1456</v>
      </c>
      <c r="F151" s="222" t="s">
        <v>1457</v>
      </c>
      <c r="G151" s="223" t="s">
        <v>1458</v>
      </c>
      <c r="H151" s="224">
        <v>30</v>
      </c>
      <c r="I151" s="225"/>
      <c r="J151" s="226">
        <f>ROUND(I151*H151,2)</f>
        <v>0</v>
      </c>
      <c r="K151" s="222" t="s">
        <v>155</v>
      </c>
      <c r="L151" s="44"/>
      <c r="M151" s="227" t="s">
        <v>19</v>
      </c>
      <c r="N151" s="228" t="s">
        <v>43</v>
      </c>
      <c r="O151" s="84"/>
      <c r="P151" s="229">
        <f>O151*H151</f>
        <v>0</v>
      </c>
      <c r="Q151" s="229">
        <v>6.9999999999999994E-05</v>
      </c>
      <c r="R151" s="229">
        <f>Q151*H151</f>
        <v>0.0020999999999999999</v>
      </c>
      <c r="S151" s="229">
        <v>0</v>
      </c>
      <c r="T151" s="230">
        <f>S151*H151</f>
        <v>0</v>
      </c>
      <c r="AR151" s="231" t="s">
        <v>156</v>
      </c>
      <c r="AT151" s="231" t="s">
        <v>151</v>
      </c>
      <c r="AU151" s="231" t="s">
        <v>81</v>
      </c>
      <c r="AY151" s="18" t="s">
        <v>149</v>
      </c>
      <c r="BE151" s="232">
        <f>IF(N151="základní",J151,0)</f>
        <v>0</v>
      </c>
      <c r="BF151" s="232">
        <f>IF(N151="snížená",J151,0)</f>
        <v>0</v>
      </c>
      <c r="BG151" s="232">
        <f>IF(N151="zákl. přenesená",J151,0)</f>
        <v>0</v>
      </c>
      <c r="BH151" s="232">
        <f>IF(N151="sníž. přenesená",J151,0)</f>
        <v>0</v>
      </c>
      <c r="BI151" s="232">
        <f>IF(N151="nulová",J151,0)</f>
        <v>0</v>
      </c>
      <c r="BJ151" s="18" t="s">
        <v>79</v>
      </c>
      <c r="BK151" s="232">
        <f>ROUND(I151*H151,2)</f>
        <v>0</v>
      </c>
      <c r="BL151" s="18" t="s">
        <v>156</v>
      </c>
      <c r="BM151" s="231" t="s">
        <v>1459</v>
      </c>
    </row>
    <row r="152" s="1" customFormat="1" ht="16.5" customHeight="1">
      <c r="B152" s="39"/>
      <c r="C152" s="266" t="s">
        <v>424</v>
      </c>
      <c r="D152" s="266" t="s">
        <v>215</v>
      </c>
      <c r="E152" s="267" t="s">
        <v>1460</v>
      </c>
      <c r="F152" s="268" t="s">
        <v>1461</v>
      </c>
      <c r="G152" s="269" t="s">
        <v>1458</v>
      </c>
      <c r="H152" s="270">
        <v>30</v>
      </c>
      <c r="I152" s="271"/>
      <c r="J152" s="272">
        <f>ROUND(I152*H152,2)</f>
        <v>0</v>
      </c>
      <c r="K152" s="268" t="s">
        <v>457</v>
      </c>
      <c r="L152" s="273"/>
      <c r="M152" s="274" t="s">
        <v>19</v>
      </c>
      <c r="N152" s="275" t="s">
        <v>43</v>
      </c>
      <c r="O152" s="84"/>
      <c r="P152" s="229">
        <f>O152*H152</f>
        <v>0</v>
      </c>
      <c r="Q152" s="229">
        <v>6.9999999999999994E-05</v>
      </c>
      <c r="R152" s="229">
        <f>Q152*H152</f>
        <v>0.0020999999999999999</v>
      </c>
      <c r="S152" s="229">
        <v>0</v>
      </c>
      <c r="T152" s="230">
        <f>S152*H152</f>
        <v>0</v>
      </c>
      <c r="AR152" s="231" t="s">
        <v>194</v>
      </c>
      <c r="AT152" s="231" t="s">
        <v>215</v>
      </c>
      <c r="AU152" s="231" t="s">
        <v>81</v>
      </c>
      <c r="AY152" s="18" t="s">
        <v>149</v>
      </c>
      <c r="BE152" s="232">
        <f>IF(N152="základní",J152,0)</f>
        <v>0</v>
      </c>
      <c r="BF152" s="232">
        <f>IF(N152="snížená",J152,0)</f>
        <v>0</v>
      </c>
      <c r="BG152" s="232">
        <f>IF(N152="zákl. přenesená",J152,0)</f>
        <v>0</v>
      </c>
      <c r="BH152" s="232">
        <f>IF(N152="sníž. přenesená",J152,0)</f>
        <v>0</v>
      </c>
      <c r="BI152" s="232">
        <f>IF(N152="nulová",J152,0)</f>
        <v>0</v>
      </c>
      <c r="BJ152" s="18" t="s">
        <v>79</v>
      </c>
      <c r="BK152" s="232">
        <f>ROUND(I152*H152,2)</f>
        <v>0</v>
      </c>
      <c r="BL152" s="18" t="s">
        <v>156</v>
      </c>
      <c r="BM152" s="231" t="s">
        <v>1462</v>
      </c>
    </row>
    <row r="153" s="1" customFormat="1" ht="24" customHeight="1">
      <c r="B153" s="39"/>
      <c r="C153" s="220" t="s">
        <v>429</v>
      </c>
      <c r="D153" s="220" t="s">
        <v>151</v>
      </c>
      <c r="E153" s="221" t="s">
        <v>960</v>
      </c>
      <c r="F153" s="222" t="s">
        <v>961</v>
      </c>
      <c r="G153" s="223" t="s">
        <v>206</v>
      </c>
      <c r="H153" s="224">
        <v>0.0030000000000000001</v>
      </c>
      <c r="I153" s="225"/>
      <c r="J153" s="226">
        <f>ROUND(I153*H153,2)</f>
        <v>0</v>
      </c>
      <c r="K153" s="222" t="s">
        <v>155</v>
      </c>
      <c r="L153" s="44"/>
      <c r="M153" s="227" t="s">
        <v>19</v>
      </c>
      <c r="N153" s="228" t="s">
        <v>43</v>
      </c>
      <c r="O153" s="84"/>
      <c r="P153" s="229">
        <f>O153*H153</f>
        <v>0</v>
      </c>
      <c r="Q153" s="229">
        <v>0</v>
      </c>
      <c r="R153" s="229">
        <f>Q153*H153</f>
        <v>0</v>
      </c>
      <c r="S153" s="229">
        <v>0</v>
      </c>
      <c r="T153" s="230">
        <f>S153*H153</f>
        <v>0</v>
      </c>
      <c r="AR153" s="231" t="s">
        <v>237</v>
      </c>
      <c r="AT153" s="231" t="s">
        <v>151</v>
      </c>
      <c r="AU153" s="231" t="s">
        <v>81</v>
      </c>
      <c r="AY153" s="18" t="s">
        <v>149</v>
      </c>
      <c r="BE153" s="232">
        <f>IF(N153="základní",J153,0)</f>
        <v>0</v>
      </c>
      <c r="BF153" s="232">
        <f>IF(N153="snížená",J153,0)</f>
        <v>0</v>
      </c>
      <c r="BG153" s="232">
        <f>IF(N153="zákl. přenesená",J153,0)</f>
        <v>0</v>
      </c>
      <c r="BH153" s="232">
        <f>IF(N153="sníž. přenesená",J153,0)</f>
        <v>0</v>
      </c>
      <c r="BI153" s="232">
        <f>IF(N153="nulová",J153,0)</f>
        <v>0</v>
      </c>
      <c r="BJ153" s="18" t="s">
        <v>79</v>
      </c>
      <c r="BK153" s="232">
        <f>ROUND(I153*H153,2)</f>
        <v>0</v>
      </c>
      <c r="BL153" s="18" t="s">
        <v>237</v>
      </c>
      <c r="BM153" s="231" t="s">
        <v>1463</v>
      </c>
    </row>
    <row r="154" s="11" customFormat="1" ht="25.92" customHeight="1">
      <c r="B154" s="204"/>
      <c r="C154" s="205"/>
      <c r="D154" s="206" t="s">
        <v>71</v>
      </c>
      <c r="E154" s="207" t="s">
        <v>1232</v>
      </c>
      <c r="F154" s="207" t="s">
        <v>1233</v>
      </c>
      <c r="G154" s="205"/>
      <c r="H154" s="205"/>
      <c r="I154" s="208"/>
      <c r="J154" s="209">
        <f>BK154</f>
        <v>0</v>
      </c>
      <c r="K154" s="205"/>
      <c r="L154" s="210"/>
      <c r="M154" s="211"/>
      <c r="N154" s="212"/>
      <c r="O154" s="212"/>
      <c r="P154" s="213">
        <f>SUM(P155:P158)</f>
        <v>0</v>
      </c>
      <c r="Q154" s="212"/>
      <c r="R154" s="213">
        <f>SUM(R155:R158)</f>
        <v>0</v>
      </c>
      <c r="S154" s="212"/>
      <c r="T154" s="214">
        <f>SUM(T155:T158)</f>
        <v>0</v>
      </c>
      <c r="AR154" s="215" t="s">
        <v>156</v>
      </c>
      <c r="AT154" s="216" t="s">
        <v>71</v>
      </c>
      <c r="AU154" s="216" t="s">
        <v>72</v>
      </c>
      <c r="AY154" s="215" t="s">
        <v>149</v>
      </c>
      <c r="BK154" s="217">
        <f>SUM(BK155:BK158)</f>
        <v>0</v>
      </c>
    </row>
    <row r="155" s="1" customFormat="1" ht="16.5" customHeight="1">
      <c r="B155" s="39"/>
      <c r="C155" s="220" t="s">
        <v>434</v>
      </c>
      <c r="D155" s="220" t="s">
        <v>151</v>
      </c>
      <c r="E155" s="221" t="s">
        <v>1464</v>
      </c>
      <c r="F155" s="222" t="s">
        <v>1465</v>
      </c>
      <c r="G155" s="223" t="s">
        <v>1237</v>
      </c>
      <c r="H155" s="224">
        <v>24</v>
      </c>
      <c r="I155" s="225"/>
      <c r="J155" s="226">
        <f>ROUND(I155*H155,2)</f>
        <v>0</v>
      </c>
      <c r="K155" s="222" t="s">
        <v>155</v>
      </c>
      <c r="L155" s="44"/>
      <c r="M155" s="227" t="s">
        <v>19</v>
      </c>
      <c r="N155" s="228" t="s">
        <v>43</v>
      </c>
      <c r="O155" s="84"/>
      <c r="P155" s="229">
        <f>O155*H155</f>
        <v>0</v>
      </c>
      <c r="Q155" s="229">
        <v>0</v>
      </c>
      <c r="R155" s="229">
        <f>Q155*H155</f>
        <v>0</v>
      </c>
      <c r="S155" s="229">
        <v>0</v>
      </c>
      <c r="T155" s="230">
        <f>S155*H155</f>
        <v>0</v>
      </c>
      <c r="AR155" s="231" t="s">
        <v>1238</v>
      </c>
      <c r="AT155" s="231" t="s">
        <v>151</v>
      </c>
      <c r="AU155" s="231" t="s">
        <v>79</v>
      </c>
      <c r="AY155" s="18" t="s">
        <v>149</v>
      </c>
      <c r="BE155" s="232">
        <f>IF(N155="základní",J155,0)</f>
        <v>0</v>
      </c>
      <c r="BF155" s="232">
        <f>IF(N155="snížená",J155,0)</f>
        <v>0</v>
      </c>
      <c r="BG155" s="232">
        <f>IF(N155="zákl. přenesená",J155,0)</f>
        <v>0</v>
      </c>
      <c r="BH155" s="232">
        <f>IF(N155="sníž. přenesená",J155,0)</f>
        <v>0</v>
      </c>
      <c r="BI155" s="232">
        <f>IF(N155="nulová",J155,0)</f>
        <v>0</v>
      </c>
      <c r="BJ155" s="18" t="s">
        <v>79</v>
      </c>
      <c r="BK155" s="232">
        <f>ROUND(I155*H155,2)</f>
        <v>0</v>
      </c>
      <c r="BL155" s="18" t="s">
        <v>1238</v>
      </c>
      <c r="BM155" s="231" t="s">
        <v>1466</v>
      </c>
    </row>
    <row r="156" s="12" customFormat="1">
      <c r="B156" s="233"/>
      <c r="C156" s="234"/>
      <c r="D156" s="235" t="s">
        <v>158</v>
      </c>
      <c r="E156" s="236" t="s">
        <v>19</v>
      </c>
      <c r="F156" s="237" t="s">
        <v>1467</v>
      </c>
      <c r="G156" s="234"/>
      <c r="H156" s="238">
        <v>24</v>
      </c>
      <c r="I156" s="239"/>
      <c r="J156" s="234"/>
      <c r="K156" s="234"/>
      <c r="L156" s="240"/>
      <c r="M156" s="241"/>
      <c r="N156" s="242"/>
      <c r="O156" s="242"/>
      <c r="P156" s="242"/>
      <c r="Q156" s="242"/>
      <c r="R156" s="242"/>
      <c r="S156" s="242"/>
      <c r="T156" s="243"/>
      <c r="AT156" s="244" t="s">
        <v>158</v>
      </c>
      <c r="AU156" s="244" t="s">
        <v>79</v>
      </c>
      <c r="AV156" s="12" t="s">
        <v>81</v>
      </c>
      <c r="AW156" s="12" t="s">
        <v>34</v>
      </c>
      <c r="AX156" s="12" t="s">
        <v>79</v>
      </c>
      <c r="AY156" s="244" t="s">
        <v>149</v>
      </c>
    </row>
    <row r="157" s="1" customFormat="1" ht="16.5" customHeight="1">
      <c r="B157" s="39"/>
      <c r="C157" s="220" t="s">
        <v>438</v>
      </c>
      <c r="D157" s="220" t="s">
        <v>151</v>
      </c>
      <c r="E157" s="221" t="s">
        <v>1468</v>
      </c>
      <c r="F157" s="222" t="s">
        <v>1469</v>
      </c>
      <c r="G157" s="223" t="s">
        <v>1237</v>
      </c>
      <c r="H157" s="224">
        <v>16</v>
      </c>
      <c r="I157" s="225"/>
      <c r="J157" s="226">
        <f>ROUND(I157*H157,2)</f>
        <v>0</v>
      </c>
      <c r="K157" s="222" t="s">
        <v>155</v>
      </c>
      <c r="L157" s="44"/>
      <c r="M157" s="227" t="s">
        <v>19</v>
      </c>
      <c r="N157" s="228" t="s">
        <v>43</v>
      </c>
      <c r="O157" s="84"/>
      <c r="P157" s="229">
        <f>O157*H157</f>
        <v>0</v>
      </c>
      <c r="Q157" s="229">
        <v>0</v>
      </c>
      <c r="R157" s="229">
        <f>Q157*H157</f>
        <v>0</v>
      </c>
      <c r="S157" s="229">
        <v>0</v>
      </c>
      <c r="T157" s="230">
        <f>S157*H157</f>
        <v>0</v>
      </c>
      <c r="AR157" s="231" t="s">
        <v>1238</v>
      </c>
      <c r="AT157" s="231" t="s">
        <v>151</v>
      </c>
      <c r="AU157" s="231" t="s">
        <v>79</v>
      </c>
      <c r="AY157" s="18" t="s">
        <v>149</v>
      </c>
      <c r="BE157" s="232">
        <f>IF(N157="základní",J157,0)</f>
        <v>0</v>
      </c>
      <c r="BF157" s="232">
        <f>IF(N157="snížená",J157,0)</f>
        <v>0</v>
      </c>
      <c r="BG157" s="232">
        <f>IF(N157="zákl. přenesená",J157,0)</f>
        <v>0</v>
      </c>
      <c r="BH157" s="232">
        <f>IF(N157="sníž. přenesená",J157,0)</f>
        <v>0</v>
      </c>
      <c r="BI157" s="232">
        <f>IF(N157="nulová",J157,0)</f>
        <v>0</v>
      </c>
      <c r="BJ157" s="18" t="s">
        <v>79</v>
      </c>
      <c r="BK157" s="232">
        <f>ROUND(I157*H157,2)</f>
        <v>0</v>
      </c>
      <c r="BL157" s="18" t="s">
        <v>1238</v>
      </c>
      <c r="BM157" s="231" t="s">
        <v>1470</v>
      </c>
    </row>
    <row r="158" s="12" customFormat="1">
      <c r="B158" s="233"/>
      <c r="C158" s="234"/>
      <c r="D158" s="235" t="s">
        <v>158</v>
      </c>
      <c r="E158" s="236" t="s">
        <v>19</v>
      </c>
      <c r="F158" s="237" t="s">
        <v>1471</v>
      </c>
      <c r="G158" s="234"/>
      <c r="H158" s="238">
        <v>16</v>
      </c>
      <c r="I158" s="239"/>
      <c r="J158" s="234"/>
      <c r="K158" s="234"/>
      <c r="L158" s="240"/>
      <c r="M158" s="294"/>
      <c r="N158" s="295"/>
      <c r="O158" s="295"/>
      <c r="P158" s="295"/>
      <c r="Q158" s="295"/>
      <c r="R158" s="295"/>
      <c r="S158" s="295"/>
      <c r="T158" s="296"/>
      <c r="AT158" s="244" t="s">
        <v>158</v>
      </c>
      <c r="AU158" s="244" t="s">
        <v>79</v>
      </c>
      <c r="AV158" s="12" t="s">
        <v>81</v>
      </c>
      <c r="AW158" s="12" t="s">
        <v>34</v>
      </c>
      <c r="AX158" s="12" t="s">
        <v>79</v>
      </c>
      <c r="AY158" s="244" t="s">
        <v>149</v>
      </c>
    </row>
    <row r="159" s="1" customFormat="1" ht="6.96" customHeight="1">
      <c r="B159" s="59"/>
      <c r="C159" s="60"/>
      <c r="D159" s="60"/>
      <c r="E159" s="60"/>
      <c r="F159" s="60"/>
      <c r="G159" s="60"/>
      <c r="H159" s="60"/>
      <c r="I159" s="171"/>
      <c r="J159" s="60"/>
      <c r="K159" s="60"/>
      <c r="L159" s="44"/>
    </row>
  </sheetData>
  <sheetProtection sheet="1" autoFilter="0" formatColumns="0" formatRows="0" objects="1" scenarios="1" spinCount="100000" saltValue="BWFqYYG7tz8VPJ4d8Lw2F0GmeD3IdxnDAXFNI4VfSm/a4BeLjP7KqJ0VHObP3a+KiYPO7DcmskhXHT/RGUFvKg==" hashValue="jJTutP+aDZw+Pu5te3KOekFEYfFJzuokoIwmQhtpbA4+LksBdJmDBgjbBrjQWp3eFY72Qi3lhEsiFx/k0wW3Og==" algorithmName="SHA-512" password="CC35"/>
  <autoFilter ref="C91:K158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80:H80"/>
    <mergeCell ref="E82:H82"/>
    <mergeCell ref="E84:H84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7" customWidth="1"/>
    <col min="8" max="8" width="11.5" customWidth="1"/>
    <col min="9" max="9" width="20.17" style="138" customWidth="1"/>
    <col min="10" max="10" width="20.17" customWidth="1"/>
    <col min="11" max="11" width="20.17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8" t="s">
        <v>92</v>
      </c>
    </row>
    <row r="3" ht="6.96" customHeight="1">
      <c r="B3" s="139"/>
      <c r="C3" s="140"/>
      <c r="D3" s="140"/>
      <c r="E3" s="140"/>
      <c r="F3" s="140"/>
      <c r="G3" s="140"/>
      <c r="H3" s="140"/>
      <c r="I3" s="141"/>
      <c r="J3" s="140"/>
      <c r="K3" s="140"/>
      <c r="L3" s="21"/>
      <c r="AT3" s="18" t="s">
        <v>81</v>
      </c>
    </row>
    <row r="4" ht="24.96" customHeight="1">
      <c r="B4" s="21"/>
      <c r="D4" s="142" t="s">
        <v>97</v>
      </c>
      <c r="L4" s="21"/>
      <c r="M4" s="143" t="s">
        <v>10</v>
      </c>
      <c r="AT4" s="18" t="s">
        <v>4</v>
      </c>
    </row>
    <row r="5" ht="6.96" customHeight="1">
      <c r="B5" s="21"/>
      <c r="L5" s="21"/>
    </row>
    <row r="6" ht="12" customHeight="1">
      <c r="B6" s="21"/>
      <c r="D6" s="144" t="s">
        <v>16</v>
      </c>
      <c r="L6" s="21"/>
    </row>
    <row r="7" ht="16.5" customHeight="1">
      <c r="B7" s="21"/>
      <c r="E7" s="145" t="str">
        <f>'Rekapitulace stavby'!K6</f>
        <v>ON – Rosice u Brna</v>
      </c>
      <c r="F7" s="144"/>
      <c r="G7" s="144"/>
      <c r="H7" s="144"/>
      <c r="L7" s="21"/>
    </row>
    <row r="8" ht="12" customHeight="1">
      <c r="B8" s="21"/>
      <c r="D8" s="144" t="s">
        <v>98</v>
      </c>
      <c r="L8" s="21"/>
    </row>
    <row r="9" s="1" customFormat="1" ht="16.5" customHeight="1">
      <c r="B9" s="44"/>
      <c r="E9" s="145" t="s">
        <v>99</v>
      </c>
      <c r="F9" s="1"/>
      <c r="G9" s="1"/>
      <c r="H9" s="1"/>
      <c r="I9" s="146"/>
      <c r="L9" s="44"/>
    </row>
    <row r="10" s="1" customFormat="1" ht="12" customHeight="1">
      <c r="B10" s="44"/>
      <c r="D10" s="144" t="s">
        <v>100</v>
      </c>
      <c r="I10" s="146"/>
      <c r="L10" s="44"/>
    </row>
    <row r="11" s="1" customFormat="1" ht="36.96" customHeight="1">
      <c r="B11" s="44"/>
      <c r="E11" s="147" t="s">
        <v>1472</v>
      </c>
      <c r="F11" s="1"/>
      <c r="G11" s="1"/>
      <c r="H11" s="1"/>
      <c r="I11" s="146"/>
      <c r="L11" s="44"/>
    </row>
    <row r="12" s="1" customFormat="1">
      <c r="B12" s="44"/>
      <c r="I12" s="146"/>
      <c r="L12" s="44"/>
    </row>
    <row r="13" s="1" customFormat="1" ht="12" customHeight="1">
      <c r="B13" s="44"/>
      <c r="D13" s="144" t="s">
        <v>18</v>
      </c>
      <c r="F13" s="133" t="s">
        <v>19</v>
      </c>
      <c r="I13" s="148" t="s">
        <v>20</v>
      </c>
      <c r="J13" s="133" t="s">
        <v>19</v>
      </c>
      <c r="L13" s="44"/>
    </row>
    <row r="14" s="1" customFormat="1" ht="12" customHeight="1">
      <c r="B14" s="44"/>
      <c r="D14" s="144" t="s">
        <v>21</v>
      </c>
      <c r="F14" s="133" t="s">
        <v>22</v>
      </c>
      <c r="I14" s="148" t="s">
        <v>23</v>
      </c>
      <c r="J14" s="149" t="str">
        <f>'Rekapitulace stavby'!AN8</f>
        <v>21. 1. 2019</v>
      </c>
      <c r="L14" s="44"/>
    </row>
    <row r="15" s="1" customFormat="1" ht="10.8" customHeight="1">
      <c r="B15" s="44"/>
      <c r="I15" s="146"/>
      <c r="L15" s="44"/>
    </row>
    <row r="16" s="1" customFormat="1" ht="12" customHeight="1">
      <c r="B16" s="44"/>
      <c r="D16" s="144" t="s">
        <v>25</v>
      </c>
      <c r="I16" s="148" t="s">
        <v>26</v>
      </c>
      <c r="J16" s="133" t="s">
        <v>19</v>
      </c>
      <c r="L16" s="44"/>
    </row>
    <row r="17" s="1" customFormat="1" ht="18" customHeight="1">
      <c r="B17" s="44"/>
      <c r="E17" s="133" t="s">
        <v>27</v>
      </c>
      <c r="I17" s="148" t="s">
        <v>28</v>
      </c>
      <c r="J17" s="133" t="s">
        <v>19</v>
      </c>
      <c r="L17" s="44"/>
    </row>
    <row r="18" s="1" customFormat="1" ht="6.96" customHeight="1">
      <c r="B18" s="44"/>
      <c r="I18" s="146"/>
      <c r="L18" s="44"/>
    </row>
    <row r="19" s="1" customFormat="1" ht="12" customHeight="1">
      <c r="B19" s="44"/>
      <c r="D19" s="144" t="s">
        <v>29</v>
      </c>
      <c r="I19" s="148" t="s">
        <v>26</v>
      </c>
      <c r="J19" s="34" t="str">
        <f>'Rekapitulace stavby'!AN13</f>
        <v>Vyplň údaj</v>
      </c>
      <c r="L19" s="44"/>
    </row>
    <row r="20" s="1" customFormat="1" ht="18" customHeight="1">
      <c r="B20" s="44"/>
      <c r="E20" s="34" t="str">
        <f>'Rekapitulace stavby'!E14</f>
        <v>Vyplň údaj</v>
      </c>
      <c r="F20" s="133"/>
      <c r="G20" s="133"/>
      <c r="H20" s="133"/>
      <c r="I20" s="148" t="s">
        <v>28</v>
      </c>
      <c r="J20" s="34" t="str">
        <f>'Rekapitulace stavby'!AN14</f>
        <v>Vyplň údaj</v>
      </c>
      <c r="L20" s="44"/>
    </row>
    <row r="21" s="1" customFormat="1" ht="6.96" customHeight="1">
      <c r="B21" s="44"/>
      <c r="I21" s="146"/>
      <c r="L21" s="44"/>
    </row>
    <row r="22" s="1" customFormat="1" ht="12" customHeight="1">
      <c r="B22" s="44"/>
      <c r="D22" s="144" t="s">
        <v>31</v>
      </c>
      <c r="I22" s="148" t="s">
        <v>26</v>
      </c>
      <c r="J22" s="133" t="s">
        <v>32</v>
      </c>
      <c r="L22" s="44"/>
    </row>
    <row r="23" s="1" customFormat="1" ht="18" customHeight="1">
      <c r="B23" s="44"/>
      <c r="E23" s="133" t="s">
        <v>33</v>
      </c>
      <c r="I23" s="148" t="s">
        <v>28</v>
      </c>
      <c r="J23" s="133" t="s">
        <v>19</v>
      </c>
      <c r="L23" s="44"/>
    </row>
    <row r="24" s="1" customFormat="1" ht="6.96" customHeight="1">
      <c r="B24" s="44"/>
      <c r="I24" s="146"/>
      <c r="L24" s="44"/>
    </row>
    <row r="25" s="1" customFormat="1" ht="12" customHeight="1">
      <c r="B25" s="44"/>
      <c r="D25" s="144" t="s">
        <v>35</v>
      </c>
      <c r="I25" s="148" t="s">
        <v>26</v>
      </c>
      <c r="J25" s="133" t="s">
        <v>19</v>
      </c>
      <c r="L25" s="44"/>
    </row>
    <row r="26" s="1" customFormat="1" ht="18" customHeight="1">
      <c r="B26" s="44"/>
      <c r="E26" s="133" t="s">
        <v>22</v>
      </c>
      <c r="I26" s="148" t="s">
        <v>28</v>
      </c>
      <c r="J26" s="133" t="s">
        <v>19</v>
      </c>
      <c r="L26" s="44"/>
    </row>
    <row r="27" s="1" customFormat="1" ht="6.96" customHeight="1">
      <c r="B27" s="44"/>
      <c r="I27" s="146"/>
      <c r="L27" s="44"/>
    </row>
    <row r="28" s="1" customFormat="1" ht="12" customHeight="1">
      <c r="B28" s="44"/>
      <c r="D28" s="144" t="s">
        <v>36</v>
      </c>
      <c r="I28" s="146"/>
      <c r="L28" s="44"/>
    </row>
    <row r="29" s="7" customFormat="1" ht="16.5" customHeight="1">
      <c r="B29" s="150"/>
      <c r="E29" s="151" t="s">
        <v>19</v>
      </c>
      <c r="F29" s="151"/>
      <c r="G29" s="151"/>
      <c r="H29" s="151"/>
      <c r="I29" s="152"/>
      <c r="L29" s="150"/>
    </row>
    <row r="30" s="1" customFormat="1" ht="6.96" customHeight="1">
      <c r="B30" s="44"/>
      <c r="I30" s="146"/>
      <c r="L30" s="44"/>
    </row>
    <row r="31" s="1" customFormat="1" ht="6.96" customHeight="1">
      <c r="B31" s="44"/>
      <c r="D31" s="76"/>
      <c r="E31" s="76"/>
      <c r="F31" s="76"/>
      <c r="G31" s="76"/>
      <c r="H31" s="76"/>
      <c r="I31" s="153"/>
      <c r="J31" s="76"/>
      <c r="K31" s="76"/>
      <c r="L31" s="44"/>
    </row>
    <row r="32" s="1" customFormat="1" ht="25.44" customHeight="1">
      <c r="B32" s="44"/>
      <c r="D32" s="154" t="s">
        <v>38</v>
      </c>
      <c r="I32" s="146"/>
      <c r="J32" s="155">
        <f>ROUND(J91, 2)</f>
        <v>0</v>
      </c>
      <c r="L32" s="44"/>
    </row>
    <row r="33" s="1" customFormat="1" ht="6.96" customHeight="1">
      <c r="B33" s="44"/>
      <c r="D33" s="76"/>
      <c r="E33" s="76"/>
      <c r="F33" s="76"/>
      <c r="G33" s="76"/>
      <c r="H33" s="76"/>
      <c r="I33" s="153"/>
      <c r="J33" s="76"/>
      <c r="K33" s="76"/>
      <c r="L33" s="44"/>
    </row>
    <row r="34" s="1" customFormat="1" ht="14.4" customHeight="1">
      <c r="B34" s="44"/>
      <c r="F34" s="156" t="s">
        <v>40</v>
      </c>
      <c r="I34" s="157" t="s">
        <v>39</v>
      </c>
      <c r="J34" s="156" t="s">
        <v>41</v>
      </c>
      <c r="L34" s="44"/>
    </row>
    <row r="35" s="1" customFormat="1" ht="14.4" customHeight="1">
      <c r="B35" s="44"/>
      <c r="D35" s="158" t="s">
        <v>42</v>
      </c>
      <c r="E35" s="144" t="s">
        <v>43</v>
      </c>
      <c r="F35" s="159">
        <f>ROUND((SUM(BE91:BE127)),  2)</f>
        <v>0</v>
      </c>
      <c r="I35" s="160">
        <v>0.20999999999999999</v>
      </c>
      <c r="J35" s="159">
        <f>ROUND(((SUM(BE91:BE127))*I35),  2)</f>
        <v>0</v>
      </c>
      <c r="L35" s="44"/>
    </row>
    <row r="36" s="1" customFormat="1" ht="14.4" customHeight="1">
      <c r="B36" s="44"/>
      <c r="E36" s="144" t="s">
        <v>44</v>
      </c>
      <c r="F36" s="159">
        <f>ROUND((SUM(BF91:BF127)),  2)</f>
        <v>0</v>
      </c>
      <c r="I36" s="160">
        <v>0.14999999999999999</v>
      </c>
      <c r="J36" s="159">
        <f>ROUND(((SUM(BF91:BF127))*I36),  2)</f>
        <v>0</v>
      </c>
      <c r="L36" s="44"/>
    </row>
    <row r="37" hidden="1" s="1" customFormat="1" ht="14.4" customHeight="1">
      <c r="B37" s="44"/>
      <c r="E37" s="144" t="s">
        <v>45</v>
      </c>
      <c r="F37" s="159">
        <f>ROUND((SUM(BG91:BG127)),  2)</f>
        <v>0</v>
      </c>
      <c r="I37" s="160">
        <v>0.20999999999999999</v>
      </c>
      <c r="J37" s="159">
        <f>0</f>
        <v>0</v>
      </c>
      <c r="L37" s="44"/>
    </row>
    <row r="38" hidden="1" s="1" customFormat="1" ht="14.4" customHeight="1">
      <c r="B38" s="44"/>
      <c r="E38" s="144" t="s">
        <v>46</v>
      </c>
      <c r="F38" s="159">
        <f>ROUND((SUM(BH91:BH127)),  2)</f>
        <v>0</v>
      </c>
      <c r="I38" s="160">
        <v>0.14999999999999999</v>
      </c>
      <c r="J38" s="159">
        <f>0</f>
        <v>0</v>
      </c>
      <c r="L38" s="44"/>
    </row>
    <row r="39" hidden="1" s="1" customFormat="1" ht="14.4" customHeight="1">
      <c r="B39" s="44"/>
      <c r="E39" s="144" t="s">
        <v>47</v>
      </c>
      <c r="F39" s="159">
        <f>ROUND((SUM(BI91:BI127)),  2)</f>
        <v>0</v>
      </c>
      <c r="I39" s="160">
        <v>0</v>
      </c>
      <c r="J39" s="159">
        <f>0</f>
        <v>0</v>
      </c>
      <c r="L39" s="44"/>
    </row>
    <row r="40" s="1" customFormat="1" ht="6.96" customHeight="1">
      <c r="B40" s="44"/>
      <c r="I40" s="146"/>
      <c r="L40" s="44"/>
    </row>
    <row r="41" s="1" customFormat="1" ht="25.44" customHeight="1">
      <c r="B41" s="44"/>
      <c r="C41" s="161"/>
      <c r="D41" s="162" t="s">
        <v>48</v>
      </c>
      <c r="E41" s="163"/>
      <c r="F41" s="163"/>
      <c r="G41" s="164" t="s">
        <v>49</v>
      </c>
      <c r="H41" s="165" t="s">
        <v>50</v>
      </c>
      <c r="I41" s="166"/>
      <c r="J41" s="167">
        <f>SUM(J32:J39)</f>
        <v>0</v>
      </c>
      <c r="K41" s="168"/>
      <c r="L41" s="44"/>
    </row>
    <row r="42" s="1" customFormat="1" ht="14.4" customHeight="1">
      <c r="B42" s="169"/>
      <c r="C42" s="170"/>
      <c r="D42" s="170"/>
      <c r="E42" s="170"/>
      <c r="F42" s="170"/>
      <c r="G42" s="170"/>
      <c r="H42" s="170"/>
      <c r="I42" s="171"/>
      <c r="J42" s="170"/>
      <c r="K42" s="170"/>
      <c r="L42" s="44"/>
    </row>
    <row r="46" s="1" customFormat="1" ht="6.96" customHeight="1">
      <c r="B46" s="172"/>
      <c r="C46" s="173"/>
      <c r="D46" s="173"/>
      <c r="E46" s="173"/>
      <c r="F46" s="173"/>
      <c r="G46" s="173"/>
      <c r="H46" s="173"/>
      <c r="I46" s="174"/>
      <c r="J46" s="173"/>
      <c r="K46" s="173"/>
      <c r="L46" s="44"/>
    </row>
    <row r="47" s="1" customFormat="1" ht="24.96" customHeight="1">
      <c r="B47" s="39"/>
      <c r="C47" s="24" t="s">
        <v>102</v>
      </c>
      <c r="D47" s="40"/>
      <c r="E47" s="40"/>
      <c r="F47" s="40"/>
      <c r="G47" s="40"/>
      <c r="H47" s="40"/>
      <c r="I47" s="146"/>
      <c r="J47" s="40"/>
      <c r="K47" s="40"/>
      <c r="L47" s="44"/>
    </row>
    <row r="48" s="1" customFormat="1" ht="6.96" customHeight="1">
      <c r="B48" s="39"/>
      <c r="C48" s="40"/>
      <c r="D48" s="40"/>
      <c r="E48" s="40"/>
      <c r="F48" s="40"/>
      <c r="G48" s="40"/>
      <c r="H48" s="40"/>
      <c r="I48" s="146"/>
      <c r="J48" s="40"/>
      <c r="K48" s="40"/>
      <c r="L48" s="44"/>
    </row>
    <row r="49" s="1" customFormat="1" ht="12" customHeight="1">
      <c r="B49" s="39"/>
      <c r="C49" s="33" t="s">
        <v>16</v>
      </c>
      <c r="D49" s="40"/>
      <c r="E49" s="40"/>
      <c r="F49" s="40"/>
      <c r="G49" s="40"/>
      <c r="H49" s="40"/>
      <c r="I49" s="146"/>
      <c r="J49" s="40"/>
      <c r="K49" s="40"/>
      <c r="L49" s="44"/>
    </row>
    <row r="50" s="1" customFormat="1" ht="16.5" customHeight="1">
      <c r="B50" s="39"/>
      <c r="C50" s="40"/>
      <c r="D50" s="40"/>
      <c r="E50" s="175" t="str">
        <f>E7</f>
        <v>ON – Rosice u Brna</v>
      </c>
      <c r="F50" s="33"/>
      <c r="G50" s="33"/>
      <c r="H50" s="33"/>
      <c r="I50" s="146"/>
      <c r="J50" s="40"/>
      <c r="K50" s="40"/>
      <c r="L50" s="44"/>
    </row>
    <row r="51" ht="12" customHeight="1">
      <c r="B51" s="22"/>
      <c r="C51" s="33" t="s">
        <v>98</v>
      </c>
      <c r="D51" s="23"/>
      <c r="E51" s="23"/>
      <c r="F51" s="23"/>
      <c r="G51" s="23"/>
      <c r="H51" s="23"/>
      <c r="I51" s="138"/>
      <c r="J51" s="23"/>
      <c r="K51" s="23"/>
      <c r="L51" s="21"/>
    </row>
    <row r="52" s="1" customFormat="1" ht="16.5" customHeight="1">
      <c r="B52" s="39"/>
      <c r="C52" s="40"/>
      <c r="D52" s="40"/>
      <c r="E52" s="175" t="s">
        <v>99</v>
      </c>
      <c r="F52" s="40"/>
      <c r="G52" s="40"/>
      <c r="H52" s="40"/>
      <c r="I52" s="146"/>
      <c r="J52" s="40"/>
      <c r="K52" s="40"/>
      <c r="L52" s="44"/>
    </row>
    <row r="53" s="1" customFormat="1" ht="12" customHeight="1">
      <c r="B53" s="39"/>
      <c r="C53" s="33" t="s">
        <v>100</v>
      </c>
      <c r="D53" s="40"/>
      <c r="E53" s="40"/>
      <c r="F53" s="40"/>
      <c r="G53" s="40"/>
      <c r="H53" s="40"/>
      <c r="I53" s="146"/>
      <c r="J53" s="40"/>
      <c r="K53" s="40"/>
      <c r="L53" s="44"/>
    </row>
    <row r="54" s="1" customFormat="1" ht="16.5" customHeight="1">
      <c r="B54" s="39"/>
      <c r="C54" s="40"/>
      <c r="D54" s="40"/>
      <c r="E54" s="69" t="str">
        <f>E11</f>
        <v>D1.07 - Vytápění</v>
      </c>
      <c r="F54" s="40"/>
      <c r="G54" s="40"/>
      <c r="H54" s="40"/>
      <c r="I54" s="146"/>
      <c r="J54" s="40"/>
      <c r="K54" s="40"/>
      <c r="L54" s="44"/>
    </row>
    <row r="55" s="1" customFormat="1" ht="6.96" customHeight="1">
      <c r="B55" s="39"/>
      <c r="C55" s="40"/>
      <c r="D55" s="40"/>
      <c r="E55" s="40"/>
      <c r="F55" s="40"/>
      <c r="G55" s="40"/>
      <c r="H55" s="40"/>
      <c r="I55" s="146"/>
      <c r="J55" s="40"/>
      <c r="K55" s="40"/>
      <c r="L55" s="44"/>
    </row>
    <row r="56" s="1" customFormat="1" ht="12" customHeight="1">
      <c r="B56" s="39"/>
      <c r="C56" s="33" t="s">
        <v>21</v>
      </c>
      <c r="D56" s="40"/>
      <c r="E56" s="40"/>
      <c r="F56" s="28" t="str">
        <f>F14</f>
        <v xml:space="preserve"> </v>
      </c>
      <c r="G56" s="40"/>
      <c r="H56" s="40"/>
      <c r="I56" s="148" t="s">
        <v>23</v>
      </c>
      <c r="J56" s="72" t="str">
        <f>IF(J14="","",J14)</f>
        <v>21. 1. 2019</v>
      </c>
      <c r="K56" s="40"/>
      <c r="L56" s="44"/>
    </row>
    <row r="57" s="1" customFormat="1" ht="6.96" customHeight="1">
      <c r="B57" s="39"/>
      <c r="C57" s="40"/>
      <c r="D57" s="40"/>
      <c r="E57" s="40"/>
      <c r="F57" s="40"/>
      <c r="G57" s="40"/>
      <c r="H57" s="40"/>
      <c r="I57" s="146"/>
      <c r="J57" s="40"/>
      <c r="K57" s="40"/>
      <c r="L57" s="44"/>
    </row>
    <row r="58" s="1" customFormat="1" ht="43.05" customHeight="1">
      <c r="B58" s="39"/>
      <c r="C58" s="33" t="s">
        <v>25</v>
      </c>
      <c r="D58" s="40"/>
      <c r="E58" s="40"/>
      <c r="F58" s="28" t="str">
        <f>E17</f>
        <v>Správa železniční dopravní cesty, st.organizace</v>
      </c>
      <c r="G58" s="40"/>
      <c r="H58" s="40"/>
      <c r="I58" s="148" t="s">
        <v>31</v>
      </c>
      <c r="J58" s="37" t="str">
        <f>E23</f>
        <v>HUTNÍ PROJEKT Frýdek - Místek a.s.</v>
      </c>
      <c r="K58" s="40"/>
      <c r="L58" s="44"/>
    </row>
    <row r="59" s="1" customFormat="1" ht="15.15" customHeight="1">
      <c r="B59" s="39"/>
      <c r="C59" s="33" t="s">
        <v>29</v>
      </c>
      <c r="D59" s="40"/>
      <c r="E59" s="40"/>
      <c r="F59" s="28" t="str">
        <f>IF(E20="","",E20)</f>
        <v>Vyplň údaj</v>
      </c>
      <c r="G59" s="40"/>
      <c r="H59" s="40"/>
      <c r="I59" s="148" t="s">
        <v>35</v>
      </c>
      <c r="J59" s="37" t="str">
        <f>E26</f>
        <v xml:space="preserve"> </v>
      </c>
      <c r="K59" s="40"/>
      <c r="L59" s="44"/>
    </row>
    <row r="60" s="1" customFormat="1" ht="10.32" customHeight="1">
      <c r="B60" s="39"/>
      <c r="C60" s="40"/>
      <c r="D60" s="40"/>
      <c r="E60" s="40"/>
      <c r="F60" s="40"/>
      <c r="G60" s="40"/>
      <c r="H60" s="40"/>
      <c r="I60" s="146"/>
      <c r="J60" s="40"/>
      <c r="K60" s="40"/>
      <c r="L60" s="44"/>
    </row>
    <row r="61" s="1" customFormat="1" ht="29.28" customHeight="1">
      <c r="B61" s="39"/>
      <c r="C61" s="176" t="s">
        <v>103</v>
      </c>
      <c r="D61" s="177"/>
      <c r="E61" s="177"/>
      <c r="F61" s="177"/>
      <c r="G61" s="177"/>
      <c r="H61" s="177"/>
      <c r="I61" s="178"/>
      <c r="J61" s="179" t="s">
        <v>104</v>
      </c>
      <c r="K61" s="177"/>
      <c r="L61" s="44"/>
    </row>
    <row r="62" s="1" customFormat="1" ht="10.32" customHeight="1">
      <c r="B62" s="39"/>
      <c r="C62" s="40"/>
      <c r="D62" s="40"/>
      <c r="E62" s="40"/>
      <c r="F62" s="40"/>
      <c r="G62" s="40"/>
      <c r="H62" s="40"/>
      <c r="I62" s="146"/>
      <c r="J62" s="40"/>
      <c r="K62" s="40"/>
      <c r="L62" s="44"/>
    </row>
    <row r="63" s="1" customFormat="1" ht="22.8" customHeight="1">
      <c r="B63" s="39"/>
      <c r="C63" s="180" t="s">
        <v>70</v>
      </c>
      <c r="D63" s="40"/>
      <c r="E63" s="40"/>
      <c r="F63" s="40"/>
      <c r="G63" s="40"/>
      <c r="H63" s="40"/>
      <c r="I63" s="146"/>
      <c r="J63" s="102">
        <f>J91</f>
        <v>0</v>
      </c>
      <c r="K63" s="40"/>
      <c r="L63" s="44"/>
      <c r="AU63" s="18" t="s">
        <v>105</v>
      </c>
    </row>
    <row r="64" s="8" customFormat="1" ht="24.96" customHeight="1">
      <c r="B64" s="181"/>
      <c r="C64" s="182"/>
      <c r="D64" s="183" t="s">
        <v>118</v>
      </c>
      <c r="E64" s="184"/>
      <c r="F64" s="184"/>
      <c r="G64" s="184"/>
      <c r="H64" s="184"/>
      <c r="I64" s="185"/>
      <c r="J64" s="186">
        <f>J92</f>
        <v>0</v>
      </c>
      <c r="K64" s="182"/>
      <c r="L64" s="187"/>
    </row>
    <row r="65" s="9" customFormat="1" ht="19.92" customHeight="1">
      <c r="B65" s="188"/>
      <c r="C65" s="125"/>
      <c r="D65" s="189" t="s">
        <v>1473</v>
      </c>
      <c r="E65" s="190"/>
      <c r="F65" s="190"/>
      <c r="G65" s="190"/>
      <c r="H65" s="190"/>
      <c r="I65" s="191"/>
      <c r="J65" s="192">
        <f>J93</f>
        <v>0</v>
      </c>
      <c r="K65" s="125"/>
      <c r="L65" s="193"/>
    </row>
    <row r="66" s="9" customFormat="1" ht="19.92" customHeight="1">
      <c r="B66" s="188"/>
      <c r="C66" s="125"/>
      <c r="D66" s="189" t="s">
        <v>1474</v>
      </c>
      <c r="E66" s="190"/>
      <c r="F66" s="190"/>
      <c r="G66" s="190"/>
      <c r="H66" s="190"/>
      <c r="I66" s="191"/>
      <c r="J66" s="192">
        <f>J98</f>
        <v>0</v>
      </c>
      <c r="K66" s="125"/>
      <c r="L66" s="193"/>
    </row>
    <row r="67" s="9" customFormat="1" ht="19.92" customHeight="1">
      <c r="B67" s="188"/>
      <c r="C67" s="125"/>
      <c r="D67" s="189" t="s">
        <v>1475</v>
      </c>
      <c r="E67" s="190"/>
      <c r="F67" s="190"/>
      <c r="G67" s="190"/>
      <c r="H67" s="190"/>
      <c r="I67" s="191"/>
      <c r="J67" s="192">
        <f>J104</f>
        <v>0</v>
      </c>
      <c r="K67" s="125"/>
      <c r="L67" s="193"/>
    </row>
    <row r="68" s="9" customFormat="1" ht="19.92" customHeight="1">
      <c r="B68" s="188"/>
      <c r="C68" s="125"/>
      <c r="D68" s="189" t="s">
        <v>1476</v>
      </c>
      <c r="E68" s="190"/>
      <c r="F68" s="190"/>
      <c r="G68" s="190"/>
      <c r="H68" s="190"/>
      <c r="I68" s="191"/>
      <c r="J68" s="192">
        <f>J109</f>
        <v>0</v>
      </c>
      <c r="K68" s="125"/>
      <c r="L68" s="193"/>
    </row>
    <row r="69" s="9" customFormat="1" ht="19.92" customHeight="1">
      <c r="B69" s="188"/>
      <c r="C69" s="125"/>
      <c r="D69" s="189" t="s">
        <v>1477</v>
      </c>
      <c r="E69" s="190"/>
      <c r="F69" s="190"/>
      <c r="G69" s="190"/>
      <c r="H69" s="190"/>
      <c r="I69" s="191"/>
      <c r="J69" s="192">
        <f>J125</f>
        <v>0</v>
      </c>
      <c r="K69" s="125"/>
      <c r="L69" s="193"/>
    </row>
    <row r="70" s="1" customFormat="1" ht="21.84" customHeight="1">
      <c r="B70" s="39"/>
      <c r="C70" s="40"/>
      <c r="D70" s="40"/>
      <c r="E70" s="40"/>
      <c r="F70" s="40"/>
      <c r="G70" s="40"/>
      <c r="H70" s="40"/>
      <c r="I70" s="146"/>
      <c r="J70" s="40"/>
      <c r="K70" s="40"/>
      <c r="L70" s="44"/>
    </row>
    <row r="71" s="1" customFormat="1" ht="6.96" customHeight="1">
      <c r="B71" s="59"/>
      <c r="C71" s="60"/>
      <c r="D71" s="60"/>
      <c r="E71" s="60"/>
      <c r="F71" s="60"/>
      <c r="G71" s="60"/>
      <c r="H71" s="60"/>
      <c r="I71" s="171"/>
      <c r="J71" s="60"/>
      <c r="K71" s="60"/>
      <c r="L71" s="44"/>
    </row>
    <row r="75" s="1" customFormat="1" ht="6.96" customHeight="1">
      <c r="B75" s="61"/>
      <c r="C75" s="62"/>
      <c r="D75" s="62"/>
      <c r="E75" s="62"/>
      <c r="F75" s="62"/>
      <c r="G75" s="62"/>
      <c r="H75" s="62"/>
      <c r="I75" s="174"/>
      <c r="J75" s="62"/>
      <c r="K75" s="62"/>
      <c r="L75" s="44"/>
    </row>
    <row r="76" s="1" customFormat="1" ht="24.96" customHeight="1">
      <c r="B76" s="39"/>
      <c r="C76" s="24" t="s">
        <v>134</v>
      </c>
      <c r="D76" s="40"/>
      <c r="E76" s="40"/>
      <c r="F76" s="40"/>
      <c r="G76" s="40"/>
      <c r="H76" s="40"/>
      <c r="I76" s="146"/>
      <c r="J76" s="40"/>
      <c r="K76" s="40"/>
      <c r="L76" s="44"/>
    </row>
    <row r="77" s="1" customFormat="1" ht="6.96" customHeight="1">
      <c r="B77" s="39"/>
      <c r="C77" s="40"/>
      <c r="D77" s="40"/>
      <c r="E77" s="40"/>
      <c r="F77" s="40"/>
      <c r="G77" s="40"/>
      <c r="H77" s="40"/>
      <c r="I77" s="146"/>
      <c r="J77" s="40"/>
      <c r="K77" s="40"/>
      <c r="L77" s="44"/>
    </row>
    <row r="78" s="1" customFormat="1" ht="12" customHeight="1">
      <c r="B78" s="39"/>
      <c r="C78" s="33" t="s">
        <v>16</v>
      </c>
      <c r="D78" s="40"/>
      <c r="E78" s="40"/>
      <c r="F78" s="40"/>
      <c r="G78" s="40"/>
      <c r="H78" s="40"/>
      <c r="I78" s="146"/>
      <c r="J78" s="40"/>
      <c r="K78" s="40"/>
      <c r="L78" s="44"/>
    </row>
    <row r="79" s="1" customFormat="1" ht="16.5" customHeight="1">
      <c r="B79" s="39"/>
      <c r="C79" s="40"/>
      <c r="D79" s="40"/>
      <c r="E79" s="175" t="str">
        <f>E7</f>
        <v>ON – Rosice u Brna</v>
      </c>
      <c r="F79" s="33"/>
      <c r="G79" s="33"/>
      <c r="H79" s="33"/>
      <c r="I79" s="146"/>
      <c r="J79" s="40"/>
      <c r="K79" s="40"/>
      <c r="L79" s="44"/>
    </row>
    <row r="80" ht="12" customHeight="1">
      <c r="B80" s="22"/>
      <c r="C80" s="33" t="s">
        <v>98</v>
      </c>
      <c r="D80" s="23"/>
      <c r="E80" s="23"/>
      <c r="F80" s="23"/>
      <c r="G80" s="23"/>
      <c r="H80" s="23"/>
      <c r="I80" s="138"/>
      <c r="J80" s="23"/>
      <c r="K80" s="23"/>
      <c r="L80" s="21"/>
    </row>
    <row r="81" s="1" customFormat="1" ht="16.5" customHeight="1">
      <c r="B81" s="39"/>
      <c r="C81" s="40"/>
      <c r="D81" s="40"/>
      <c r="E81" s="175" t="s">
        <v>99</v>
      </c>
      <c r="F81" s="40"/>
      <c r="G81" s="40"/>
      <c r="H81" s="40"/>
      <c r="I81" s="146"/>
      <c r="J81" s="40"/>
      <c r="K81" s="40"/>
      <c r="L81" s="44"/>
    </row>
    <row r="82" s="1" customFormat="1" ht="12" customHeight="1">
      <c r="B82" s="39"/>
      <c r="C82" s="33" t="s">
        <v>100</v>
      </c>
      <c r="D82" s="40"/>
      <c r="E82" s="40"/>
      <c r="F82" s="40"/>
      <c r="G82" s="40"/>
      <c r="H82" s="40"/>
      <c r="I82" s="146"/>
      <c r="J82" s="40"/>
      <c r="K82" s="40"/>
      <c r="L82" s="44"/>
    </row>
    <row r="83" s="1" customFormat="1" ht="16.5" customHeight="1">
      <c r="B83" s="39"/>
      <c r="C83" s="40"/>
      <c r="D83" s="40"/>
      <c r="E83" s="69" t="str">
        <f>E11</f>
        <v>D1.07 - Vytápění</v>
      </c>
      <c r="F83" s="40"/>
      <c r="G83" s="40"/>
      <c r="H83" s="40"/>
      <c r="I83" s="146"/>
      <c r="J83" s="40"/>
      <c r="K83" s="40"/>
      <c r="L83" s="44"/>
    </row>
    <row r="84" s="1" customFormat="1" ht="6.96" customHeight="1">
      <c r="B84" s="39"/>
      <c r="C84" s="40"/>
      <c r="D84" s="40"/>
      <c r="E84" s="40"/>
      <c r="F84" s="40"/>
      <c r="G84" s="40"/>
      <c r="H84" s="40"/>
      <c r="I84" s="146"/>
      <c r="J84" s="40"/>
      <c r="K84" s="40"/>
      <c r="L84" s="44"/>
    </row>
    <row r="85" s="1" customFormat="1" ht="12" customHeight="1">
      <c r="B85" s="39"/>
      <c r="C85" s="33" t="s">
        <v>21</v>
      </c>
      <c r="D85" s="40"/>
      <c r="E85" s="40"/>
      <c r="F85" s="28" t="str">
        <f>F14</f>
        <v xml:space="preserve"> </v>
      </c>
      <c r="G85" s="40"/>
      <c r="H85" s="40"/>
      <c r="I85" s="148" t="s">
        <v>23</v>
      </c>
      <c r="J85" s="72" t="str">
        <f>IF(J14="","",J14)</f>
        <v>21. 1. 2019</v>
      </c>
      <c r="K85" s="40"/>
      <c r="L85" s="44"/>
    </row>
    <row r="86" s="1" customFormat="1" ht="6.96" customHeight="1">
      <c r="B86" s="39"/>
      <c r="C86" s="40"/>
      <c r="D86" s="40"/>
      <c r="E86" s="40"/>
      <c r="F86" s="40"/>
      <c r="G86" s="40"/>
      <c r="H86" s="40"/>
      <c r="I86" s="146"/>
      <c r="J86" s="40"/>
      <c r="K86" s="40"/>
      <c r="L86" s="44"/>
    </row>
    <row r="87" s="1" customFormat="1" ht="43.05" customHeight="1">
      <c r="B87" s="39"/>
      <c r="C87" s="33" t="s">
        <v>25</v>
      </c>
      <c r="D87" s="40"/>
      <c r="E87" s="40"/>
      <c r="F87" s="28" t="str">
        <f>E17</f>
        <v>Správa železniční dopravní cesty, st.organizace</v>
      </c>
      <c r="G87" s="40"/>
      <c r="H87" s="40"/>
      <c r="I87" s="148" t="s">
        <v>31</v>
      </c>
      <c r="J87" s="37" t="str">
        <f>E23</f>
        <v>HUTNÍ PROJEKT Frýdek - Místek a.s.</v>
      </c>
      <c r="K87" s="40"/>
      <c r="L87" s="44"/>
    </row>
    <row r="88" s="1" customFormat="1" ht="15.15" customHeight="1">
      <c r="B88" s="39"/>
      <c r="C88" s="33" t="s">
        <v>29</v>
      </c>
      <c r="D88" s="40"/>
      <c r="E88" s="40"/>
      <c r="F88" s="28" t="str">
        <f>IF(E20="","",E20)</f>
        <v>Vyplň údaj</v>
      </c>
      <c r="G88" s="40"/>
      <c r="H88" s="40"/>
      <c r="I88" s="148" t="s">
        <v>35</v>
      </c>
      <c r="J88" s="37" t="str">
        <f>E26</f>
        <v xml:space="preserve"> </v>
      </c>
      <c r="K88" s="40"/>
      <c r="L88" s="44"/>
    </row>
    <row r="89" s="1" customFormat="1" ht="10.32" customHeight="1">
      <c r="B89" s="39"/>
      <c r="C89" s="40"/>
      <c r="D89" s="40"/>
      <c r="E89" s="40"/>
      <c r="F89" s="40"/>
      <c r="G89" s="40"/>
      <c r="H89" s="40"/>
      <c r="I89" s="146"/>
      <c r="J89" s="40"/>
      <c r="K89" s="40"/>
      <c r="L89" s="44"/>
    </row>
    <row r="90" s="10" customFormat="1" ht="29.28" customHeight="1">
      <c r="B90" s="194"/>
      <c r="C90" s="195" t="s">
        <v>135</v>
      </c>
      <c r="D90" s="196" t="s">
        <v>57</v>
      </c>
      <c r="E90" s="196" t="s">
        <v>53</v>
      </c>
      <c r="F90" s="196" t="s">
        <v>54</v>
      </c>
      <c r="G90" s="196" t="s">
        <v>136</v>
      </c>
      <c r="H90" s="196" t="s">
        <v>137</v>
      </c>
      <c r="I90" s="197" t="s">
        <v>138</v>
      </c>
      <c r="J90" s="196" t="s">
        <v>104</v>
      </c>
      <c r="K90" s="198" t="s">
        <v>139</v>
      </c>
      <c r="L90" s="199"/>
      <c r="M90" s="92" t="s">
        <v>19</v>
      </c>
      <c r="N90" s="93" t="s">
        <v>42</v>
      </c>
      <c r="O90" s="93" t="s">
        <v>140</v>
      </c>
      <c r="P90" s="93" t="s">
        <v>141</v>
      </c>
      <c r="Q90" s="93" t="s">
        <v>142</v>
      </c>
      <c r="R90" s="93" t="s">
        <v>143</v>
      </c>
      <c r="S90" s="93" t="s">
        <v>144</v>
      </c>
      <c r="T90" s="94" t="s">
        <v>145</v>
      </c>
    </row>
    <row r="91" s="1" customFormat="1" ht="22.8" customHeight="1">
      <c r="B91" s="39"/>
      <c r="C91" s="99" t="s">
        <v>146</v>
      </c>
      <c r="D91" s="40"/>
      <c r="E91" s="40"/>
      <c r="F91" s="40"/>
      <c r="G91" s="40"/>
      <c r="H91" s="40"/>
      <c r="I91" s="146"/>
      <c r="J91" s="200">
        <f>BK91</f>
        <v>0</v>
      </c>
      <c r="K91" s="40"/>
      <c r="L91" s="44"/>
      <c r="M91" s="95"/>
      <c r="N91" s="96"/>
      <c r="O91" s="96"/>
      <c r="P91" s="201">
        <f>P92</f>
        <v>0</v>
      </c>
      <c r="Q91" s="96"/>
      <c r="R91" s="201">
        <f>R92</f>
        <v>0.44106999999999996</v>
      </c>
      <c r="S91" s="96"/>
      <c r="T91" s="202">
        <f>T92</f>
        <v>1.6254000000000002</v>
      </c>
      <c r="AT91" s="18" t="s">
        <v>71</v>
      </c>
      <c r="AU91" s="18" t="s">
        <v>105</v>
      </c>
      <c r="BK91" s="203">
        <f>BK92</f>
        <v>0</v>
      </c>
    </row>
    <row r="92" s="11" customFormat="1" ht="25.92" customHeight="1">
      <c r="B92" s="204"/>
      <c r="C92" s="205"/>
      <c r="D92" s="206" t="s">
        <v>71</v>
      </c>
      <c r="E92" s="207" t="s">
        <v>659</v>
      </c>
      <c r="F92" s="207" t="s">
        <v>660</v>
      </c>
      <c r="G92" s="205"/>
      <c r="H92" s="205"/>
      <c r="I92" s="208"/>
      <c r="J92" s="209">
        <f>BK92</f>
        <v>0</v>
      </c>
      <c r="K92" s="205"/>
      <c r="L92" s="210"/>
      <c r="M92" s="211"/>
      <c r="N92" s="212"/>
      <c r="O92" s="212"/>
      <c r="P92" s="213">
        <f>P93+P98+P104+P109+P125</f>
        <v>0</v>
      </c>
      <c r="Q92" s="212"/>
      <c r="R92" s="213">
        <f>R93+R98+R104+R109+R125</f>
        <v>0.44106999999999996</v>
      </c>
      <c r="S92" s="212"/>
      <c r="T92" s="214">
        <f>T93+T98+T104+T109+T125</f>
        <v>1.6254000000000002</v>
      </c>
      <c r="AR92" s="215" t="s">
        <v>81</v>
      </c>
      <c r="AT92" s="216" t="s">
        <v>71</v>
      </c>
      <c r="AU92" s="216" t="s">
        <v>72</v>
      </c>
      <c r="AY92" s="215" t="s">
        <v>149</v>
      </c>
      <c r="BK92" s="217">
        <f>BK93+BK98+BK104+BK109+BK125</f>
        <v>0</v>
      </c>
    </row>
    <row r="93" s="11" customFormat="1" ht="22.8" customHeight="1">
      <c r="B93" s="204"/>
      <c r="C93" s="205"/>
      <c r="D93" s="206" t="s">
        <v>71</v>
      </c>
      <c r="E93" s="218" t="s">
        <v>1478</v>
      </c>
      <c r="F93" s="218" t="s">
        <v>1479</v>
      </c>
      <c r="G93" s="205"/>
      <c r="H93" s="205"/>
      <c r="I93" s="208"/>
      <c r="J93" s="219">
        <f>BK93</f>
        <v>0</v>
      </c>
      <c r="K93" s="205"/>
      <c r="L93" s="210"/>
      <c r="M93" s="211"/>
      <c r="N93" s="212"/>
      <c r="O93" s="212"/>
      <c r="P93" s="213">
        <f>SUM(P94:P97)</f>
        <v>0</v>
      </c>
      <c r="Q93" s="212"/>
      <c r="R93" s="213">
        <f>SUM(R94:R97)</f>
        <v>0</v>
      </c>
      <c r="S93" s="212"/>
      <c r="T93" s="214">
        <f>SUM(T94:T97)</f>
        <v>0</v>
      </c>
      <c r="AR93" s="215" t="s">
        <v>79</v>
      </c>
      <c r="AT93" s="216" t="s">
        <v>71</v>
      </c>
      <c r="AU93" s="216" t="s">
        <v>79</v>
      </c>
      <c r="AY93" s="215" t="s">
        <v>149</v>
      </c>
      <c r="BK93" s="217">
        <f>SUM(BK94:BK97)</f>
        <v>0</v>
      </c>
    </row>
    <row r="94" s="1" customFormat="1" ht="16.5" customHeight="1">
      <c r="B94" s="39"/>
      <c r="C94" s="220" t="s">
        <v>79</v>
      </c>
      <c r="D94" s="220" t="s">
        <v>151</v>
      </c>
      <c r="E94" s="221" t="s">
        <v>1480</v>
      </c>
      <c r="F94" s="222" t="s">
        <v>1481</v>
      </c>
      <c r="G94" s="223" t="s">
        <v>1482</v>
      </c>
      <c r="H94" s="224">
        <v>24</v>
      </c>
      <c r="I94" s="225"/>
      <c r="J94" s="226">
        <f>ROUND(I94*H94,2)</f>
        <v>0</v>
      </c>
      <c r="K94" s="222" t="s">
        <v>457</v>
      </c>
      <c r="L94" s="44"/>
      <c r="M94" s="227" t="s">
        <v>19</v>
      </c>
      <c r="N94" s="228" t="s">
        <v>43</v>
      </c>
      <c r="O94" s="84"/>
      <c r="P94" s="229">
        <f>O94*H94</f>
        <v>0</v>
      </c>
      <c r="Q94" s="229">
        <v>0</v>
      </c>
      <c r="R94" s="229">
        <f>Q94*H94</f>
        <v>0</v>
      </c>
      <c r="S94" s="229">
        <v>0</v>
      </c>
      <c r="T94" s="230">
        <f>S94*H94</f>
        <v>0</v>
      </c>
      <c r="AR94" s="231" t="s">
        <v>156</v>
      </c>
      <c r="AT94" s="231" t="s">
        <v>151</v>
      </c>
      <c r="AU94" s="231" t="s">
        <v>81</v>
      </c>
      <c r="AY94" s="18" t="s">
        <v>149</v>
      </c>
      <c r="BE94" s="232">
        <f>IF(N94="základní",J94,0)</f>
        <v>0</v>
      </c>
      <c r="BF94" s="232">
        <f>IF(N94="snížená",J94,0)</f>
        <v>0</v>
      </c>
      <c r="BG94" s="232">
        <f>IF(N94="zákl. přenesená",J94,0)</f>
        <v>0</v>
      </c>
      <c r="BH94" s="232">
        <f>IF(N94="sníž. přenesená",J94,0)</f>
        <v>0</v>
      </c>
      <c r="BI94" s="232">
        <f>IF(N94="nulová",J94,0)</f>
        <v>0</v>
      </c>
      <c r="BJ94" s="18" t="s">
        <v>79</v>
      </c>
      <c r="BK94" s="232">
        <f>ROUND(I94*H94,2)</f>
        <v>0</v>
      </c>
      <c r="BL94" s="18" t="s">
        <v>156</v>
      </c>
      <c r="BM94" s="231" t="s">
        <v>1483</v>
      </c>
    </row>
    <row r="95" s="1" customFormat="1" ht="16.5" customHeight="1">
      <c r="B95" s="39"/>
      <c r="C95" s="220" t="s">
        <v>81</v>
      </c>
      <c r="D95" s="220" t="s">
        <v>151</v>
      </c>
      <c r="E95" s="221" t="s">
        <v>1484</v>
      </c>
      <c r="F95" s="222" t="s">
        <v>1485</v>
      </c>
      <c r="G95" s="223" t="s">
        <v>1237</v>
      </c>
      <c r="H95" s="224">
        <v>8</v>
      </c>
      <c r="I95" s="225"/>
      <c r="J95" s="226">
        <f>ROUND(I95*H95,2)</f>
        <v>0</v>
      </c>
      <c r="K95" s="222" t="s">
        <v>457</v>
      </c>
      <c r="L95" s="44"/>
      <c r="M95" s="227" t="s">
        <v>19</v>
      </c>
      <c r="N95" s="228" t="s">
        <v>43</v>
      </c>
      <c r="O95" s="84"/>
      <c r="P95" s="229">
        <f>O95*H95</f>
        <v>0</v>
      </c>
      <c r="Q95" s="229">
        <v>0</v>
      </c>
      <c r="R95" s="229">
        <f>Q95*H95</f>
        <v>0</v>
      </c>
      <c r="S95" s="229">
        <v>0</v>
      </c>
      <c r="T95" s="230">
        <f>S95*H95</f>
        <v>0</v>
      </c>
      <c r="AR95" s="231" t="s">
        <v>156</v>
      </c>
      <c r="AT95" s="231" t="s">
        <v>151</v>
      </c>
      <c r="AU95" s="231" t="s">
        <v>81</v>
      </c>
      <c r="AY95" s="18" t="s">
        <v>149</v>
      </c>
      <c r="BE95" s="232">
        <f>IF(N95="základní",J95,0)</f>
        <v>0</v>
      </c>
      <c r="BF95" s="232">
        <f>IF(N95="snížená",J95,0)</f>
        <v>0</v>
      </c>
      <c r="BG95" s="232">
        <f>IF(N95="zákl. přenesená",J95,0)</f>
        <v>0</v>
      </c>
      <c r="BH95" s="232">
        <f>IF(N95="sníž. přenesená",J95,0)</f>
        <v>0</v>
      </c>
      <c r="BI95" s="232">
        <f>IF(N95="nulová",J95,0)</f>
        <v>0</v>
      </c>
      <c r="BJ95" s="18" t="s">
        <v>79</v>
      </c>
      <c r="BK95" s="232">
        <f>ROUND(I95*H95,2)</f>
        <v>0</v>
      </c>
      <c r="BL95" s="18" t="s">
        <v>156</v>
      </c>
      <c r="BM95" s="231" t="s">
        <v>1486</v>
      </c>
    </row>
    <row r="96" s="1" customFormat="1" ht="16.5" customHeight="1">
      <c r="B96" s="39"/>
      <c r="C96" s="220" t="s">
        <v>164</v>
      </c>
      <c r="D96" s="220" t="s">
        <v>151</v>
      </c>
      <c r="E96" s="221" t="s">
        <v>1487</v>
      </c>
      <c r="F96" s="222" t="s">
        <v>1488</v>
      </c>
      <c r="G96" s="223" t="s">
        <v>1237</v>
      </c>
      <c r="H96" s="224">
        <v>8</v>
      </c>
      <c r="I96" s="225"/>
      <c r="J96" s="226">
        <f>ROUND(I96*H96,2)</f>
        <v>0</v>
      </c>
      <c r="K96" s="222" t="s">
        <v>457</v>
      </c>
      <c r="L96" s="44"/>
      <c r="M96" s="227" t="s">
        <v>19</v>
      </c>
      <c r="N96" s="228" t="s">
        <v>43</v>
      </c>
      <c r="O96" s="84"/>
      <c r="P96" s="229">
        <f>O96*H96</f>
        <v>0</v>
      </c>
      <c r="Q96" s="229">
        <v>0</v>
      </c>
      <c r="R96" s="229">
        <f>Q96*H96</f>
        <v>0</v>
      </c>
      <c r="S96" s="229">
        <v>0</v>
      </c>
      <c r="T96" s="230">
        <f>S96*H96</f>
        <v>0</v>
      </c>
      <c r="AR96" s="231" t="s">
        <v>156</v>
      </c>
      <c r="AT96" s="231" t="s">
        <v>151</v>
      </c>
      <c r="AU96" s="231" t="s">
        <v>81</v>
      </c>
      <c r="AY96" s="18" t="s">
        <v>149</v>
      </c>
      <c r="BE96" s="232">
        <f>IF(N96="základní",J96,0)</f>
        <v>0</v>
      </c>
      <c r="BF96" s="232">
        <f>IF(N96="snížená",J96,0)</f>
        <v>0</v>
      </c>
      <c r="BG96" s="232">
        <f>IF(N96="zákl. přenesená",J96,0)</f>
        <v>0</v>
      </c>
      <c r="BH96" s="232">
        <f>IF(N96="sníž. přenesená",J96,0)</f>
        <v>0</v>
      </c>
      <c r="BI96" s="232">
        <f>IF(N96="nulová",J96,0)</f>
        <v>0</v>
      </c>
      <c r="BJ96" s="18" t="s">
        <v>79</v>
      </c>
      <c r="BK96" s="232">
        <f>ROUND(I96*H96,2)</f>
        <v>0</v>
      </c>
      <c r="BL96" s="18" t="s">
        <v>156</v>
      </c>
      <c r="BM96" s="231" t="s">
        <v>1489</v>
      </c>
    </row>
    <row r="97" s="1" customFormat="1" ht="16.5" customHeight="1">
      <c r="B97" s="39"/>
      <c r="C97" s="220" t="s">
        <v>156</v>
      </c>
      <c r="D97" s="220" t="s">
        <v>151</v>
      </c>
      <c r="E97" s="221" t="s">
        <v>1464</v>
      </c>
      <c r="F97" s="222" t="s">
        <v>1465</v>
      </c>
      <c r="G97" s="223" t="s">
        <v>1237</v>
      </c>
      <c r="H97" s="224">
        <v>40</v>
      </c>
      <c r="I97" s="225"/>
      <c r="J97" s="226">
        <f>ROUND(I97*H97,2)</f>
        <v>0</v>
      </c>
      <c r="K97" s="222" t="s">
        <v>155</v>
      </c>
      <c r="L97" s="44"/>
      <c r="M97" s="227" t="s">
        <v>19</v>
      </c>
      <c r="N97" s="228" t="s">
        <v>43</v>
      </c>
      <c r="O97" s="84"/>
      <c r="P97" s="229">
        <f>O97*H97</f>
        <v>0</v>
      </c>
      <c r="Q97" s="229">
        <v>0</v>
      </c>
      <c r="R97" s="229">
        <f>Q97*H97</f>
        <v>0</v>
      </c>
      <c r="S97" s="229">
        <v>0</v>
      </c>
      <c r="T97" s="230">
        <f>S97*H97</f>
        <v>0</v>
      </c>
      <c r="AR97" s="231" t="s">
        <v>1238</v>
      </c>
      <c r="AT97" s="231" t="s">
        <v>151</v>
      </c>
      <c r="AU97" s="231" t="s">
        <v>81</v>
      </c>
      <c r="AY97" s="18" t="s">
        <v>149</v>
      </c>
      <c r="BE97" s="232">
        <f>IF(N97="základní",J97,0)</f>
        <v>0</v>
      </c>
      <c r="BF97" s="232">
        <f>IF(N97="snížená",J97,0)</f>
        <v>0</v>
      </c>
      <c r="BG97" s="232">
        <f>IF(N97="zákl. přenesená",J97,0)</f>
        <v>0</v>
      </c>
      <c r="BH97" s="232">
        <f>IF(N97="sníž. přenesená",J97,0)</f>
        <v>0</v>
      </c>
      <c r="BI97" s="232">
        <f>IF(N97="nulová",J97,0)</f>
        <v>0</v>
      </c>
      <c r="BJ97" s="18" t="s">
        <v>79</v>
      </c>
      <c r="BK97" s="232">
        <f>ROUND(I97*H97,2)</f>
        <v>0</v>
      </c>
      <c r="BL97" s="18" t="s">
        <v>1238</v>
      </c>
      <c r="BM97" s="231" t="s">
        <v>1490</v>
      </c>
    </row>
    <row r="98" s="11" customFormat="1" ht="22.8" customHeight="1">
      <c r="B98" s="204"/>
      <c r="C98" s="205"/>
      <c r="D98" s="206" t="s">
        <v>71</v>
      </c>
      <c r="E98" s="218" t="s">
        <v>1491</v>
      </c>
      <c r="F98" s="218" t="s">
        <v>1492</v>
      </c>
      <c r="G98" s="205"/>
      <c r="H98" s="205"/>
      <c r="I98" s="208"/>
      <c r="J98" s="219">
        <f>BK98</f>
        <v>0</v>
      </c>
      <c r="K98" s="205"/>
      <c r="L98" s="210"/>
      <c r="M98" s="211"/>
      <c r="N98" s="212"/>
      <c r="O98" s="212"/>
      <c r="P98" s="213">
        <f>SUM(P99:P103)</f>
        <v>0</v>
      </c>
      <c r="Q98" s="212"/>
      <c r="R98" s="213">
        <f>SUM(R99:R103)</f>
        <v>0.038899999999999997</v>
      </c>
      <c r="S98" s="212"/>
      <c r="T98" s="214">
        <f>SUM(T99:T103)</f>
        <v>0.06720000000000001</v>
      </c>
      <c r="AR98" s="215" t="s">
        <v>81</v>
      </c>
      <c r="AT98" s="216" t="s">
        <v>71</v>
      </c>
      <c r="AU98" s="216" t="s">
        <v>79</v>
      </c>
      <c r="AY98" s="215" t="s">
        <v>149</v>
      </c>
      <c r="BK98" s="217">
        <f>SUM(BK99:BK103)</f>
        <v>0</v>
      </c>
    </row>
    <row r="99" s="1" customFormat="1" ht="16.5" customHeight="1">
      <c r="B99" s="39"/>
      <c r="C99" s="220" t="s">
        <v>174</v>
      </c>
      <c r="D99" s="220" t="s">
        <v>151</v>
      </c>
      <c r="E99" s="221" t="s">
        <v>1493</v>
      </c>
      <c r="F99" s="222" t="s">
        <v>1494</v>
      </c>
      <c r="G99" s="223" t="s">
        <v>171</v>
      </c>
      <c r="H99" s="224">
        <v>26</v>
      </c>
      <c r="I99" s="225"/>
      <c r="J99" s="226">
        <f>ROUND(I99*H99,2)</f>
        <v>0</v>
      </c>
      <c r="K99" s="222" t="s">
        <v>155</v>
      </c>
      <c r="L99" s="44"/>
      <c r="M99" s="227" t="s">
        <v>19</v>
      </c>
      <c r="N99" s="228" t="s">
        <v>43</v>
      </c>
      <c r="O99" s="84"/>
      <c r="P99" s="229">
        <f>O99*H99</f>
        <v>0</v>
      </c>
      <c r="Q99" s="229">
        <v>0.00148</v>
      </c>
      <c r="R99" s="229">
        <f>Q99*H99</f>
        <v>0.03848</v>
      </c>
      <c r="S99" s="229">
        <v>0</v>
      </c>
      <c r="T99" s="230">
        <f>S99*H99</f>
        <v>0</v>
      </c>
      <c r="AR99" s="231" t="s">
        <v>237</v>
      </c>
      <c r="AT99" s="231" t="s">
        <v>151</v>
      </c>
      <c r="AU99" s="231" t="s">
        <v>81</v>
      </c>
      <c r="AY99" s="18" t="s">
        <v>149</v>
      </c>
      <c r="BE99" s="232">
        <f>IF(N99="základní",J99,0)</f>
        <v>0</v>
      </c>
      <c r="BF99" s="232">
        <f>IF(N99="snížená",J99,0)</f>
        <v>0</v>
      </c>
      <c r="BG99" s="232">
        <f>IF(N99="zákl. přenesená",J99,0)</f>
        <v>0</v>
      </c>
      <c r="BH99" s="232">
        <f>IF(N99="sníž. přenesená",J99,0)</f>
        <v>0</v>
      </c>
      <c r="BI99" s="232">
        <f>IF(N99="nulová",J99,0)</f>
        <v>0</v>
      </c>
      <c r="BJ99" s="18" t="s">
        <v>79</v>
      </c>
      <c r="BK99" s="232">
        <f>ROUND(I99*H99,2)</f>
        <v>0</v>
      </c>
      <c r="BL99" s="18" t="s">
        <v>237</v>
      </c>
      <c r="BM99" s="231" t="s">
        <v>1495</v>
      </c>
    </row>
    <row r="100" s="1" customFormat="1" ht="16.5" customHeight="1">
      <c r="B100" s="39"/>
      <c r="C100" s="220" t="s">
        <v>186</v>
      </c>
      <c r="D100" s="220" t="s">
        <v>151</v>
      </c>
      <c r="E100" s="221" t="s">
        <v>1496</v>
      </c>
      <c r="F100" s="222" t="s">
        <v>1497</v>
      </c>
      <c r="G100" s="223" t="s">
        <v>406</v>
      </c>
      <c r="H100" s="224">
        <v>24</v>
      </c>
      <c r="I100" s="225"/>
      <c r="J100" s="226">
        <f>ROUND(I100*H100,2)</f>
        <v>0</v>
      </c>
      <c r="K100" s="222" t="s">
        <v>155</v>
      </c>
      <c r="L100" s="44"/>
      <c r="M100" s="227" t="s">
        <v>19</v>
      </c>
      <c r="N100" s="228" t="s">
        <v>43</v>
      </c>
      <c r="O100" s="84"/>
      <c r="P100" s="229">
        <f>O100*H100</f>
        <v>0</v>
      </c>
      <c r="Q100" s="229">
        <v>0</v>
      </c>
      <c r="R100" s="229">
        <f>Q100*H100</f>
        <v>0</v>
      </c>
      <c r="S100" s="229">
        <v>0</v>
      </c>
      <c r="T100" s="230">
        <f>S100*H100</f>
        <v>0</v>
      </c>
      <c r="AR100" s="231" t="s">
        <v>237</v>
      </c>
      <c r="AT100" s="231" t="s">
        <v>151</v>
      </c>
      <c r="AU100" s="231" t="s">
        <v>81</v>
      </c>
      <c r="AY100" s="18" t="s">
        <v>149</v>
      </c>
      <c r="BE100" s="232">
        <f>IF(N100="základní",J100,0)</f>
        <v>0</v>
      </c>
      <c r="BF100" s="232">
        <f>IF(N100="snížená",J100,0)</f>
        <v>0</v>
      </c>
      <c r="BG100" s="232">
        <f>IF(N100="zákl. přenesená",J100,0)</f>
        <v>0</v>
      </c>
      <c r="BH100" s="232">
        <f>IF(N100="sníž. přenesená",J100,0)</f>
        <v>0</v>
      </c>
      <c r="BI100" s="232">
        <f>IF(N100="nulová",J100,0)</f>
        <v>0</v>
      </c>
      <c r="BJ100" s="18" t="s">
        <v>79</v>
      </c>
      <c r="BK100" s="232">
        <f>ROUND(I100*H100,2)</f>
        <v>0</v>
      </c>
      <c r="BL100" s="18" t="s">
        <v>237</v>
      </c>
      <c r="BM100" s="231" t="s">
        <v>1498</v>
      </c>
    </row>
    <row r="101" s="1" customFormat="1" ht="16.5" customHeight="1">
      <c r="B101" s="39"/>
      <c r="C101" s="220" t="s">
        <v>190</v>
      </c>
      <c r="D101" s="220" t="s">
        <v>151</v>
      </c>
      <c r="E101" s="221" t="s">
        <v>1499</v>
      </c>
      <c r="F101" s="222" t="s">
        <v>1500</v>
      </c>
      <c r="G101" s="223" t="s">
        <v>171</v>
      </c>
      <c r="H101" s="224">
        <v>21</v>
      </c>
      <c r="I101" s="225"/>
      <c r="J101" s="226">
        <f>ROUND(I101*H101,2)</f>
        <v>0</v>
      </c>
      <c r="K101" s="222" t="s">
        <v>155</v>
      </c>
      <c r="L101" s="44"/>
      <c r="M101" s="227" t="s">
        <v>19</v>
      </c>
      <c r="N101" s="228" t="s">
        <v>43</v>
      </c>
      <c r="O101" s="84"/>
      <c r="P101" s="229">
        <f>O101*H101</f>
        <v>0</v>
      </c>
      <c r="Q101" s="229">
        <v>2.0000000000000002E-05</v>
      </c>
      <c r="R101" s="229">
        <f>Q101*H101</f>
        <v>0.00042000000000000002</v>
      </c>
      <c r="S101" s="229">
        <v>0.0032000000000000002</v>
      </c>
      <c r="T101" s="230">
        <f>S101*H101</f>
        <v>0.06720000000000001</v>
      </c>
      <c r="AR101" s="231" t="s">
        <v>237</v>
      </c>
      <c r="AT101" s="231" t="s">
        <v>151</v>
      </c>
      <c r="AU101" s="231" t="s">
        <v>81</v>
      </c>
      <c r="AY101" s="18" t="s">
        <v>149</v>
      </c>
      <c r="BE101" s="232">
        <f>IF(N101="základní",J101,0)</f>
        <v>0</v>
      </c>
      <c r="BF101" s="232">
        <f>IF(N101="snížená",J101,0)</f>
        <v>0</v>
      </c>
      <c r="BG101" s="232">
        <f>IF(N101="zákl. přenesená",J101,0)</f>
        <v>0</v>
      </c>
      <c r="BH101" s="232">
        <f>IF(N101="sníž. přenesená",J101,0)</f>
        <v>0</v>
      </c>
      <c r="BI101" s="232">
        <f>IF(N101="nulová",J101,0)</f>
        <v>0</v>
      </c>
      <c r="BJ101" s="18" t="s">
        <v>79</v>
      </c>
      <c r="BK101" s="232">
        <f>ROUND(I101*H101,2)</f>
        <v>0</v>
      </c>
      <c r="BL101" s="18" t="s">
        <v>237</v>
      </c>
      <c r="BM101" s="231" t="s">
        <v>1501</v>
      </c>
    </row>
    <row r="102" s="1" customFormat="1" ht="24" customHeight="1">
      <c r="B102" s="39"/>
      <c r="C102" s="220" t="s">
        <v>194</v>
      </c>
      <c r="D102" s="220" t="s">
        <v>151</v>
      </c>
      <c r="E102" s="221" t="s">
        <v>1502</v>
      </c>
      <c r="F102" s="222" t="s">
        <v>1503</v>
      </c>
      <c r="G102" s="223" t="s">
        <v>171</v>
      </c>
      <c r="H102" s="224">
        <v>26</v>
      </c>
      <c r="I102" s="225"/>
      <c r="J102" s="226">
        <f>ROUND(I102*H102,2)</f>
        <v>0</v>
      </c>
      <c r="K102" s="222" t="s">
        <v>155</v>
      </c>
      <c r="L102" s="44"/>
      <c r="M102" s="227" t="s">
        <v>19</v>
      </c>
      <c r="N102" s="228" t="s">
        <v>43</v>
      </c>
      <c r="O102" s="84"/>
      <c r="P102" s="229">
        <f>O102*H102</f>
        <v>0</v>
      </c>
      <c r="Q102" s="229">
        <v>0</v>
      </c>
      <c r="R102" s="229">
        <f>Q102*H102</f>
        <v>0</v>
      </c>
      <c r="S102" s="229">
        <v>0</v>
      </c>
      <c r="T102" s="230">
        <f>S102*H102</f>
        <v>0</v>
      </c>
      <c r="AR102" s="231" t="s">
        <v>237</v>
      </c>
      <c r="AT102" s="231" t="s">
        <v>151</v>
      </c>
      <c r="AU102" s="231" t="s">
        <v>81</v>
      </c>
      <c r="AY102" s="18" t="s">
        <v>149</v>
      </c>
      <c r="BE102" s="232">
        <f>IF(N102="základní",J102,0)</f>
        <v>0</v>
      </c>
      <c r="BF102" s="232">
        <f>IF(N102="snížená",J102,0)</f>
        <v>0</v>
      </c>
      <c r="BG102" s="232">
        <f>IF(N102="zákl. přenesená",J102,0)</f>
        <v>0</v>
      </c>
      <c r="BH102" s="232">
        <f>IF(N102="sníž. přenesená",J102,0)</f>
        <v>0</v>
      </c>
      <c r="BI102" s="232">
        <f>IF(N102="nulová",J102,0)</f>
        <v>0</v>
      </c>
      <c r="BJ102" s="18" t="s">
        <v>79</v>
      </c>
      <c r="BK102" s="232">
        <f>ROUND(I102*H102,2)</f>
        <v>0</v>
      </c>
      <c r="BL102" s="18" t="s">
        <v>237</v>
      </c>
      <c r="BM102" s="231" t="s">
        <v>1504</v>
      </c>
    </row>
    <row r="103" s="1" customFormat="1" ht="24" customHeight="1">
      <c r="B103" s="39"/>
      <c r="C103" s="220" t="s">
        <v>199</v>
      </c>
      <c r="D103" s="220" t="s">
        <v>151</v>
      </c>
      <c r="E103" s="221" t="s">
        <v>1505</v>
      </c>
      <c r="F103" s="222" t="s">
        <v>1506</v>
      </c>
      <c r="G103" s="223" t="s">
        <v>206</v>
      </c>
      <c r="H103" s="224">
        <v>0.039</v>
      </c>
      <c r="I103" s="225"/>
      <c r="J103" s="226">
        <f>ROUND(I103*H103,2)</f>
        <v>0</v>
      </c>
      <c r="K103" s="222" t="s">
        <v>155</v>
      </c>
      <c r="L103" s="44"/>
      <c r="M103" s="227" t="s">
        <v>19</v>
      </c>
      <c r="N103" s="228" t="s">
        <v>43</v>
      </c>
      <c r="O103" s="84"/>
      <c r="P103" s="229">
        <f>O103*H103</f>
        <v>0</v>
      </c>
      <c r="Q103" s="229">
        <v>0</v>
      </c>
      <c r="R103" s="229">
        <f>Q103*H103</f>
        <v>0</v>
      </c>
      <c r="S103" s="229">
        <v>0</v>
      </c>
      <c r="T103" s="230">
        <f>S103*H103</f>
        <v>0</v>
      </c>
      <c r="AR103" s="231" t="s">
        <v>237</v>
      </c>
      <c r="AT103" s="231" t="s">
        <v>151</v>
      </c>
      <c r="AU103" s="231" t="s">
        <v>81</v>
      </c>
      <c r="AY103" s="18" t="s">
        <v>149</v>
      </c>
      <c r="BE103" s="232">
        <f>IF(N103="základní",J103,0)</f>
        <v>0</v>
      </c>
      <c r="BF103" s="232">
        <f>IF(N103="snížená",J103,0)</f>
        <v>0</v>
      </c>
      <c r="BG103" s="232">
        <f>IF(N103="zákl. přenesená",J103,0)</f>
        <v>0</v>
      </c>
      <c r="BH103" s="232">
        <f>IF(N103="sníž. přenesená",J103,0)</f>
        <v>0</v>
      </c>
      <c r="BI103" s="232">
        <f>IF(N103="nulová",J103,0)</f>
        <v>0</v>
      </c>
      <c r="BJ103" s="18" t="s">
        <v>79</v>
      </c>
      <c r="BK103" s="232">
        <f>ROUND(I103*H103,2)</f>
        <v>0</v>
      </c>
      <c r="BL103" s="18" t="s">
        <v>237</v>
      </c>
      <c r="BM103" s="231" t="s">
        <v>1507</v>
      </c>
    </row>
    <row r="104" s="11" customFormat="1" ht="22.8" customHeight="1">
      <c r="B104" s="204"/>
      <c r="C104" s="205"/>
      <c r="D104" s="206" t="s">
        <v>71</v>
      </c>
      <c r="E104" s="218" t="s">
        <v>1508</v>
      </c>
      <c r="F104" s="218" t="s">
        <v>1509</v>
      </c>
      <c r="G104" s="205"/>
      <c r="H104" s="205"/>
      <c r="I104" s="208"/>
      <c r="J104" s="219">
        <f>BK104</f>
        <v>0</v>
      </c>
      <c r="K104" s="205"/>
      <c r="L104" s="210"/>
      <c r="M104" s="211"/>
      <c r="N104" s="212"/>
      <c r="O104" s="212"/>
      <c r="P104" s="213">
        <f>SUM(P105:P108)</f>
        <v>0</v>
      </c>
      <c r="Q104" s="212"/>
      <c r="R104" s="213">
        <f>SUM(R105:R108)</f>
        <v>0.0091199999999999996</v>
      </c>
      <c r="S104" s="212"/>
      <c r="T104" s="214">
        <f>SUM(T105:T108)</f>
        <v>0.010800000000000001</v>
      </c>
      <c r="AR104" s="215" t="s">
        <v>81</v>
      </c>
      <c r="AT104" s="216" t="s">
        <v>71</v>
      </c>
      <c r="AU104" s="216" t="s">
        <v>79</v>
      </c>
      <c r="AY104" s="215" t="s">
        <v>149</v>
      </c>
      <c r="BK104" s="217">
        <f>SUM(BK105:BK108)</f>
        <v>0</v>
      </c>
    </row>
    <row r="105" s="1" customFormat="1" ht="16.5" customHeight="1">
      <c r="B105" s="39"/>
      <c r="C105" s="220" t="s">
        <v>203</v>
      </c>
      <c r="D105" s="220" t="s">
        <v>151</v>
      </c>
      <c r="E105" s="221" t="s">
        <v>1510</v>
      </c>
      <c r="F105" s="222" t="s">
        <v>1511</v>
      </c>
      <c r="G105" s="223" t="s">
        <v>406</v>
      </c>
      <c r="H105" s="224">
        <v>24</v>
      </c>
      <c r="I105" s="225"/>
      <c r="J105" s="226">
        <f>ROUND(I105*H105,2)</f>
        <v>0</v>
      </c>
      <c r="K105" s="222" t="s">
        <v>155</v>
      </c>
      <c r="L105" s="44"/>
      <c r="M105" s="227" t="s">
        <v>19</v>
      </c>
      <c r="N105" s="228" t="s">
        <v>43</v>
      </c>
      <c r="O105" s="84"/>
      <c r="P105" s="229">
        <f>O105*H105</f>
        <v>0</v>
      </c>
      <c r="Q105" s="229">
        <v>9.0000000000000006E-05</v>
      </c>
      <c r="R105" s="229">
        <f>Q105*H105</f>
        <v>0.00216</v>
      </c>
      <c r="S105" s="229">
        <v>0.00044999999999999999</v>
      </c>
      <c r="T105" s="230">
        <f>S105*H105</f>
        <v>0.010800000000000001</v>
      </c>
      <c r="AR105" s="231" t="s">
        <v>237</v>
      </c>
      <c r="AT105" s="231" t="s">
        <v>151</v>
      </c>
      <c r="AU105" s="231" t="s">
        <v>81</v>
      </c>
      <c r="AY105" s="18" t="s">
        <v>149</v>
      </c>
      <c r="BE105" s="232">
        <f>IF(N105="základní",J105,0)</f>
        <v>0</v>
      </c>
      <c r="BF105" s="232">
        <f>IF(N105="snížená",J105,0)</f>
        <v>0</v>
      </c>
      <c r="BG105" s="232">
        <f>IF(N105="zákl. přenesená",J105,0)</f>
        <v>0</v>
      </c>
      <c r="BH105" s="232">
        <f>IF(N105="sníž. přenesená",J105,0)</f>
        <v>0</v>
      </c>
      <c r="BI105" s="232">
        <f>IF(N105="nulová",J105,0)</f>
        <v>0</v>
      </c>
      <c r="BJ105" s="18" t="s">
        <v>79</v>
      </c>
      <c r="BK105" s="232">
        <f>ROUND(I105*H105,2)</f>
        <v>0</v>
      </c>
      <c r="BL105" s="18" t="s">
        <v>237</v>
      </c>
      <c r="BM105" s="231" t="s">
        <v>1512</v>
      </c>
    </row>
    <row r="106" s="1" customFormat="1" ht="16.5" customHeight="1">
      <c r="B106" s="39"/>
      <c r="C106" s="220" t="s">
        <v>209</v>
      </c>
      <c r="D106" s="220" t="s">
        <v>151</v>
      </c>
      <c r="E106" s="221" t="s">
        <v>1513</v>
      </c>
      <c r="F106" s="222" t="s">
        <v>1514</v>
      </c>
      <c r="G106" s="223" t="s">
        <v>406</v>
      </c>
      <c r="H106" s="224">
        <v>12</v>
      </c>
      <c r="I106" s="225"/>
      <c r="J106" s="226">
        <f>ROUND(I106*H106,2)</f>
        <v>0</v>
      </c>
      <c r="K106" s="222" t="s">
        <v>155</v>
      </c>
      <c r="L106" s="44"/>
      <c r="M106" s="227" t="s">
        <v>19</v>
      </c>
      <c r="N106" s="228" t="s">
        <v>43</v>
      </c>
      <c r="O106" s="84"/>
      <c r="P106" s="229">
        <f>O106*H106</f>
        <v>0</v>
      </c>
      <c r="Q106" s="229">
        <v>0.00027999999999999998</v>
      </c>
      <c r="R106" s="229">
        <f>Q106*H106</f>
        <v>0.0033599999999999997</v>
      </c>
      <c r="S106" s="229">
        <v>0</v>
      </c>
      <c r="T106" s="230">
        <f>S106*H106</f>
        <v>0</v>
      </c>
      <c r="AR106" s="231" t="s">
        <v>237</v>
      </c>
      <c r="AT106" s="231" t="s">
        <v>151</v>
      </c>
      <c r="AU106" s="231" t="s">
        <v>81</v>
      </c>
      <c r="AY106" s="18" t="s">
        <v>149</v>
      </c>
      <c r="BE106" s="232">
        <f>IF(N106="základní",J106,0)</f>
        <v>0</v>
      </c>
      <c r="BF106" s="232">
        <f>IF(N106="snížená",J106,0)</f>
        <v>0</v>
      </c>
      <c r="BG106" s="232">
        <f>IF(N106="zákl. přenesená",J106,0)</f>
        <v>0</v>
      </c>
      <c r="BH106" s="232">
        <f>IF(N106="sníž. přenesená",J106,0)</f>
        <v>0</v>
      </c>
      <c r="BI106" s="232">
        <f>IF(N106="nulová",J106,0)</f>
        <v>0</v>
      </c>
      <c r="BJ106" s="18" t="s">
        <v>79</v>
      </c>
      <c r="BK106" s="232">
        <f>ROUND(I106*H106,2)</f>
        <v>0</v>
      </c>
      <c r="BL106" s="18" t="s">
        <v>237</v>
      </c>
      <c r="BM106" s="231" t="s">
        <v>1515</v>
      </c>
    </row>
    <row r="107" s="1" customFormat="1" ht="16.5" customHeight="1">
      <c r="B107" s="39"/>
      <c r="C107" s="220" t="s">
        <v>214</v>
      </c>
      <c r="D107" s="220" t="s">
        <v>151</v>
      </c>
      <c r="E107" s="221" t="s">
        <v>1516</v>
      </c>
      <c r="F107" s="222" t="s">
        <v>1517</v>
      </c>
      <c r="G107" s="223" t="s">
        <v>406</v>
      </c>
      <c r="H107" s="224">
        <v>12</v>
      </c>
      <c r="I107" s="225"/>
      <c r="J107" s="226">
        <f>ROUND(I107*H107,2)</f>
        <v>0</v>
      </c>
      <c r="K107" s="222" t="s">
        <v>457</v>
      </c>
      <c r="L107" s="44"/>
      <c r="M107" s="227" t="s">
        <v>19</v>
      </c>
      <c r="N107" s="228" t="s">
        <v>43</v>
      </c>
      <c r="O107" s="84"/>
      <c r="P107" s="229">
        <f>O107*H107</f>
        <v>0</v>
      </c>
      <c r="Q107" s="229">
        <v>0.00029999999999999997</v>
      </c>
      <c r="R107" s="229">
        <f>Q107*H107</f>
        <v>0.0035999999999999999</v>
      </c>
      <c r="S107" s="229">
        <v>0</v>
      </c>
      <c r="T107" s="230">
        <f>S107*H107</f>
        <v>0</v>
      </c>
      <c r="AR107" s="231" t="s">
        <v>237</v>
      </c>
      <c r="AT107" s="231" t="s">
        <v>151</v>
      </c>
      <c r="AU107" s="231" t="s">
        <v>81</v>
      </c>
      <c r="AY107" s="18" t="s">
        <v>149</v>
      </c>
      <c r="BE107" s="232">
        <f>IF(N107="základní",J107,0)</f>
        <v>0</v>
      </c>
      <c r="BF107" s="232">
        <f>IF(N107="snížená",J107,0)</f>
        <v>0</v>
      </c>
      <c r="BG107" s="232">
        <f>IF(N107="zákl. přenesená",J107,0)</f>
        <v>0</v>
      </c>
      <c r="BH107" s="232">
        <f>IF(N107="sníž. přenesená",J107,0)</f>
        <v>0</v>
      </c>
      <c r="BI107" s="232">
        <f>IF(N107="nulová",J107,0)</f>
        <v>0</v>
      </c>
      <c r="BJ107" s="18" t="s">
        <v>79</v>
      </c>
      <c r="BK107" s="232">
        <f>ROUND(I107*H107,2)</f>
        <v>0</v>
      </c>
      <c r="BL107" s="18" t="s">
        <v>237</v>
      </c>
      <c r="BM107" s="231" t="s">
        <v>1518</v>
      </c>
    </row>
    <row r="108" s="1" customFormat="1" ht="24" customHeight="1">
      <c r="B108" s="39"/>
      <c r="C108" s="220" t="s">
        <v>220</v>
      </c>
      <c r="D108" s="220" t="s">
        <v>151</v>
      </c>
      <c r="E108" s="221" t="s">
        <v>1519</v>
      </c>
      <c r="F108" s="222" t="s">
        <v>1520</v>
      </c>
      <c r="G108" s="223" t="s">
        <v>206</v>
      </c>
      <c r="H108" s="224">
        <v>0.0089999999999999993</v>
      </c>
      <c r="I108" s="225"/>
      <c r="J108" s="226">
        <f>ROUND(I108*H108,2)</f>
        <v>0</v>
      </c>
      <c r="K108" s="222" t="s">
        <v>155</v>
      </c>
      <c r="L108" s="44"/>
      <c r="M108" s="227" t="s">
        <v>19</v>
      </c>
      <c r="N108" s="228" t="s">
        <v>43</v>
      </c>
      <c r="O108" s="84"/>
      <c r="P108" s="229">
        <f>O108*H108</f>
        <v>0</v>
      </c>
      <c r="Q108" s="229">
        <v>0</v>
      </c>
      <c r="R108" s="229">
        <f>Q108*H108</f>
        <v>0</v>
      </c>
      <c r="S108" s="229">
        <v>0</v>
      </c>
      <c r="T108" s="230">
        <f>S108*H108</f>
        <v>0</v>
      </c>
      <c r="AR108" s="231" t="s">
        <v>237</v>
      </c>
      <c r="AT108" s="231" t="s">
        <v>151</v>
      </c>
      <c r="AU108" s="231" t="s">
        <v>81</v>
      </c>
      <c r="AY108" s="18" t="s">
        <v>149</v>
      </c>
      <c r="BE108" s="232">
        <f>IF(N108="základní",J108,0)</f>
        <v>0</v>
      </c>
      <c r="BF108" s="232">
        <f>IF(N108="snížená",J108,0)</f>
        <v>0</v>
      </c>
      <c r="BG108" s="232">
        <f>IF(N108="zákl. přenesená",J108,0)</f>
        <v>0</v>
      </c>
      <c r="BH108" s="232">
        <f>IF(N108="sníž. přenesená",J108,0)</f>
        <v>0</v>
      </c>
      <c r="BI108" s="232">
        <f>IF(N108="nulová",J108,0)</f>
        <v>0</v>
      </c>
      <c r="BJ108" s="18" t="s">
        <v>79</v>
      </c>
      <c r="BK108" s="232">
        <f>ROUND(I108*H108,2)</f>
        <v>0</v>
      </c>
      <c r="BL108" s="18" t="s">
        <v>237</v>
      </c>
      <c r="BM108" s="231" t="s">
        <v>1521</v>
      </c>
    </row>
    <row r="109" s="11" customFormat="1" ht="22.8" customHeight="1">
      <c r="B109" s="204"/>
      <c r="C109" s="205"/>
      <c r="D109" s="206" t="s">
        <v>71</v>
      </c>
      <c r="E109" s="218" t="s">
        <v>1522</v>
      </c>
      <c r="F109" s="218" t="s">
        <v>1523</v>
      </c>
      <c r="G109" s="205"/>
      <c r="H109" s="205"/>
      <c r="I109" s="208"/>
      <c r="J109" s="219">
        <f>BK109</f>
        <v>0</v>
      </c>
      <c r="K109" s="205"/>
      <c r="L109" s="210"/>
      <c r="M109" s="211"/>
      <c r="N109" s="212"/>
      <c r="O109" s="212"/>
      <c r="P109" s="213">
        <f>SUM(P110:P124)</f>
        <v>0</v>
      </c>
      <c r="Q109" s="212"/>
      <c r="R109" s="213">
        <f>SUM(R110:R124)</f>
        <v>0.38628999999999997</v>
      </c>
      <c r="S109" s="212"/>
      <c r="T109" s="214">
        <f>SUM(T110:T124)</f>
        <v>1.5474000000000001</v>
      </c>
      <c r="AR109" s="215" t="s">
        <v>81</v>
      </c>
      <c r="AT109" s="216" t="s">
        <v>71</v>
      </c>
      <c r="AU109" s="216" t="s">
        <v>79</v>
      </c>
      <c r="AY109" s="215" t="s">
        <v>149</v>
      </c>
      <c r="BK109" s="217">
        <f>SUM(BK110:BK124)</f>
        <v>0</v>
      </c>
    </row>
    <row r="110" s="1" customFormat="1" ht="24" customHeight="1">
      <c r="B110" s="39"/>
      <c r="C110" s="220" t="s">
        <v>227</v>
      </c>
      <c r="D110" s="220" t="s">
        <v>151</v>
      </c>
      <c r="E110" s="221" t="s">
        <v>1524</v>
      </c>
      <c r="F110" s="222" t="s">
        <v>1525</v>
      </c>
      <c r="G110" s="223" t="s">
        <v>406</v>
      </c>
      <c r="H110" s="224">
        <v>12</v>
      </c>
      <c r="I110" s="225"/>
      <c r="J110" s="226">
        <f>ROUND(I110*H110,2)</f>
        <v>0</v>
      </c>
      <c r="K110" s="222" t="s">
        <v>155</v>
      </c>
      <c r="L110" s="44"/>
      <c r="M110" s="227" t="s">
        <v>19</v>
      </c>
      <c r="N110" s="228" t="s">
        <v>43</v>
      </c>
      <c r="O110" s="84"/>
      <c r="P110" s="229">
        <f>O110*H110</f>
        <v>0</v>
      </c>
      <c r="Q110" s="229">
        <v>0</v>
      </c>
      <c r="R110" s="229">
        <f>Q110*H110</f>
        <v>0</v>
      </c>
      <c r="S110" s="229">
        <v>0</v>
      </c>
      <c r="T110" s="230">
        <f>S110*H110</f>
        <v>0</v>
      </c>
      <c r="AR110" s="231" t="s">
        <v>237</v>
      </c>
      <c r="AT110" s="231" t="s">
        <v>151</v>
      </c>
      <c r="AU110" s="231" t="s">
        <v>81</v>
      </c>
      <c r="AY110" s="18" t="s">
        <v>149</v>
      </c>
      <c r="BE110" s="232">
        <f>IF(N110="základní",J110,0)</f>
        <v>0</v>
      </c>
      <c r="BF110" s="232">
        <f>IF(N110="snížená",J110,0)</f>
        <v>0</v>
      </c>
      <c r="BG110" s="232">
        <f>IF(N110="zákl. přenesená",J110,0)</f>
        <v>0</v>
      </c>
      <c r="BH110" s="232">
        <f>IF(N110="sníž. přenesená",J110,0)</f>
        <v>0</v>
      </c>
      <c r="BI110" s="232">
        <f>IF(N110="nulová",J110,0)</f>
        <v>0</v>
      </c>
      <c r="BJ110" s="18" t="s">
        <v>79</v>
      </c>
      <c r="BK110" s="232">
        <f>ROUND(I110*H110,2)</f>
        <v>0</v>
      </c>
      <c r="BL110" s="18" t="s">
        <v>237</v>
      </c>
      <c r="BM110" s="231" t="s">
        <v>1526</v>
      </c>
    </row>
    <row r="111" s="1" customFormat="1" ht="16.5" customHeight="1">
      <c r="B111" s="39"/>
      <c r="C111" s="220" t="s">
        <v>8</v>
      </c>
      <c r="D111" s="220" t="s">
        <v>151</v>
      </c>
      <c r="E111" s="221" t="s">
        <v>1527</v>
      </c>
      <c r="F111" s="222" t="s">
        <v>1528</v>
      </c>
      <c r="G111" s="223" t="s">
        <v>154</v>
      </c>
      <c r="H111" s="224">
        <v>63</v>
      </c>
      <c r="I111" s="225"/>
      <c r="J111" s="226">
        <f>ROUND(I111*H111,2)</f>
        <v>0</v>
      </c>
      <c r="K111" s="222" t="s">
        <v>155</v>
      </c>
      <c r="L111" s="44"/>
      <c r="M111" s="227" t="s">
        <v>19</v>
      </c>
      <c r="N111" s="228" t="s">
        <v>43</v>
      </c>
      <c r="O111" s="84"/>
      <c r="P111" s="229">
        <f>O111*H111</f>
        <v>0</v>
      </c>
      <c r="Q111" s="229">
        <v>0</v>
      </c>
      <c r="R111" s="229">
        <f>Q111*H111</f>
        <v>0</v>
      </c>
      <c r="S111" s="229">
        <v>0.023800000000000002</v>
      </c>
      <c r="T111" s="230">
        <f>S111*H111</f>
        <v>1.4994000000000001</v>
      </c>
      <c r="AR111" s="231" t="s">
        <v>237</v>
      </c>
      <c r="AT111" s="231" t="s">
        <v>151</v>
      </c>
      <c r="AU111" s="231" t="s">
        <v>81</v>
      </c>
      <c r="AY111" s="18" t="s">
        <v>149</v>
      </c>
      <c r="BE111" s="232">
        <f>IF(N111="základní",J111,0)</f>
        <v>0</v>
      </c>
      <c r="BF111" s="232">
        <f>IF(N111="snížená",J111,0)</f>
        <v>0</v>
      </c>
      <c r="BG111" s="232">
        <f>IF(N111="zákl. přenesená",J111,0)</f>
        <v>0</v>
      </c>
      <c r="BH111" s="232">
        <f>IF(N111="sníž. přenesená",J111,0)</f>
        <v>0</v>
      </c>
      <c r="BI111" s="232">
        <f>IF(N111="nulová",J111,0)</f>
        <v>0</v>
      </c>
      <c r="BJ111" s="18" t="s">
        <v>79</v>
      </c>
      <c r="BK111" s="232">
        <f>ROUND(I111*H111,2)</f>
        <v>0</v>
      </c>
      <c r="BL111" s="18" t="s">
        <v>237</v>
      </c>
      <c r="BM111" s="231" t="s">
        <v>1529</v>
      </c>
    </row>
    <row r="112" s="1" customFormat="1" ht="16.5" customHeight="1">
      <c r="B112" s="39"/>
      <c r="C112" s="220" t="s">
        <v>237</v>
      </c>
      <c r="D112" s="220" t="s">
        <v>151</v>
      </c>
      <c r="E112" s="221" t="s">
        <v>1530</v>
      </c>
      <c r="F112" s="222" t="s">
        <v>1531</v>
      </c>
      <c r="G112" s="223" t="s">
        <v>406</v>
      </c>
      <c r="H112" s="224">
        <v>11</v>
      </c>
      <c r="I112" s="225"/>
      <c r="J112" s="226">
        <f>ROUND(I112*H112,2)</f>
        <v>0</v>
      </c>
      <c r="K112" s="222" t="s">
        <v>155</v>
      </c>
      <c r="L112" s="44"/>
      <c r="M112" s="227" t="s">
        <v>19</v>
      </c>
      <c r="N112" s="228" t="s">
        <v>43</v>
      </c>
      <c r="O112" s="84"/>
      <c r="P112" s="229">
        <f>O112*H112</f>
        <v>0</v>
      </c>
      <c r="Q112" s="229">
        <v>0</v>
      </c>
      <c r="R112" s="229">
        <f>Q112*H112</f>
        <v>0</v>
      </c>
      <c r="S112" s="229">
        <v>0</v>
      </c>
      <c r="T112" s="230">
        <f>S112*H112</f>
        <v>0</v>
      </c>
      <c r="AR112" s="231" t="s">
        <v>237</v>
      </c>
      <c r="AT112" s="231" t="s">
        <v>151</v>
      </c>
      <c r="AU112" s="231" t="s">
        <v>81</v>
      </c>
      <c r="AY112" s="18" t="s">
        <v>149</v>
      </c>
      <c r="BE112" s="232">
        <f>IF(N112="základní",J112,0)</f>
        <v>0</v>
      </c>
      <c r="BF112" s="232">
        <f>IF(N112="snížená",J112,0)</f>
        <v>0</v>
      </c>
      <c r="BG112" s="232">
        <f>IF(N112="zákl. přenesená",J112,0)</f>
        <v>0</v>
      </c>
      <c r="BH112" s="232">
        <f>IF(N112="sníž. přenesená",J112,0)</f>
        <v>0</v>
      </c>
      <c r="BI112" s="232">
        <f>IF(N112="nulová",J112,0)</f>
        <v>0</v>
      </c>
      <c r="BJ112" s="18" t="s">
        <v>79</v>
      </c>
      <c r="BK112" s="232">
        <f>ROUND(I112*H112,2)</f>
        <v>0</v>
      </c>
      <c r="BL112" s="18" t="s">
        <v>237</v>
      </c>
      <c r="BM112" s="231" t="s">
        <v>1532</v>
      </c>
    </row>
    <row r="113" s="1" customFormat="1" ht="16.5" customHeight="1">
      <c r="B113" s="39"/>
      <c r="C113" s="220" t="s">
        <v>242</v>
      </c>
      <c r="D113" s="220" t="s">
        <v>151</v>
      </c>
      <c r="E113" s="221" t="s">
        <v>1533</v>
      </c>
      <c r="F113" s="222" t="s">
        <v>1534</v>
      </c>
      <c r="G113" s="223" t="s">
        <v>406</v>
      </c>
      <c r="H113" s="224">
        <v>1</v>
      </c>
      <c r="I113" s="225"/>
      <c r="J113" s="226">
        <f>ROUND(I113*H113,2)</f>
        <v>0</v>
      </c>
      <c r="K113" s="222" t="s">
        <v>155</v>
      </c>
      <c r="L113" s="44"/>
      <c r="M113" s="227" t="s">
        <v>19</v>
      </c>
      <c r="N113" s="228" t="s">
        <v>43</v>
      </c>
      <c r="O113" s="84"/>
      <c r="P113" s="229">
        <f>O113*H113</f>
        <v>0</v>
      </c>
      <c r="Q113" s="229">
        <v>0</v>
      </c>
      <c r="R113" s="229">
        <f>Q113*H113</f>
        <v>0</v>
      </c>
      <c r="S113" s="229">
        <v>0</v>
      </c>
      <c r="T113" s="230">
        <f>S113*H113</f>
        <v>0</v>
      </c>
      <c r="AR113" s="231" t="s">
        <v>237</v>
      </c>
      <c r="AT113" s="231" t="s">
        <v>151</v>
      </c>
      <c r="AU113" s="231" t="s">
        <v>81</v>
      </c>
      <c r="AY113" s="18" t="s">
        <v>149</v>
      </c>
      <c r="BE113" s="232">
        <f>IF(N113="základní",J113,0)</f>
        <v>0</v>
      </c>
      <c r="BF113" s="232">
        <f>IF(N113="snížená",J113,0)</f>
        <v>0</v>
      </c>
      <c r="BG113" s="232">
        <f>IF(N113="zákl. přenesená",J113,0)</f>
        <v>0</v>
      </c>
      <c r="BH113" s="232">
        <f>IF(N113="sníž. přenesená",J113,0)</f>
        <v>0</v>
      </c>
      <c r="BI113" s="232">
        <f>IF(N113="nulová",J113,0)</f>
        <v>0</v>
      </c>
      <c r="BJ113" s="18" t="s">
        <v>79</v>
      </c>
      <c r="BK113" s="232">
        <f>ROUND(I113*H113,2)</f>
        <v>0</v>
      </c>
      <c r="BL113" s="18" t="s">
        <v>237</v>
      </c>
      <c r="BM113" s="231" t="s">
        <v>1535</v>
      </c>
    </row>
    <row r="114" s="1" customFormat="1" ht="16.5" customHeight="1">
      <c r="B114" s="39"/>
      <c r="C114" s="266" t="s">
        <v>247</v>
      </c>
      <c r="D114" s="266" t="s">
        <v>215</v>
      </c>
      <c r="E114" s="267" t="s">
        <v>1536</v>
      </c>
      <c r="F114" s="268" t="s">
        <v>1537</v>
      </c>
      <c r="G114" s="269" t="s">
        <v>406</v>
      </c>
      <c r="H114" s="270">
        <v>1</v>
      </c>
      <c r="I114" s="271"/>
      <c r="J114" s="272">
        <f>ROUND(I114*H114,2)</f>
        <v>0</v>
      </c>
      <c r="K114" s="268" t="s">
        <v>155</v>
      </c>
      <c r="L114" s="273"/>
      <c r="M114" s="274" t="s">
        <v>19</v>
      </c>
      <c r="N114" s="275" t="s">
        <v>43</v>
      </c>
      <c r="O114" s="84"/>
      <c r="P114" s="229">
        <f>O114*H114</f>
        <v>0</v>
      </c>
      <c r="Q114" s="229">
        <v>0.0112</v>
      </c>
      <c r="R114" s="229">
        <f>Q114*H114</f>
        <v>0.0112</v>
      </c>
      <c r="S114" s="229">
        <v>0</v>
      </c>
      <c r="T114" s="230">
        <f>S114*H114</f>
        <v>0</v>
      </c>
      <c r="AR114" s="231" t="s">
        <v>316</v>
      </c>
      <c r="AT114" s="231" t="s">
        <v>215</v>
      </c>
      <c r="AU114" s="231" t="s">
        <v>81</v>
      </c>
      <c r="AY114" s="18" t="s">
        <v>149</v>
      </c>
      <c r="BE114" s="232">
        <f>IF(N114="základní",J114,0)</f>
        <v>0</v>
      </c>
      <c r="BF114" s="232">
        <f>IF(N114="snížená",J114,0)</f>
        <v>0</v>
      </c>
      <c r="BG114" s="232">
        <f>IF(N114="zákl. přenesená",J114,0)</f>
        <v>0</v>
      </c>
      <c r="BH114" s="232">
        <f>IF(N114="sníž. přenesená",J114,0)</f>
        <v>0</v>
      </c>
      <c r="BI114" s="232">
        <f>IF(N114="nulová",J114,0)</f>
        <v>0</v>
      </c>
      <c r="BJ114" s="18" t="s">
        <v>79</v>
      </c>
      <c r="BK114" s="232">
        <f>ROUND(I114*H114,2)</f>
        <v>0</v>
      </c>
      <c r="BL114" s="18" t="s">
        <v>237</v>
      </c>
      <c r="BM114" s="231" t="s">
        <v>1538</v>
      </c>
    </row>
    <row r="115" s="1" customFormat="1" ht="16.5" customHeight="1">
      <c r="B115" s="39"/>
      <c r="C115" s="266" t="s">
        <v>252</v>
      </c>
      <c r="D115" s="266" t="s">
        <v>215</v>
      </c>
      <c r="E115" s="267" t="s">
        <v>1539</v>
      </c>
      <c r="F115" s="268" t="s">
        <v>1540</v>
      </c>
      <c r="G115" s="269" t="s">
        <v>406</v>
      </c>
      <c r="H115" s="270">
        <v>2</v>
      </c>
      <c r="I115" s="271"/>
      <c r="J115" s="272">
        <f>ROUND(I115*H115,2)</f>
        <v>0</v>
      </c>
      <c r="K115" s="268" t="s">
        <v>155</v>
      </c>
      <c r="L115" s="273"/>
      <c r="M115" s="274" t="s">
        <v>19</v>
      </c>
      <c r="N115" s="275" t="s">
        <v>43</v>
      </c>
      <c r="O115" s="84"/>
      <c r="P115" s="229">
        <f>O115*H115</f>
        <v>0</v>
      </c>
      <c r="Q115" s="229">
        <v>0.0132</v>
      </c>
      <c r="R115" s="229">
        <f>Q115*H115</f>
        <v>0.0264</v>
      </c>
      <c r="S115" s="229">
        <v>0</v>
      </c>
      <c r="T115" s="230">
        <f>S115*H115</f>
        <v>0</v>
      </c>
      <c r="AR115" s="231" t="s">
        <v>316</v>
      </c>
      <c r="AT115" s="231" t="s">
        <v>215</v>
      </c>
      <c r="AU115" s="231" t="s">
        <v>81</v>
      </c>
      <c r="AY115" s="18" t="s">
        <v>149</v>
      </c>
      <c r="BE115" s="232">
        <f>IF(N115="základní",J115,0)</f>
        <v>0</v>
      </c>
      <c r="BF115" s="232">
        <f>IF(N115="snížená",J115,0)</f>
        <v>0</v>
      </c>
      <c r="BG115" s="232">
        <f>IF(N115="zákl. přenesená",J115,0)</f>
        <v>0</v>
      </c>
      <c r="BH115" s="232">
        <f>IF(N115="sníž. přenesená",J115,0)</f>
        <v>0</v>
      </c>
      <c r="BI115" s="232">
        <f>IF(N115="nulová",J115,0)</f>
        <v>0</v>
      </c>
      <c r="BJ115" s="18" t="s">
        <v>79</v>
      </c>
      <c r="BK115" s="232">
        <f>ROUND(I115*H115,2)</f>
        <v>0</v>
      </c>
      <c r="BL115" s="18" t="s">
        <v>237</v>
      </c>
      <c r="BM115" s="231" t="s">
        <v>1541</v>
      </c>
    </row>
    <row r="116" s="1" customFormat="1" ht="16.5" customHeight="1">
      <c r="B116" s="39"/>
      <c r="C116" s="266" t="s">
        <v>258</v>
      </c>
      <c r="D116" s="266" t="s">
        <v>215</v>
      </c>
      <c r="E116" s="267" t="s">
        <v>1542</v>
      </c>
      <c r="F116" s="268" t="s">
        <v>1543</v>
      </c>
      <c r="G116" s="269" t="s">
        <v>406</v>
      </c>
      <c r="H116" s="270">
        <v>1</v>
      </c>
      <c r="I116" s="271"/>
      <c r="J116" s="272">
        <f>ROUND(I116*H116,2)</f>
        <v>0</v>
      </c>
      <c r="K116" s="268" t="s">
        <v>155</v>
      </c>
      <c r="L116" s="273"/>
      <c r="M116" s="274" t="s">
        <v>19</v>
      </c>
      <c r="N116" s="275" t="s">
        <v>43</v>
      </c>
      <c r="O116" s="84"/>
      <c r="P116" s="229">
        <f>O116*H116</f>
        <v>0</v>
      </c>
      <c r="Q116" s="229">
        <v>0.016299999999999999</v>
      </c>
      <c r="R116" s="229">
        <f>Q116*H116</f>
        <v>0.016299999999999999</v>
      </c>
      <c r="S116" s="229">
        <v>0</v>
      </c>
      <c r="T116" s="230">
        <f>S116*H116</f>
        <v>0</v>
      </c>
      <c r="AR116" s="231" t="s">
        <v>316</v>
      </c>
      <c r="AT116" s="231" t="s">
        <v>215</v>
      </c>
      <c r="AU116" s="231" t="s">
        <v>81</v>
      </c>
      <c r="AY116" s="18" t="s">
        <v>149</v>
      </c>
      <c r="BE116" s="232">
        <f>IF(N116="základní",J116,0)</f>
        <v>0</v>
      </c>
      <c r="BF116" s="232">
        <f>IF(N116="snížená",J116,0)</f>
        <v>0</v>
      </c>
      <c r="BG116" s="232">
        <f>IF(N116="zákl. přenesená",J116,0)</f>
        <v>0</v>
      </c>
      <c r="BH116" s="232">
        <f>IF(N116="sníž. přenesená",J116,0)</f>
        <v>0</v>
      </c>
      <c r="BI116" s="232">
        <f>IF(N116="nulová",J116,0)</f>
        <v>0</v>
      </c>
      <c r="BJ116" s="18" t="s">
        <v>79</v>
      </c>
      <c r="BK116" s="232">
        <f>ROUND(I116*H116,2)</f>
        <v>0</v>
      </c>
      <c r="BL116" s="18" t="s">
        <v>237</v>
      </c>
      <c r="BM116" s="231" t="s">
        <v>1544</v>
      </c>
    </row>
    <row r="117" s="1" customFormat="1" ht="16.5" customHeight="1">
      <c r="B117" s="39"/>
      <c r="C117" s="266" t="s">
        <v>7</v>
      </c>
      <c r="D117" s="266" t="s">
        <v>215</v>
      </c>
      <c r="E117" s="267" t="s">
        <v>1545</v>
      </c>
      <c r="F117" s="268" t="s">
        <v>1546</v>
      </c>
      <c r="G117" s="269" t="s">
        <v>406</v>
      </c>
      <c r="H117" s="270">
        <v>1</v>
      </c>
      <c r="I117" s="271"/>
      <c r="J117" s="272">
        <f>ROUND(I117*H117,2)</f>
        <v>0</v>
      </c>
      <c r="K117" s="268" t="s">
        <v>155</v>
      </c>
      <c r="L117" s="273"/>
      <c r="M117" s="274" t="s">
        <v>19</v>
      </c>
      <c r="N117" s="275" t="s">
        <v>43</v>
      </c>
      <c r="O117" s="84"/>
      <c r="P117" s="229">
        <f>O117*H117</f>
        <v>0</v>
      </c>
      <c r="Q117" s="229">
        <v>0.04564</v>
      </c>
      <c r="R117" s="229">
        <f>Q117*H117</f>
        <v>0.04564</v>
      </c>
      <c r="S117" s="229">
        <v>0</v>
      </c>
      <c r="T117" s="230">
        <f>S117*H117</f>
        <v>0</v>
      </c>
      <c r="AR117" s="231" t="s">
        <v>316</v>
      </c>
      <c r="AT117" s="231" t="s">
        <v>215</v>
      </c>
      <c r="AU117" s="231" t="s">
        <v>81</v>
      </c>
      <c r="AY117" s="18" t="s">
        <v>149</v>
      </c>
      <c r="BE117" s="232">
        <f>IF(N117="základní",J117,0)</f>
        <v>0</v>
      </c>
      <c r="BF117" s="232">
        <f>IF(N117="snížená",J117,0)</f>
        <v>0</v>
      </c>
      <c r="BG117" s="232">
        <f>IF(N117="zákl. přenesená",J117,0)</f>
        <v>0</v>
      </c>
      <c r="BH117" s="232">
        <f>IF(N117="sníž. přenesená",J117,0)</f>
        <v>0</v>
      </c>
      <c r="BI117" s="232">
        <f>IF(N117="nulová",J117,0)</f>
        <v>0</v>
      </c>
      <c r="BJ117" s="18" t="s">
        <v>79</v>
      </c>
      <c r="BK117" s="232">
        <f>ROUND(I117*H117,2)</f>
        <v>0</v>
      </c>
      <c r="BL117" s="18" t="s">
        <v>237</v>
      </c>
      <c r="BM117" s="231" t="s">
        <v>1547</v>
      </c>
    </row>
    <row r="118" s="1" customFormat="1" ht="16.5" customHeight="1">
      <c r="B118" s="39"/>
      <c r="C118" s="266" t="s">
        <v>265</v>
      </c>
      <c r="D118" s="266" t="s">
        <v>215</v>
      </c>
      <c r="E118" s="267" t="s">
        <v>1548</v>
      </c>
      <c r="F118" s="268" t="s">
        <v>1549</v>
      </c>
      <c r="G118" s="269" t="s">
        <v>406</v>
      </c>
      <c r="H118" s="270">
        <v>1</v>
      </c>
      <c r="I118" s="271"/>
      <c r="J118" s="272">
        <f>ROUND(I118*H118,2)</f>
        <v>0</v>
      </c>
      <c r="K118" s="268" t="s">
        <v>155</v>
      </c>
      <c r="L118" s="273"/>
      <c r="M118" s="274" t="s">
        <v>19</v>
      </c>
      <c r="N118" s="275" t="s">
        <v>43</v>
      </c>
      <c r="O118" s="84"/>
      <c r="P118" s="229">
        <f>O118*H118</f>
        <v>0</v>
      </c>
      <c r="Q118" s="229">
        <v>0.026950000000000002</v>
      </c>
      <c r="R118" s="229">
        <f>Q118*H118</f>
        <v>0.026950000000000002</v>
      </c>
      <c r="S118" s="229">
        <v>0</v>
      </c>
      <c r="T118" s="230">
        <f>S118*H118</f>
        <v>0</v>
      </c>
      <c r="AR118" s="231" t="s">
        <v>316</v>
      </c>
      <c r="AT118" s="231" t="s">
        <v>215</v>
      </c>
      <c r="AU118" s="231" t="s">
        <v>81</v>
      </c>
      <c r="AY118" s="18" t="s">
        <v>149</v>
      </c>
      <c r="BE118" s="232">
        <f>IF(N118="základní",J118,0)</f>
        <v>0</v>
      </c>
      <c r="BF118" s="232">
        <f>IF(N118="snížená",J118,0)</f>
        <v>0</v>
      </c>
      <c r="BG118" s="232">
        <f>IF(N118="zákl. přenesená",J118,0)</f>
        <v>0</v>
      </c>
      <c r="BH118" s="232">
        <f>IF(N118="sníž. přenesená",J118,0)</f>
        <v>0</v>
      </c>
      <c r="BI118" s="232">
        <f>IF(N118="nulová",J118,0)</f>
        <v>0</v>
      </c>
      <c r="BJ118" s="18" t="s">
        <v>79</v>
      </c>
      <c r="BK118" s="232">
        <f>ROUND(I118*H118,2)</f>
        <v>0</v>
      </c>
      <c r="BL118" s="18" t="s">
        <v>237</v>
      </c>
      <c r="BM118" s="231" t="s">
        <v>1550</v>
      </c>
    </row>
    <row r="119" s="1" customFormat="1" ht="16.5" customHeight="1">
      <c r="B119" s="39"/>
      <c r="C119" s="266" t="s">
        <v>269</v>
      </c>
      <c r="D119" s="266" t="s">
        <v>215</v>
      </c>
      <c r="E119" s="267" t="s">
        <v>1551</v>
      </c>
      <c r="F119" s="268" t="s">
        <v>1552</v>
      </c>
      <c r="G119" s="269" t="s">
        <v>406</v>
      </c>
      <c r="H119" s="270">
        <v>4</v>
      </c>
      <c r="I119" s="271"/>
      <c r="J119" s="272">
        <f>ROUND(I119*H119,2)</f>
        <v>0</v>
      </c>
      <c r="K119" s="268" t="s">
        <v>155</v>
      </c>
      <c r="L119" s="273"/>
      <c r="M119" s="274" t="s">
        <v>19</v>
      </c>
      <c r="N119" s="275" t="s">
        <v>43</v>
      </c>
      <c r="O119" s="84"/>
      <c r="P119" s="229">
        <f>O119*H119</f>
        <v>0</v>
      </c>
      <c r="Q119" s="229">
        <v>0.03773</v>
      </c>
      <c r="R119" s="229">
        <f>Q119*H119</f>
        <v>0.15092</v>
      </c>
      <c r="S119" s="229">
        <v>0</v>
      </c>
      <c r="T119" s="230">
        <f>S119*H119</f>
        <v>0</v>
      </c>
      <c r="AR119" s="231" t="s">
        <v>316</v>
      </c>
      <c r="AT119" s="231" t="s">
        <v>215</v>
      </c>
      <c r="AU119" s="231" t="s">
        <v>81</v>
      </c>
      <c r="AY119" s="18" t="s">
        <v>149</v>
      </c>
      <c r="BE119" s="232">
        <f>IF(N119="základní",J119,0)</f>
        <v>0</v>
      </c>
      <c r="BF119" s="232">
        <f>IF(N119="snížená",J119,0)</f>
        <v>0</v>
      </c>
      <c r="BG119" s="232">
        <f>IF(N119="zákl. přenesená",J119,0)</f>
        <v>0</v>
      </c>
      <c r="BH119" s="232">
        <f>IF(N119="sníž. přenesená",J119,0)</f>
        <v>0</v>
      </c>
      <c r="BI119" s="232">
        <f>IF(N119="nulová",J119,0)</f>
        <v>0</v>
      </c>
      <c r="BJ119" s="18" t="s">
        <v>79</v>
      </c>
      <c r="BK119" s="232">
        <f>ROUND(I119*H119,2)</f>
        <v>0</v>
      </c>
      <c r="BL119" s="18" t="s">
        <v>237</v>
      </c>
      <c r="BM119" s="231" t="s">
        <v>1553</v>
      </c>
    </row>
    <row r="120" s="1" customFormat="1" ht="16.5" customHeight="1">
      <c r="B120" s="39"/>
      <c r="C120" s="266" t="s">
        <v>274</v>
      </c>
      <c r="D120" s="266" t="s">
        <v>215</v>
      </c>
      <c r="E120" s="267" t="s">
        <v>1554</v>
      </c>
      <c r="F120" s="268" t="s">
        <v>1555</v>
      </c>
      <c r="G120" s="269" t="s">
        <v>406</v>
      </c>
      <c r="H120" s="270">
        <v>1</v>
      </c>
      <c r="I120" s="271"/>
      <c r="J120" s="272">
        <f>ROUND(I120*H120,2)</f>
        <v>0</v>
      </c>
      <c r="K120" s="268" t="s">
        <v>155</v>
      </c>
      <c r="L120" s="273"/>
      <c r="M120" s="274" t="s">
        <v>19</v>
      </c>
      <c r="N120" s="275" t="s">
        <v>43</v>
      </c>
      <c r="O120" s="84"/>
      <c r="P120" s="229">
        <f>O120*H120</f>
        <v>0</v>
      </c>
      <c r="Q120" s="229">
        <v>0.044639999999999999</v>
      </c>
      <c r="R120" s="229">
        <f>Q120*H120</f>
        <v>0.044639999999999999</v>
      </c>
      <c r="S120" s="229">
        <v>0</v>
      </c>
      <c r="T120" s="230">
        <f>S120*H120</f>
        <v>0</v>
      </c>
      <c r="AR120" s="231" t="s">
        <v>316</v>
      </c>
      <c r="AT120" s="231" t="s">
        <v>215</v>
      </c>
      <c r="AU120" s="231" t="s">
        <v>81</v>
      </c>
      <c r="AY120" s="18" t="s">
        <v>149</v>
      </c>
      <c r="BE120" s="232">
        <f>IF(N120="základní",J120,0)</f>
        <v>0</v>
      </c>
      <c r="BF120" s="232">
        <f>IF(N120="snížená",J120,0)</f>
        <v>0</v>
      </c>
      <c r="BG120" s="232">
        <f>IF(N120="zákl. přenesená",J120,0)</f>
        <v>0</v>
      </c>
      <c r="BH120" s="232">
        <f>IF(N120="sníž. přenesená",J120,0)</f>
        <v>0</v>
      </c>
      <c r="BI120" s="232">
        <f>IF(N120="nulová",J120,0)</f>
        <v>0</v>
      </c>
      <c r="BJ120" s="18" t="s">
        <v>79</v>
      </c>
      <c r="BK120" s="232">
        <f>ROUND(I120*H120,2)</f>
        <v>0</v>
      </c>
      <c r="BL120" s="18" t="s">
        <v>237</v>
      </c>
      <c r="BM120" s="231" t="s">
        <v>1556</v>
      </c>
    </row>
    <row r="121" s="1" customFormat="1" ht="16.5" customHeight="1">
      <c r="B121" s="39"/>
      <c r="C121" s="266" t="s">
        <v>279</v>
      </c>
      <c r="D121" s="266" t="s">
        <v>215</v>
      </c>
      <c r="E121" s="267" t="s">
        <v>1557</v>
      </c>
      <c r="F121" s="268" t="s">
        <v>1558</v>
      </c>
      <c r="G121" s="269" t="s">
        <v>406</v>
      </c>
      <c r="H121" s="270">
        <v>1</v>
      </c>
      <c r="I121" s="271"/>
      <c r="J121" s="272">
        <f>ROUND(I121*H121,2)</f>
        <v>0</v>
      </c>
      <c r="K121" s="268" t="s">
        <v>155</v>
      </c>
      <c r="L121" s="273"/>
      <c r="M121" s="274" t="s">
        <v>19</v>
      </c>
      <c r="N121" s="275" t="s">
        <v>43</v>
      </c>
      <c r="O121" s="84"/>
      <c r="P121" s="229">
        <f>O121*H121</f>
        <v>0</v>
      </c>
      <c r="Q121" s="229">
        <v>0.063600000000000004</v>
      </c>
      <c r="R121" s="229">
        <f>Q121*H121</f>
        <v>0.063600000000000004</v>
      </c>
      <c r="S121" s="229">
        <v>0</v>
      </c>
      <c r="T121" s="230">
        <f>S121*H121</f>
        <v>0</v>
      </c>
      <c r="AR121" s="231" t="s">
        <v>316</v>
      </c>
      <c r="AT121" s="231" t="s">
        <v>215</v>
      </c>
      <c r="AU121" s="231" t="s">
        <v>81</v>
      </c>
      <c r="AY121" s="18" t="s">
        <v>149</v>
      </c>
      <c r="BE121" s="232">
        <f>IF(N121="základní",J121,0)</f>
        <v>0</v>
      </c>
      <c r="BF121" s="232">
        <f>IF(N121="snížená",J121,0)</f>
        <v>0</v>
      </c>
      <c r="BG121" s="232">
        <f>IF(N121="zákl. přenesená",J121,0)</f>
        <v>0</v>
      </c>
      <c r="BH121" s="232">
        <f>IF(N121="sníž. přenesená",J121,0)</f>
        <v>0</v>
      </c>
      <c r="BI121" s="232">
        <f>IF(N121="nulová",J121,0)</f>
        <v>0</v>
      </c>
      <c r="BJ121" s="18" t="s">
        <v>79</v>
      </c>
      <c r="BK121" s="232">
        <f>ROUND(I121*H121,2)</f>
        <v>0</v>
      </c>
      <c r="BL121" s="18" t="s">
        <v>237</v>
      </c>
      <c r="BM121" s="231" t="s">
        <v>1559</v>
      </c>
    </row>
    <row r="122" s="1" customFormat="1" ht="16.5" customHeight="1">
      <c r="B122" s="39"/>
      <c r="C122" s="220" t="s">
        <v>285</v>
      </c>
      <c r="D122" s="220" t="s">
        <v>151</v>
      </c>
      <c r="E122" s="221" t="s">
        <v>1560</v>
      </c>
      <c r="F122" s="222" t="s">
        <v>1561</v>
      </c>
      <c r="G122" s="223" t="s">
        <v>406</v>
      </c>
      <c r="H122" s="224">
        <v>12</v>
      </c>
      <c r="I122" s="225"/>
      <c r="J122" s="226">
        <f>ROUND(I122*H122,2)</f>
        <v>0</v>
      </c>
      <c r="K122" s="222" t="s">
        <v>155</v>
      </c>
      <c r="L122" s="44"/>
      <c r="M122" s="227" t="s">
        <v>19</v>
      </c>
      <c r="N122" s="228" t="s">
        <v>43</v>
      </c>
      <c r="O122" s="84"/>
      <c r="P122" s="229">
        <f>O122*H122</f>
        <v>0</v>
      </c>
      <c r="Q122" s="229">
        <v>0</v>
      </c>
      <c r="R122" s="229">
        <f>Q122*H122</f>
        <v>0</v>
      </c>
      <c r="S122" s="229">
        <v>0</v>
      </c>
      <c r="T122" s="230">
        <f>S122*H122</f>
        <v>0</v>
      </c>
      <c r="AR122" s="231" t="s">
        <v>237</v>
      </c>
      <c r="AT122" s="231" t="s">
        <v>151</v>
      </c>
      <c r="AU122" s="231" t="s">
        <v>81</v>
      </c>
      <c r="AY122" s="18" t="s">
        <v>149</v>
      </c>
      <c r="BE122" s="232">
        <f>IF(N122="základní",J122,0)</f>
        <v>0</v>
      </c>
      <c r="BF122" s="232">
        <f>IF(N122="snížená",J122,0)</f>
        <v>0</v>
      </c>
      <c r="BG122" s="232">
        <f>IF(N122="zákl. přenesená",J122,0)</f>
        <v>0</v>
      </c>
      <c r="BH122" s="232">
        <f>IF(N122="sníž. přenesená",J122,0)</f>
        <v>0</v>
      </c>
      <c r="BI122" s="232">
        <f>IF(N122="nulová",J122,0)</f>
        <v>0</v>
      </c>
      <c r="BJ122" s="18" t="s">
        <v>79</v>
      </c>
      <c r="BK122" s="232">
        <f>ROUND(I122*H122,2)</f>
        <v>0</v>
      </c>
      <c r="BL122" s="18" t="s">
        <v>237</v>
      </c>
      <c r="BM122" s="231" t="s">
        <v>1562</v>
      </c>
    </row>
    <row r="123" s="1" customFormat="1" ht="16.5" customHeight="1">
      <c r="B123" s="39"/>
      <c r="C123" s="220" t="s">
        <v>289</v>
      </c>
      <c r="D123" s="220" t="s">
        <v>151</v>
      </c>
      <c r="E123" s="221" t="s">
        <v>1563</v>
      </c>
      <c r="F123" s="222" t="s">
        <v>1564</v>
      </c>
      <c r="G123" s="223" t="s">
        <v>406</v>
      </c>
      <c r="H123" s="224">
        <v>64</v>
      </c>
      <c r="I123" s="225"/>
      <c r="J123" s="226">
        <f>ROUND(I123*H123,2)</f>
        <v>0</v>
      </c>
      <c r="K123" s="222" t="s">
        <v>155</v>
      </c>
      <c r="L123" s="44"/>
      <c r="M123" s="227" t="s">
        <v>19</v>
      </c>
      <c r="N123" s="228" t="s">
        <v>43</v>
      </c>
      <c r="O123" s="84"/>
      <c r="P123" s="229">
        <f>O123*H123</f>
        <v>0</v>
      </c>
      <c r="Q123" s="229">
        <v>1.0000000000000001E-05</v>
      </c>
      <c r="R123" s="229">
        <f>Q123*H123</f>
        <v>0.00064000000000000005</v>
      </c>
      <c r="S123" s="229">
        <v>0.00075000000000000002</v>
      </c>
      <c r="T123" s="230">
        <f>S123*H123</f>
        <v>0.048000000000000001</v>
      </c>
      <c r="AR123" s="231" t="s">
        <v>237</v>
      </c>
      <c r="AT123" s="231" t="s">
        <v>151</v>
      </c>
      <c r="AU123" s="231" t="s">
        <v>81</v>
      </c>
      <c r="AY123" s="18" t="s">
        <v>149</v>
      </c>
      <c r="BE123" s="232">
        <f>IF(N123="základní",J123,0)</f>
        <v>0</v>
      </c>
      <c r="BF123" s="232">
        <f>IF(N123="snížená",J123,0)</f>
        <v>0</v>
      </c>
      <c r="BG123" s="232">
        <f>IF(N123="zákl. přenesená",J123,0)</f>
        <v>0</v>
      </c>
      <c r="BH123" s="232">
        <f>IF(N123="sníž. přenesená",J123,0)</f>
        <v>0</v>
      </c>
      <c r="BI123" s="232">
        <f>IF(N123="nulová",J123,0)</f>
        <v>0</v>
      </c>
      <c r="BJ123" s="18" t="s">
        <v>79</v>
      </c>
      <c r="BK123" s="232">
        <f>ROUND(I123*H123,2)</f>
        <v>0</v>
      </c>
      <c r="BL123" s="18" t="s">
        <v>237</v>
      </c>
      <c r="BM123" s="231" t="s">
        <v>1565</v>
      </c>
    </row>
    <row r="124" s="1" customFormat="1" ht="24" customHeight="1">
      <c r="B124" s="39"/>
      <c r="C124" s="220" t="s">
        <v>293</v>
      </c>
      <c r="D124" s="220" t="s">
        <v>151</v>
      </c>
      <c r="E124" s="221" t="s">
        <v>1566</v>
      </c>
      <c r="F124" s="222" t="s">
        <v>1567</v>
      </c>
      <c r="G124" s="223" t="s">
        <v>206</v>
      </c>
      <c r="H124" s="224">
        <v>0.38600000000000001</v>
      </c>
      <c r="I124" s="225"/>
      <c r="J124" s="226">
        <f>ROUND(I124*H124,2)</f>
        <v>0</v>
      </c>
      <c r="K124" s="222" t="s">
        <v>155</v>
      </c>
      <c r="L124" s="44"/>
      <c r="M124" s="227" t="s">
        <v>19</v>
      </c>
      <c r="N124" s="228" t="s">
        <v>43</v>
      </c>
      <c r="O124" s="84"/>
      <c r="P124" s="229">
        <f>O124*H124</f>
        <v>0</v>
      </c>
      <c r="Q124" s="229">
        <v>0</v>
      </c>
      <c r="R124" s="229">
        <f>Q124*H124</f>
        <v>0</v>
      </c>
      <c r="S124" s="229">
        <v>0</v>
      </c>
      <c r="T124" s="230">
        <f>S124*H124</f>
        <v>0</v>
      </c>
      <c r="AR124" s="231" t="s">
        <v>237</v>
      </c>
      <c r="AT124" s="231" t="s">
        <v>151</v>
      </c>
      <c r="AU124" s="231" t="s">
        <v>81</v>
      </c>
      <c r="AY124" s="18" t="s">
        <v>149</v>
      </c>
      <c r="BE124" s="232">
        <f>IF(N124="základní",J124,0)</f>
        <v>0</v>
      </c>
      <c r="BF124" s="232">
        <f>IF(N124="snížená",J124,0)</f>
        <v>0</v>
      </c>
      <c r="BG124" s="232">
        <f>IF(N124="zákl. přenesená",J124,0)</f>
        <v>0</v>
      </c>
      <c r="BH124" s="232">
        <f>IF(N124="sníž. přenesená",J124,0)</f>
        <v>0</v>
      </c>
      <c r="BI124" s="232">
        <f>IF(N124="nulová",J124,0)</f>
        <v>0</v>
      </c>
      <c r="BJ124" s="18" t="s">
        <v>79</v>
      </c>
      <c r="BK124" s="232">
        <f>ROUND(I124*H124,2)</f>
        <v>0</v>
      </c>
      <c r="BL124" s="18" t="s">
        <v>237</v>
      </c>
      <c r="BM124" s="231" t="s">
        <v>1568</v>
      </c>
    </row>
    <row r="125" s="11" customFormat="1" ht="22.8" customHeight="1">
      <c r="B125" s="204"/>
      <c r="C125" s="205"/>
      <c r="D125" s="206" t="s">
        <v>71</v>
      </c>
      <c r="E125" s="218" t="s">
        <v>1118</v>
      </c>
      <c r="F125" s="218" t="s">
        <v>1569</v>
      </c>
      <c r="G125" s="205"/>
      <c r="H125" s="205"/>
      <c r="I125" s="208"/>
      <c r="J125" s="219">
        <f>BK125</f>
        <v>0</v>
      </c>
      <c r="K125" s="205"/>
      <c r="L125" s="210"/>
      <c r="M125" s="211"/>
      <c r="N125" s="212"/>
      <c r="O125" s="212"/>
      <c r="P125" s="213">
        <f>SUM(P126:P127)</f>
        <v>0</v>
      </c>
      <c r="Q125" s="212"/>
      <c r="R125" s="213">
        <f>SUM(R126:R127)</f>
        <v>0.0067599999999999995</v>
      </c>
      <c r="S125" s="212"/>
      <c r="T125" s="214">
        <f>SUM(T126:T127)</f>
        <v>0</v>
      </c>
      <c r="AR125" s="215" t="s">
        <v>81</v>
      </c>
      <c r="AT125" s="216" t="s">
        <v>71</v>
      </c>
      <c r="AU125" s="216" t="s">
        <v>79</v>
      </c>
      <c r="AY125" s="215" t="s">
        <v>149</v>
      </c>
      <c r="BK125" s="217">
        <f>SUM(BK126:BK127)</f>
        <v>0</v>
      </c>
    </row>
    <row r="126" s="1" customFormat="1" ht="16.5" customHeight="1">
      <c r="B126" s="39"/>
      <c r="C126" s="220" t="s">
        <v>300</v>
      </c>
      <c r="D126" s="220" t="s">
        <v>151</v>
      </c>
      <c r="E126" s="221" t="s">
        <v>1143</v>
      </c>
      <c r="F126" s="222" t="s">
        <v>1144</v>
      </c>
      <c r="G126" s="223" t="s">
        <v>154</v>
      </c>
      <c r="H126" s="224">
        <v>26</v>
      </c>
      <c r="I126" s="225"/>
      <c r="J126" s="226">
        <f>ROUND(I126*H126,2)</f>
        <v>0</v>
      </c>
      <c r="K126" s="222" t="s">
        <v>155</v>
      </c>
      <c r="L126" s="44"/>
      <c r="M126" s="227" t="s">
        <v>19</v>
      </c>
      <c r="N126" s="228" t="s">
        <v>43</v>
      </c>
      <c r="O126" s="84"/>
      <c r="P126" s="229">
        <f>O126*H126</f>
        <v>0</v>
      </c>
      <c r="Q126" s="229">
        <v>0.00013999999999999999</v>
      </c>
      <c r="R126" s="229">
        <f>Q126*H126</f>
        <v>0.0036399999999999996</v>
      </c>
      <c r="S126" s="229">
        <v>0</v>
      </c>
      <c r="T126" s="230">
        <f>S126*H126</f>
        <v>0</v>
      </c>
      <c r="AR126" s="231" t="s">
        <v>237</v>
      </c>
      <c r="AT126" s="231" t="s">
        <v>151</v>
      </c>
      <c r="AU126" s="231" t="s">
        <v>81</v>
      </c>
      <c r="AY126" s="18" t="s">
        <v>149</v>
      </c>
      <c r="BE126" s="232">
        <f>IF(N126="základní",J126,0)</f>
        <v>0</v>
      </c>
      <c r="BF126" s="232">
        <f>IF(N126="snížená",J126,0)</f>
        <v>0</v>
      </c>
      <c r="BG126" s="232">
        <f>IF(N126="zákl. přenesená",J126,0)</f>
        <v>0</v>
      </c>
      <c r="BH126" s="232">
        <f>IF(N126="sníž. přenesená",J126,0)</f>
        <v>0</v>
      </c>
      <c r="BI126" s="232">
        <f>IF(N126="nulová",J126,0)</f>
        <v>0</v>
      </c>
      <c r="BJ126" s="18" t="s">
        <v>79</v>
      </c>
      <c r="BK126" s="232">
        <f>ROUND(I126*H126,2)</f>
        <v>0</v>
      </c>
      <c r="BL126" s="18" t="s">
        <v>237</v>
      </c>
      <c r="BM126" s="231" t="s">
        <v>1570</v>
      </c>
    </row>
    <row r="127" s="1" customFormat="1" ht="16.5" customHeight="1">
      <c r="B127" s="39"/>
      <c r="C127" s="220" t="s">
        <v>304</v>
      </c>
      <c r="D127" s="220" t="s">
        <v>151</v>
      </c>
      <c r="E127" s="221" t="s">
        <v>1154</v>
      </c>
      <c r="F127" s="222" t="s">
        <v>1155</v>
      </c>
      <c r="G127" s="223" t="s">
        <v>154</v>
      </c>
      <c r="H127" s="224">
        <v>26</v>
      </c>
      <c r="I127" s="225"/>
      <c r="J127" s="226">
        <f>ROUND(I127*H127,2)</f>
        <v>0</v>
      </c>
      <c r="K127" s="222" t="s">
        <v>155</v>
      </c>
      <c r="L127" s="44"/>
      <c r="M127" s="289" t="s">
        <v>19</v>
      </c>
      <c r="N127" s="290" t="s">
        <v>43</v>
      </c>
      <c r="O127" s="291"/>
      <c r="P127" s="292">
        <f>O127*H127</f>
        <v>0</v>
      </c>
      <c r="Q127" s="292">
        <v>0.00012</v>
      </c>
      <c r="R127" s="292">
        <f>Q127*H127</f>
        <v>0.0031199999999999999</v>
      </c>
      <c r="S127" s="292">
        <v>0</v>
      </c>
      <c r="T127" s="293">
        <f>S127*H127</f>
        <v>0</v>
      </c>
      <c r="AR127" s="231" t="s">
        <v>237</v>
      </c>
      <c r="AT127" s="231" t="s">
        <v>151</v>
      </c>
      <c r="AU127" s="231" t="s">
        <v>81</v>
      </c>
      <c r="AY127" s="18" t="s">
        <v>149</v>
      </c>
      <c r="BE127" s="232">
        <f>IF(N127="základní",J127,0)</f>
        <v>0</v>
      </c>
      <c r="BF127" s="232">
        <f>IF(N127="snížená",J127,0)</f>
        <v>0</v>
      </c>
      <c r="BG127" s="232">
        <f>IF(N127="zákl. přenesená",J127,0)</f>
        <v>0</v>
      </c>
      <c r="BH127" s="232">
        <f>IF(N127="sníž. přenesená",J127,0)</f>
        <v>0</v>
      </c>
      <c r="BI127" s="232">
        <f>IF(N127="nulová",J127,0)</f>
        <v>0</v>
      </c>
      <c r="BJ127" s="18" t="s">
        <v>79</v>
      </c>
      <c r="BK127" s="232">
        <f>ROUND(I127*H127,2)</f>
        <v>0</v>
      </c>
      <c r="BL127" s="18" t="s">
        <v>237</v>
      </c>
      <c r="BM127" s="231" t="s">
        <v>1571</v>
      </c>
    </row>
    <row r="128" s="1" customFormat="1" ht="6.96" customHeight="1">
      <c r="B128" s="59"/>
      <c r="C128" s="60"/>
      <c r="D128" s="60"/>
      <c r="E128" s="60"/>
      <c r="F128" s="60"/>
      <c r="G128" s="60"/>
      <c r="H128" s="60"/>
      <c r="I128" s="171"/>
      <c r="J128" s="60"/>
      <c r="K128" s="60"/>
      <c r="L128" s="44"/>
    </row>
  </sheetData>
  <sheetProtection sheet="1" autoFilter="0" formatColumns="0" formatRows="0" objects="1" scenarios="1" spinCount="100000" saltValue="fDfZD9rpOBwlKbprClwR/WuZCu4+fPw3sixylSQpR8iVHoNOJeGm7/XKXwdlMSibfTeodNId8GU/qdvj8UGlTw==" hashValue="t263NgQvrXuALFMJ8234fRmUa3tKvCw971qJ7sCDEQymf2+ge6mMmS92qIwNpLCIvuwwEmofmvTYaLME3gfmIg==" algorithmName="SHA-512" password="CC35"/>
  <autoFilter ref="C90:K127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79:H79"/>
    <mergeCell ref="E81:H81"/>
    <mergeCell ref="E83:H83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00.83" customWidth="1"/>
    <col min="7" max="7" width="7" customWidth="1"/>
    <col min="8" max="8" width="11.5" customWidth="1"/>
    <col min="9" max="9" width="20.17" style="138" customWidth="1"/>
    <col min="10" max="10" width="20.17" customWidth="1"/>
    <col min="11" max="11" width="20.17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8" t="s">
        <v>95</v>
      </c>
    </row>
    <row r="3" ht="6.96" customHeight="1">
      <c r="B3" s="139"/>
      <c r="C3" s="140"/>
      <c r="D3" s="140"/>
      <c r="E3" s="140"/>
      <c r="F3" s="140"/>
      <c r="G3" s="140"/>
      <c r="H3" s="140"/>
      <c r="I3" s="141"/>
      <c r="J3" s="140"/>
      <c r="K3" s="140"/>
      <c r="L3" s="21"/>
      <c r="AT3" s="18" t="s">
        <v>81</v>
      </c>
    </row>
    <row r="4" ht="24.96" customHeight="1">
      <c r="B4" s="21"/>
      <c r="D4" s="142" t="s">
        <v>97</v>
      </c>
      <c r="L4" s="21"/>
      <c r="M4" s="143" t="s">
        <v>10</v>
      </c>
      <c r="AT4" s="18" t="s">
        <v>4</v>
      </c>
    </row>
    <row r="5" ht="6.96" customHeight="1">
      <c r="B5" s="21"/>
      <c r="L5" s="21"/>
    </row>
    <row r="6" ht="12" customHeight="1">
      <c r="B6" s="21"/>
      <c r="D6" s="144" t="s">
        <v>16</v>
      </c>
      <c r="L6" s="21"/>
    </row>
    <row r="7" ht="16.5" customHeight="1">
      <c r="B7" s="21"/>
      <c r="E7" s="145" t="str">
        <f>'Rekapitulace stavby'!K6</f>
        <v>ON – Rosice u Brna</v>
      </c>
      <c r="F7" s="144"/>
      <c r="G7" s="144"/>
      <c r="H7" s="144"/>
      <c r="L7" s="21"/>
    </row>
    <row r="8" ht="12" customHeight="1">
      <c r="B8" s="21"/>
      <c r="D8" s="144" t="s">
        <v>98</v>
      </c>
      <c r="L8" s="21"/>
    </row>
    <row r="9" s="1" customFormat="1" ht="16.5" customHeight="1">
      <c r="B9" s="44"/>
      <c r="E9" s="145" t="s">
        <v>99</v>
      </c>
      <c r="F9" s="1"/>
      <c r="G9" s="1"/>
      <c r="H9" s="1"/>
      <c r="I9" s="146"/>
      <c r="L9" s="44"/>
    </row>
    <row r="10" s="1" customFormat="1" ht="12" customHeight="1">
      <c r="B10" s="44"/>
      <c r="D10" s="144" t="s">
        <v>100</v>
      </c>
      <c r="I10" s="146"/>
      <c r="L10" s="44"/>
    </row>
    <row r="11" s="1" customFormat="1" ht="36.96" customHeight="1">
      <c r="B11" s="44"/>
      <c r="E11" s="147" t="s">
        <v>1572</v>
      </c>
      <c r="F11" s="1"/>
      <c r="G11" s="1"/>
      <c r="H11" s="1"/>
      <c r="I11" s="146"/>
      <c r="L11" s="44"/>
    </row>
    <row r="12" s="1" customFormat="1">
      <c r="B12" s="44"/>
      <c r="I12" s="146"/>
      <c r="L12" s="44"/>
    </row>
    <row r="13" s="1" customFormat="1" ht="12" customHeight="1">
      <c r="B13" s="44"/>
      <c r="D13" s="144" t="s">
        <v>18</v>
      </c>
      <c r="F13" s="133" t="s">
        <v>96</v>
      </c>
      <c r="I13" s="148" t="s">
        <v>20</v>
      </c>
      <c r="J13" s="133" t="s">
        <v>19</v>
      </c>
      <c r="L13" s="44"/>
    </row>
    <row r="14" s="1" customFormat="1" ht="12" customHeight="1">
      <c r="B14" s="44"/>
      <c r="D14" s="144" t="s">
        <v>21</v>
      </c>
      <c r="F14" s="133" t="s">
        <v>22</v>
      </c>
      <c r="I14" s="148" t="s">
        <v>23</v>
      </c>
      <c r="J14" s="149" t="str">
        <f>'Rekapitulace stavby'!AN8</f>
        <v>21. 1. 2019</v>
      </c>
      <c r="L14" s="44"/>
    </row>
    <row r="15" s="1" customFormat="1" ht="10.8" customHeight="1">
      <c r="B15" s="44"/>
      <c r="I15" s="146"/>
      <c r="L15" s="44"/>
    </row>
    <row r="16" s="1" customFormat="1" ht="12" customHeight="1">
      <c r="B16" s="44"/>
      <c r="D16" s="144" t="s">
        <v>25</v>
      </c>
      <c r="I16" s="148" t="s">
        <v>26</v>
      </c>
      <c r="J16" s="133" t="s">
        <v>19</v>
      </c>
      <c r="L16" s="44"/>
    </row>
    <row r="17" s="1" customFormat="1" ht="18" customHeight="1">
      <c r="B17" s="44"/>
      <c r="E17" s="133" t="s">
        <v>27</v>
      </c>
      <c r="I17" s="148" t="s">
        <v>28</v>
      </c>
      <c r="J17" s="133" t="s">
        <v>19</v>
      </c>
      <c r="L17" s="44"/>
    </row>
    <row r="18" s="1" customFormat="1" ht="6.96" customHeight="1">
      <c r="B18" s="44"/>
      <c r="I18" s="146"/>
      <c r="L18" s="44"/>
    </row>
    <row r="19" s="1" customFormat="1" ht="12" customHeight="1">
      <c r="B19" s="44"/>
      <c r="D19" s="144" t="s">
        <v>29</v>
      </c>
      <c r="I19" s="148" t="s">
        <v>26</v>
      </c>
      <c r="J19" s="34" t="str">
        <f>'Rekapitulace stavby'!AN13</f>
        <v>Vyplň údaj</v>
      </c>
      <c r="L19" s="44"/>
    </row>
    <row r="20" s="1" customFormat="1" ht="18" customHeight="1">
      <c r="B20" s="44"/>
      <c r="E20" s="34" t="str">
        <f>'Rekapitulace stavby'!E14</f>
        <v>Vyplň údaj</v>
      </c>
      <c r="F20" s="133"/>
      <c r="G20" s="133"/>
      <c r="H20" s="133"/>
      <c r="I20" s="148" t="s">
        <v>28</v>
      </c>
      <c r="J20" s="34" t="str">
        <f>'Rekapitulace stavby'!AN14</f>
        <v>Vyplň údaj</v>
      </c>
      <c r="L20" s="44"/>
    </row>
    <row r="21" s="1" customFormat="1" ht="6.96" customHeight="1">
      <c r="B21" s="44"/>
      <c r="I21" s="146"/>
      <c r="L21" s="44"/>
    </row>
    <row r="22" s="1" customFormat="1" ht="12" customHeight="1">
      <c r="B22" s="44"/>
      <c r="D22" s="144" t="s">
        <v>31</v>
      </c>
      <c r="I22" s="148" t="s">
        <v>26</v>
      </c>
      <c r="J22" s="133" t="s">
        <v>32</v>
      </c>
      <c r="L22" s="44"/>
    </row>
    <row r="23" s="1" customFormat="1" ht="18" customHeight="1">
      <c r="B23" s="44"/>
      <c r="E23" s="133" t="s">
        <v>33</v>
      </c>
      <c r="I23" s="148" t="s">
        <v>28</v>
      </c>
      <c r="J23" s="133" t="s">
        <v>19</v>
      </c>
      <c r="L23" s="44"/>
    </row>
    <row r="24" s="1" customFormat="1" ht="6.96" customHeight="1">
      <c r="B24" s="44"/>
      <c r="I24" s="146"/>
      <c r="L24" s="44"/>
    </row>
    <row r="25" s="1" customFormat="1" ht="12" customHeight="1">
      <c r="B25" s="44"/>
      <c r="D25" s="144" t="s">
        <v>35</v>
      </c>
      <c r="I25" s="148" t="s">
        <v>26</v>
      </c>
      <c r="J25" s="133" t="s">
        <v>19</v>
      </c>
      <c r="L25" s="44"/>
    </row>
    <row r="26" s="1" customFormat="1" ht="18" customHeight="1">
      <c r="B26" s="44"/>
      <c r="E26" s="133" t="s">
        <v>22</v>
      </c>
      <c r="I26" s="148" t="s">
        <v>28</v>
      </c>
      <c r="J26" s="133" t="s">
        <v>19</v>
      </c>
      <c r="L26" s="44"/>
    </row>
    <row r="27" s="1" customFormat="1" ht="6.96" customHeight="1">
      <c r="B27" s="44"/>
      <c r="I27" s="146"/>
      <c r="L27" s="44"/>
    </row>
    <row r="28" s="1" customFormat="1" ht="12" customHeight="1">
      <c r="B28" s="44"/>
      <c r="D28" s="144" t="s">
        <v>36</v>
      </c>
      <c r="I28" s="146"/>
      <c r="L28" s="44"/>
    </row>
    <row r="29" s="7" customFormat="1" ht="16.5" customHeight="1">
      <c r="B29" s="150"/>
      <c r="E29" s="151" t="s">
        <v>19</v>
      </c>
      <c r="F29" s="151"/>
      <c r="G29" s="151"/>
      <c r="H29" s="151"/>
      <c r="I29" s="152"/>
      <c r="L29" s="150"/>
    </row>
    <row r="30" s="1" customFormat="1" ht="6.96" customHeight="1">
      <c r="B30" s="44"/>
      <c r="I30" s="146"/>
      <c r="L30" s="44"/>
    </row>
    <row r="31" s="1" customFormat="1" ht="6.96" customHeight="1">
      <c r="B31" s="44"/>
      <c r="D31" s="76"/>
      <c r="E31" s="76"/>
      <c r="F31" s="76"/>
      <c r="G31" s="76"/>
      <c r="H31" s="76"/>
      <c r="I31" s="153"/>
      <c r="J31" s="76"/>
      <c r="K31" s="76"/>
      <c r="L31" s="44"/>
    </row>
    <row r="32" s="1" customFormat="1" ht="25.44" customHeight="1">
      <c r="B32" s="44"/>
      <c r="D32" s="154" t="s">
        <v>38</v>
      </c>
      <c r="I32" s="146"/>
      <c r="J32" s="155">
        <f>ROUND(J95, 2)</f>
        <v>0</v>
      </c>
      <c r="L32" s="44"/>
    </row>
    <row r="33" s="1" customFormat="1" ht="6.96" customHeight="1">
      <c r="B33" s="44"/>
      <c r="D33" s="76"/>
      <c r="E33" s="76"/>
      <c r="F33" s="76"/>
      <c r="G33" s="76"/>
      <c r="H33" s="76"/>
      <c r="I33" s="153"/>
      <c r="J33" s="76"/>
      <c r="K33" s="76"/>
      <c r="L33" s="44"/>
    </row>
    <row r="34" s="1" customFormat="1" ht="14.4" customHeight="1">
      <c r="B34" s="44"/>
      <c r="F34" s="156" t="s">
        <v>40</v>
      </c>
      <c r="I34" s="157" t="s">
        <v>39</v>
      </c>
      <c r="J34" s="156" t="s">
        <v>41</v>
      </c>
      <c r="L34" s="44"/>
    </row>
    <row r="35" s="1" customFormat="1" ht="14.4" customHeight="1">
      <c r="B35" s="44"/>
      <c r="D35" s="158" t="s">
        <v>42</v>
      </c>
      <c r="E35" s="144" t="s">
        <v>43</v>
      </c>
      <c r="F35" s="159">
        <f>ROUND((SUM(BE95:BE258)),  2)</f>
        <v>0</v>
      </c>
      <c r="I35" s="160">
        <v>0.20999999999999999</v>
      </c>
      <c r="J35" s="159">
        <f>ROUND(((SUM(BE95:BE258))*I35),  2)</f>
        <v>0</v>
      </c>
      <c r="L35" s="44"/>
    </row>
    <row r="36" s="1" customFormat="1" ht="14.4" customHeight="1">
      <c r="B36" s="44"/>
      <c r="E36" s="144" t="s">
        <v>44</v>
      </c>
      <c r="F36" s="159">
        <f>ROUND((SUM(BF95:BF258)),  2)</f>
        <v>0</v>
      </c>
      <c r="I36" s="160">
        <v>0.14999999999999999</v>
      </c>
      <c r="J36" s="159">
        <f>ROUND(((SUM(BF95:BF258))*I36),  2)</f>
        <v>0</v>
      </c>
      <c r="L36" s="44"/>
    </row>
    <row r="37" hidden="1" s="1" customFormat="1" ht="14.4" customHeight="1">
      <c r="B37" s="44"/>
      <c r="E37" s="144" t="s">
        <v>45</v>
      </c>
      <c r="F37" s="159">
        <f>ROUND((SUM(BG95:BG258)),  2)</f>
        <v>0</v>
      </c>
      <c r="I37" s="160">
        <v>0.20999999999999999</v>
      </c>
      <c r="J37" s="159">
        <f>0</f>
        <v>0</v>
      </c>
      <c r="L37" s="44"/>
    </row>
    <row r="38" hidden="1" s="1" customFormat="1" ht="14.4" customHeight="1">
      <c r="B38" s="44"/>
      <c r="E38" s="144" t="s">
        <v>46</v>
      </c>
      <c r="F38" s="159">
        <f>ROUND((SUM(BH95:BH258)),  2)</f>
        <v>0</v>
      </c>
      <c r="I38" s="160">
        <v>0.14999999999999999</v>
      </c>
      <c r="J38" s="159">
        <f>0</f>
        <v>0</v>
      </c>
      <c r="L38" s="44"/>
    </row>
    <row r="39" hidden="1" s="1" customFormat="1" ht="14.4" customHeight="1">
      <c r="B39" s="44"/>
      <c r="E39" s="144" t="s">
        <v>47</v>
      </c>
      <c r="F39" s="159">
        <f>ROUND((SUM(BI95:BI258)),  2)</f>
        <v>0</v>
      </c>
      <c r="I39" s="160">
        <v>0</v>
      </c>
      <c r="J39" s="159">
        <f>0</f>
        <v>0</v>
      </c>
      <c r="L39" s="44"/>
    </row>
    <row r="40" s="1" customFormat="1" ht="6.96" customHeight="1">
      <c r="B40" s="44"/>
      <c r="I40" s="146"/>
      <c r="L40" s="44"/>
    </row>
    <row r="41" s="1" customFormat="1" ht="25.44" customHeight="1">
      <c r="B41" s="44"/>
      <c r="C41" s="161"/>
      <c r="D41" s="162" t="s">
        <v>48</v>
      </c>
      <c r="E41" s="163"/>
      <c r="F41" s="163"/>
      <c r="G41" s="164" t="s">
        <v>49</v>
      </c>
      <c r="H41" s="165" t="s">
        <v>50</v>
      </c>
      <c r="I41" s="166"/>
      <c r="J41" s="167">
        <f>SUM(J32:J39)</f>
        <v>0</v>
      </c>
      <c r="K41" s="168"/>
      <c r="L41" s="44"/>
    </row>
    <row r="42" s="1" customFormat="1" ht="14.4" customHeight="1">
      <c r="B42" s="169"/>
      <c r="C42" s="170"/>
      <c r="D42" s="170"/>
      <c r="E42" s="170"/>
      <c r="F42" s="170"/>
      <c r="G42" s="170"/>
      <c r="H42" s="170"/>
      <c r="I42" s="171"/>
      <c r="J42" s="170"/>
      <c r="K42" s="170"/>
      <c r="L42" s="44"/>
    </row>
    <row r="46" s="1" customFormat="1" ht="6.96" customHeight="1">
      <c r="B46" s="172"/>
      <c r="C46" s="173"/>
      <c r="D46" s="173"/>
      <c r="E46" s="173"/>
      <c r="F46" s="173"/>
      <c r="G46" s="173"/>
      <c r="H46" s="173"/>
      <c r="I46" s="174"/>
      <c r="J46" s="173"/>
      <c r="K46" s="173"/>
      <c r="L46" s="44"/>
    </row>
    <row r="47" s="1" customFormat="1" ht="24.96" customHeight="1">
      <c r="B47" s="39"/>
      <c r="C47" s="24" t="s">
        <v>102</v>
      </c>
      <c r="D47" s="40"/>
      <c r="E47" s="40"/>
      <c r="F47" s="40"/>
      <c r="G47" s="40"/>
      <c r="H47" s="40"/>
      <c r="I47" s="146"/>
      <c r="J47" s="40"/>
      <c r="K47" s="40"/>
      <c r="L47" s="44"/>
    </row>
    <row r="48" s="1" customFormat="1" ht="6.96" customHeight="1">
      <c r="B48" s="39"/>
      <c r="C48" s="40"/>
      <c r="D48" s="40"/>
      <c r="E48" s="40"/>
      <c r="F48" s="40"/>
      <c r="G48" s="40"/>
      <c r="H48" s="40"/>
      <c r="I48" s="146"/>
      <c r="J48" s="40"/>
      <c r="K48" s="40"/>
      <c r="L48" s="44"/>
    </row>
    <row r="49" s="1" customFormat="1" ht="12" customHeight="1">
      <c r="B49" s="39"/>
      <c r="C49" s="33" t="s">
        <v>16</v>
      </c>
      <c r="D49" s="40"/>
      <c r="E49" s="40"/>
      <c r="F49" s="40"/>
      <c r="G49" s="40"/>
      <c r="H49" s="40"/>
      <c r="I49" s="146"/>
      <c r="J49" s="40"/>
      <c r="K49" s="40"/>
      <c r="L49" s="44"/>
    </row>
    <row r="50" s="1" customFormat="1" ht="16.5" customHeight="1">
      <c r="B50" s="39"/>
      <c r="C50" s="40"/>
      <c r="D50" s="40"/>
      <c r="E50" s="175" t="str">
        <f>E7</f>
        <v>ON – Rosice u Brna</v>
      </c>
      <c r="F50" s="33"/>
      <c r="G50" s="33"/>
      <c r="H50" s="33"/>
      <c r="I50" s="146"/>
      <c r="J50" s="40"/>
      <c r="K50" s="40"/>
      <c r="L50" s="44"/>
    </row>
    <row r="51" ht="12" customHeight="1">
      <c r="B51" s="22"/>
      <c r="C51" s="33" t="s">
        <v>98</v>
      </c>
      <c r="D51" s="23"/>
      <c r="E51" s="23"/>
      <c r="F51" s="23"/>
      <c r="G51" s="23"/>
      <c r="H51" s="23"/>
      <c r="I51" s="138"/>
      <c r="J51" s="23"/>
      <c r="K51" s="23"/>
      <c r="L51" s="21"/>
    </row>
    <row r="52" s="1" customFormat="1" ht="16.5" customHeight="1">
      <c r="B52" s="39"/>
      <c r="C52" s="40"/>
      <c r="D52" s="40"/>
      <c r="E52" s="175" t="s">
        <v>99</v>
      </c>
      <c r="F52" s="40"/>
      <c r="G52" s="40"/>
      <c r="H52" s="40"/>
      <c r="I52" s="146"/>
      <c r="J52" s="40"/>
      <c r="K52" s="40"/>
      <c r="L52" s="44"/>
    </row>
    <row r="53" s="1" customFormat="1" ht="12" customHeight="1">
      <c r="B53" s="39"/>
      <c r="C53" s="33" t="s">
        <v>100</v>
      </c>
      <c r="D53" s="40"/>
      <c r="E53" s="40"/>
      <c r="F53" s="40"/>
      <c r="G53" s="40"/>
      <c r="H53" s="40"/>
      <c r="I53" s="146"/>
      <c r="J53" s="40"/>
      <c r="K53" s="40"/>
      <c r="L53" s="44"/>
    </row>
    <row r="54" s="1" customFormat="1" ht="16.5" customHeight="1">
      <c r="B54" s="39"/>
      <c r="C54" s="40"/>
      <c r="D54" s="40"/>
      <c r="E54" s="69" t="str">
        <f>E11</f>
        <v>D1.08 - Elektroinstalace silnoproudé</v>
      </c>
      <c r="F54" s="40"/>
      <c r="G54" s="40"/>
      <c r="H54" s="40"/>
      <c r="I54" s="146"/>
      <c r="J54" s="40"/>
      <c r="K54" s="40"/>
      <c r="L54" s="44"/>
    </row>
    <row r="55" s="1" customFormat="1" ht="6.96" customHeight="1">
      <c r="B55" s="39"/>
      <c r="C55" s="40"/>
      <c r="D55" s="40"/>
      <c r="E55" s="40"/>
      <c r="F55" s="40"/>
      <c r="G55" s="40"/>
      <c r="H55" s="40"/>
      <c r="I55" s="146"/>
      <c r="J55" s="40"/>
      <c r="K55" s="40"/>
      <c r="L55" s="44"/>
    </row>
    <row r="56" s="1" customFormat="1" ht="12" customHeight="1">
      <c r="B56" s="39"/>
      <c r="C56" s="33" t="s">
        <v>21</v>
      </c>
      <c r="D56" s="40"/>
      <c r="E56" s="40"/>
      <c r="F56" s="28" t="str">
        <f>F14</f>
        <v xml:space="preserve"> </v>
      </c>
      <c r="G56" s="40"/>
      <c r="H56" s="40"/>
      <c r="I56" s="148" t="s">
        <v>23</v>
      </c>
      <c r="J56" s="72" t="str">
        <f>IF(J14="","",J14)</f>
        <v>21. 1. 2019</v>
      </c>
      <c r="K56" s="40"/>
      <c r="L56" s="44"/>
    </row>
    <row r="57" s="1" customFormat="1" ht="6.96" customHeight="1">
      <c r="B57" s="39"/>
      <c r="C57" s="40"/>
      <c r="D57" s="40"/>
      <c r="E57" s="40"/>
      <c r="F57" s="40"/>
      <c r="G57" s="40"/>
      <c r="H57" s="40"/>
      <c r="I57" s="146"/>
      <c r="J57" s="40"/>
      <c r="K57" s="40"/>
      <c r="L57" s="44"/>
    </row>
    <row r="58" s="1" customFormat="1" ht="43.05" customHeight="1">
      <c r="B58" s="39"/>
      <c r="C58" s="33" t="s">
        <v>25</v>
      </c>
      <c r="D58" s="40"/>
      <c r="E58" s="40"/>
      <c r="F58" s="28" t="str">
        <f>E17</f>
        <v>Správa železniční dopravní cesty, st.organizace</v>
      </c>
      <c r="G58" s="40"/>
      <c r="H58" s="40"/>
      <c r="I58" s="148" t="s">
        <v>31</v>
      </c>
      <c r="J58" s="37" t="str">
        <f>E23</f>
        <v>HUTNÍ PROJEKT Frýdek - Místek a.s.</v>
      </c>
      <c r="K58" s="40"/>
      <c r="L58" s="44"/>
    </row>
    <row r="59" s="1" customFormat="1" ht="15.15" customHeight="1">
      <c r="B59" s="39"/>
      <c r="C59" s="33" t="s">
        <v>29</v>
      </c>
      <c r="D59" s="40"/>
      <c r="E59" s="40"/>
      <c r="F59" s="28" t="str">
        <f>IF(E20="","",E20)</f>
        <v>Vyplň údaj</v>
      </c>
      <c r="G59" s="40"/>
      <c r="H59" s="40"/>
      <c r="I59" s="148" t="s">
        <v>35</v>
      </c>
      <c r="J59" s="37" t="str">
        <f>E26</f>
        <v xml:space="preserve"> </v>
      </c>
      <c r="K59" s="40"/>
      <c r="L59" s="44"/>
    </row>
    <row r="60" s="1" customFormat="1" ht="10.32" customHeight="1">
      <c r="B60" s="39"/>
      <c r="C60" s="40"/>
      <c r="D60" s="40"/>
      <c r="E60" s="40"/>
      <c r="F60" s="40"/>
      <c r="G60" s="40"/>
      <c r="H60" s="40"/>
      <c r="I60" s="146"/>
      <c r="J60" s="40"/>
      <c r="K60" s="40"/>
      <c r="L60" s="44"/>
    </row>
    <row r="61" s="1" customFormat="1" ht="29.28" customHeight="1">
      <c r="B61" s="39"/>
      <c r="C61" s="176" t="s">
        <v>103</v>
      </c>
      <c r="D61" s="177"/>
      <c r="E61" s="177"/>
      <c r="F61" s="177"/>
      <c r="G61" s="177"/>
      <c r="H61" s="177"/>
      <c r="I61" s="178"/>
      <c r="J61" s="179" t="s">
        <v>104</v>
      </c>
      <c r="K61" s="177"/>
      <c r="L61" s="44"/>
    </row>
    <row r="62" s="1" customFormat="1" ht="10.32" customHeight="1">
      <c r="B62" s="39"/>
      <c r="C62" s="40"/>
      <c r="D62" s="40"/>
      <c r="E62" s="40"/>
      <c r="F62" s="40"/>
      <c r="G62" s="40"/>
      <c r="H62" s="40"/>
      <c r="I62" s="146"/>
      <c r="J62" s="40"/>
      <c r="K62" s="40"/>
      <c r="L62" s="44"/>
    </row>
    <row r="63" s="1" customFormat="1" ht="22.8" customHeight="1">
      <c r="B63" s="39"/>
      <c r="C63" s="180" t="s">
        <v>70</v>
      </c>
      <c r="D63" s="40"/>
      <c r="E63" s="40"/>
      <c r="F63" s="40"/>
      <c r="G63" s="40"/>
      <c r="H63" s="40"/>
      <c r="I63" s="146"/>
      <c r="J63" s="102">
        <f>J95</f>
        <v>0</v>
      </c>
      <c r="K63" s="40"/>
      <c r="L63" s="44"/>
      <c r="AU63" s="18" t="s">
        <v>105</v>
      </c>
    </row>
    <row r="64" s="8" customFormat="1" ht="24.96" customHeight="1">
      <c r="B64" s="181"/>
      <c r="C64" s="182"/>
      <c r="D64" s="183" t="s">
        <v>118</v>
      </c>
      <c r="E64" s="184"/>
      <c r="F64" s="184"/>
      <c r="G64" s="184"/>
      <c r="H64" s="184"/>
      <c r="I64" s="185"/>
      <c r="J64" s="186">
        <f>J96</f>
        <v>0</v>
      </c>
      <c r="K64" s="182"/>
      <c r="L64" s="187"/>
    </row>
    <row r="65" s="9" customFormat="1" ht="19.92" customHeight="1">
      <c r="B65" s="188"/>
      <c r="C65" s="125"/>
      <c r="D65" s="189" t="s">
        <v>1573</v>
      </c>
      <c r="E65" s="190"/>
      <c r="F65" s="190"/>
      <c r="G65" s="190"/>
      <c r="H65" s="190"/>
      <c r="I65" s="191"/>
      <c r="J65" s="192">
        <f>J97</f>
        <v>0</v>
      </c>
      <c r="K65" s="125"/>
      <c r="L65" s="193"/>
    </row>
    <row r="66" s="9" customFormat="1" ht="14.88" customHeight="1">
      <c r="B66" s="188"/>
      <c r="C66" s="125"/>
      <c r="D66" s="189" t="s">
        <v>1574</v>
      </c>
      <c r="E66" s="190"/>
      <c r="F66" s="190"/>
      <c r="G66" s="190"/>
      <c r="H66" s="190"/>
      <c r="I66" s="191"/>
      <c r="J66" s="192">
        <f>J98</f>
        <v>0</v>
      </c>
      <c r="K66" s="125"/>
      <c r="L66" s="193"/>
    </row>
    <row r="67" s="9" customFormat="1" ht="14.88" customHeight="1">
      <c r="B67" s="188"/>
      <c r="C67" s="125"/>
      <c r="D67" s="189" t="s">
        <v>1575</v>
      </c>
      <c r="E67" s="190"/>
      <c r="F67" s="190"/>
      <c r="G67" s="190"/>
      <c r="H67" s="190"/>
      <c r="I67" s="191"/>
      <c r="J67" s="192">
        <f>J123</f>
        <v>0</v>
      </c>
      <c r="K67" s="125"/>
      <c r="L67" s="193"/>
    </row>
    <row r="68" s="9" customFormat="1" ht="14.88" customHeight="1">
      <c r="B68" s="188"/>
      <c r="C68" s="125"/>
      <c r="D68" s="189" t="s">
        <v>1576</v>
      </c>
      <c r="E68" s="190"/>
      <c r="F68" s="190"/>
      <c r="G68" s="190"/>
      <c r="H68" s="190"/>
      <c r="I68" s="191"/>
      <c r="J68" s="192">
        <f>J128</f>
        <v>0</v>
      </c>
      <c r="K68" s="125"/>
      <c r="L68" s="193"/>
    </row>
    <row r="69" s="9" customFormat="1" ht="14.88" customHeight="1">
      <c r="B69" s="188"/>
      <c r="C69" s="125"/>
      <c r="D69" s="189" t="s">
        <v>1577</v>
      </c>
      <c r="E69" s="190"/>
      <c r="F69" s="190"/>
      <c r="G69" s="190"/>
      <c r="H69" s="190"/>
      <c r="I69" s="191"/>
      <c r="J69" s="192">
        <f>J138</f>
        <v>0</v>
      </c>
      <c r="K69" s="125"/>
      <c r="L69" s="193"/>
    </row>
    <row r="70" s="9" customFormat="1" ht="14.88" customHeight="1">
      <c r="B70" s="188"/>
      <c r="C70" s="125"/>
      <c r="D70" s="189" t="s">
        <v>1578</v>
      </c>
      <c r="E70" s="190"/>
      <c r="F70" s="190"/>
      <c r="G70" s="190"/>
      <c r="H70" s="190"/>
      <c r="I70" s="191"/>
      <c r="J70" s="192">
        <f>J174</f>
        <v>0</v>
      </c>
      <c r="K70" s="125"/>
      <c r="L70" s="193"/>
    </row>
    <row r="71" s="9" customFormat="1" ht="14.88" customHeight="1">
      <c r="B71" s="188"/>
      <c r="C71" s="125"/>
      <c r="D71" s="189" t="s">
        <v>1579</v>
      </c>
      <c r="E71" s="190"/>
      <c r="F71" s="190"/>
      <c r="G71" s="190"/>
      <c r="H71" s="190"/>
      <c r="I71" s="191"/>
      <c r="J71" s="192">
        <f>J185</f>
        <v>0</v>
      </c>
      <c r="K71" s="125"/>
      <c r="L71" s="193"/>
    </row>
    <row r="72" s="9" customFormat="1" ht="14.88" customHeight="1">
      <c r="B72" s="188"/>
      <c r="C72" s="125"/>
      <c r="D72" s="189" t="s">
        <v>1580</v>
      </c>
      <c r="E72" s="190"/>
      <c r="F72" s="190"/>
      <c r="G72" s="190"/>
      <c r="H72" s="190"/>
      <c r="I72" s="191"/>
      <c r="J72" s="192">
        <f>J230</f>
        <v>0</v>
      </c>
      <c r="K72" s="125"/>
      <c r="L72" s="193"/>
    </row>
    <row r="73" s="9" customFormat="1" ht="14.88" customHeight="1">
      <c r="B73" s="188"/>
      <c r="C73" s="125"/>
      <c r="D73" s="189" t="s">
        <v>1581</v>
      </c>
      <c r="E73" s="190"/>
      <c r="F73" s="190"/>
      <c r="G73" s="190"/>
      <c r="H73" s="190"/>
      <c r="I73" s="191"/>
      <c r="J73" s="192">
        <f>J251</f>
        <v>0</v>
      </c>
      <c r="K73" s="125"/>
      <c r="L73" s="193"/>
    </row>
    <row r="74" s="1" customFormat="1" ht="21.84" customHeight="1">
      <c r="B74" s="39"/>
      <c r="C74" s="40"/>
      <c r="D74" s="40"/>
      <c r="E74" s="40"/>
      <c r="F74" s="40"/>
      <c r="G74" s="40"/>
      <c r="H74" s="40"/>
      <c r="I74" s="146"/>
      <c r="J74" s="40"/>
      <c r="K74" s="40"/>
      <c r="L74" s="44"/>
    </row>
    <row r="75" s="1" customFormat="1" ht="6.96" customHeight="1">
      <c r="B75" s="59"/>
      <c r="C75" s="60"/>
      <c r="D75" s="60"/>
      <c r="E75" s="60"/>
      <c r="F75" s="60"/>
      <c r="G75" s="60"/>
      <c r="H75" s="60"/>
      <c r="I75" s="171"/>
      <c r="J75" s="60"/>
      <c r="K75" s="60"/>
      <c r="L75" s="44"/>
    </row>
    <row r="79" s="1" customFormat="1" ht="6.96" customHeight="1">
      <c r="B79" s="61"/>
      <c r="C79" s="62"/>
      <c r="D79" s="62"/>
      <c r="E79" s="62"/>
      <c r="F79" s="62"/>
      <c r="G79" s="62"/>
      <c r="H79" s="62"/>
      <c r="I79" s="174"/>
      <c r="J79" s="62"/>
      <c r="K79" s="62"/>
      <c r="L79" s="44"/>
    </row>
    <row r="80" s="1" customFormat="1" ht="24.96" customHeight="1">
      <c r="B80" s="39"/>
      <c r="C80" s="24" t="s">
        <v>134</v>
      </c>
      <c r="D80" s="40"/>
      <c r="E80" s="40"/>
      <c r="F80" s="40"/>
      <c r="G80" s="40"/>
      <c r="H80" s="40"/>
      <c r="I80" s="146"/>
      <c r="J80" s="40"/>
      <c r="K80" s="40"/>
      <c r="L80" s="44"/>
    </row>
    <row r="81" s="1" customFormat="1" ht="6.96" customHeight="1">
      <c r="B81" s="39"/>
      <c r="C81" s="40"/>
      <c r="D81" s="40"/>
      <c r="E81" s="40"/>
      <c r="F81" s="40"/>
      <c r="G81" s="40"/>
      <c r="H81" s="40"/>
      <c r="I81" s="146"/>
      <c r="J81" s="40"/>
      <c r="K81" s="40"/>
      <c r="L81" s="44"/>
    </row>
    <row r="82" s="1" customFormat="1" ht="12" customHeight="1">
      <c r="B82" s="39"/>
      <c r="C82" s="33" t="s">
        <v>16</v>
      </c>
      <c r="D82" s="40"/>
      <c r="E82" s="40"/>
      <c r="F82" s="40"/>
      <c r="G82" s="40"/>
      <c r="H82" s="40"/>
      <c r="I82" s="146"/>
      <c r="J82" s="40"/>
      <c r="K82" s="40"/>
      <c r="L82" s="44"/>
    </row>
    <row r="83" s="1" customFormat="1" ht="16.5" customHeight="1">
      <c r="B83" s="39"/>
      <c r="C83" s="40"/>
      <c r="D83" s="40"/>
      <c r="E83" s="175" t="str">
        <f>E7</f>
        <v>ON – Rosice u Brna</v>
      </c>
      <c r="F83" s="33"/>
      <c r="G83" s="33"/>
      <c r="H83" s="33"/>
      <c r="I83" s="146"/>
      <c r="J83" s="40"/>
      <c r="K83" s="40"/>
      <c r="L83" s="44"/>
    </row>
    <row r="84" ht="12" customHeight="1">
      <c r="B84" s="22"/>
      <c r="C84" s="33" t="s">
        <v>98</v>
      </c>
      <c r="D84" s="23"/>
      <c r="E84" s="23"/>
      <c r="F84" s="23"/>
      <c r="G84" s="23"/>
      <c r="H84" s="23"/>
      <c r="I84" s="138"/>
      <c r="J84" s="23"/>
      <c r="K84" s="23"/>
      <c r="L84" s="21"/>
    </row>
    <row r="85" s="1" customFormat="1" ht="16.5" customHeight="1">
      <c r="B85" s="39"/>
      <c r="C85" s="40"/>
      <c r="D85" s="40"/>
      <c r="E85" s="175" t="s">
        <v>99</v>
      </c>
      <c r="F85" s="40"/>
      <c r="G85" s="40"/>
      <c r="H85" s="40"/>
      <c r="I85" s="146"/>
      <c r="J85" s="40"/>
      <c r="K85" s="40"/>
      <c r="L85" s="44"/>
    </row>
    <row r="86" s="1" customFormat="1" ht="12" customHeight="1">
      <c r="B86" s="39"/>
      <c r="C86" s="33" t="s">
        <v>100</v>
      </c>
      <c r="D86" s="40"/>
      <c r="E86" s="40"/>
      <c r="F86" s="40"/>
      <c r="G86" s="40"/>
      <c r="H86" s="40"/>
      <c r="I86" s="146"/>
      <c r="J86" s="40"/>
      <c r="K86" s="40"/>
      <c r="L86" s="44"/>
    </row>
    <row r="87" s="1" customFormat="1" ht="16.5" customHeight="1">
      <c r="B87" s="39"/>
      <c r="C87" s="40"/>
      <c r="D87" s="40"/>
      <c r="E87" s="69" t="str">
        <f>E11</f>
        <v>D1.08 - Elektroinstalace silnoproudé</v>
      </c>
      <c r="F87" s="40"/>
      <c r="G87" s="40"/>
      <c r="H87" s="40"/>
      <c r="I87" s="146"/>
      <c r="J87" s="40"/>
      <c r="K87" s="40"/>
      <c r="L87" s="44"/>
    </row>
    <row r="88" s="1" customFormat="1" ht="6.96" customHeight="1">
      <c r="B88" s="39"/>
      <c r="C88" s="40"/>
      <c r="D88" s="40"/>
      <c r="E88" s="40"/>
      <c r="F88" s="40"/>
      <c r="G88" s="40"/>
      <c r="H88" s="40"/>
      <c r="I88" s="146"/>
      <c r="J88" s="40"/>
      <c r="K88" s="40"/>
      <c r="L88" s="44"/>
    </row>
    <row r="89" s="1" customFormat="1" ht="12" customHeight="1">
      <c r="B89" s="39"/>
      <c r="C89" s="33" t="s">
        <v>21</v>
      </c>
      <c r="D89" s="40"/>
      <c r="E89" s="40"/>
      <c r="F89" s="28" t="str">
        <f>F14</f>
        <v xml:space="preserve"> </v>
      </c>
      <c r="G89" s="40"/>
      <c r="H89" s="40"/>
      <c r="I89" s="148" t="s">
        <v>23</v>
      </c>
      <c r="J89" s="72" t="str">
        <f>IF(J14="","",J14)</f>
        <v>21. 1. 2019</v>
      </c>
      <c r="K89" s="40"/>
      <c r="L89" s="44"/>
    </row>
    <row r="90" s="1" customFormat="1" ht="6.96" customHeight="1">
      <c r="B90" s="39"/>
      <c r="C90" s="40"/>
      <c r="D90" s="40"/>
      <c r="E90" s="40"/>
      <c r="F90" s="40"/>
      <c r="G90" s="40"/>
      <c r="H90" s="40"/>
      <c r="I90" s="146"/>
      <c r="J90" s="40"/>
      <c r="K90" s="40"/>
      <c r="L90" s="44"/>
    </row>
    <row r="91" s="1" customFormat="1" ht="43.05" customHeight="1">
      <c r="B91" s="39"/>
      <c r="C91" s="33" t="s">
        <v>25</v>
      </c>
      <c r="D91" s="40"/>
      <c r="E91" s="40"/>
      <c r="F91" s="28" t="str">
        <f>E17</f>
        <v>Správa železniční dopravní cesty, st.organizace</v>
      </c>
      <c r="G91" s="40"/>
      <c r="H91" s="40"/>
      <c r="I91" s="148" t="s">
        <v>31</v>
      </c>
      <c r="J91" s="37" t="str">
        <f>E23</f>
        <v>HUTNÍ PROJEKT Frýdek - Místek a.s.</v>
      </c>
      <c r="K91" s="40"/>
      <c r="L91" s="44"/>
    </row>
    <row r="92" s="1" customFormat="1" ht="15.15" customHeight="1">
      <c r="B92" s="39"/>
      <c r="C92" s="33" t="s">
        <v>29</v>
      </c>
      <c r="D92" s="40"/>
      <c r="E92" s="40"/>
      <c r="F92" s="28" t="str">
        <f>IF(E20="","",E20)</f>
        <v>Vyplň údaj</v>
      </c>
      <c r="G92" s="40"/>
      <c r="H92" s="40"/>
      <c r="I92" s="148" t="s">
        <v>35</v>
      </c>
      <c r="J92" s="37" t="str">
        <f>E26</f>
        <v xml:space="preserve"> </v>
      </c>
      <c r="K92" s="40"/>
      <c r="L92" s="44"/>
    </row>
    <row r="93" s="1" customFormat="1" ht="10.32" customHeight="1">
      <c r="B93" s="39"/>
      <c r="C93" s="40"/>
      <c r="D93" s="40"/>
      <c r="E93" s="40"/>
      <c r="F93" s="40"/>
      <c r="G93" s="40"/>
      <c r="H93" s="40"/>
      <c r="I93" s="146"/>
      <c r="J93" s="40"/>
      <c r="K93" s="40"/>
      <c r="L93" s="44"/>
    </row>
    <row r="94" s="10" customFormat="1" ht="29.28" customHeight="1">
      <c r="B94" s="194"/>
      <c r="C94" s="195" t="s">
        <v>135</v>
      </c>
      <c r="D94" s="196" t="s">
        <v>57</v>
      </c>
      <c r="E94" s="196" t="s">
        <v>53</v>
      </c>
      <c r="F94" s="196" t="s">
        <v>54</v>
      </c>
      <c r="G94" s="196" t="s">
        <v>136</v>
      </c>
      <c r="H94" s="196" t="s">
        <v>137</v>
      </c>
      <c r="I94" s="197" t="s">
        <v>138</v>
      </c>
      <c r="J94" s="196" t="s">
        <v>104</v>
      </c>
      <c r="K94" s="198" t="s">
        <v>139</v>
      </c>
      <c r="L94" s="199"/>
      <c r="M94" s="92" t="s">
        <v>19</v>
      </c>
      <c r="N94" s="93" t="s">
        <v>42</v>
      </c>
      <c r="O94" s="93" t="s">
        <v>140</v>
      </c>
      <c r="P94" s="93" t="s">
        <v>141</v>
      </c>
      <c r="Q94" s="93" t="s">
        <v>142</v>
      </c>
      <c r="R94" s="93" t="s">
        <v>143</v>
      </c>
      <c r="S94" s="93" t="s">
        <v>144</v>
      </c>
      <c r="T94" s="94" t="s">
        <v>145</v>
      </c>
    </row>
    <row r="95" s="1" customFormat="1" ht="22.8" customHeight="1">
      <c r="B95" s="39"/>
      <c r="C95" s="99" t="s">
        <v>146</v>
      </c>
      <c r="D95" s="40"/>
      <c r="E95" s="40"/>
      <c r="F95" s="40"/>
      <c r="G95" s="40"/>
      <c r="H95" s="40"/>
      <c r="I95" s="146"/>
      <c r="J95" s="200">
        <f>BK95</f>
        <v>0</v>
      </c>
      <c r="K95" s="40"/>
      <c r="L95" s="44"/>
      <c r="M95" s="95"/>
      <c r="N95" s="96"/>
      <c r="O95" s="96"/>
      <c r="P95" s="201">
        <f>P96</f>
        <v>0</v>
      </c>
      <c r="Q95" s="96"/>
      <c r="R95" s="201">
        <f>R96</f>
        <v>7.0218279999999993</v>
      </c>
      <c r="S95" s="96"/>
      <c r="T95" s="202">
        <f>T96</f>
        <v>4.0004499999999998</v>
      </c>
      <c r="AT95" s="18" t="s">
        <v>71</v>
      </c>
      <c r="AU95" s="18" t="s">
        <v>105</v>
      </c>
      <c r="BK95" s="203">
        <f>BK96</f>
        <v>0</v>
      </c>
    </row>
    <row r="96" s="11" customFormat="1" ht="25.92" customHeight="1">
      <c r="B96" s="204"/>
      <c r="C96" s="205"/>
      <c r="D96" s="206" t="s">
        <v>71</v>
      </c>
      <c r="E96" s="207" t="s">
        <v>659</v>
      </c>
      <c r="F96" s="207" t="s">
        <v>660</v>
      </c>
      <c r="G96" s="205"/>
      <c r="H96" s="205"/>
      <c r="I96" s="208"/>
      <c r="J96" s="209">
        <f>BK96</f>
        <v>0</v>
      </c>
      <c r="K96" s="205"/>
      <c r="L96" s="210"/>
      <c r="M96" s="211"/>
      <c r="N96" s="212"/>
      <c r="O96" s="212"/>
      <c r="P96" s="213">
        <f>P97</f>
        <v>0</v>
      </c>
      <c r="Q96" s="212"/>
      <c r="R96" s="213">
        <f>R97</f>
        <v>7.0218279999999993</v>
      </c>
      <c r="S96" s="212"/>
      <c r="T96" s="214">
        <f>T97</f>
        <v>4.0004499999999998</v>
      </c>
      <c r="AR96" s="215" t="s">
        <v>81</v>
      </c>
      <c r="AT96" s="216" t="s">
        <v>71</v>
      </c>
      <c r="AU96" s="216" t="s">
        <v>72</v>
      </c>
      <c r="AY96" s="215" t="s">
        <v>149</v>
      </c>
      <c r="BK96" s="217">
        <f>BK97</f>
        <v>0</v>
      </c>
    </row>
    <row r="97" s="11" customFormat="1" ht="22.8" customHeight="1">
      <c r="B97" s="204"/>
      <c r="C97" s="205"/>
      <c r="D97" s="206" t="s">
        <v>71</v>
      </c>
      <c r="E97" s="218" t="s">
        <v>1582</v>
      </c>
      <c r="F97" s="218" t="s">
        <v>1583</v>
      </c>
      <c r="G97" s="205"/>
      <c r="H97" s="205"/>
      <c r="I97" s="208"/>
      <c r="J97" s="219">
        <f>BK97</f>
        <v>0</v>
      </c>
      <c r="K97" s="205"/>
      <c r="L97" s="210"/>
      <c r="M97" s="211"/>
      <c r="N97" s="212"/>
      <c r="O97" s="212"/>
      <c r="P97" s="213">
        <f>P98+P123+P128+P138+P174+P185+P230+P251</f>
        <v>0</v>
      </c>
      <c r="Q97" s="212"/>
      <c r="R97" s="213">
        <f>R98+R123+R128+R138+R174+R185+R230+R251</f>
        <v>7.0218279999999993</v>
      </c>
      <c r="S97" s="212"/>
      <c r="T97" s="214">
        <f>T98+T123+T128+T138+T174+T185+T230+T251</f>
        <v>4.0004499999999998</v>
      </c>
      <c r="AR97" s="215" t="s">
        <v>81</v>
      </c>
      <c r="AT97" s="216" t="s">
        <v>71</v>
      </c>
      <c r="AU97" s="216" t="s">
        <v>79</v>
      </c>
      <c r="AY97" s="215" t="s">
        <v>149</v>
      </c>
      <c r="BK97" s="217">
        <f>BK98+BK123+BK128+BK138+BK174+BK185+BK230+BK251</f>
        <v>0</v>
      </c>
    </row>
    <row r="98" s="11" customFormat="1" ht="20.88" customHeight="1">
      <c r="B98" s="204"/>
      <c r="C98" s="205"/>
      <c r="D98" s="206" t="s">
        <v>71</v>
      </c>
      <c r="E98" s="218" t="s">
        <v>1584</v>
      </c>
      <c r="F98" s="218" t="s">
        <v>1585</v>
      </c>
      <c r="G98" s="205"/>
      <c r="H98" s="205"/>
      <c r="I98" s="208"/>
      <c r="J98" s="219">
        <f>BK98</f>
        <v>0</v>
      </c>
      <c r="K98" s="205"/>
      <c r="L98" s="210"/>
      <c r="M98" s="211"/>
      <c r="N98" s="212"/>
      <c r="O98" s="212"/>
      <c r="P98" s="213">
        <f>SUM(P99:P122)</f>
        <v>0</v>
      </c>
      <c r="Q98" s="212"/>
      <c r="R98" s="213">
        <f>SUM(R99:R122)</f>
        <v>0.23880000000000001</v>
      </c>
      <c r="S98" s="212"/>
      <c r="T98" s="214">
        <f>SUM(T99:T122)</f>
        <v>0</v>
      </c>
      <c r="AR98" s="215" t="s">
        <v>79</v>
      </c>
      <c r="AT98" s="216" t="s">
        <v>71</v>
      </c>
      <c r="AU98" s="216" t="s">
        <v>81</v>
      </c>
      <c r="AY98" s="215" t="s">
        <v>149</v>
      </c>
      <c r="BK98" s="217">
        <f>SUM(BK99:BK122)</f>
        <v>0</v>
      </c>
    </row>
    <row r="99" s="1" customFormat="1" ht="24" customHeight="1">
      <c r="B99" s="39"/>
      <c r="C99" s="220" t="s">
        <v>79</v>
      </c>
      <c r="D99" s="220" t="s">
        <v>151</v>
      </c>
      <c r="E99" s="221" t="s">
        <v>1586</v>
      </c>
      <c r="F99" s="222" t="s">
        <v>1587</v>
      </c>
      <c r="G99" s="223" t="s">
        <v>171</v>
      </c>
      <c r="H99" s="224">
        <v>40</v>
      </c>
      <c r="I99" s="225"/>
      <c r="J99" s="226">
        <f>ROUND(I99*H99,2)</f>
        <v>0</v>
      </c>
      <c r="K99" s="222" t="s">
        <v>155</v>
      </c>
      <c r="L99" s="44"/>
      <c r="M99" s="227" t="s">
        <v>19</v>
      </c>
      <c r="N99" s="228" t="s">
        <v>43</v>
      </c>
      <c r="O99" s="84"/>
      <c r="P99" s="229">
        <f>O99*H99</f>
        <v>0</v>
      </c>
      <c r="Q99" s="229">
        <v>0</v>
      </c>
      <c r="R99" s="229">
        <f>Q99*H99</f>
        <v>0</v>
      </c>
      <c r="S99" s="229">
        <v>0</v>
      </c>
      <c r="T99" s="230">
        <f>S99*H99</f>
        <v>0</v>
      </c>
      <c r="AR99" s="231" t="s">
        <v>237</v>
      </c>
      <c r="AT99" s="231" t="s">
        <v>151</v>
      </c>
      <c r="AU99" s="231" t="s">
        <v>164</v>
      </c>
      <c r="AY99" s="18" t="s">
        <v>149</v>
      </c>
      <c r="BE99" s="232">
        <f>IF(N99="základní",J99,0)</f>
        <v>0</v>
      </c>
      <c r="BF99" s="232">
        <f>IF(N99="snížená",J99,0)</f>
        <v>0</v>
      </c>
      <c r="BG99" s="232">
        <f>IF(N99="zákl. přenesená",J99,0)</f>
        <v>0</v>
      </c>
      <c r="BH99" s="232">
        <f>IF(N99="sníž. přenesená",J99,0)</f>
        <v>0</v>
      </c>
      <c r="BI99" s="232">
        <f>IF(N99="nulová",J99,0)</f>
        <v>0</v>
      </c>
      <c r="BJ99" s="18" t="s">
        <v>79</v>
      </c>
      <c r="BK99" s="232">
        <f>ROUND(I99*H99,2)</f>
        <v>0</v>
      </c>
      <c r="BL99" s="18" t="s">
        <v>237</v>
      </c>
      <c r="BM99" s="231" t="s">
        <v>1588</v>
      </c>
    </row>
    <row r="100" s="1" customFormat="1" ht="16.5" customHeight="1">
      <c r="B100" s="39"/>
      <c r="C100" s="266" t="s">
        <v>81</v>
      </c>
      <c r="D100" s="266" t="s">
        <v>215</v>
      </c>
      <c r="E100" s="267" t="s">
        <v>1589</v>
      </c>
      <c r="F100" s="268" t="s">
        <v>1590</v>
      </c>
      <c r="G100" s="269" t="s">
        <v>171</v>
      </c>
      <c r="H100" s="270">
        <v>40</v>
      </c>
      <c r="I100" s="271"/>
      <c r="J100" s="272">
        <f>ROUND(I100*H100,2)</f>
        <v>0</v>
      </c>
      <c r="K100" s="268" t="s">
        <v>155</v>
      </c>
      <c r="L100" s="273"/>
      <c r="M100" s="274" t="s">
        <v>19</v>
      </c>
      <c r="N100" s="275" t="s">
        <v>43</v>
      </c>
      <c r="O100" s="84"/>
      <c r="P100" s="229">
        <f>O100*H100</f>
        <v>0</v>
      </c>
      <c r="Q100" s="229">
        <v>5.0000000000000002E-05</v>
      </c>
      <c r="R100" s="229">
        <f>Q100*H100</f>
        <v>0.002</v>
      </c>
      <c r="S100" s="229">
        <v>0</v>
      </c>
      <c r="T100" s="230">
        <f>S100*H100</f>
        <v>0</v>
      </c>
      <c r="AR100" s="231" t="s">
        <v>316</v>
      </c>
      <c r="AT100" s="231" t="s">
        <v>215</v>
      </c>
      <c r="AU100" s="231" t="s">
        <v>164</v>
      </c>
      <c r="AY100" s="18" t="s">
        <v>149</v>
      </c>
      <c r="BE100" s="232">
        <f>IF(N100="základní",J100,0)</f>
        <v>0</v>
      </c>
      <c r="BF100" s="232">
        <f>IF(N100="snížená",J100,0)</f>
        <v>0</v>
      </c>
      <c r="BG100" s="232">
        <f>IF(N100="zákl. přenesená",J100,0)</f>
        <v>0</v>
      </c>
      <c r="BH100" s="232">
        <f>IF(N100="sníž. přenesená",J100,0)</f>
        <v>0</v>
      </c>
      <c r="BI100" s="232">
        <f>IF(N100="nulová",J100,0)</f>
        <v>0</v>
      </c>
      <c r="BJ100" s="18" t="s">
        <v>79</v>
      </c>
      <c r="BK100" s="232">
        <f>ROUND(I100*H100,2)</f>
        <v>0</v>
      </c>
      <c r="BL100" s="18" t="s">
        <v>237</v>
      </c>
      <c r="BM100" s="231" t="s">
        <v>1591</v>
      </c>
    </row>
    <row r="101" s="1" customFormat="1" ht="24" customHeight="1">
      <c r="B101" s="39"/>
      <c r="C101" s="220" t="s">
        <v>164</v>
      </c>
      <c r="D101" s="220" t="s">
        <v>151</v>
      </c>
      <c r="E101" s="221" t="s">
        <v>1592</v>
      </c>
      <c r="F101" s="222" t="s">
        <v>1593</v>
      </c>
      <c r="G101" s="223" t="s">
        <v>171</v>
      </c>
      <c r="H101" s="224">
        <v>50</v>
      </c>
      <c r="I101" s="225"/>
      <c r="J101" s="226">
        <f>ROUND(I101*H101,2)</f>
        <v>0</v>
      </c>
      <c r="K101" s="222" t="s">
        <v>155</v>
      </c>
      <c r="L101" s="44"/>
      <c r="M101" s="227" t="s">
        <v>19</v>
      </c>
      <c r="N101" s="228" t="s">
        <v>43</v>
      </c>
      <c r="O101" s="84"/>
      <c r="P101" s="229">
        <f>O101*H101</f>
        <v>0</v>
      </c>
      <c r="Q101" s="229">
        <v>0</v>
      </c>
      <c r="R101" s="229">
        <f>Q101*H101</f>
        <v>0</v>
      </c>
      <c r="S101" s="229">
        <v>0</v>
      </c>
      <c r="T101" s="230">
        <f>S101*H101</f>
        <v>0</v>
      </c>
      <c r="AR101" s="231" t="s">
        <v>237</v>
      </c>
      <c r="AT101" s="231" t="s">
        <v>151</v>
      </c>
      <c r="AU101" s="231" t="s">
        <v>164</v>
      </c>
      <c r="AY101" s="18" t="s">
        <v>149</v>
      </c>
      <c r="BE101" s="232">
        <f>IF(N101="základní",J101,0)</f>
        <v>0</v>
      </c>
      <c r="BF101" s="232">
        <f>IF(N101="snížená",J101,0)</f>
        <v>0</v>
      </c>
      <c r="BG101" s="232">
        <f>IF(N101="zákl. přenesená",J101,0)</f>
        <v>0</v>
      </c>
      <c r="BH101" s="232">
        <f>IF(N101="sníž. přenesená",J101,0)</f>
        <v>0</v>
      </c>
      <c r="BI101" s="232">
        <f>IF(N101="nulová",J101,0)</f>
        <v>0</v>
      </c>
      <c r="BJ101" s="18" t="s">
        <v>79</v>
      </c>
      <c r="BK101" s="232">
        <f>ROUND(I101*H101,2)</f>
        <v>0</v>
      </c>
      <c r="BL101" s="18" t="s">
        <v>237</v>
      </c>
      <c r="BM101" s="231" t="s">
        <v>1594</v>
      </c>
    </row>
    <row r="102" s="1" customFormat="1" ht="16.5" customHeight="1">
      <c r="B102" s="39"/>
      <c r="C102" s="266" t="s">
        <v>156</v>
      </c>
      <c r="D102" s="266" t="s">
        <v>215</v>
      </c>
      <c r="E102" s="267" t="s">
        <v>1595</v>
      </c>
      <c r="F102" s="268" t="s">
        <v>1596</v>
      </c>
      <c r="G102" s="269" t="s">
        <v>171</v>
      </c>
      <c r="H102" s="270">
        <v>50</v>
      </c>
      <c r="I102" s="271"/>
      <c r="J102" s="272">
        <f>ROUND(I102*H102,2)</f>
        <v>0</v>
      </c>
      <c r="K102" s="268" t="s">
        <v>155</v>
      </c>
      <c r="L102" s="273"/>
      <c r="M102" s="274" t="s">
        <v>19</v>
      </c>
      <c r="N102" s="275" t="s">
        <v>43</v>
      </c>
      <c r="O102" s="84"/>
      <c r="P102" s="229">
        <f>O102*H102</f>
        <v>0</v>
      </c>
      <c r="Q102" s="229">
        <v>0.00018000000000000001</v>
      </c>
      <c r="R102" s="229">
        <f>Q102*H102</f>
        <v>0.0090000000000000011</v>
      </c>
      <c r="S102" s="229">
        <v>0</v>
      </c>
      <c r="T102" s="230">
        <f>S102*H102</f>
        <v>0</v>
      </c>
      <c r="AR102" s="231" t="s">
        <v>316</v>
      </c>
      <c r="AT102" s="231" t="s">
        <v>215</v>
      </c>
      <c r="AU102" s="231" t="s">
        <v>164</v>
      </c>
      <c r="AY102" s="18" t="s">
        <v>149</v>
      </c>
      <c r="BE102" s="232">
        <f>IF(N102="základní",J102,0)</f>
        <v>0</v>
      </c>
      <c r="BF102" s="232">
        <f>IF(N102="snížená",J102,0)</f>
        <v>0</v>
      </c>
      <c r="BG102" s="232">
        <f>IF(N102="zákl. přenesená",J102,0)</f>
        <v>0</v>
      </c>
      <c r="BH102" s="232">
        <f>IF(N102="sníž. přenesená",J102,0)</f>
        <v>0</v>
      </c>
      <c r="BI102" s="232">
        <f>IF(N102="nulová",J102,0)</f>
        <v>0</v>
      </c>
      <c r="BJ102" s="18" t="s">
        <v>79</v>
      </c>
      <c r="BK102" s="232">
        <f>ROUND(I102*H102,2)</f>
        <v>0</v>
      </c>
      <c r="BL102" s="18" t="s">
        <v>237</v>
      </c>
      <c r="BM102" s="231" t="s">
        <v>1597</v>
      </c>
    </row>
    <row r="103" s="1" customFormat="1" ht="24" customHeight="1">
      <c r="B103" s="39"/>
      <c r="C103" s="220" t="s">
        <v>174</v>
      </c>
      <c r="D103" s="220" t="s">
        <v>151</v>
      </c>
      <c r="E103" s="221" t="s">
        <v>1598</v>
      </c>
      <c r="F103" s="222" t="s">
        <v>1599</v>
      </c>
      <c r="G103" s="223" t="s">
        <v>171</v>
      </c>
      <c r="H103" s="224">
        <v>50</v>
      </c>
      <c r="I103" s="225"/>
      <c r="J103" s="226">
        <f>ROUND(I103*H103,2)</f>
        <v>0</v>
      </c>
      <c r="K103" s="222" t="s">
        <v>155</v>
      </c>
      <c r="L103" s="44"/>
      <c r="M103" s="227" t="s">
        <v>19</v>
      </c>
      <c r="N103" s="228" t="s">
        <v>43</v>
      </c>
      <c r="O103" s="84"/>
      <c r="P103" s="229">
        <f>O103*H103</f>
        <v>0</v>
      </c>
      <c r="Q103" s="229">
        <v>0</v>
      </c>
      <c r="R103" s="229">
        <f>Q103*H103</f>
        <v>0</v>
      </c>
      <c r="S103" s="229">
        <v>0</v>
      </c>
      <c r="T103" s="230">
        <f>S103*H103</f>
        <v>0</v>
      </c>
      <c r="AR103" s="231" t="s">
        <v>237</v>
      </c>
      <c r="AT103" s="231" t="s">
        <v>151</v>
      </c>
      <c r="AU103" s="231" t="s">
        <v>164</v>
      </c>
      <c r="AY103" s="18" t="s">
        <v>149</v>
      </c>
      <c r="BE103" s="232">
        <f>IF(N103="základní",J103,0)</f>
        <v>0</v>
      </c>
      <c r="BF103" s="232">
        <f>IF(N103="snížená",J103,0)</f>
        <v>0</v>
      </c>
      <c r="BG103" s="232">
        <f>IF(N103="zákl. přenesená",J103,0)</f>
        <v>0</v>
      </c>
      <c r="BH103" s="232">
        <f>IF(N103="sníž. přenesená",J103,0)</f>
        <v>0</v>
      </c>
      <c r="BI103" s="232">
        <f>IF(N103="nulová",J103,0)</f>
        <v>0</v>
      </c>
      <c r="BJ103" s="18" t="s">
        <v>79</v>
      </c>
      <c r="BK103" s="232">
        <f>ROUND(I103*H103,2)</f>
        <v>0</v>
      </c>
      <c r="BL103" s="18" t="s">
        <v>237</v>
      </c>
      <c r="BM103" s="231" t="s">
        <v>1600</v>
      </c>
    </row>
    <row r="104" s="1" customFormat="1" ht="16.5" customHeight="1">
      <c r="B104" s="39"/>
      <c r="C104" s="266" t="s">
        <v>186</v>
      </c>
      <c r="D104" s="266" t="s">
        <v>215</v>
      </c>
      <c r="E104" s="267" t="s">
        <v>1601</v>
      </c>
      <c r="F104" s="268" t="s">
        <v>1602</v>
      </c>
      <c r="G104" s="269" t="s">
        <v>171</v>
      </c>
      <c r="H104" s="270">
        <v>50</v>
      </c>
      <c r="I104" s="271"/>
      <c r="J104" s="272">
        <f>ROUND(I104*H104,2)</f>
        <v>0</v>
      </c>
      <c r="K104" s="268" t="s">
        <v>155</v>
      </c>
      <c r="L104" s="273"/>
      <c r="M104" s="274" t="s">
        <v>19</v>
      </c>
      <c r="N104" s="275" t="s">
        <v>43</v>
      </c>
      <c r="O104" s="84"/>
      <c r="P104" s="229">
        <f>O104*H104</f>
        <v>0</v>
      </c>
      <c r="Q104" s="229">
        <v>0.00027</v>
      </c>
      <c r="R104" s="229">
        <f>Q104*H104</f>
        <v>0.0135</v>
      </c>
      <c r="S104" s="229">
        <v>0</v>
      </c>
      <c r="T104" s="230">
        <f>S104*H104</f>
        <v>0</v>
      </c>
      <c r="AR104" s="231" t="s">
        <v>316</v>
      </c>
      <c r="AT104" s="231" t="s">
        <v>215</v>
      </c>
      <c r="AU104" s="231" t="s">
        <v>164</v>
      </c>
      <c r="AY104" s="18" t="s">
        <v>149</v>
      </c>
      <c r="BE104" s="232">
        <f>IF(N104="základní",J104,0)</f>
        <v>0</v>
      </c>
      <c r="BF104" s="232">
        <f>IF(N104="snížená",J104,0)</f>
        <v>0</v>
      </c>
      <c r="BG104" s="232">
        <f>IF(N104="zákl. přenesená",J104,0)</f>
        <v>0</v>
      </c>
      <c r="BH104" s="232">
        <f>IF(N104="sníž. přenesená",J104,0)</f>
        <v>0</v>
      </c>
      <c r="BI104" s="232">
        <f>IF(N104="nulová",J104,0)</f>
        <v>0</v>
      </c>
      <c r="BJ104" s="18" t="s">
        <v>79</v>
      </c>
      <c r="BK104" s="232">
        <f>ROUND(I104*H104,2)</f>
        <v>0</v>
      </c>
      <c r="BL104" s="18" t="s">
        <v>237</v>
      </c>
      <c r="BM104" s="231" t="s">
        <v>1603</v>
      </c>
    </row>
    <row r="105" s="1" customFormat="1" ht="24" customHeight="1">
      <c r="B105" s="39"/>
      <c r="C105" s="220" t="s">
        <v>190</v>
      </c>
      <c r="D105" s="220" t="s">
        <v>151</v>
      </c>
      <c r="E105" s="221" t="s">
        <v>1604</v>
      </c>
      <c r="F105" s="222" t="s">
        <v>1605</v>
      </c>
      <c r="G105" s="223" t="s">
        <v>171</v>
      </c>
      <c r="H105" s="224">
        <v>90</v>
      </c>
      <c r="I105" s="225"/>
      <c r="J105" s="226">
        <f>ROUND(I105*H105,2)</f>
        <v>0</v>
      </c>
      <c r="K105" s="222" t="s">
        <v>155</v>
      </c>
      <c r="L105" s="44"/>
      <c r="M105" s="227" t="s">
        <v>19</v>
      </c>
      <c r="N105" s="228" t="s">
        <v>43</v>
      </c>
      <c r="O105" s="84"/>
      <c r="P105" s="229">
        <f>O105*H105</f>
        <v>0</v>
      </c>
      <c r="Q105" s="229">
        <v>0</v>
      </c>
      <c r="R105" s="229">
        <f>Q105*H105</f>
        <v>0</v>
      </c>
      <c r="S105" s="229">
        <v>0</v>
      </c>
      <c r="T105" s="230">
        <f>S105*H105</f>
        <v>0</v>
      </c>
      <c r="AR105" s="231" t="s">
        <v>237</v>
      </c>
      <c r="AT105" s="231" t="s">
        <v>151</v>
      </c>
      <c r="AU105" s="231" t="s">
        <v>164</v>
      </c>
      <c r="AY105" s="18" t="s">
        <v>149</v>
      </c>
      <c r="BE105" s="232">
        <f>IF(N105="základní",J105,0)</f>
        <v>0</v>
      </c>
      <c r="BF105" s="232">
        <f>IF(N105="snížená",J105,0)</f>
        <v>0</v>
      </c>
      <c r="BG105" s="232">
        <f>IF(N105="zákl. přenesená",J105,0)</f>
        <v>0</v>
      </c>
      <c r="BH105" s="232">
        <f>IF(N105="sníž. přenesená",J105,0)</f>
        <v>0</v>
      </c>
      <c r="BI105" s="232">
        <f>IF(N105="nulová",J105,0)</f>
        <v>0</v>
      </c>
      <c r="BJ105" s="18" t="s">
        <v>79</v>
      </c>
      <c r="BK105" s="232">
        <f>ROUND(I105*H105,2)</f>
        <v>0</v>
      </c>
      <c r="BL105" s="18" t="s">
        <v>237</v>
      </c>
      <c r="BM105" s="231" t="s">
        <v>1606</v>
      </c>
    </row>
    <row r="106" s="1" customFormat="1" ht="16.5" customHeight="1">
      <c r="B106" s="39"/>
      <c r="C106" s="266" t="s">
        <v>194</v>
      </c>
      <c r="D106" s="266" t="s">
        <v>215</v>
      </c>
      <c r="E106" s="267" t="s">
        <v>1607</v>
      </c>
      <c r="F106" s="268" t="s">
        <v>1608</v>
      </c>
      <c r="G106" s="269" t="s">
        <v>171</v>
      </c>
      <c r="H106" s="270">
        <v>90</v>
      </c>
      <c r="I106" s="271"/>
      <c r="J106" s="272">
        <f>ROUND(I106*H106,2)</f>
        <v>0</v>
      </c>
      <c r="K106" s="268" t="s">
        <v>155</v>
      </c>
      <c r="L106" s="273"/>
      <c r="M106" s="274" t="s">
        <v>19</v>
      </c>
      <c r="N106" s="275" t="s">
        <v>43</v>
      </c>
      <c r="O106" s="84"/>
      <c r="P106" s="229">
        <f>O106*H106</f>
        <v>0</v>
      </c>
      <c r="Q106" s="229">
        <v>6.9999999999999994E-05</v>
      </c>
      <c r="R106" s="229">
        <f>Q106*H106</f>
        <v>0.0062999999999999992</v>
      </c>
      <c r="S106" s="229">
        <v>0</v>
      </c>
      <c r="T106" s="230">
        <f>S106*H106</f>
        <v>0</v>
      </c>
      <c r="AR106" s="231" t="s">
        <v>316</v>
      </c>
      <c r="AT106" s="231" t="s">
        <v>215</v>
      </c>
      <c r="AU106" s="231" t="s">
        <v>164</v>
      </c>
      <c r="AY106" s="18" t="s">
        <v>149</v>
      </c>
      <c r="BE106" s="232">
        <f>IF(N106="základní",J106,0)</f>
        <v>0</v>
      </c>
      <c r="BF106" s="232">
        <f>IF(N106="snížená",J106,0)</f>
        <v>0</v>
      </c>
      <c r="BG106" s="232">
        <f>IF(N106="zákl. přenesená",J106,0)</f>
        <v>0</v>
      </c>
      <c r="BH106" s="232">
        <f>IF(N106="sníž. přenesená",J106,0)</f>
        <v>0</v>
      </c>
      <c r="BI106" s="232">
        <f>IF(N106="nulová",J106,0)</f>
        <v>0</v>
      </c>
      <c r="BJ106" s="18" t="s">
        <v>79</v>
      </c>
      <c r="BK106" s="232">
        <f>ROUND(I106*H106,2)</f>
        <v>0</v>
      </c>
      <c r="BL106" s="18" t="s">
        <v>237</v>
      </c>
      <c r="BM106" s="231" t="s">
        <v>1609</v>
      </c>
    </row>
    <row r="107" s="1" customFormat="1" ht="24" customHeight="1">
      <c r="B107" s="39"/>
      <c r="C107" s="220" t="s">
        <v>199</v>
      </c>
      <c r="D107" s="220" t="s">
        <v>151</v>
      </c>
      <c r="E107" s="221" t="s">
        <v>1610</v>
      </c>
      <c r="F107" s="222" t="s">
        <v>1611</v>
      </c>
      <c r="G107" s="223" t="s">
        <v>171</v>
      </c>
      <c r="H107" s="224">
        <v>560</v>
      </c>
      <c r="I107" s="225"/>
      <c r="J107" s="226">
        <f>ROUND(I107*H107,2)</f>
        <v>0</v>
      </c>
      <c r="K107" s="222" t="s">
        <v>155</v>
      </c>
      <c r="L107" s="44"/>
      <c r="M107" s="227" t="s">
        <v>19</v>
      </c>
      <c r="N107" s="228" t="s">
        <v>43</v>
      </c>
      <c r="O107" s="84"/>
      <c r="P107" s="229">
        <f>O107*H107</f>
        <v>0</v>
      </c>
      <c r="Q107" s="229">
        <v>0</v>
      </c>
      <c r="R107" s="229">
        <f>Q107*H107</f>
        <v>0</v>
      </c>
      <c r="S107" s="229">
        <v>0</v>
      </c>
      <c r="T107" s="230">
        <f>S107*H107</f>
        <v>0</v>
      </c>
      <c r="AR107" s="231" t="s">
        <v>237</v>
      </c>
      <c r="AT107" s="231" t="s">
        <v>151</v>
      </c>
      <c r="AU107" s="231" t="s">
        <v>164</v>
      </c>
      <c r="AY107" s="18" t="s">
        <v>149</v>
      </c>
      <c r="BE107" s="232">
        <f>IF(N107="základní",J107,0)</f>
        <v>0</v>
      </c>
      <c r="BF107" s="232">
        <f>IF(N107="snížená",J107,0)</f>
        <v>0</v>
      </c>
      <c r="BG107" s="232">
        <f>IF(N107="zákl. přenesená",J107,0)</f>
        <v>0</v>
      </c>
      <c r="BH107" s="232">
        <f>IF(N107="sníž. přenesená",J107,0)</f>
        <v>0</v>
      </c>
      <c r="BI107" s="232">
        <f>IF(N107="nulová",J107,0)</f>
        <v>0</v>
      </c>
      <c r="BJ107" s="18" t="s">
        <v>79</v>
      </c>
      <c r="BK107" s="232">
        <f>ROUND(I107*H107,2)</f>
        <v>0</v>
      </c>
      <c r="BL107" s="18" t="s">
        <v>237</v>
      </c>
      <c r="BM107" s="231" t="s">
        <v>1612</v>
      </c>
    </row>
    <row r="108" s="1" customFormat="1" ht="16.5" customHeight="1">
      <c r="B108" s="39"/>
      <c r="C108" s="266" t="s">
        <v>203</v>
      </c>
      <c r="D108" s="266" t="s">
        <v>215</v>
      </c>
      <c r="E108" s="267" t="s">
        <v>1613</v>
      </c>
      <c r="F108" s="268" t="s">
        <v>1614</v>
      </c>
      <c r="G108" s="269" t="s">
        <v>171</v>
      </c>
      <c r="H108" s="270">
        <v>560</v>
      </c>
      <c r="I108" s="271"/>
      <c r="J108" s="272">
        <f>ROUND(I108*H108,2)</f>
        <v>0</v>
      </c>
      <c r="K108" s="268" t="s">
        <v>155</v>
      </c>
      <c r="L108" s="273"/>
      <c r="M108" s="274" t="s">
        <v>19</v>
      </c>
      <c r="N108" s="275" t="s">
        <v>43</v>
      </c>
      <c r="O108" s="84"/>
      <c r="P108" s="229">
        <f>O108*H108</f>
        <v>0</v>
      </c>
      <c r="Q108" s="229">
        <v>0.00012</v>
      </c>
      <c r="R108" s="229">
        <f>Q108*H108</f>
        <v>0.067199999999999996</v>
      </c>
      <c r="S108" s="229">
        <v>0</v>
      </c>
      <c r="T108" s="230">
        <f>S108*H108</f>
        <v>0</v>
      </c>
      <c r="AR108" s="231" t="s">
        <v>316</v>
      </c>
      <c r="AT108" s="231" t="s">
        <v>215</v>
      </c>
      <c r="AU108" s="231" t="s">
        <v>164</v>
      </c>
      <c r="AY108" s="18" t="s">
        <v>149</v>
      </c>
      <c r="BE108" s="232">
        <f>IF(N108="základní",J108,0)</f>
        <v>0</v>
      </c>
      <c r="BF108" s="232">
        <f>IF(N108="snížená",J108,0)</f>
        <v>0</v>
      </c>
      <c r="BG108" s="232">
        <f>IF(N108="zákl. přenesená",J108,0)</f>
        <v>0</v>
      </c>
      <c r="BH108" s="232">
        <f>IF(N108="sníž. přenesená",J108,0)</f>
        <v>0</v>
      </c>
      <c r="BI108" s="232">
        <f>IF(N108="nulová",J108,0)</f>
        <v>0</v>
      </c>
      <c r="BJ108" s="18" t="s">
        <v>79</v>
      </c>
      <c r="BK108" s="232">
        <f>ROUND(I108*H108,2)</f>
        <v>0</v>
      </c>
      <c r="BL108" s="18" t="s">
        <v>237</v>
      </c>
      <c r="BM108" s="231" t="s">
        <v>1615</v>
      </c>
    </row>
    <row r="109" s="1" customFormat="1" ht="24" customHeight="1">
      <c r="B109" s="39"/>
      <c r="C109" s="220" t="s">
        <v>209</v>
      </c>
      <c r="D109" s="220" t="s">
        <v>151</v>
      </c>
      <c r="E109" s="221" t="s">
        <v>1616</v>
      </c>
      <c r="F109" s="222" t="s">
        <v>1617</v>
      </c>
      <c r="G109" s="223" t="s">
        <v>171</v>
      </c>
      <c r="H109" s="224">
        <v>590</v>
      </c>
      <c r="I109" s="225"/>
      <c r="J109" s="226">
        <f>ROUND(I109*H109,2)</f>
        <v>0</v>
      </c>
      <c r="K109" s="222" t="s">
        <v>155</v>
      </c>
      <c r="L109" s="44"/>
      <c r="M109" s="227" t="s">
        <v>19</v>
      </c>
      <c r="N109" s="228" t="s">
        <v>43</v>
      </c>
      <c r="O109" s="84"/>
      <c r="P109" s="229">
        <f>O109*H109</f>
        <v>0</v>
      </c>
      <c r="Q109" s="229">
        <v>0</v>
      </c>
      <c r="R109" s="229">
        <f>Q109*H109</f>
        <v>0</v>
      </c>
      <c r="S109" s="229">
        <v>0</v>
      </c>
      <c r="T109" s="230">
        <f>S109*H109</f>
        <v>0</v>
      </c>
      <c r="AR109" s="231" t="s">
        <v>237</v>
      </c>
      <c r="AT109" s="231" t="s">
        <v>151</v>
      </c>
      <c r="AU109" s="231" t="s">
        <v>164</v>
      </c>
      <c r="AY109" s="18" t="s">
        <v>149</v>
      </c>
      <c r="BE109" s="232">
        <f>IF(N109="základní",J109,0)</f>
        <v>0</v>
      </c>
      <c r="BF109" s="232">
        <f>IF(N109="snížená",J109,0)</f>
        <v>0</v>
      </c>
      <c r="BG109" s="232">
        <f>IF(N109="zákl. přenesená",J109,0)</f>
        <v>0</v>
      </c>
      <c r="BH109" s="232">
        <f>IF(N109="sníž. přenesená",J109,0)</f>
        <v>0</v>
      </c>
      <c r="BI109" s="232">
        <f>IF(N109="nulová",J109,0)</f>
        <v>0</v>
      </c>
      <c r="BJ109" s="18" t="s">
        <v>79</v>
      </c>
      <c r="BK109" s="232">
        <f>ROUND(I109*H109,2)</f>
        <v>0</v>
      </c>
      <c r="BL109" s="18" t="s">
        <v>237</v>
      </c>
      <c r="BM109" s="231" t="s">
        <v>1618</v>
      </c>
    </row>
    <row r="110" s="12" customFormat="1">
      <c r="B110" s="233"/>
      <c r="C110" s="234"/>
      <c r="D110" s="235" t="s">
        <v>158</v>
      </c>
      <c r="E110" s="236" t="s">
        <v>19</v>
      </c>
      <c r="F110" s="237" t="s">
        <v>1619</v>
      </c>
      <c r="G110" s="234"/>
      <c r="H110" s="238">
        <v>530</v>
      </c>
      <c r="I110" s="239"/>
      <c r="J110" s="234"/>
      <c r="K110" s="234"/>
      <c r="L110" s="240"/>
      <c r="M110" s="241"/>
      <c r="N110" s="242"/>
      <c r="O110" s="242"/>
      <c r="P110" s="242"/>
      <c r="Q110" s="242"/>
      <c r="R110" s="242"/>
      <c r="S110" s="242"/>
      <c r="T110" s="243"/>
      <c r="AT110" s="244" t="s">
        <v>158</v>
      </c>
      <c r="AU110" s="244" t="s">
        <v>164</v>
      </c>
      <c r="AV110" s="12" t="s">
        <v>81</v>
      </c>
      <c r="AW110" s="12" t="s">
        <v>34</v>
      </c>
      <c r="AX110" s="12" t="s">
        <v>72</v>
      </c>
      <c r="AY110" s="244" t="s">
        <v>149</v>
      </c>
    </row>
    <row r="111" s="12" customFormat="1">
      <c r="B111" s="233"/>
      <c r="C111" s="234"/>
      <c r="D111" s="235" t="s">
        <v>158</v>
      </c>
      <c r="E111" s="236" t="s">
        <v>19</v>
      </c>
      <c r="F111" s="237" t="s">
        <v>465</v>
      </c>
      <c r="G111" s="234"/>
      <c r="H111" s="238">
        <v>60</v>
      </c>
      <c r="I111" s="239"/>
      <c r="J111" s="234"/>
      <c r="K111" s="234"/>
      <c r="L111" s="240"/>
      <c r="M111" s="241"/>
      <c r="N111" s="242"/>
      <c r="O111" s="242"/>
      <c r="P111" s="242"/>
      <c r="Q111" s="242"/>
      <c r="R111" s="242"/>
      <c r="S111" s="242"/>
      <c r="T111" s="243"/>
      <c r="AT111" s="244" t="s">
        <v>158</v>
      </c>
      <c r="AU111" s="244" t="s">
        <v>164</v>
      </c>
      <c r="AV111" s="12" t="s">
        <v>81</v>
      </c>
      <c r="AW111" s="12" t="s">
        <v>34</v>
      </c>
      <c r="AX111" s="12" t="s">
        <v>72</v>
      </c>
      <c r="AY111" s="244" t="s">
        <v>149</v>
      </c>
    </row>
    <row r="112" s="14" customFormat="1">
      <c r="B112" s="255"/>
      <c r="C112" s="256"/>
      <c r="D112" s="235" t="s">
        <v>158</v>
      </c>
      <c r="E112" s="257" t="s">
        <v>19</v>
      </c>
      <c r="F112" s="258" t="s">
        <v>185</v>
      </c>
      <c r="G112" s="256"/>
      <c r="H112" s="259">
        <v>590</v>
      </c>
      <c r="I112" s="260"/>
      <c r="J112" s="256"/>
      <c r="K112" s="256"/>
      <c r="L112" s="261"/>
      <c r="M112" s="262"/>
      <c r="N112" s="263"/>
      <c r="O112" s="263"/>
      <c r="P112" s="263"/>
      <c r="Q112" s="263"/>
      <c r="R112" s="263"/>
      <c r="S112" s="263"/>
      <c r="T112" s="264"/>
      <c r="AT112" s="265" t="s">
        <v>158</v>
      </c>
      <c r="AU112" s="265" t="s">
        <v>164</v>
      </c>
      <c r="AV112" s="14" t="s">
        <v>156</v>
      </c>
      <c r="AW112" s="14" t="s">
        <v>34</v>
      </c>
      <c r="AX112" s="14" t="s">
        <v>79</v>
      </c>
      <c r="AY112" s="265" t="s">
        <v>149</v>
      </c>
    </row>
    <row r="113" s="1" customFormat="1" ht="16.5" customHeight="1">
      <c r="B113" s="39"/>
      <c r="C113" s="266" t="s">
        <v>214</v>
      </c>
      <c r="D113" s="266" t="s">
        <v>215</v>
      </c>
      <c r="E113" s="267" t="s">
        <v>1620</v>
      </c>
      <c r="F113" s="268" t="s">
        <v>1621</v>
      </c>
      <c r="G113" s="269" t="s">
        <v>171</v>
      </c>
      <c r="H113" s="270">
        <v>530</v>
      </c>
      <c r="I113" s="271"/>
      <c r="J113" s="272">
        <f>ROUND(I113*H113,2)</f>
        <v>0</v>
      </c>
      <c r="K113" s="268" t="s">
        <v>155</v>
      </c>
      <c r="L113" s="273"/>
      <c r="M113" s="274" t="s">
        <v>19</v>
      </c>
      <c r="N113" s="275" t="s">
        <v>43</v>
      </c>
      <c r="O113" s="84"/>
      <c r="P113" s="229">
        <f>O113*H113</f>
        <v>0</v>
      </c>
      <c r="Q113" s="229">
        <v>0.00017000000000000001</v>
      </c>
      <c r="R113" s="229">
        <f>Q113*H113</f>
        <v>0.090100000000000013</v>
      </c>
      <c r="S113" s="229">
        <v>0</v>
      </c>
      <c r="T113" s="230">
        <f>S113*H113</f>
        <v>0</v>
      </c>
      <c r="AR113" s="231" t="s">
        <v>316</v>
      </c>
      <c r="AT113" s="231" t="s">
        <v>215</v>
      </c>
      <c r="AU113" s="231" t="s">
        <v>164</v>
      </c>
      <c r="AY113" s="18" t="s">
        <v>149</v>
      </c>
      <c r="BE113" s="232">
        <f>IF(N113="základní",J113,0)</f>
        <v>0</v>
      </c>
      <c r="BF113" s="232">
        <f>IF(N113="snížená",J113,0)</f>
        <v>0</v>
      </c>
      <c r="BG113" s="232">
        <f>IF(N113="zákl. přenesená",J113,0)</f>
        <v>0</v>
      </c>
      <c r="BH113" s="232">
        <f>IF(N113="sníž. přenesená",J113,0)</f>
        <v>0</v>
      </c>
      <c r="BI113" s="232">
        <f>IF(N113="nulová",J113,0)</f>
        <v>0</v>
      </c>
      <c r="BJ113" s="18" t="s">
        <v>79</v>
      </c>
      <c r="BK113" s="232">
        <f>ROUND(I113*H113,2)</f>
        <v>0</v>
      </c>
      <c r="BL113" s="18" t="s">
        <v>237</v>
      </c>
      <c r="BM113" s="231" t="s">
        <v>1622</v>
      </c>
    </row>
    <row r="114" s="1" customFormat="1" ht="16.5" customHeight="1">
      <c r="B114" s="39"/>
      <c r="C114" s="266" t="s">
        <v>220</v>
      </c>
      <c r="D114" s="266" t="s">
        <v>215</v>
      </c>
      <c r="E114" s="267" t="s">
        <v>1623</v>
      </c>
      <c r="F114" s="268" t="s">
        <v>1624</v>
      </c>
      <c r="G114" s="269" t="s">
        <v>171</v>
      </c>
      <c r="H114" s="270">
        <v>60</v>
      </c>
      <c r="I114" s="271"/>
      <c r="J114" s="272">
        <f>ROUND(I114*H114,2)</f>
        <v>0</v>
      </c>
      <c r="K114" s="268" t="s">
        <v>155</v>
      </c>
      <c r="L114" s="273"/>
      <c r="M114" s="274" t="s">
        <v>19</v>
      </c>
      <c r="N114" s="275" t="s">
        <v>43</v>
      </c>
      <c r="O114" s="84"/>
      <c r="P114" s="229">
        <f>O114*H114</f>
        <v>0</v>
      </c>
      <c r="Q114" s="229">
        <v>0.00023000000000000001</v>
      </c>
      <c r="R114" s="229">
        <f>Q114*H114</f>
        <v>0.0138</v>
      </c>
      <c r="S114" s="229">
        <v>0</v>
      </c>
      <c r="T114" s="230">
        <f>S114*H114</f>
        <v>0</v>
      </c>
      <c r="AR114" s="231" t="s">
        <v>316</v>
      </c>
      <c r="AT114" s="231" t="s">
        <v>215</v>
      </c>
      <c r="AU114" s="231" t="s">
        <v>164</v>
      </c>
      <c r="AY114" s="18" t="s">
        <v>149</v>
      </c>
      <c r="BE114" s="232">
        <f>IF(N114="základní",J114,0)</f>
        <v>0</v>
      </c>
      <c r="BF114" s="232">
        <f>IF(N114="snížená",J114,0)</f>
        <v>0</v>
      </c>
      <c r="BG114" s="232">
        <f>IF(N114="zákl. přenesená",J114,0)</f>
        <v>0</v>
      </c>
      <c r="BH114" s="232">
        <f>IF(N114="sníž. přenesená",J114,0)</f>
        <v>0</v>
      </c>
      <c r="BI114" s="232">
        <f>IF(N114="nulová",J114,0)</f>
        <v>0</v>
      </c>
      <c r="BJ114" s="18" t="s">
        <v>79</v>
      </c>
      <c r="BK114" s="232">
        <f>ROUND(I114*H114,2)</f>
        <v>0</v>
      </c>
      <c r="BL114" s="18" t="s">
        <v>237</v>
      </c>
      <c r="BM114" s="231" t="s">
        <v>1625</v>
      </c>
    </row>
    <row r="115" s="1" customFormat="1" ht="24" customHeight="1">
      <c r="B115" s="39"/>
      <c r="C115" s="220" t="s">
        <v>227</v>
      </c>
      <c r="D115" s="220" t="s">
        <v>151</v>
      </c>
      <c r="E115" s="221" t="s">
        <v>1626</v>
      </c>
      <c r="F115" s="222" t="s">
        <v>1627</v>
      </c>
      <c r="G115" s="223" t="s">
        <v>171</v>
      </c>
      <c r="H115" s="224">
        <v>60</v>
      </c>
      <c r="I115" s="225"/>
      <c r="J115" s="226">
        <f>ROUND(I115*H115,2)</f>
        <v>0</v>
      </c>
      <c r="K115" s="222" t="s">
        <v>155</v>
      </c>
      <c r="L115" s="44"/>
      <c r="M115" s="227" t="s">
        <v>19</v>
      </c>
      <c r="N115" s="228" t="s">
        <v>43</v>
      </c>
      <c r="O115" s="84"/>
      <c r="P115" s="229">
        <f>O115*H115</f>
        <v>0</v>
      </c>
      <c r="Q115" s="229">
        <v>0</v>
      </c>
      <c r="R115" s="229">
        <f>Q115*H115</f>
        <v>0</v>
      </c>
      <c r="S115" s="229">
        <v>0</v>
      </c>
      <c r="T115" s="230">
        <f>S115*H115</f>
        <v>0</v>
      </c>
      <c r="AR115" s="231" t="s">
        <v>237</v>
      </c>
      <c r="AT115" s="231" t="s">
        <v>151</v>
      </c>
      <c r="AU115" s="231" t="s">
        <v>164</v>
      </c>
      <c r="AY115" s="18" t="s">
        <v>149</v>
      </c>
      <c r="BE115" s="232">
        <f>IF(N115="základní",J115,0)</f>
        <v>0</v>
      </c>
      <c r="BF115" s="232">
        <f>IF(N115="snížená",J115,0)</f>
        <v>0</v>
      </c>
      <c r="BG115" s="232">
        <f>IF(N115="zákl. přenesená",J115,0)</f>
        <v>0</v>
      </c>
      <c r="BH115" s="232">
        <f>IF(N115="sníž. přenesená",J115,0)</f>
        <v>0</v>
      </c>
      <c r="BI115" s="232">
        <f>IF(N115="nulová",J115,0)</f>
        <v>0</v>
      </c>
      <c r="BJ115" s="18" t="s">
        <v>79</v>
      </c>
      <c r="BK115" s="232">
        <f>ROUND(I115*H115,2)</f>
        <v>0</v>
      </c>
      <c r="BL115" s="18" t="s">
        <v>237</v>
      </c>
      <c r="BM115" s="231" t="s">
        <v>1628</v>
      </c>
    </row>
    <row r="116" s="1" customFormat="1" ht="16.5" customHeight="1">
      <c r="B116" s="39"/>
      <c r="C116" s="266" t="s">
        <v>8</v>
      </c>
      <c r="D116" s="266" t="s">
        <v>215</v>
      </c>
      <c r="E116" s="267" t="s">
        <v>1629</v>
      </c>
      <c r="F116" s="268" t="s">
        <v>1630</v>
      </c>
      <c r="G116" s="269" t="s">
        <v>171</v>
      </c>
      <c r="H116" s="270">
        <v>60</v>
      </c>
      <c r="I116" s="271"/>
      <c r="J116" s="272">
        <f>ROUND(I116*H116,2)</f>
        <v>0</v>
      </c>
      <c r="K116" s="268" t="s">
        <v>155</v>
      </c>
      <c r="L116" s="273"/>
      <c r="M116" s="274" t="s">
        <v>19</v>
      </c>
      <c r="N116" s="275" t="s">
        <v>43</v>
      </c>
      <c r="O116" s="84"/>
      <c r="P116" s="229">
        <f>O116*H116</f>
        <v>0</v>
      </c>
      <c r="Q116" s="229">
        <v>0.00052999999999999998</v>
      </c>
      <c r="R116" s="229">
        <f>Q116*H116</f>
        <v>0.031800000000000002</v>
      </c>
      <c r="S116" s="229">
        <v>0</v>
      </c>
      <c r="T116" s="230">
        <f>S116*H116</f>
        <v>0</v>
      </c>
      <c r="AR116" s="231" t="s">
        <v>316</v>
      </c>
      <c r="AT116" s="231" t="s">
        <v>215</v>
      </c>
      <c r="AU116" s="231" t="s">
        <v>164</v>
      </c>
      <c r="AY116" s="18" t="s">
        <v>149</v>
      </c>
      <c r="BE116" s="232">
        <f>IF(N116="základní",J116,0)</f>
        <v>0</v>
      </c>
      <c r="BF116" s="232">
        <f>IF(N116="snížená",J116,0)</f>
        <v>0</v>
      </c>
      <c r="BG116" s="232">
        <f>IF(N116="zákl. přenesená",J116,0)</f>
        <v>0</v>
      </c>
      <c r="BH116" s="232">
        <f>IF(N116="sníž. přenesená",J116,0)</f>
        <v>0</v>
      </c>
      <c r="BI116" s="232">
        <f>IF(N116="nulová",J116,0)</f>
        <v>0</v>
      </c>
      <c r="BJ116" s="18" t="s">
        <v>79</v>
      </c>
      <c r="BK116" s="232">
        <f>ROUND(I116*H116,2)</f>
        <v>0</v>
      </c>
      <c r="BL116" s="18" t="s">
        <v>237</v>
      </c>
      <c r="BM116" s="231" t="s">
        <v>1631</v>
      </c>
    </row>
    <row r="117" s="1" customFormat="1" ht="24" customHeight="1">
      <c r="B117" s="39"/>
      <c r="C117" s="220" t="s">
        <v>237</v>
      </c>
      <c r="D117" s="220" t="s">
        <v>151</v>
      </c>
      <c r="E117" s="221" t="s">
        <v>1632</v>
      </c>
      <c r="F117" s="222" t="s">
        <v>1633</v>
      </c>
      <c r="G117" s="223" t="s">
        <v>171</v>
      </c>
      <c r="H117" s="224">
        <v>120</v>
      </c>
      <c r="I117" s="225"/>
      <c r="J117" s="226">
        <f>ROUND(I117*H117,2)</f>
        <v>0</v>
      </c>
      <c r="K117" s="222" t="s">
        <v>155</v>
      </c>
      <c r="L117" s="44"/>
      <c r="M117" s="227" t="s">
        <v>19</v>
      </c>
      <c r="N117" s="228" t="s">
        <v>43</v>
      </c>
      <c r="O117" s="84"/>
      <c r="P117" s="229">
        <f>O117*H117</f>
        <v>0</v>
      </c>
      <c r="Q117" s="229">
        <v>0</v>
      </c>
      <c r="R117" s="229">
        <f>Q117*H117</f>
        <v>0</v>
      </c>
      <c r="S117" s="229">
        <v>0</v>
      </c>
      <c r="T117" s="230">
        <f>S117*H117</f>
        <v>0</v>
      </c>
      <c r="AR117" s="231" t="s">
        <v>237</v>
      </c>
      <c r="AT117" s="231" t="s">
        <v>151</v>
      </c>
      <c r="AU117" s="231" t="s">
        <v>164</v>
      </c>
      <c r="AY117" s="18" t="s">
        <v>149</v>
      </c>
      <c r="BE117" s="232">
        <f>IF(N117="základní",J117,0)</f>
        <v>0</v>
      </c>
      <c r="BF117" s="232">
        <f>IF(N117="snížená",J117,0)</f>
        <v>0</v>
      </c>
      <c r="BG117" s="232">
        <f>IF(N117="zákl. přenesená",J117,0)</f>
        <v>0</v>
      </c>
      <c r="BH117" s="232">
        <f>IF(N117="sníž. přenesená",J117,0)</f>
        <v>0</v>
      </c>
      <c r="BI117" s="232">
        <f>IF(N117="nulová",J117,0)</f>
        <v>0</v>
      </c>
      <c r="BJ117" s="18" t="s">
        <v>79</v>
      </c>
      <c r="BK117" s="232">
        <f>ROUND(I117*H117,2)</f>
        <v>0</v>
      </c>
      <c r="BL117" s="18" t="s">
        <v>237</v>
      </c>
      <c r="BM117" s="231" t="s">
        <v>1634</v>
      </c>
    </row>
    <row r="118" s="1" customFormat="1" ht="16.5" customHeight="1">
      <c r="B118" s="39"/>
      <c r="C118" s="266" t="s">
        <v>242</v>
      </c>
      <c r="D118" s="266" t="s">
        <v>215</v>
      </c>
      <c r="E118" s="267" t="s">
        <v>1635</v>
      </c>
      <c r="F118" s="268" t="s">
        <v>1636</v>
      </c>
      <c r="G118" s="269" t="s">
        <v>171</v>
      </c>
      <c r="H118" s="270">
        <v>120</v>
      </c>
      <c r="I118" s="271"/>
      <c r="J118" s="272">
        <f>ROUND(I118*H118,2)</f>
        <v>0</v>
      </c>
      <c r="K118" s="268" t="s">
        <v>457</v>
      </c>
      <c r="L118" s="273"/>
      <c r="M118" s="274" t="s">
        <v>19</v>
      </c>
      <c r="N118" s="275" t="s">
        <v>43</v>
      </c>
      <c r="O118" s="84"/>
      <c r="P118" s="229">
        <f>O118*H118</f>
        <v>0</v>
      </c>
      <c r="Q118" s="229">
        <v>0</v>
      </c>
      <c r="R118" s="229">
        <f>Q118*H118</f>
        <v>0</v>
      </c>
      <c r="S118" s="229">
        <v>0</v>
      </c>
      <c r="T118" s="230">
        <f>S118*H118</f>
        <v>0</v>
      </c>
      <c r="AR118" s="231" t="s">
        <v>316</v>
      </c>
      <c r="AT118" s="231" t="s">
        <v>215</v>
      </c>
      <c r="AU118" s="231" t="s">
        <v>164</v>
      </c>
      <c r="AY118" s="18" t="s">
        <v>149</v>
      </c>
      <c r="BE118" s="232">
        <f>IF(N118="základní",J118,0)</f>
        <v>0</v>
      </c>
      <c r="BF118" s="232">
        <f>IF(N118="snížená",J118,0)</f>
        <v>0</v>
      </c>
      <c r="BG118" s="232">
        <f>IF(N118="zákl. přenesená",J118,0)</f>
        <v>0</v>
      </c>
      <c r="BH118" s="232">
        <f>IF(N118="sníž. přenesená",J118,0)</f>
        <v>0</v>
      </c>
      <c r="BI118" s="232">
        <f>IF(N118="nulová",J118,0)</f>
        <v>0</v>
      </c>
      <c r="BJ118" s="18" t="s">
        <v>79</v>
      </c>
      <c r="BK118" s="232">
        <f>ROUND(I118*H118,2)</f>
        <v>0</v>
      </c>
      <c r="BL118" s="18" t="s">
        <v>237</v>
      </c>
      <c r="BM118" s="231" t="s">
        <v>1637</v>
      </c>
    </row>
    <row r="119" s="1" customFormat="1" ht="16.5" customHeight="1">
      <c r="B119" s="39"/>
      <c r="C119" s="266" t="s">
        <v>247</v>
      </c>
      <c r="D119" s="266" t="s">
        <v>215</v>
      </c>
      <c r="E119" s="267" t="s">
        <v>1638</v>
      </c>
      <c r="F119" s="268" t="s">
        <v>1639</v>
      </c>
      <c r="G119" s="269" t="s">
        <v>406</v>
      </c>
      <c r="H119" s="270">
        <v>30</v>
      </c>
      <c r="I119" s="271"/>
      <c r="J119" s="272">
        <f>ROUND(I119*H119,2)</f>
        <v>0</v>
      </c>
      <c r="K119" s="268" t="s">
        <v>155</v>
      </c>
      <c r="L119" s="273"/>
      <c r="M119" s="274" t="s">
        <v>19</v>
      </c>
      <c r="N119" s="275" t="s">
        <v>43</v>
      </c>
      <c r="O119" s="84"/>
      <c r="P119" s="229">
        <f>O119*H119</f>
        <v>0</v>
      </c>
      <c r="Q119" s="229">
        <v>0.00017000000000000001</v>
      </c>
      <c r="R119" s="229">
        <f>Q119*H119</f>
        <v>0.0051000000000000004</v>
      </c>
      <c r="S119" s="229">
        <v>0</v>
      </c>
      <c r="T119" s="230">
        <f>S119*H119</f>
        <v>0</v>
      </c>
      <c r="AR119" s="231" t="s">
        <v>194</v>
      </c>
      <c r="AT119" s="231" t="s">
        <v>215</v>
      </c>
      <c r="AU119" s="231" t="s">
        <v>164</v>
      </c>
      <c r="AY119" s="18" t="s">
        <v>149</v>
      </c>
      <c r="BE119" s="232">
        <f>IF(N119="základní",J119,0)</f>
        <v>0</v>
      </c>
      <c r="BF119" s="232">
        <f>IF(N119="snížená",J119,0)</f>
        <v>0</v>
      </c>
      <c r="BG119" s="232">
        <f>IF(N119="zákl. přenesená",J119,0)</f>
        <v>0</v>
      </c>
      <c r="BH119" s="232">
        <f>IF(N119="sníž. přenesená",J119,0)</f>
        <v>0</v>
      </c>
      <c r="BI119" s="232">
        <f>IF(N119="nulová",J119,0)</f>
        <v>0</v>
      </c>
      <c r="BJ119" s="18" t="s">
        <v>79</v>
      </c>
      <c r="BK119" s="232">
        <f>ROUND(I119*H119,2)</f>
        <v>0</v>
      </c>
      <c r="BL119" s="18" t="s">
        <v>156</v>
      </c>
      <c r="BM119" s="231" t="s">
        <v>1640</v>
      </c>
    </row>
    <row r="120" s="1" customFormat="1" ht="16.5" customHeight="1">
      <c r="B120" s="39"/>
      <c r="C120" s="220" t="s">
        <v>252</v>
      </c>
      <c r="D120" s="220" t="s">
        <v>151</v>
      </c>
      <c r="E120" s="221" t="s">
        <v>1641</v>
      </c>
      <c r="F120" s="222" t="s">
        <v>1642</v>
      </c>
      <c r="G120" s="223" t="s">
        <v>406</v>
      </c>
      <c r="H120" s="224">
        <v>250</v>
      </c>
      <c r="I120" s="225"/>
      <c r="J120" s="226">
        <f>ROUND(I120*H120,2)</f>
        <v>0</v>
      </c>
      <c r="K120" s="222" t="s">
        <v>155</v>
      </c>
      <c r="L120" s="44"/>
      <c r="M120" s="227" t="s">
        <v>19</v>
      </c>
      <c r="N120" s="228" t="s">
        <v>43</v>
      </c>
      <c r="O120" s="84"/>
      <c r="P120" s="229">
        <f>O120*H120</f>
        <v>0</v>
      </c>
      <c r="Q120" s="229">
        <v>0</v>
      </c>
      <c r="R120" s="229">
        <f>Q120*H120</f>
        <v>0</v>
      </c>
      <c r="S120" s="229">
        <v>0</v>
      </c>
      <c r="T120" s="230">
        <f>S120*H120</f>
        <v>0</v>
      </c>
      <c r="AR120" s="231" t="s">
        <v>237</v>
      </c>
      <c r="AT120" s="231" t="s">
        <v>151</v>
      </c>
      <c r="AU120" s="231" t="s">
        <v>164</v>
      </c>
      <c r="AY120" s="18" t="s">
        <v>149</v>
      </c>
      <c r="BE120" s="232">
        <f>IF(N120="základní",J120,0)</f>
        <v>0</v>
      </c>
      <c r="BF120" s="232">
        <f>IF(N120="snížená",J120,0)</f>
        <v>0</v>
      </c>
      <c r="BG120" s="232">
        <f>IF(N120="zákl. přenesená",J120,0)</f>
        <v>0</v>
      </c>
      <c r="BH120" s="232">
        <f>IF(N120="sníž. přenesená",J120,0)</f>
        <v>0</v>
      </c>
      <c r="BI120" s="232">
        <f>IF(N120="nulová",J120,0)</f>
        <v>0</v>
      </c>
      <c r="BJ120" s="18" t="s">
        <v>79</v>
      </c>
      <c r="BK120" s="232">
        <f>ROUND(I120*H120,2)</f>
        <v>0</v>
      </c>
      <c r="BL120" s="18" t="s">
        <v>237</v>
      </c>
      <c r="BM120" s="231" t="s">
        <v>1643</v>
      </c>
    </row>
    <row r="121" s="1" customFormat="1" ht="16.5" customHeight="1">
      <c r="B121" s="39"/>
      <c r="C121" s="220" t="s">
        <v>258</v>
      </c>
      <c r="D121" s="220" t="s">
        <v>151</v>
      </c>
      <c r="E121" s="221" t="s">
        <v>1644</v>
      </c>
      <c r="F121" s="222" t="s">
        <v>1645</v>
      </c>
      <c r="G121" s="223" t="s">
        <v>406</v>
      </c>
      <c r="H121" s="224">
        <v>20</v>
      </c>
      <c r="I121" s="225"/>
      <c r="J121" s="226">
        <f>ROUND(I121*H121,2)</f>
        <v>0</v>
      </c>
      <c r="K121" s="222" t="s">
        <v>155</v>
      </c>
      <c r="L121" s="44"/>
      <c r="M121" s="227" t="s">
        <v>19</v>
      </c>
      <c r="N121" s="228" t="s">
        <v>43</v>
      </c>
      <c r="O121" s="84"/>
      <c r="P121" s="229">
        <f>O121*H121</f>
        <v>0</v>
      </c>
      <c r="Q121" s="229">
        <v>0</v>
      </c>
      <c r="R121" s="229">
        <f>Q121*H121</f>
        <v>0</v>
      </c>
      <c r="S121" s="229">
        <v>0</v>
      </c>
      <c r="T121" s="230">
        <f>S121*H121</f>
        <v>0</v>
      </c>
      <c r="AR121" s="231" t="s">
        <v>237</v>
      </c>
      <c r="AT121" s="231" t="s">
        <v>151</v>
      </c>
      <c r="AU121" s="231" t="s">
        <v>164</v>
      </c>
      <c r="AY121" s="18" t="s">
        <v>149</v>
      </c>
      <c r="BE121" s="232">
        <f>IF(N121="základní",J121,0)</f>
        <v>0</v>
      </c>
      <c r="BF121" s="232">
        <f>IF(N121="snížená",J121,0)</f>
        <v>0</v>
      </c>
      <c r="BG121" s="232">
        <f>IF(N121="zákl. přenesená",J121,0)</f>
        <v>0</v>
      </c>
      <c r="BH121" s="232">
        <f>IF(N121="sníž. přenesená",J121,0)</f>
        <v>0</v>
      </c>
      <c r="BI121" s="232">
        <f>IF(N121="nulová",J121,0)</f>
        <v>0</v>
      </c>
      <c r="BJ121" s="18" t="s">
        <v>79</v>
      </c>
      <c r="BK121" s="232">
        <f>ROUND(I121*H121,2)</f>
        <v>0</v>
      </c>
      <c r="BL121" s="18" t="s">
        <v>237</v>
      </c>
      <c r="BM121" s="231" t="s">
        <v>1646</v>
      </c>
    </row>
    <row r="122" s="1" customFormat="1" ht="16.5" customHeight="1">
      <c r="B122" s="39"/>
      <c r="C122" s="220" t="s">
        <v>7</v>
      </c>
      <c r="D122" s="220" t="s">
        <v>151</v>
      </c>
      <c r="E122" s="221" t="s">
        <v>1647</v>
      </c>
      <c r="F122" s="222" t="s">
        <v>1648</v>
      </c>
      <c r="G122" s="223" t="s">
        <v>406</v>
      </c>
      <c r="H122" s="224">
        <v>30</v>
      </c>
      <c r="I122" s="225"/>
      <c r="J122" s="226">
        <f>ROUND(I122*H122,2)</f>
        <v>0</v>
      </c>
      <c r="K122" s="222" t="s">
        <v>155</v>
      </c>
      <c r="L122" s="44"/>
      <c r="M122" s="227" t="s">
        <v>19</v>
      </c>
      <c r="N122" s="228" t="s">
        <v>43</v>
      </c>
      <c r="O122" s="84"/>
      <c r="P122" s="229">
        <f>O122*H122</f>
        <v>0</v>
      </c>
      <c r="Q122" s="229">
        <v>0</v>
      </c>
      <c r="R122" s="229">
        <f>Q122*H122</f>
        <v>0</v>
      </c>
      <c r="S122" s="229">
        <v>0</v>
      </c>
      <c r="T122" s="230">
        <f>S122*H122</f>
        <v>0</v>
      </c>
      <c r="AR122" s="231" t="s">
        <v>237</v>
      </c>
      <c r="AT122" s="231" t="s">
        <v>151</v>
      </c>
      <c r="AU122" s="231" t="s">
        <v>164</v>
      </c>
      <c r="AY122" s="18" t="s">
        <v>149</v>
      </c>
      <c r="BE122" s="232">
        <f>IF(N122="základní",J122,0)</f>
        <v>0</v>
      </c>
      <c r="BF122" s="232">
        <f>IF(N122="snížená",J122,0)</f>
        <v>0</v>
      </c>
      <c r="BG122" s="232">
        <f>IF(N122="zákl. přenesená",J122,0)</f>
        <v>0</v>
      </c>
      <c r="BH122" s="232">
        <f>IF(N122="sníž. přenesená",J122,0)</f>
        <v>0</v>
      </c>
      <c r="BI122" s="232">
        <f>IF(N122="nulová",J122,0)</f>
        <v>0</v>
      </c>
      <c r="BJ122" s="18" t="s">
        <v>79</v>
      </c>
      <c r="BK122" s="232">
        <f>ROUND(I122*H122,2)</f>
        <v>0</v>
      </c>
      <c r="BL122" s="18" t="s">
        <v>237</v>
      </c>
      <c r="BM122" s="231" t="s">
        <v>1649</v>
      </c>
    </row>
    <row r="123" s="11" customFormat="1" ht="20.88" customHeight="1">
      <c r="B123" s="204"/>
      <c r="C123" s="205"/>
      <c r="D123" s="206" t="s">
        <v>71</v>
      </c>
      <c r="E123" s="218" t="s">
        <v>1650</v>
      </c>
      <c r="F123" s="218" t="s">
        <v>1651</v>
      </c>
      <c r="G123" s="205"/>
      <c r="H123" s="205"/>
      <c r="I123" s="208"/>
      <c r="J123" s="219">
        <f>BK123</f>
        <v>0</v>
      </c>
      <c r="K123" s="205"/>
      <c r="L123" s="210"/>
      <c r="M123" s="211"/>
      <c r="N123" s="212"/>
      <c r="O123" s="212"/>
      <c r="P123" s="213">
        <f>SUM(P124:P127)</f>
        <v>0</v>
      </c>
      <c r="Q123" s="212"/>
      <c r="R123" s="213">
        <f>SUM(R124:R127)</f>
        <v>0.12600000000000003</v>
      </c>
      <c r="S123" s="212"/>
      <c r="T123" s="214">
        <f>SUM(T124:T127)</f>
        <v>0</v>
      </c>
      <c r="AR123" s="215" t="s">
        <v>79</v>
      </c>
      <c r="AT123" s="216" t="s">
        <v>71</v>
      </c>
      <c r="AU123" s="216" t="s">
        <v>81</v>
      </c>
      <c r="AY123" s="215" t="s">
        <v>149</v>
      </c>
      <c r="BK123" s="217">
        <f>SUM(BK124:BK127)</f>
        <v>0</v>
      </c>
    </row>
    <row r="124" s="1" customFormat="1" ht="36" customHeight="1">
      <c r="B124" s="39"/>
      <c r="C124" s="266" t="s">
        <v>265</v>
      </c>
      <c r="D124" s="266" t="s">
        <v>215</v>
      </c>
      <c r="E124" s="267" t="s">
        <v>1652</v>
      </c>
      <c r="F124" s="268" t="s">
        <v>1653</v>
      </c>
      <c r="G124" s="269" t="s">
        <v>406</v>
      </c>
      <c r="H124" s="270">
        <v>12</v>
      </c>
      <c r="I124" s="271"/>
      <c r="J124" s="272">
        <f>ROUND(I124*H124,2)</f>
        <v>0</v>
      </c>
      <c r="K124" s="268" t="s">
        <v>457</v>
      </c>
      <c r="L124" s="273"/>
      <c r="M124" s="274" t="s">
        <v>19</v>
      </c>
      <c r="N124" s="275" t="s">
        <v>43</v>
      </c>
      <c r="O124" s="84"/>
      <c r="P124" s="229">
        <f>O124*H124</f>
        <v>0</v>
      </c>
      <c r="Q124" s="229">
        <v>0.0060000000000000001</v>
      </c>
      <c r="R124" s="229">
        <f>Q124*H124</f>
        <v>0.072000000000000008</v>
      </c>
      <c r="S124" s="229">
        <v>0</v>
      </c>
      <c r="T124" s="230">
        <f>S124*H124</f>
        <v>0</v>
      </c>
      <c r="AR124" s="231" t="s">
        <v>194</v>
      </c>
      <c r="AT124" s="231" t="s">
        <v>215</v>
      </c>
      <c r="AU124" s="231" t="s">
        <v>164</v>
      </c>
      <c r="AY124" s="18" t="s">
        <v>149</v>
      </c>
      <c r="BE124" s="232">
        <f>IF(N124="základní",J124,0)</f>
        <v>0</v>
      </c>
      <c r="BF124" s="232">
        <f>IF(N124="snížená",J124,0)</f>
        <v>0</v>
      </c>
      <c r="BG124" s="232">
        <f>IF(N124="zákl. přenesená",J124,0)</f>
        <v>0</v>
      </c>
      <c r="BH124" s="232">
        <f>IF(N124="sníž. přenesená",J124,0)</f>
        <v>0</v>
      </c>
      <c r="BI124" s="232">
        <f>IF(N124="nulová",J124,0)</f>
        <v>0</v>
      </c>
      <c r="BJ124" s="18" t="s">
        <v>79</v>
      </c>
      <c r="BK124" s="232">
        <f>ROUND(I124*H124,2)</f>
        <v>0</v>
      </c>
      <c r="BL124" s="18" t="s">
        <v>156</v>
      </c>
      <c r="BM124" s="231" t="s">
        <v>1654</v>
      </c>
    </row>
    <row r="125" s="1" customFormat="1" ht="48" customHeight="1">
      <c r="B125" s="39"/>
      <c r="C125" s="266" t="s">
        <v>269</v>
      </c>
      <c r="D125" s="266" t="s">
        <v>215</v>
      </c>
      <c r="E125" s="267" t="s">
        <v>1655</v>
      </c>
      <c r="F125" s="268" t="s">
        <v>1656</v>
      </c>
      <c r="G125" s="269" t="s">
        <v>406</v>
      </c>
      <c r="H125" s="270">
        <v>4</v>
      </c>
      <c r="I125" s="271"/>
      <c r="J125" s="272">
        <f>ROUND(I125*H125,2)</f>
        <v>0</v>
      </c>
      <c r="K125" s="268" t="s">
        <v>457</v>
      </c>
      <c r="L125" s="273"/>
      <c r="M125" s="274" t="s">
        <v>19</v>
      </c>
      <c r="N125" s="275" t="s">
        <v>43</v>
      </c>
      <c r="O125" s="84"/>
      <c r="P125" s="229">
        <f>O125*H125</f>
        <v>0</v>
      </c>
      <c r="Q125" s="229">
        <v>0</v>
      </c>
      <c r="R125" s="229">
        <f>Q125*H125</f>
        <v>0</v>
      </c>
      <c r="S125" s="229">
        <v>0</v>
      </c>
      <c r="T125" s="230">
        <f>S125*H125</f>
        <v>0</v>
      </c>
      <c r="AR125" s="231" t="s">
        <v>194</v>
      </c>
      <c r="AT125" s="231" t="s">
        <v>215</v>
      </c>
      <c r="AU125" s="231" t="s">
        <v>164</v>
      </c>
      <c r="AY125" s="18" t="s">
        <v>149</v>
      </c>
      <c r="BE125" s="232">
        <f>IF(N125="základní",J125,0)</f>
        <v>0</v>
      </c>
      <c r="BF125" s="232">
        <f>IF(N125="snížená",J125,0)</f>
        <v>0</v>
      </c>
      <c r="BG125" s="232">
        <f>IF(N125="zákl. přenesená",J125,0)</f>
        <v>0</v>
      </c>
      <c r="BH125" s="232">
        <f>IF(N125="sníž. přenesená",J125,0)</f>
        <v>0</v>
      </c>
      <c r="BI125" s="232">
        <f>IF(N125="nulová",J125,0)</f>
        <v>0</v>
      </c>
      <c r="BJ125" s="18" t="s">
        <v>79</v>
      </c>
      <c r="BK125" s="232">
        <f>ROUND(I125*H125,2)</f>
        <v>0</v>
      </c>
      <c r="BL125" s="18" t="s">
        <v>156</v>
      </c>
      <c r="BM125" s="231" t="s">
        <v>1657</v>
      </c>
    </row>
    <row r="126" s="1" customFormat="1" ht="60" customHeight="1">
      <c r="B126" s="39"/>
      <c r="C126" s="266" t="s">
        <v>274</v>
      </c>
      <c r="D126" s="266" t="s">
        <v>215</v>
      </c>
      <c r="E126" s="267" t="s">
        <v>1658</v>
      </c>
      <c r="F126" s="268" t="s">
        <v>1659</v>
      </c>
      <c r="G126" s="269" t="s">
        <v>406</v>
      </c>
      <c r="H126" s="270">
        <v>7</v>
      </c>
      <c r="I126" s="271"/>
      <c r="J126" s="272">
        <f>ROUND(I126*H126,2)</f>
        <v>0</v>
      </c>
      <c r="K126" s="268" t="s">
        <v>457</v>
      </c>
      <c r="L126" s="273"/>
      <c r="M126" s="274" t="s">
        <v>19</v>
      </c>
      <c r="N126" s="275" t="s">
        <v>43</v>
      </c>
      <c r="O126" s="84"/>
      <c r="P126" s="229">
        <f>O126*H126</f>
        <v>0</v>
      </c>
      <c r="Q126" s="229">
        <v>0.0060000000000000001</v>
      </c>
      <c r="R126" s="229">
        <f>Q126*H126</f>
        <v>0.042000000000000003</v>
      </c>
      <c r="S126" s="229">
        <v>0</v>
      </c>
      <c r="T126" s="230">
        <f>S126*H126</f>
        <v>0</v>
      </c>
      <c r="AR126" s="231" t="s">
        <v>194</v>
      </c>
      <c r="AT126" s="231" t="s">
        <v>215</v>
      </c>
      <c r="AU126" s="231" t="s">
        <v>164</v>
      </c>
      <c r="AY126" s="18" t="s">
        <v>149</v>
      </c>
      <c r="BE126" s="232">
        <f>IF(N126="základní",J126,0)</f>
        <v>0</v>
      </c>
      <c r="BF126" s="232">
        <f>IF(N126="snížená",J126,0)</f>
        <v>0</v>
      </c>
      <c r="BG126" s="232">
        <f>IF(N126="zákl. přenesená",J126,0)</f>
        <v>0</v>
      </c>
      <c r="BH126" s="232">
        <f>IF(N126="sníž. přenesená",J126,0)</f>
        <v>0</v>
      </c>
      <c r="BI126" s="232">
        <f>IF(N126="nulová",J126,0)</f>
        <v>0</v>
      </c>
      <c r="BJ126" s="18" t="s">
        <v>79</v>
      </c>
      <c r="BK126" s="232">
        <f>ROUND(I126*H126,2)</f>
        <v>0</v>
      </c>
      <c r="BL126" s="18" t="s">
        <v>156</v>
      </c>
      <c r="BM126" s="231" t="s">
        <v>1660</v>
      </c>
    </row>
    <row r="127" s="1" customFormat="1" ht="36" customHeight="1">
      <c r="B127" s="39"/>
      <c r="C127" s="266" t="s">
        <v>279</v>
      </c>
      <c r="D127" s="266" t="s">
        <v>215</v>
      </c>
      <c r="E127" s="267" t="s">
        <v>1661</v>
      </c>
      <c r="F127" s="268" t="s">
        <v>1662</v>
      </c>
      <c r="G127" s="269" t="s">
        <v>406</v>
      </c>
      <c r="H127" s="270">
        <v>2</v>
      </c>
      <c r="I127" s="271"/>
      <c r="J127" s="272">
        <f>ROUND(I127*H127,2)</f>
        <v>0</v>
      </c>
      <c r="K127" s="268" t="s">
        <v>457</v>
      </c>
      <c r="L127" s="273"/>
      <c r="M127" s="274" t="s">
        <v>19</v>
      </c>
      <c r="N127" s="275" t="s">
        <v>43</v>
      </c>
      <c r="O127" s="84"/>
      <c r="P127" s="229">
        <f>O127*H127</f>
        <v>0</v>
      </c>
      <c r="Q127" s="229">
        <v>0.0060000000000000001</v>
      </c>
      <c r="R127" s="229">
        <f>Q127*H127</f>
        <v>0.012</v>
      </c>
      <c r="S127" s="229">
        <v>0</v>
      </c>
      <c r="T127" s="230">
        <f>S127*H127</f>
        <v>0</v>
      </c>
      <c r="AR127" s="231" t="s">
        <v>194</v>
      </c>
      <c r="AT127" s="231" t="s">
        <v>215</v>
      </c>
      <c r="AU127" s="231" t="s">
        <v>164</v>
      </c>
      <c r="AY127" s="18" t="s">
        <v>149</v>
      </c>
      <c r="BE127" s="232">
        <f>IF(N127="základní",J127,0)</f>
        <v>0</v>
      </c>
      <c r="BF127" s="232">
        <f>IF(N127="snížená",J127,0)</f>
        <v>0</v>
      </c>
      <c r="BG127" s="232">
        <f>IF(N127="zákl. přenesená",J127,0)</f>
        <v>0</v>
      </c>
      <c r="BH127" s="232">
        <f>IF(N127="sníž. přenesená",J127,0)</f>
        <v>0</v>
      </c>
      <c r="BI127" s="232">
        <f>IF(N127="nulová",J127,0)</f>
        <v>0</v>
      </c>
      <c r="BJ127" s="18" t="s">
        <v>79</v>
      </c>
      <c r="BK127" s="232">
        <f>ROUND(I127*H127,2)</f>
        <v>0</v>
      </c>
      <c r="BL127" s="18" t="s">
        <v>156</v>
      </c>
      <c r="BM127" s="231" t="s">
        <v>1663</v>
      </c>
    </row>
    <row r="128" s="11" customFormat="1" ht="20.88" customHeight="1">
      <c r="B128" s="204"/>
      <c r="C128" s="205"/>
      <c r="D128" s="206" t="s">
        <v>71</v>
      </c>
      <c r="E128" s="218" t="s">
        <v>1664</v>
      </c>
      <c r="F128" s="218" t="s">
        <v>1665</v>
      </c>
      <c r="G128" s="205"/>
      <c r="H128" s="205"/>
      <c r="I128" s="208"/>
      <c r="J128" s="219">
        <f>BK128</f>
        <v>0</v>
      </c>
      <c r="K128" s="205"/>
      <c r="L128" s="210"/>
      <c r="M128" s="211"/>
      <c r="N128" s="212"/>
      <c r="O128" s="212"/>
      <c r="P128" s="213">
        <f>SUM(P129:P137)</f>
        <v>0</v>
      </c>
      <c r="Q128" s="212"/>
      <c r="R128" s="213">
        <f>SUM(R129:R137)</f>
        <v>0.00233</v>
      </c>
      <c r="S128" s="212"/>
      <c r="T128" s="214">
        <f>SUM(T129:T137)</f>
        <v>0.00044999999999999999</v>
      </c>
      <c r="AR128" s="215" t="s">
        <v>79</v>
      </c>
      <c r="AT128" s="216" t="s">
        <v>71</v>
      </c>
      <c r="AU128" s="216" t="s">
        <v>81</v>
      </c>
      <c r="AY128" s="215" t="s">
        <v>149</v>
      </c>
      <c r="BK128" s="217">
        <f>SUM(BK129:BK137)</f>
        <v>0</v>
      </c>
    </row>
    <row r="129" s="1" customFormat="1" ht="24" customHeight="1">
      <c r="B129" s="39"/>
      <c r="C129" s="220" t="s">
        <v>285</v>
      </c>
      <c r="D129" s="220" t="s">
        <v>151</v>
      </c>
      <c r="E129" s="221" t="s">
        <v>1666</v>
      </c>
      <c r="F129" s="222" t="s">
        <v>1667</v>
      </c>
      <c r="G129" s="223" t="s">
        <v>406</v>
      </c>
      <c r="H129" s="224">
        <v>2</v>
      </c>
      <c r="I129" s="225"/>
      <c r="J129" s="226">
        <f>ROUND(I129*H129,2)</f>
        <v>0</v>
      </c>
      <c r="K129" s="222" t="s">
        <v>155</v>
      </c>
      <c r="L129" s="44"/>
      <c r="M129" s="227" t="s">
        <v>19</v>
      </c>
      <c r="N129" s="228" t="s">
        <v>43</v>
      </c>
      <c r="O129" s="84"/>
      <c r="P129" s="229">
        <f>O129*H129</f>
        <v>0</v>
      </c>
      <c r="Q129" s="229">
        <v>0</v>
      </c>
      <c r="R129" s="229">
        <f>Q129*H129</f>
        <v>0</v>
      </c>
      <c r="S129" s="229">
        <v>0</v>
      </c>
      <c r="T129" s="230">
        <f>S129*H129</f>
        <v>0</v>
      </c>
      <c r="AR129" s="231" t="s">
        <v>237</v>
      </c>
      <c r="AT129" s="231" t="s">
        <v>151</v>
      </c>
      <c r="AU129" s="231" t="s">
        <v>164</v>
      </c>
      <c r="AY129" s="18" t="s">
        <v>149</v>
      </c>
      <c r="BE129" s="232">
        <f>IF(N129="základní",J129,0)</f>
        <v>0</v>
      </c>
      <c r="BF129" s="232">
        <f>IF(N129="snížená",J129,0)</f>
        <v>0</v>
      </c>
      <c r="BG129" s="232">
        <f>IF(N129="zákl. přenesená",J129,0)</f>
        <v>0</v>
      </c>
      <c r="BH129" s="232">
        <f>IF(N129="sníž. přenesená",J129,0)</f>
        <v>0</v>
      </c>
      <c r="BI129" s="232">
        <f>IF(N129="nulová",J129,0)</f>
        <v>0</v>
      </c>
      <c r="BJ129" s="18" t="s">
        <v>79</v>
      </c>
      <c r="BK129" s="232">
        <f>ROUND(I129*H129,2)</f>
        <v>0</v>
      </c>
      <c r="BL129" s="18" t="s">
        <v>237</v>
      </c>
      <c r="BM129" s="231" t="s">
        <v>1668</v>
      </c>
    </row>
    <row r="130" s="1" customFormat="1" ht="16.5" customHeight="1">
      <c r="B130" s="39"/>
      <c r="C130" s="266" t="s">
        <v>289</v>
      </c>
      <c r="D130" s="266" t="s">
        <v>215</v>
      </c>
      <c r="E130" s="267" t="s">
        <v>1669</v>
      </c>
      <c r="F130" s="268" t="s">
        <v>1670</v>
      </c>
      <c r="G130" s="269" t="s">
        <v>406</v>
      </c>
      <c r="H130" s="270">
        <v>2</v>
      </c>
      <c r="I130" s="271"/>
      <c r="J130" s="272">
        <f>ROUND(I130*H130,2)</f>
        <v>0</v>
      </c>
      <c r="K130" s="268" t="s">
        <v>155</v>
      </c>
      <c r="L130" s="273"/>
      <c r="M130" s="274" t="s">
        <v>19</v>
      </c>
      <c r="N130" s="275" t="s">
        <v>43</v>
      </c>
      <c r="O130" s="84"/>
      <c r="P130" s="229">
        <f>O130*H130</f>
        <v>0</v>
      </c>
      <c r="Q130" s="229">
        <v>5.0000000000000002E-05</v>
      </c>
      <c r="R130" s="229">
        <f>Q130*H130</f>
        <v>0.00010000000000000001</v>
      </c>
      <c r="S130" s="229">
        <v>0</v>
      </c>
      <c r="T130" s="230">
        <f>S130*H130</f>
        <v>0</v>
      </c>
      <c r="AR130" s="231" t="s">
        <v>316</v>
      </c>
      <c r="AT130" s="231" t="s">
        <v>215</v>
      </c>
      <c r="AU130" s="231" t="s">
        <v>164</v>
      </c>
      <c r="AY130" s="18" t="s">
        <v>149</v>
      </c>
      <c r="BE130" s="232">
        <f>IF(N130="základní",J130,0)</f>
        <v>0</v>
      </c>
      <c r="BF130" s="232">
        <f>IF(N130="snížená",J130,0)</f>
        <v>0</v>
      </c>
      <c r="BG130" s="232">
        <f>IF(N130="zákl. přenesená",J130,0)</f>
        <v>0</v>
      </c>
      <c r="BH130" s="232">
        <f>IF(N130="sníž. přenesená",J130,0)</f>
        <v>0</v>
      </c>
      <c r="BI130" s="232">
        <f>IF(N130="nulová",J130,0)</f>
        <v>0</v>
      </c>
      <c r="BJ130" s="18" t="s">
        <v>79</v>
      </c>
      <c r="BK130" s="232">
        <f>ROUND(I130*H130,2)</f>
        <v>0</v>
      </c>
      <c r="BL130" s="18" t="s">
        <v>237</v>
      </c>
      <c r="BM130" s="231" t="s">
        <v>1671</v>
      </c>
    </row>
    <row r="131" s="1" customFormat="1" ht="24" customHeight="1">
      <c r="B131" s="39"/>
      <c r="C131" s="220" t="s">
        <v>293</v>
      </c>
      <c r="D131" s="220" t="s">
        <v>151</v>
      </c>
      <c r="E131" s="221" t="s">
        <v>1672</v>
      </c>
      <c r="F131" s="222" t="s">
        <v>1673</v>
      </c>
      <c r="G131" s="223" t="s">
        <v>406</v>
      </c>
      <c r="H131" s="224">
        <v>2</v>
      </c>
      <c r="I131" s="225"/>
      <c r="J131" s="226">
        <f>ROUND(I131*H131,2)</f>
        <v>0</v>
      </c>
      <c r="K131" s="222" t="s">
        <v>155</v>
      </c>
      <c r="L131" s="44"/>
      <c r="M131" s="227" t="s">
        <v>19</v>
      </c>
      <c r="N131" s="228" t="s">
        <v>43</v>
      </c>
      <c r="O131" s="84"/>
      <c r="P131" s="229">
        <f>O131*H131</f>
        <v>0</v>
      </c>
      <c r="Q131" s="229">
        <v>0</v>
      </c>
      <c r="R131" s="229">
        <f>Q131*H131</f>
        <v>0</v>
      </c>
      <c r="S131" s="229">
        <v>0</v>
      </c>
      <c r="T131" s="230">
        <f>S131*H131</f>
        <v>0</v>
      </c>
      <c r="AR131" s="231" t="s">
        <v>237</v>
      </c>
      <c r="AT131" s="231" t="s">
        <v>151</v>
      </c>
      <c r="AU131" s="231" t="s">
        <v>164</v>
      </c>
      <c r="AY131" s="18" t="s">
        <v>149</v>
      </c>
      <c r="BE131" s="232">
        <f>IF(N131="základní",J131,0)</f>
        <v>0</v>
      </c>
      <c r="BF131" s="232">
        <f>IF(N131="snížená",J131,0)</f>
        <v>0</v>
      </c>
      <c r="BG131" s="232">
        <f>IF(N131="zákl. přenesená",J131,0)</f>
        <v>0</v>
      </c>
      <c r="BH131" s="232">
        <f>IF(N131="sníž. přenesená",J131,0)</f>
        <v>0</v>
      </c>
      <c r="BI131" s="232">
        <f>IF(N131="nulová",J131,0)</f>
        <v>0</v>
      </c>
      <c r="BJ131" s="18" t="s">
        <v>79</v>
      </c>
      <c r="BK131" s="232">
        <f>ROUND(I131*H131,2)</f>
        <v>0</v>
      </c>
      <c r="BL131" s="18" t="s">
        <v>237</v>
      </c>
      <c r="BM131" s="231" t="s">
        <v>1674</v>
      </c>
    </row>
    <row r="132" s="1" customFormat="1" ht="16.5" customHeight="1">
      <c r="B132" s="39"/>
      <c r="C132" s="266" t="s">
        <v>300</v>
      </c>
      <c r="D132" s="266" t="s">
        <v>215</v>
      </c>
      <c r="E132" s="267" t="s">
        <v>1675</v>
      </c>
      <c r="F132" s="268" t="s">
        <v>1676</v>
      </c>
      <c r="G132" s="269" t="s">
        <v>406</v>
      </c>
      <c r="H132" s="270">
        <v>2</v>
      </c>
      <c r="I132" s="271"/>
      <c r="J132" s="272">
        <f>ROUND(I132*H132,2)</f>
        <v>0</v>
      </c>
      <c r="K132" s="268" t="s">
        <v>155</v>
      </c>
      <c r="L132" s="273"/>
      <c r="M132" s="274" t="s">
        <v>19</v>
      </c>
      <c r="N132" s="275" t="s">
        <v>43</v>
      </c>
      <c r="O132" s="84"/>
      <c r="P132" s="229">
        <f>O132*H132</f>
        <v>0</v>
      </c>
      <c r="Q132" s="229">
        <v>5.0000000000000002E-05</v>
      </c>
      <c r="R132" s="229">
        <f>Q132*H132</f>
        <v>0.00010000000000000001</v>
      </c>
      <c r="S132" s="229">
        <v>0</v>
      </c>
      <c r="T132" s="230">
        <f>S132*H132</f>
        <v>0</v>
      </c>
      <c r="AR132" s="231" t="s">
        <v>316</v>
      </c>
      <c r="AT132" s="231" t="s">
        <v>215</v>
      </c>
      <c r="AU132" s="231" t="s">
        <v>164</v>
      </c>
      <c r="AY132" s="18" t="s">
        <v>149</v>
      </c>
      <c r="BE132" s="232">
        <f>IF(N132="základní",J132,0)</f>
        <v>0</v>
      </c>
      <c r="BF132" s="232">
        <f>IF(N132="snížená",J132,0)</f>
        <v>0</v>
      </c>
      <c r="BG132" s="232">
        <f>IF(N132="zákl. přenesená",J132,0)</f>
        <v>0</v>
      </c>
      <c r="BH132" s="232">
        <f>IF(N132="sníž. přenesená",J132,0)</f>
        <v>0</v>
      </c>
      <c r="BI132" s="232">
        <f>IF(N132="nulová",J132,0)</f>
        <v>0</v>
      </c>
      <c r="BJ132" s="18" t="s">
        <v>79</v>
      </c>
      <c r="BK132" s="232">
        <f>ROUND(I132*H132,2)</f>
        <v>0</v>
      </c>
      <c r="BL132" s="18" t="s">
        <v>237</v>
      </c>
      <c r="BM132" s="231" t="s">
        <v>1677</v>
      </c>
    </row>
    <row r="133" s="1" customFormat="1" ht="24" customHeight="1">
      <c r="B133" s="39"/>
      <c r="C133" s="220" t="s">
        <v>304</v>
      </c>
      <c r="D133" s="220" t="s">
        <v>151</v>
      </c>
      <c r="E133" s="221" t="s">
        <v>1678</v>
      </c>
      <c r="F133" s="222" t="s">
        <v>1679</v>
      </c>
      <c r="G133" s="223" t="s">
        <v>406</v>
      </c>
      <c r="H133" s="224">
        <v>28</v>
      </c>
      <c r="I133" s="225"/>
      <c r="J133" s="226">
        <f>ROUND(I133*H133,2)</f>
        <v>0</v>
      </c>
      <c r="K133" s="222" t="s">
        <v>155</v>
      </c>
      <c r="L133" s="44"/>
      <c r="M133" s="227" t="s">
        <v>19</v>
      </c>
      <c r="N133" s="228" t="s">
        <v>43</v>
      </c>
      <c r="O133" s="84"/>
      <c r="P133" s="229">
        <f>O133*H133</f>
        <v>0</v>
      </c>
      <c r="Q133" s="229">
        <v>0</v>
      </c>
      <c r="R133" s="229">
        <f>Q133*H133</f>
        <v>0</v>
      </c>
      <c r="S133" s="229">
        <v>0</v>
      </c>
      <c r="T133" s="230">
        <f>S133*H133</f>
        <v>0</v>
      </c>
      <c r="AR133" s="231" t="s">
        <v>237</v>
      </c>
      <c r="AT133" s="231" t="s">
        <v>151</v>
      </c>
      <c r="AU133" s="231" t="s">
        <v>164</v>
      </c>
      <c r="AY133" s="18" t="s">
        <v>149</v>
      </c>
      <c r="BE133" s="232">
        <f>IF(N133="základní",J133,0)</f>
        <v>0</v>
      </c>
      <c r="BF133" s="232">
        <f>IF(N133="snížená",J133,0)</f>
        <v>0</v>
      </c>
      <c r="BG133" s="232">
        <f>IF(N133="zákl. přenesená",J133,0)</f>
        <v>0</v>
      </c>
      <c r="BH133" s="232">
        <f>IF(N133="sníž. přenesená",J133,0)</f>
        <v>0</v>
      </c>
      <c r="BI133" s="232">
        <f>IF(N133="nulová",J133,0)</f>
        <v>0</v>
      </c>
      <c r="BJ133" s="18" t="s">
        <v>79</v>
      </c>
      <c r="BK133" s="232">
        <f>ROUND(I133*H133,2)</f>
        <v>0</v>
      </c>
      <c r="BL133" s="18" t="s">
        <v>237</v>
      </c>
      <c r="BM133" s="231" t="s">
        <v>1680</v>
      </c>
    </row>
    <row r="134" s="1" customFormat="1" ht="16.5" customHeight="1">
      <c r="B134" s="39"/>
      <c r="C134" s="266" t="s">
        <v>311</v>
      </c>
      <c r="D134" s="266" t="s">
        <v>215</v>
      </c>
      <c r="E134" s="267" t="s">
        <v>1681</v>
      </c>
      <c r="F134" s="268" t="s">
        <v>1682</v>
      </c>
      <c r="G134" s="269" t="s">
        <v>406</v>
      </c>
      <c r="H134" s="270">
        <v>28</v>
      </c>
      <c r="I134" s="271"/>
      <c r="J134" s="272">
        <f>ROUND(I134*H134,2)</f>
        <v>0</v>
      </c>
      <c r="K134" s="268" t="s">
        <v>155</v>
      </c>
      <c r="L134" s="273"/>
      <c r="M134" s="274" t="s">
        <v>19</v>
      </c>
      <c r="N134" s="275" t="s">
        <v>43</v>
      </c>
      <c r="O134" s="84"/>
      <c r="P134" s="229">
        <f>O134*H134</f>
        <v>0</v>
      </c>
      <c r="Q134" s="229">
        <v>6.0000000000000002E-05</v>
      </c>
      <c r="R134" s="229">
        <f>Q134*H134</f>
        <v>0.0016800000000000001</v>
      </c>
      <c r="S134" s="229">
        <v>0</v>
      </c>
      <c r="T134" s="230">
        <f>S134*H134</f>
        <v>0</v>
      </c>
      <c r="AR134" s="231" t="s">
        <v>316</v>
      </c>
      <c r="AT134" s="231" t="s">
        <v>215</v>
      </c>
      <c r="AU134" s="231" t="s">
        <v>164</v>
      </c>
      <c r="AY134" s="18" t="s">
        <v>149</v>
      </c>
      <c r="BE134" s="232">
        <f>IF(N134="základní",J134,0)</f>
        <v>0</v>
      </c>
      <c r="BF134" s="232">
        <f>IF(N134="snížená",J134,0)</f>
        <v>0</v>
      </c>
      <c r="BG134" s="232">
        <f>IF(N134="zákl. přenesená",J134,0)</f>
        <v>0</v>
      </c>
      <c r="BH134" s="232">
        <f>IF(N134="sníž. přenesená",J134,0)</f>
        <v>0</v>
      </c>
      <c r="BI134" s="232">
        <f>IF(N134="nulová",J134,0)</f>
        <v>0</v>
      </c>
      <c r="BJ134" s="18" t="s">
        <v>79</v>
      </c>
      <c r="BK134" s="232">
        <f>ROUND(I134*H134,2)</f>
        <v>0</v>
      </c>
      <c r="BL134" s="18" t="s">
        <v>237</v>
      </c>
      <c r="BM134" s="231" t="s">
        <v>1683</v>
      </c>
    </row>
    <row r="135" s="1" customFormat="1" ht="24" customHeight="1">
      <c r="B135" s="39"/>
      <c r="C135" s="220" t="s">
        <v>316</v>
      </c>
      <c r="D135" s="220" t="s">
        <v>151</v>
      </c>
      <c r="E135" s="221" t="s">
        <v>1684</v>
      </c>
      <c r="F135" s="222" t="s">
        <v>1685</v>
      </c>
      <c r="G135" s="223" t="s">
        <v>406</v>
      </c>
      <c r="H135" s="224">
        <v>4</v>
      </c>
      <c r="I135" s="225"/>
      <c r="J135" s="226">
        <f>ROUND(I135*H135,2)</f>
        <v>0</v>
      </c>
      <c r="K135" s="222" t="s">
        <v>155</v>
      </c>
      <c r="L135" s="44"/>
      <c r="M135" s="227" t="s">
        <v>19</v>
      </c>
      <c r="N135" s="228" t="s">
        <v>43</v>
      </c>
      <c r="O135" s="84"/>
      <c r="P135" s="229">
        <f>O135*H135</f>
        <v>0</v>
      </c>
      <c r="Q135" s="229">
        <v>0</v>
      </c>
      <c r="R135" s="229">
        <f>Q135*H135</f>
        <v>0</v>
      </c>
      <c r="S135" s="229">
        <v>0</v>
      </c>
      <c r="T135" s="230">
        <f>S135*H135</f>
        <v>0</v>
      </c>
      <c r="AR135" s="231" t="s">
        <v>237</v>
      </c>
      <c r="AT135" s="231" t="s">
        <v>151</v>
      </c>
      <c r="AU135" s="231" t="s">
        <v>164</v>
      </c>
      <c r="AY135" s="18" t="s">
        <v>149</v>
      </c>
      <c r="BE135" s="232">
        <f>IF(N135="základní",J135,0)</f>
        <v>0</v>
      </c>
      <c r="BF135" s="232">
        <f>IF(N135="snížená",J135,0)</f>
        <v>0</v>
      </c>
      <c r="BG135" s="232">
        <f>IF(N135="zákl. přenesená",J135,0)</f>
        <v>0</v>
      </c>
      <c r="BH135" s="232">
        <f>IF(N135="sníž. přenesená",J135,0)</f>
        <v>0</v>
      </c>
      <c r="BI135" s="232">
        <f>IF(N135="nulová",J135,0)</f>
        <v>0</v>
      </c>
      <c r="BJ135" s="18" t="s">
        <v>79</v>
      </c>
      <c r="BK135" s="232">
        <f>ROUND(I135*H135,2)</f>
        <v>0</v>
      </c>
      <c r="BL135" s="18" t="s">
        <v>237</v>
      </c>
      <c r="BM135" s="231" t="s">
        <v>1686</v>
      </c>
    </row>
    <row r="136" s="1" customFormat="1" ht="16.5" customHeight="1">
      <c r="B136" s="39"/>
      <c r="C136" s="266" t="s">
        <v>320</v>
      </c>
      <c r="D136" s="266" t="s">
        <v>215</v>
      </c>
      <c r="E136" s="267" t="s">
        <v>1687</v>
      </c>
      <c r="F136" s="268" t="s">
        <v>1688</v>
      </c>
      <c r="G136" s="269" t="s">
        <v>406</v>
      </c>
      <c r="H136" s="270">
        <v>4</v>
      </c>
      <c r="I136" s="271"/>
      <c r="J136" s="272">
        <f>ROUND(I136*H136,2)</f>
        <v>0</v>
      </c>
      <c r="K136" s="268" t="s">
        <v>457</v>
      </c>
      <c r="L136" s="273"/>
      <c r="M136" s="274" t="s">
        <v>19</v>
      </c>
      <c r="N136" s="275" t="s">
        <v>43</v>
      </c>
      <c r="O136" s="84"/>
      <c r="P136" s="229">
        <f>O136*H136</f>
        <v>0</v>
      </c>
      <c r="Q136" s="229">
        <v>0</v>
      </c>
      <c r="R136" s="229">
        <f>Q136*H136</f>
        <v>0</v>
      </c>
      <c r="S136" s="229">
        <v>0</v>
      </c>
      <c r="T136" s="230">
        <f>S136*H136</f>
        <v>0</v>
      </c>
      <c r="AR136" s="231" t="s">
        <v>316</v>
      </c>
      <c r="AT136" s="231" t="s">
        <v>215</v>
      </c>
      <c r="AU136" s="231" t="s">
        <v>164</v>
      </c>
      <c r="AY136" s="18" t="s">
        <v>149</v>
      </c>
      <c r="BE136" s="232">
        <f>IF(N136="základní",J136,0)</f>
        <v>0</v>
      </c>
      <c r="BF136" s="232">
        <f>IF(N136="snížená",J136,0)</f>
        <v>0</v>
      </c>
      <c r="BG136" s="232">
        <f>IF(N136="zákl. přenesená",J136,0)</f>
        <v>0</v>
      </c>
      <c r="BH136" s="232">
        <f>IF(N136="sníž. přenesená",J136,0)</f>
        <v>0</v>
      </c>
      <c r="BI136" s="232">
        <f>IF(N136="nulová",J136,0)</f>
        <v>0</v>
      </c>
      <c r="BJ136" s="18" t="s">
        <v>79</v>
      </c>
      <c r="BK136" s="232">
        <f>ROUND(I136*H136,2)</f>
        <v>0</v>
      </c>
      <c r="BL136" s="18" t="s">
        <v>237</v>
      </c>
      <c r="BM136" s="231" t="s">
        <v>1689</v>
      </c>
    </row>
    <row r="137" s="1" customFormat="1" ht="24" customHeight="1">
      <c r="B137" s="39"/>
      <c r="C137" s="220" t="s">
        <v>329</v>
      </c>
      <c r="D137" s="220" t="s">
        <v>151</v>
      </c>
      <c r="E137" s="221" t="s">
        <v>1690</v>
      </c>
      <c r="F137" s="222" t="s">
        <v>1691</v>
      </c>
      <c r="G137" s="223" t="s">
        <v>406</v>
      </c>
      <c r="H137" s="224">
        <v>3</v>
      </c>
      <c r="I137" s="225"/>
      <c r="J137" s="226">
        <f>ROUND(I137*H137,2)</f>
        <v>0</v>
      </c>
      <c r="K137" s="222" t="s">
        <v>457</v>
      </c>
      <c r="L137" s="44"/>
      <c r="M137" s="227" t="s">
        <v>19</v>
      </c>
      <c r="N137" s="228" t="s">
        <v>43</v>
      </c>
      <c r="O137" s="84"/>
      <c r="P137" s="229">
        <f>O137*H137</f>
        <v>0</v>
      </c>
      <c r="Q137" s="229">
        <v>0.00014999999999999999</v>
      </c>
      <c r="R137" s="229">
        <f>Q137*H137</f>
        <v>0.00044999999999999999</v>
      </c>
      <c r="S137" s="229">
        <v>0.00014999999999999999</v>
      </c>
      <c r="T137" s="230">
        <f>S137*H137</f>
        <v>0.00044999999999999999</v>
      </c>
      <c r="AR137" s="231" t="s">
        <v>156</v>
      </c>
      <c r="AT137" s="231" t="s">
        <v>151</v>
      </c>
      <c r="AU137" s="231" t="s">
        <v>164</v>
      </c>
      <c r="AY137" s="18" t="s">
        <v>149</v>
      </c>
      <c r="BE137" s="232">
        <f>IF(N137="základní",J137,0)</f>
        <v>0</v>
      </c>
      <c r="BF137" s="232">
        <f>IF(N137="snížená",J137,0)</f>
        <v>0</v>
      </c>
      <c r="BG137" s="232">
        <f>IF(N137="zákl. přenesená",J137,0)</f>
        <v>0</v>
      </c>
      <c r="BH137" s="232">
        <f>IF(N137="sníž. přenesená",J137,0)</f>
        <v>0</v>
      </c>
      <c r="BI137" s="232">
        <f>IF(N137="nulová",J137,0)</f>
        <v>0</v>
      </c>
      <c r="BJ137" s="18" t="s">
        <v>79</v>
      </c>
      <c r="BK137" s="232">
        <f>ROUND(I137*H137,2)</f>
        <v>0</v>
      </c>
      <c r="BL137" s="18" t="s">
        <v>156</v>
      </c>
      <c r="BM137" s="231" t="s">
        <v>1692</v>
      </c>
    </row>
    <row r="138" s="11" customFormat="1" ht="20.88" customHeight="1">
      <c r="B138" s="204"/>
      <c r="C138" s="205"/>
      <c r="D138" s="206" t="s">
        <v>71</v>
      </c>
      <c r="E138" s="218" t="s">
        <v>1693</v>
      </c>
      <c r="F138" s="218" t="s">
        <v>1694</v>
      </c>
      <c r="G138" s="205"/>
      <c r="H138" s="205"/>
      <c r="I138" s="208"/>
      <c r="J138" s="219">
        <f>BK138</f>
        <v>0</v>
      </c>
      <c r="K138" s="205"/>
      <c r="L138" s="210"/>
      <c r="M138" s="211"/>
      <c r="N138" s="212"/>
      <c r="O138" s="212"/>
      <c r="P138" s="213">
        <f>SUM(P139:P173)</f>
        <v>0</v>
      </c>
      <c r="Q138" s="212"/>
      <c r="R138" s="213">
        <f>SUM(R139:R173)</f>
        <v>0.14359</v>
      </c>
      <c r="S138" s="212"/>
      <c r="T138" s="214">
        <f>SUM(T139:T173)</f>
        <v>0</v>
      </c>
      <c r="AR138" s="215" t="s">
        <v>79</v>
      </c>
      <c r="AT138" s="216" t="s">
        <v>71</v>
      </c>
      <c r="AU138" s="216" t="s">
        <v>81</v>
      </c>
      <c r="AY138" s="215" t="s">
        <v>149</v>
      </c>
      <c r="BK138" s="217">
        <f>SUM(BK139:BK173)</f>
        <v>0</v>
      </c>
    </row>
    <row r="139" s="1" customFormat="1" ht="24" customHeight="1">
      <c r="B139" s="39"/>
      <c r="C139" s="220" t="s">
        <v>336</v>
      </c>
      <c r="D139" s="220" t="s">
        <v>151</v>
      </c>
      <c r="E139" s="221" t="s">
        <v>1695</v>
      </c>
      <c r="F139" s="222" t="s">
        <v>1696</v>
      </c>
      <c r="G139" s="223" t="s">
        <v>406</v>
      </c>
      <c r="H139" s="224">
        <v>2</v>
      </c>
      <c r="I139" s="225"/>
      <c r="J139" s="226">
        <f>ROUND(I139*H139,2)</f>
        <v>0</v>
      </c>
      <c r="K139" s="222" t="s">
        <v>457</v>
      </c>
      <c r="L139" s="44"/>
      <c r="M139" s="227" t="s">
        <v>19</v>
      </c>
      <c r="N139" s="228" t="s">
        <v>43</v>
      </c>
      <c r="O139" s="84"/>
      <c r="P139" s="229">
        <f>O139*H139</f>
        <v>0</v>
      </c>
      <c r="Q139" s="229">
        <v>0.00022000000000000001</v>
      </c>
      <c r="R139" s="229">
        <f>Q139*H139</f>
        <v>0.00044000000000000002</v>
      </c>
      <c r="S139" s="229">
        <v>0</v>
      </c>
      <c r="T139" s="230">
        <f>S139*H139</f>
        <v>0</v>
      </c>
      <c r="AR139" s="231" t="s">
        <v>156</v>
      </c>
      <c r="AT139" s="231" t="s">
        <v>151</v>
      </c>
      <c r="AU139" s="231" t="s">
        <v>164</v>
      </c>
      <c r="AY139" s="18" t="s">
        <v>149</v>
      </c>
      <c r="BE139" s="232">
        <f>IF(N139="základní",J139,0)</f>
        <v>0</v>
      </c>
      <c r="BF139" s="232">
        <f>IF(N139="snížená",J139,0)</f>
        <v>0</v>
      </c>
      <c r="BG139" s="232">
        <f>IF(N139="zákl. přenesená",J139,0)</f>
        <v>0</v>
      </c>
      <c r="BH139" s="232">
        <f>IF(N139="sníž. přenesená",J139,0)</f>
        <v>0</v>
      </c>
      <c r="BI139" s="232">
        <f>IF(N139="nulová",J139,0)</f>
        <v>0</v>
      </c>
      <c r="BJ139" s="18" t="s">
        <v>79</v>
      </c>
      <c r="BK139" s="232">
        <f>ROUND(I139*H139,2)</f>
        <v>0</v>
      </c>
      <c r="BL139" s="18" t="s">
        <v>156</v>
      </c>
      <c r="BM139" s="231" t="s">
        <v>1697</v>
      </c>
    </row>
    <row r="140" s="1" customFormat="1" ht="16.5" customHeight="1">
      <c r="B140" s="39"/>
      <c r="C140" s="220" t="s">
        <v>341</v>
      </c>
      <c r="D140" s="220" t="s">
        <v>151</v>
      </c>
      <c r="E140" s="221" t="s">
        <v>1698</v>
      </c>
      <c r="F140" s="222" t="s">
        <v>1699</v>
      </c>
      <c r="G140" s="223" t="s">
        <v>406</v>
      </c>
      <c r="H140" s="224">
        <v>10</v>
      </c>
      <c r="I140" s="225"/>
      <c r="J140" s="226">
        <f>ROUND(I140*H140,2)</f>
        <v>0</v>
      </c>
      <c r="K140" s="222" t="s">
        <v>457</v>
      </c>
      <c r="L140" s="44"/>
      <c r="M140" s="227" t="s">
        <v>19</v>
      </c>
      <c r="N140" s="228" t="s">
        <v>43</v>
      </c>
      <c r="O140" s="84"/>
      <c r="P140" s="229">
        <f>O140*H140</f>
        <v>0</v>
      </c>
      <c r="Q140" s="229">
        <v>0.00022000000000000001</v>
      </c>
      <c r="R140" s="229">
        <f>Q140*H140</f>
        <v>0.0022000000000000001</v>
      </c>
      <c r="S140" s="229">
        <v>0</v>
      </c>
      <c r="T140" s="230">
        <f>S140*H140</f>
        <v>0</v>
      </c>
      <c r="AR140" s="231" t="s">
        <v>156</v>
      </c>
      <c r="AT140" s="231" t="s">
        <v>151</v>
      </c>
      <c r="AU140" s="231" t="s">
        <v>164</v>
      </c>
      <c r="AY140" s="18" t="s">
        <v>149</v>
      </c>
      <c r="BE140" s="232">
        <f>IF(N140="základní",J140,0)</f>
        <v>0</v>
      </c>
      <c r="BF140" s="232">
        <f>IF(N140="snížená",J140,0)</f>
        <v>0</v>
      </c>
      <c r="BG140" s="232">
        <f>IF(N140="zákl. přenesená",J140,0)</f>
        <v>0</v>
      </c>
      <c r="BH140" s="232">
        <f>IF(N140="sníž. přenesená",J140,0)</f>
        <v>0</v>
      </c>
      <c r="BI140" s="232">
        <f>IF(N140="nulová",J140,0)</f>
        <v>0</v>
      </c>
      <c r="BJ140" s="18" t="s">
        <v>79</v>
      </c>
      <c r="BK140" s="232">
        <f>ROUND(I140*H140,2)</f>
        <v>0</v>
      </c>
      <c r="BL140" s="18" t="s">
        <v>156</v>
      </c>
      <c r="BM140" s="231" t="s">
        <v>1700</v>
      </c>
    </row>
    <row r="141" s="1" customFormat="1" ht="16.5" customHeight="1">
      <c r="B141" s="39"/>
      <c r="C141" s="220" t="s">
        <v>345</v>
      </c>
      <c r="D141" s="220" t="s">
        <v>151</v>
      </c>
      <c r="E141" s="221" t="s">
        <v>1701</v>
      </c>
      <c r="F141" s="222" t="s">
        <v>1702</v>
      </c>
      <c r="G141" s="223" t="s">
        <v>406</v>
      </c>
      <c r="H141" s="224">
        <v>5</v>
      </c>
      <c r="I141" s="225"/>
      <c r="J141" s="226">
        <f>ROUND(I141*H141,2)</f>
        <v>0</v>
      </c>
      <c r="K141" s="222" t="s">
        <v>457</v>
      </c>
      <c r="L141" s="44"/>
      <c r="M141" s="227" t="s">
        <v>19</v>
      </c>
      <c r="N141" s="228" t="s">
        <v>43</v>
      </c>
      <c r="O141" s="84"/>
      <c r="P141" s="229">
        <f>O141*H141</f>
        <v>0</v>
      </c>
      <c r="Q141" s="229">
        <v>0.00063000000000000003</v>
      </c>
      <c r="R141" s="229">
        <f>Q141*H141</f>
        <v>0.00315</v>
      </c>
      <c r="S141" s="229">
        <v>0</v>
      </c>
      <c r="T141" s="230">
        <f>S141*H141</f>
        <v>0</v>
      </c>
      <c r="AR141" s="231" t="s">
        <v>156</v>
      </c>
      <c r="AT141" s="231" t="s">
        <v>151</v>
      </c>
      <c r="AU141" s="231" t="s">
        <v>164</v>
      </c>
      <c r="AY141" s="18" t="s">
        <v>149</v>
      </c>
      <c r="BE141" s="232">
        <f>IF(N141="základní",J141,0)</f>
        <v>0</v>
      </c>
      <c r="BF141" s="232">
        <f>IF(N141="snížená",J141,0)</f>
        <v>0</v>
      </c>
      <c r="BG141" s="232">
        <f>IF(N141="zákl. přenesená",J141,0)</f>
        <v>0</v>
      </c>
      <c r="BH141" s="232">
        <f>IF(N141="sníž. přenesená",J141,0)</f>
        <v>0</v>
      </c>
      <c r="BI141" s="232">
        <f>IF(N141="nulová",J141,0)</f>
        <v>0</v>
      </c>
      <c r="BJ141" s="18" t="s">
        <v>79</v>
      </c>
      <c r="BK141" s="232">
        <f>ROUND(I141*H141,2)</f>
        <v>0</v>
      </c>
      <c r="BL141" s="18" t="s">
        <v>156</v>
      </c>
      <c r="BM141" s="231" t="s">
        <v>1703</v>
      </c>
    </row>
    <row r="142" s="1" customFormat="1" ht="16.5" customHeight="1">
      <c r="B142" s="39"/>
      <c r="C142" s="220" t="s">
        <v>350</v>
      </c>
      <c r="D142" s="220" t="s">
        <v>151</v>
      </c>
      <c r="E142" s="221" t="s">
        <v>1704</v>
      </c>
      <c r="F142" s="222" t="s">
        <v>1705</v>
      </c>
      <c r="G142" s="223" t="s">
        <v>406</v>
      </c>
      <c r="H142" s="224">
        <v>50</v>
      </c>
      <c r="I142" s="225"/>
      <c r="J142" s="226">
        <f>ROUND(I142*H142,2)</f>
        <v>0</v>
      </c>
      <c r="K142" s="222" t="s">
        <v>457</v>
      </c>
      <c r="L142" s="44"/>
      <c r="M142" s="227" t="s">
        <v>19</v>
      </c>
      <c r="N142" s="228" t="s">
        <v>43</v>
      </c>
      <c r="O142" s="84"/>
      <c r="P142" s="229">
        <f>O142*H142</f>
        <v>0</v>
      </c>
      <c r="Q142" s="229">
        <v>9.0000000000000006E-05</v>
      </c>
      <c r="R142" s="229">
        <f>Q142*H142</f>
        <v>0.0045000000000000005</v>
      </c>
      <c r="S142" s="229">
        <v>0</v>
      </c>
      <c r="T142" s="230">
        <f>S142*H142</f>
        <v>0</v>
      </c>
      <c r="AR142" s="231" t="s">
        <v>156</v>
      </c>
      <c r="AT142" s="231" t="s">
        <v>151</v>
      </c>
      <c r="AU142" s="231" t="s">
        <v>164</v>
      </c>
      <c r="AY142" s="18" t="s">
        <v>149</v>
      </c>
      <c r="BE142" s="232">
        <f>IF(N142="základní",J142,0)</f>
        <v>0</v>
      </c>
      <c r="BF142" s="232">
        <f>IF(N142="snížená",J142,0)</f>
        <v>0</v>
      </c>
      <c r="BG142" s="232">
        <f>IF(N142="zákl. přenesená",J142,0)</f>
        <v>0</v>
      </c>
      <c r="BH142" s="232">
        <f>IF(N142="sníž. přenesená",J142,0)</f>
        <v>0</v>
      </c>
      <c r="BI142" s="232">
        <f>IF(N142="nulová",J142,0)</f>
        <v>0</v>
      </c>
      <c r="BJ142" s="18" t="s">
        <v>79</v>
      </c>
      <c r="BK142" s="232">
        <f>ROUND(I142*H142,2)</f>
        <v>0</v>
      </c>
      <c r="BL142" s="18" t="s">
        <v>156</v>
      </c>
      <c r="BM142" s="231" t="s">
        <v>1706</v>
      </c>
    </row>
    <row r="143" s="1" customFormat="1" ht="16.5" customHeight="1">
      <c r="B143" s="39"/>
      <c r="C143" s="220" t="s">
        <v>355</v>
      </c>
      <c r="D143" s="220" t="s">
        <v>151</v>
      </c>
      <c r="E143" s="221" t="s">
        <v>1707</v>
      </c>
      <c r="F143" s="222" t="s">
        <v>1708</v>
      </c>
      <c r="G143" s="223" t="s">
        <v>406</v>
      </c>
      <c r="H143" s="224">
        <v>20</v>
      </c>
      <c r="I143" s="225"/>
      <c r="J143" s="226">
        <f>ROUND(I143*H143,2)</f>
        <v>0</v>
      </c>
      <c r="K143" s="222" t="s">
        <v>457</v>
      </c>
      <c r="L143" s="44"/>
      <c r="M143" s="227" t="s">
        <v>19</v>
      </c>
      <c r="N143" s="228" t="s">
        <v>43</v>
      </c>
      <c r="O143" s="84"/>
      <c r="P143" s="229">
        <f>O143*H143</f>
        <v>0</v>
      </c>
      <c r="Q143" s="229">
        <v>4.0000000000000003E-05</v>
      </c>
      <c r="R143" s="229">
        <f>Q143*H143</f>
        <v>0.00080000000000000004</v>
      </c>
      <c r="S143" s="229">
        <v>0</v>
      </c>
      <c r="T143" s="230">
        <f>S143*H143</f>
        <v>0</v>
      </c>
      <c r="AR143" s="231" t="s">
        <v>156</v>
      </c>
      <c r="AT143" s="231" t="s">
        <v>151</v>
      </c>
      <c r="AU143" s="231" t="s">
        <v>164</v>
      </c>
      <c r="AY143" s="18" t="s">
        <v>149</v>
      </c>
      <c r="BE143" s="232">
        <f>IF(N143="základní",J143,0)</f>
        <v>0</v>
      </c>
      <c r="BF143" s="232">
        <f>IF(N143="snížená",J143,0)</f>
        <v>0</v>
      </c>
      <c r="BG143" s="232">
        <f>IF(N143="zákl. přenesená",J143,0)</f>
        <v>0</v>
      </c>
      <c r="BH143" s="232">
        <f>IF(N143="sníž. přenesená",J143,0)</f>
        <v>0</v>
      </c>
      <c r="BI143" s="232">
        <f>IF(N143="nulová",J143,0)</f>
        <v>0</v>
      </c>
      <c r="BJ143" s="18" t="s">
        <v>79</v>
      </c>
      <c r="BK143" s="232">
        <f>ROUND(I143*H143,2)</f>
        <v>0</v>
      </c>
      <c r="BL143" s="18" t="s">
        <v>156</v>
      </c>
      <c r="BM143" s="231" t="s">
        <v>1709</v>
      </c>
    </row>
    <row r="144" s="1" customFormat="1" ht="16.5" customHeight="1">
      <c r="B144" s="39"/>
      <c r="C144" s="220" t="s">
        <v>360</v>
      </c>
      <c r="D144" s="220" t="s">
        <v>151</v>
      </c>
      <c r="E144" s="221" t="s">
        <v>1710</v>
      </c>
      <c r="F144" s="222" t="s">
        <v>1711</v>
      </c>
      <c r="G144" s="223" t="s">
        <v>406</v>
      </c>
      <c r="H144" s="224">
        <v>15</v>
      </c>
      <c r="I144" s="225"/>
      <c r="J144" s="226">
        <f>ROUND(I144*H144,2)</f>
        <v>0</v>
      </c>
      <c r="K144" s="222" t="s">
        <v>457</v>
      </c>
      <c r="L144" s="44"/>
      <c r="M144" s="227" t="s">
        <v>19</v>
      </c>
      <c r="N144" s="228" t="s">
        <v>43</v>
      </c>
      <c r="O144" s="84"/>
      <c r="P144" s="229">
        <f>O144*H144</f>
        <v>0</v>
      </c>
      <c r="Q144" s="229">
        <v>0</v>
      </c>
      <c r="R144" s="229">
        <f>Q144*H144</f>
        <v>0</v>
      </c>
      <c r="S144" s="229">
        <v>0</v>
      </c>
      <c r="T144" s="230">
        <f>S144*H144</f>
        <v>0</v>
      </c>
      <c r="AR144" s="231" t="s">
        <v>156</v>
      </c>
      <c r="AT144" s="231" t="s">
        <v>151</v>
      </c>
      <c r="AU144" s="231" t="s">
        <v>164</v>
      </c>
      <c r="AY144" s="18" t="s">
        <v>149</v>
      </c>
      <c r="BE144" s="232">
        <f>IF(N144="základní",J144,0)</f>
        <v>0</v>
      </c>
      <c r="BF144" s="232">
        <f>IF(N144="snížená",J144,0)</f>
        <v>0</v>
      </c>
      <c r="BG144" s="232">
        <f>IF(N144="zákl. přenesená",J144,0)</f>
        <v>0</v>
      </c>
      <c r="BH144" s="232">
        <f>IF(N144="sníž. přenesená",J144,0)</f>
        <v>0</v>
      </c>
      <c r="BI144" s="232">
        <f>IF(N144="nulová",J144,0)</f>
        <v>0</v>
      </c>
      <c r="BJ144" s="18" t="s">
        <v>79</v>
      </c>
      <c r="BK144" s="232">
        <f>ROUND(I144*H144,2)</f>
        <v>0</v>
      </c>
      <c r="BL144" s="18" t="s">
        <v>156</v>
      </c>
      <c r="BM144" s="231" t="s">
        <v>1712</v>
      </c>
    </row>
    <row r="145" s="1" customFormat="1" ht="16.5" customHeight="1">
      <c r="B145" s="39"/>
      <c r="C145" s="220" t="s">
        <v>365</v>
      </c>
      <c r="D145" s="220" t="s">
        <v>151</v>
      </c>
      <c r="E145" s="221" t="s">
        <v>1713</v>
      </c>
      <c r="F145" s="222" t="s">
        <v>1714</v>
      </c>
      <c r="G145" s="223" t="s">
        <v>406</v>
      </c>
      <c r="H145" s="224">
        <v>15</v>
      </c>
      <c r="I145" s="225"/>
      <c r="J145" s="226">
        <f>ROUND(I145*H145,2)</f>
        <v>0</v>
      </c>
      <c r="K145" s="222" t="s">
        <v>457</v>
      </c>
      <c r="L145" s="44"/>
      <c r="M145" s="227" t="s">
        <v>19</v>
      </c>
      <c r="N145" s="228" t="s">
        <v>43</v>
      </c>
      <c r="O145" s="84"/>
      <c r="P145" s="229">
        <f>O145*H145</f>
        <v>0</v>
      </c>
      <c r="Q145" s="229">
        <v>0.00022000000000000001</v>
      </c>
      <c r="R145" s="229">
        <f>Q145*H145</f>
        <v>0.0033</v>
      </c>
      <c r="S145" s="229">
        <v>0</v>
      </c>
      <c r="T145" s="230">
        <f>S145*H145</f>
        <v>0</v>
      </c>
      <c r="AR145" s="231" t="s">
        <v>156</v>
      </c>
      <c r="AT145" s="231" t="s">
        <v>151</v>
      </c>
      <c r="AU145" s="231" t="s">
        <v>164</v>
      </c>
      <c r="AY145" s="18" t="s">
        <v>149</v>
      </c>
      <c r="BE145" s="232">
        <f>IF(N145="základní",J145,0)</f>
        <v>0</v>
      </c>
      <c r="BF145" s="232">
        <f>IF(N145="snížená",J145,0)</f>
        <v>0</v>
      </c>
      <c r="BG145" s="232">
        <f>IF(N145="zákl. přenesená",J145,0)</f>
        <v>0</v>
      </c>
      <c r="BH145" s="232">
        <f>IF(N145="sníž. přenesená",J145,0)</f>
        <v>0</v>
      </c>
      <c r="BI145" s="232">
        <f>IF(N145="nulová",J145,0)</f>
        <v>0</v>
      </c>
      <c r="BJ145" s="18" t="s">
        <v>79</v>
      </c>
      <c r="BK145" s="232">
        <f>ROUND(I145*H145,2)</f>
        <v>0</v>
      </c>
      <c r="BL145" s="18" t="s">
        <v>156</v>
      </c>
      <c r="BM145" s="231" t="s">
        <v>1715</v>
      </c>
    </row>
    <row r="146" s="1" customFormat="1" ht="16.5" customHeight="1">
      <c r="B146" s="39"/>
      <c r="C146" s="266" t="s">
        <v>370</v>
      </c>
      <c r="D146" s="266" t="s">
        <v>215</v>
      </c>
      <c r="E146" s="267" t="s">
        <v>1716</v>
      </c>
      <c r="F146" s="268" t="s">
        <v>1717</v>
      </c>
      <c r="G146" s="269" t="s">
        <v>406</v>
      </c>
      <c r="H146" s="270">
        <v>200</v>
      </c>
      <c r="I146" s="271"/>
      <c r="J146" s="272">
        <f>ROUND(I146*H146,2)</f>
        <v>0</v>
      </c>
      <c r="K146" s="268" t="s">
        <v>457</v>
      </c>
      <c r="L146" s="273"/>
      <c r="M146" s="274" t="s">
        <v>19</v>
      </c>
      <c r="N146" s="275" t="s">
        <v>43</v>
      </c>
      <c r="O146" s="84"/>
      <c r="P146" s="229">
        <f>O146*H146</f>
        <v>0</v>
      </c>
      <c r="Q146" s="229">
        <v>0</v>
      </c>
      <c r="R146" s="229">
        <f>Q146*H146</f>
        <v>0</v>
      </c>
      <c r="S146" s="229">
        <v>0</v>
      </c>
      <c r="T146" s="230">
        <f>S146*H146</f>
        <v>0</v>
      </c>
      <c r="AR146" s="231" t="s">
        <v>194</v>
      </c>
      <c r="AT146" s="231" t="s">
        <v>215</v>
      </c>
      <c r="AU146" s="231" t="s">
        <v>164</v>
      </c>
      <c r="AY146" s="18" t="s">
        <v>149</v>
      </c>
      <c r="BE146" s="232">
        <f>IF(N146="základní",J146,0)</f>
        <v>0</v>
      </c>
      <c r="BF146" s="232">
        <f>IF(N146="snížená",J146,0)</f>
        <v>0</v>
      </c>
      <c r="BG146" s="232">
        <f>IF(N146="zákl. přenesená",J146,0)</f>
        <v>0</v>
      </c>
      <c r="BH146" s="232">
        <f>IF(N146="sníž. přenesená",J146,0)</f>
        <v>0</v>
      </c>
      <c r="BI146" s="232">
        <f>IF(N146="nulová",J146,0)</f>
        <v>0</v>
      </c>
      <c r="BJ146" s="18" t="s">
        <v>79</v>
      </c>
      <c r="BK146" s="232">
        <f>ROUND(I146*H146,2)</f>
        <v>0</v>
      </c>
      <c r="BL146" s="18" t="s">
        <v>156</v>
      </c>
      <c r="BM146" s="231" t="s">
        <v>1718</v>
      </c>
    </row>
    <row r="147" s="1" customFormat="1" ht="16.5" customHeight="1">
      <c r="B147" s="39"/>
      <c r="C147" s="220" t="s">
        <v>374</v>
      </c>
      <c r="D147" s="220" t="s">
        <v>151</v>
      </c>
      <c r="E147" s="221" t="s">
        <v>1719</v>
      </c>
      <c r="F147" s="222" t="s">
        <v>1720</v>
      </c>
      <c r="G147" s="223" t="s">
        <v>171</v>
      </c>
      <c r="H147" s="224">
        <v>10</v>
      </c>
      <c r="I147" s="225"/>
      <c r="J147" s="226">
        <f>ROUND(I147*H147,2)</f>
        <v>0</v>
      </c>
      <c r="K147" s="222" t="s">
        <v>457</v>
      </c>
      <c r="L147" s="44"/>
      <c r="M147" s="227" t="s">
        <v>19</v>
      </c>
      <c r="N147" s="228" t="s">
        <v>43</v>
      </c>
      <c r="O147" s="84"/>
      <c r="P147" s="229">
        <f>O147*H147</f>
        <v>0</v>
      </c>
      <c r="Q147" s="229">
        <v>0</v>
      </c>
      <c r="R147" s="229">
        <f>Q147*H147</f>
        <v>0</v>
      </c>
      <c r="S147" s="229">
        <v>0</v>
      </c>
      <c r="T147" s="230">
        <f>S147*H147</f>
        <v>0</v>
      </c>
      <c r="AR147" s="231" t="s">
        <v>156</v>
      </c>
      <c r="AT147" s="231" t="s">
        <v>151</v>
      </c>
      <c r="AU147" s="231" t="s">
        <v>164</v>
      </c>
      <c r="AY147" s="18" t="s">
        <v>149</v>
      </c>
      <c r="BE147" s="232">
        <f>IF(N147="základní",J147,0)</f>
        <v>0</v>
      </c>
      <c r="BF147" s="232">
        <f>IF(N147="snížená",J147,0)</f>
        <v>0</v>
      </c>
      <c r="BG147" s="232">
        <f>IF(N147="zákl. přenesená",J147,0)</f>
        <v>0</v>
      </c>
      <c r="BH147" s="232">
        <f>IF(N147="sníž. přenesená",J147,0)</f>
        <v>0</v>
      </c>
      <c r="BI147" s="232">
        <f>IF(N147="nulová",J147,0)</f>
        <v>0</v>
      </c>
      <c r="BJ147" s="18" t="s">
        <v>79</v>
      </c>
      <c r="BK147" s="232">
        <f>ROUND(I147*H147,2)</f>
        <v>0</v>
      </c>
      <c r="BL147" s="18" t="s">
        <v>156</v>
      </c>
      <c r="BM147" s="231" t="s">
        <v>1721</v>
      </c>
    </row>
    <row r="148" s="1" customFormat="1" ht="16.5" customHeight="1">
      <c r="B148" s="39"/>
      <c r="C148" s="266" t="s">
        <v>378</v>
      </c>
      <c r="D148" s="266" t="s">
        <v>215</v>
      </c>
      <c r="E148" s="267" t="s">
        <v>1722</v>
      </c>
      <c r="F148" s="268" t="s">
        <v>1723</v>
      </c>
      <c r="G148" s="269" t="s">
        <v>171</v>
      </c>
      <c r="H148" s="270">
        <v>10</v>
      </c>
      <c r="I148" s="271"/>
      <c r="J148" s="272">
        <f>ROUND(I148*H148,2)</f>
        <v>0</v>
      </c>
      <c r="K148" s="268" t="s">
        <v>457</v>
      </c>
      <c r="L148" s="273"/>
      <c r="M148" s="274" t="s">
        <v>19</v>
      </c>
      <c r="N148" s="275" t="s">
        <v>43</v>
      </c>
      <c r="O148" s="84"/>
      <c r="P148" s="229">
        <f>O148*H148</f>
        <v>0</v>
      </c>
      <c r="Q148" s="229">
        <v>0.0015</v>
      </c>
      <c r="R148" s="229">
        <f>Q148*H148</f>
        <v>0.014999999999999999</v>
      </c>
      <c r="S148" s="229">
        <v>0</v>
      </c>
      <c r="T148" s="230">
        <f>S148*H148</f>
        <v>0</v>
      </c>
      <c r="AR148" s="231" t="s">
        <v>194</v>
      </c>
      <c r="AT148" s="231" t="s">
        <v>215</v>
      </c>
      <c r="AU148" s="231" t="s">
        <v>164</v>
      </c>
      <c r="AY148" s="18" t="s">
        <v>149</v>
      </c>
      <c r="BE148" s="232">
        <f>IF(N148="základní",J148,0)</f>
        <v>0</v>
      </c>
      <c r="BF148" s="232">
        <f>IF(N148="snížená",J148,0)</f>
        <v>0</v>
      </c>
      <c r="BG148" s="232">
        <f>IF(N148="zákl. přenesená",J148,0)</f>
        <v>0</v>
      </c>
      <c r="BH148" s="232">
        <f>IF(N148="sníž. přenesená",J148,0)</f>
        <v>0</v>
      </c>
      <c r="BI148" s="232">
        <f>IF(N148="nulová",J148,0)</f>
        <v>0</v>
      </c>
      <c r="BJ148" s="18" t="s">
        <v>79</v>
      </c>
      <c r="BK148" s="232">
        <f>ROUND(I148*H148,2)</f>
        <v>0</v>
      </c>
      <c r="BL148" s="18" t="s">
        <v>156</v>
      </c>
      <c r="BM148" s="231" t="s">
        <v>1724</v>
      </c>
    </row>
    <row r="149" s="1" customFormat="1" ht="24" customHeight="1">
      <c r="B149" s="39"/>
      <c r="C149" s="220" t="s">
        <v>386</v>
      </c>
      <c r="D149" s="220" t="s">
        <v>151</v>
      </c>
      <c r="E149" s="221" t="s">
        <v>1725</v>
      </c>
      <c r="F149" s="222" t="s">
        <v>1726</v>
      </c>
      <c r="G149" s="223" t="s">
        <v>171</v>
      </c>
      <c r="H149" s="224">
        <v>150</v>
      </c>
      <c r="I149" s="225"/>
      <c r="J149" s="226">
        <f>ROUND(I149*H149,2)</f>
        <v>0</v>
      </c>
      <c r="K149" s="222" t="s">
        <v>155</v>
      </c>
      <c r="L149" s="44"/>
      <c r="M149" s="227" t="s">
        <v>19</v>
      </c>
      <c r="N149" s="228" t="s">
        <v>43</v>
      </c>
      <c r="O149" s="84"/>
      <c r="P149" s="229">
        <f>O149*H149</f>
        <v>0</v>
      </c>
      <c r="Q149" s="229">
        <v>0</v>
      </c>
      <c r="R149" s="229">
        <f>Q149*H149</f>
        <v>0</v>
      </c>
      <c r="S149" s="229">
        <v>0</v>
      </c>
      <c r="T149" s="230">
        <f>S149*H149</f>
        <v>0</v>
      </c>
      <c r="AR149" s="231" t="s">
        <v>237</v>
      </c>
      <c r="AT149" s="231" t="s">
        <v>151</v>
      </c>
      <c r="AU149" s="231" t="s">
        <v>164</v>
      </c>
      <c r="AY149" s="18" t="s">
        <v>149</v>
      </c>
      <c r="BE149" s="232">
        <f>IF(N149="základní",J149,0)</f>
        <v>0</v>
      </c>
      <c r="BF149" s="232">
        <f>IF(N149="snížená",J149,0)</f>
        <v>0</v>
      </c>
      <c r="BG149" s="232">
        <f>IF(N149="zákl. přenesená",J149,0)</f>
        <v>0</v>
      </c>
      <c r="BH149" s="232">
        <f>IF(N149="sníž. přenesená",J149,0)</f>
        <v>0</v>
      </c>
      <c r="BI149" s="232">
        <f>IF(N149="nulová",J149,0)</f>
        <v>0</v>
      </c>
      <c r="BJ149" s="18" t="s">
        <v>79</v>
      </c>
      <c r="BK149" s="232">
        <f>ROUND(I149*H149,2)</f>
        <v>0</v>
      </c>
      <c r="BL149" s="18" t="s">
        <v>237</v>
      </c>
      <c r="BM149" s="231" t="s">
        <v>1727</v>
      </c>
    </row>
    <row r="150" s="12" customFormat="1">
      <c r="B150" s="233"/>
      <c r="C150" s="234"/>
      <c r="D150" s="235" t="s">
        <v>158</v>
      </c>
      <c r="E150" s="236" t="s">
        <v>19</v>
      </c>
      <c r="F150" s="237" t="s">
        <v>519</v>
      </c>
      <c r="G150" s="234"/>
      <c r="H150" s="238">
        <v>70</v>
      </c>
      <c r="I150" s="239"/>
      <c r="J150" s="234"/>
      <c r="K150" s="234"/>
      <c r="L150" s="240"/>
      <c r="M150" s="241"/>
      <c r="N150" s="242"/>
      <c r="O150" s="242"/>
      <c r="P150" s="242"/>
      <c r="Q150" s="242"/>
      <c r="R150" s="242"/>
      <c r="S150" s="242"/>
      <c r="T150" s="243"/>
      <c r="AT150" s="244" t="s">
        <v>158</v>
      </c>
      <c r="AU150" s="244" t="s">
        <v>164</v>
      </c>
      <c r="AV150" s="12" t="s">
        <v>81</v>
      </c>
      <c r="AW150" s="12" t="s">
        <v>34</v>
      </c>
      <c r="AX150" s="12" t="s">
        <v>72</v>
      </c>
      <c r="AY150" s="244" t="s">
        <v>149</v>
      </c>
    </row>
    <row r="151" s="12" customFormat="1">
      <c r="B151" s="233"/>
      <c r="C151" s="234"/>
      <c r="D151" s="235" t="s">
        <v>158</v>
      </c>
      <c r="E151" s="236" t="s">
        <v>19</v>
      </c>
      <c r="F151" s="237" t="s">
        <v>572</v>
      </c>
      <c r="G151" s="234"/>
      <c r="H151" s="238">
        <v>80</v>
      </c>
      <c r="I151" s="239"/>
      <c r="J151" s="234"/>
      <c r="K151" s="234"/>
      <c r="L151" s="240"/>
      <c r="M151" s="241"/>
      <c r="N151" s="242"/>
      <c r="O151" s="242"/>
      <c r="P151" s="242"/>
      <c r="Q151" s="242"/>
      <c r="R151" s="242"/>
      <c r="S151" s="242"/>
      <c r="T151" s="243"/>
      <c r="AT151" s="244" t="s">
        <v>158</v>
      </c>
      <c r="AU151" s="244" t="s">
        <v>164</v>
      </c>
      <c r="AV151" s="12" t="s">
        <v>81</v>
      </c>
      <c r="AW151" s="12" t="s">
        <v>34</v>
      </c>
      <c r="AX151" s="12" t="s">
        <v>72</v>
      </c>
      <c r="AY151" s="244" t="s">
        <v>149</v>
      </c>
    </row>
    <row r="152" s="14" customFormat="1">
      <c r="B152" s="255"/>
      <c r="C152" s="256"/>
      <c r="D152" s="235" t="s">
        <v>158</v>
      </c>
      <c r="E152" s="257" t="s">
        <v>19</v>
      </c>
      <c r="F152" s="258" t="s">
        <v>185</v>
      </c>
      <c r="G152" s="256"/>
      <c r="H152" s="259">
        <v>150</v>
      </c>
      <c r="I152" s="260"/>
      <c r="J152" s="256"/>
      <c r="K152" s="256"/>
      <c r="L152" s="261"/>
      <c r="M152" s="262"/>
      <c r="N152" s="263"/>
      <c r="O152" s="263"/>
      <c r="P152" s="263"/>
      <c r="Q152" s="263"/>
      <c r="R152" s="263"/>
      <c r="S152" s="263"/>
      <c r="T152" s="264"/>
      <c r="AT152" s="265" t="s">
        <v>158</v>
      </c>
      <c r="AU152" s="265" t="s">
        <v>164</v>
      </c>
      <c r="AV152" s="14" t="s">
        <v>156</v>
      </c>
      <c r="AW152" s="14" t="s">
        <v>34</v>
      </c>
      <c r="AX152" s="14" t="s">
        <v>79</v>
      </c>
      <c r="AY152" s="265" t="s">
        <v>149</v>
      </c>
    </row>
    <row r="153" s="1" customFormat="1" ht="16.5" customHeight="1">
      <c r="B153" s="39"/>
      <c r="C153" s="266" t="s">
        <v>393</v>
      </c>
      <c r="D153" s="266" t="s">
        <v>215</v>
      </c>
      <c r="E153" s="267" t="s">
        <v>1728</v>
      </c>
      <c r="F153" s="268" t="s">
        <v>1729</v>
      </c>
      <c r="G153" s="269" t="s">
        <v>171</v>
      </c>
      <c r="H153" s="270">
        <v>70</v>
      </c>
      <c r="I153" s="271"/>
      <c r="J153" s="272">
        <f>ROUND(I153*H153,2)</f>
        <v>0</v>
      </c>
      <c r="K153" s="268" t="s">
        <v>155</v>
      </c>
      <c r="L153" s="273"/>
      <c r="M153" s="274" t="s">
        <v>19</v>
      </c>
      <c r="N153" s="275" t="s">
        <v>43</v>
      </c>
      <c r="O153" s="84"/>
      <c r="P153" s="229">
        <f>O153*H153</f>
        <v>0</v>
      </c>
      <c r="Q153" s="229">
        <v>0.00014999999999999999</v>
      </c>
      <c r="R153" s="229">
        <f>Q153*H153</f>
        <v>0.010499999999999999</v>
      </c>
      <c r="S153" s="229">
        <v>0</v>
      </c>
      <c r="T153" s="230">
        <f>S153*H153</f>
        <v>0</v>
      </c>
      <c r="AR153" s="231" t="s">
        <v>316</v>
      </c>
      <c r="AT153" s="231" t="s">
        <v>215</v>
      </c>
      <c r="AU153" s="231" t="s">
        <v>164</v>
      </c>
      <c r="AY153" s="18" t="s">
        <v>149</v>
      </c>
      <c r="BE153" s="232">
        <f>IF(N153="základní",J153,0)</f>
        <v>0</v>
      </c>
      <c r="BF153" s="232">
        <f>IF(N153="snížená",J153,0)</f>
        <v>0</v>
      </c>
      <c r="BG153" s="232">
        <f>IF(N153="zákl. přenesená",J153,0)</f>
        <v>0</v>
      </c>
      <c r="BH153" s="232">
        <f>IF(N153="sníž. přenesená",J153,0)</f>
        <v>0</v>
      </c>
      <c r="BI153" s="232">
        <f>IF(N153="nulová",J153,0)</f>
        <v>0</v>
      </c>
      <c r="BJ153" s="18" t="s">
        <v>79</v>
      </c>
      <c r="BK153" s="232">
        <f>ROUND(I153*H153,2)</f>
        <v>0</v>
      </c>
      <c r="BL153" s="18" t="s">
        <v>237</v>
      </c>
      <c r="BM153" s="231" t="s">
        <v>1730</v>
      </c>
    </row>
    <row r="154" s="1" customFormat="1" ht="16.5" customHeight="1">
      <c r="B154" s="39"/>
      <c r="C154" s="266" t="s">
        <v>397</v>
      </c>
      <c r="D154" s="266" t="s">
        <v>215</v>
      </c>
      <c r="E154" s="267" t="s">
        <v>1731</v>
      </c>
      <c r="F154" s="268" t="s">
        <v>1732</v>
      </c>
      <c r="G154" s="269" t="s">
        <v>171</v>
      </c>
      <c r="H154" s="270">
        <v>80</v>
      </c>
      <c r="I154" s="271"/>
      <c r="J154" s="272">
        <f>ROUND(I154*H154,2)</f>
        <v>0</v>
      </c>
      <c r="K154" s="268" t="s">
        <v>457</v>
      </c>
      <c r="L154" s="273"/>
      <c r="M154" s="274" t="s">
        <v>19</v>
      </c>
      <c r="N154" s="275" t="s">
        <v>43</v>
      </c>
      <c r="O154" s="84"/>
      <c r="P154" s="229">
        <f>O154*H154</f>
        <v>0</v>
      </c>
      <c r="Q154" s="229">
        <v>0</v>
      </c>
      <c r="R154" s="229">
        <f>Q154*H154</f>
        <v>0</v>
      </c>
      <c r="S154" s="229">
        <v>0</v>
      </c>
      <c r="T154" s="230">
        <f>S154*H154</f>
        <v>0</v>
      </c>
      <c r="AR154" s="231" t="s">
        <v>194</v>
      </c>
      <c r="AT154" s="231" t="s">
        <v>215</v>
      </c>
      <c r="AU154" s="231" t="s">
        <v>164</v>
      </c>
      <c r="AY154" s="18" t="s">
        <v>149</v>
      </c>
      <c r="BE154" s="232">
        <f>IF(N154="základní",J154,0)</f>
        <v>0</v>
      </c>
      <c r="BF154" s="232">
        <f>IF(N154="snížená",J154,0)</f>
        <v>0</v>
      </c>
      <c r="BG154" s="232">
        <f>IF(N154="zákl. přenesená",J154,0)</f>
        <v>0</v>
      </c>
      <c r="BH154" s="232">
        <f>IF(N154="sníž. přenesená",J154,0)</f>
        <v>0</v>
      </c>
      <c r="BI154" s="232">
        <f>IF(N154="nulová",J154,0)</f>
        <v>0</v>
      </c>
      <c r="BJ154" s="18" t="s">
        <v>79</v>
      </c>
      <c r="BK154" s="232">
        <f>ROUND(I154*H154,2)</f>
        <v>0</v>
      </c>
      <c r="BL154" s="18" t="s">
        <v>156</v>
      </c>
      <c r="BM154" s="231" t="s">
        <v>1733</v>
      </c>
    </row>
    <row r="155" s="1" customFormat="1" ht="24" customHeight="1">
      <c r="B155" s="39"/>
      <c r="C155" s="220" t="s">
        <v>403</v>
      </c>
      <c r="D155" s="220" t="s">
        <v>151</v>
      </c>
      <c r="E155" s="221" t="s">
        <v>1734</v>
      </c>
      <c r="F155" s="222" t="s">
        <v>1735</v>
      </c>
      <c r="G155" s="223" t="s">
        <v>171</v>
      </c>
      <c r="H155" s="224">
        <v>30</v>
      </c>
      <c r="I155" s="225"/>
      <c r="J155" s="226">
        <f>ROUND(I155*H155,2)</f>
        <v>0</v>
      </c>
      <c r="K155" s="222" t="s">
        <v>155</v>
      </c>
      <c r="L155" s="44"/>
      <c r="M155" s="227" t="s">
        <v>19</v>
      </c>
      <c r="N155" s="228" t="s">
        <v>43</v>
      </c>
      <c r="O155" s="84"/>
      <c r="P155" s="229">
        <f>O155*H155</f>
        <v>0</v>
      </c>
      <c r="Q155" s="229">
        <v>0</v>
      </c>
      <c r="R155" s="229">
        <f>Q155*H155</f>
        <v>0</v>
      </c>
      <c r="S155" s="229">
        <v>0</v>
      </c>
      <c r="T155" s="230">
        <f>S155*H155</f>
        <v>0</v>
      </c>
      <c r="AR155" s="231" t="s">
        <v>237</v>
      </c>
      <c r="AT155" s="231" t="s">
        <v>151</v>
      </c>
      <c r="AU155" s="231" t="s">
        <v>164</v>
      </c>
      <c r="AY155" s="18" t="s">
        <v>149</v>
      </c>
      <c r="BE155" s="232">
        <f>IF(N155="základní",J155,0)</f>
        <v>0</v>
      </c>
      <c r="BF155" s="232">
        <f>IF(N155="snížená",J155,0)</f>
        <v>0</v>
      </c>
      <c r="BG155" s="232">
        <f>IF(N155="zákl. přenesená",J155,0)</f>
        <v>0</v>
      </c>
      <c r="BH155" s="232">
        <f>IF(N155="sníž. přenesená",J155,0)</f>
        <v>0</v>
      </c>
      <c r="BI155" s="232">
        <f>IF(N155="nulová",J155,0)</f>
        <v>0</v>
      </c>
      <c r="BJ155" s="18" t="s">
        <v>79</v>
      </c>
      <c r="BK155" s="232">
        <f>ROUND(I155*H155,2)</f>
        <v>0</v>
      </c>
      <c r="BL155" s="18" t="s">
        <v>237</v>
      </c>
      <c r="BM155" s="231" t="s">
        <v>1736</v>
      </c>
    </row>
    <row r="156" s="1" customFormat="1" ht="16.5" customHeight="1">
      <c r="B156" s="39"/>
      <c r="C156" s="266" t="s">
        <v>409</v>
      </c>
      <c r="D156" s="266" t="s">
        <v>215</v>
      </c>
      <c r="E156" s="267" t="s">
        <v>1737</v>
      </c>
      <c r="F156" s="268" t="s">
        <v>1738</v>
      </c>
      <c r="G156" s="269" t="s">
        <v>171</v>
      </c>
      <c r="H156" s="270">
        <v>30</v>
      </c>
      <c r="I156" s="271"/>
      <c r="J156" s="272">
        <f>ROUND(I156*H156,2)</f>
        <v>0</v>
      </c>
      <c r="K156" s="268" t="s">
        <v>457</v>
      </c>
      <c r="L156" s="273"/>
      <c r="M156" s="274" t="s">
        <v>19</v>
      </c>
      <c r="N156" s="275" t="s">
        <v>43</v>
      </c>
      <c r="O156" s="84"/>
      <c r="P156" s="229">
        <f>O156*H156</f>
        <v>0</v>
      </c>
      <c r="Q156" s="229">
        <v>0</v>
      </c>
      <c r="R156" s="229">
        <f>Q156*H156</f>
        <v>0</v>
      </c>
      <c r="S156" s="229">
        <v>0</v>
      </c>
      <c r="T156" s="230">
        <f>S156*H156</f>
        <v>0</v>
      </c>
      <c r="AR156" s="231" t="s">
        <v>194</v>
      </c>
      <c r="AT156" s="231" t="s">
        <v>215</v>
      </c>
      <c r="AU156" s="231" t="s">
        <v>164</v>
      </c>
      <c r="AY156" s="18" t="s">
        <v>149</v>
      </c>
      <c r="BE156" s="232">
        <f>IF(N156="základní",J156,0)</f>
        <v>0</v>
      </c>
      <c r="BF156" s="232">
        <f>IF(N156="snížená",J156,0)</f>
        <v>0</v>
      </c>
      <c r="BG156" s="232">
        <f>IF(N156="zákl. přenesená",J156,0)</f>
        <v>0</v>
      </c>
      <c r="BH156" s="232">
        <f>IF(N156="sníž. přenesená",J156,0)</f>
        <v>0</v>
      </c>
      <c r="BI156" s="232">
        <f>IF(N156="nulová",J156,0)</f>
        <v>0</v>
      </c>
      <c r="BJ156" s="18" t="s">
        <v>79</v>
      </c>
      <c r="BK156" s="232">
        <f>ROUND(I156*H156,2)</f>
        <v>0</v>
      </c>
      <c r="BL156" s="18" t="s">
        <v>156</v>
      </c>
      <c r="BM156" s="231" t="s">
        <v>1739</v>
      </c>
    </row>
    <row r="157" s="1" customFormat="1" ht="24" customHeight="1">
      <c r="B157" s="39"/>
      <c r="C157" s="220" t="s">
        <v>414</v>
      </c>
      <c r="D157" s="220" t="s">
        <v>151</v>
      </c>
      <c r="E157" s="221" t="s">
        <v>1740</v>
      </c>
      <c r="F157" s="222" t="s">
        <v>1741</v>
      </c>
      <c r="G157" s="223" t="s">
        <v>171</v>
      </c>
      <c r="H157" s="224">
        <v>70</v>
      </c>
      <c r="I157" s="225"/>
      <c r="J157" s="226">
        <f>ROUND(I157*H157,2)</f>
        <v>0</v>
      </c>
      <c r="K157" s="222" t="s">
        <v>155</v>
      </c>
      <c r="L157" s="44"/>
      <c r="M157" s="227" t="s">
        <v>19</v>
      </c>
      <c r="N157" s="228" t="s">
        <v>43</v>
      </c>
      <c r="O157" s="84"/>
      <c r="P157" s="229">
        <f>O157*H157</f>
        <v>0</v>
      </c>
      <c r="Q157" s="229">
        <v>0</v>
      </c>
      <c r="R157" s="229">
        <f>Q157*H157</f>
        <v>0</v>
      </c>
      <c r="S157" s="229">
        <v>0</v>
      </c>
      <c r="T157" s="230">
        <f>S157*H157</f>
        <v>0</v>
      </c>
      <c r="AR157" s="231" t="s">
        <v>237</v>
      </c>
      <c r="AT157" s="231" t="s">
        <v>151</v>
      </c>
      <c r="AU157" s="231" t="s">
        <v>164</v>
      </c>
      <c r="AY157" s="18" t="s">
        <v>149</v>
      </c>
      <c r="BE157" s="232">
        <f>IF(N157="základní",J157,0)</f>
        <v>0</v>
      </c>
      <c r="BF157" s="232">
        <f>IF(N157="snížená",J157,0)</f>
        <v>0</v>
      </c>
      <c r="BG157" s="232">
        <f>IF(N157="zákl. přenesená",J157,0)</f>
        <v>0</v>
      </c>
      <c r="BH157" s="232">
        <f>IF(N157="sníž. přenesená",J157,0)</f>
        <v>0</v>
      </c>
      <c r="BI157" s="232">
        <f>IF(N157="nulová",J157,0)</f>
        <v>0</v>
      </c>
      <c r="BJ157" s="18" t="s">
        <v>79</v>
      </c>
      <c r="BK157" s="232">
        <f>ROUND(I157*H157,2)</f>
        <v>0</v>
      </c>
      <c r="BL157" s="18" t="s">
        <v>237</v>
      </c>
      <c r="BM157" s="231" t="s">
        <v>1742</v>
      </c>
    </row>
    <row r="158" s="1" customFormat="1" ht="16.5" customHeight="1">
      <c r="B158" s="39"/>
      <c r="C158" s="266" t="s">
        <v>419</v>
      </c>
      <c r="D158" s="266" t="s">
        <v>215</v>
      </c>
      <c r="E158" s="267" t="s">
        <v>1743</v>
      </c>
      <c r="F158" s="268" t="s">
        <v>1744</v>
      </c>
      <c r="G158" s="269" t="s">
        <v>171</v>
      </c>
      <c r="H158" s="270">
        <v>70</v>
      </c>
      <c r="I158" s="271"/>
      <c r="J158" s="272">
        <f>ROUND(I158*H158,2)</f>
        <v>0</v>
      </c>
      <c r="K158" s="268" t="s">
        <v>155</v>
      </c>
      <c r="L158" s="273"/>
      <c r="M158" s="274" t="s">
        <v>19</v>
      </c>
      <c r="N158" s="275" t="s">
        <v>43</v>
      </c>
      <c r="O158" s="84"/>
      <c r="P158" s="229">
        <f>O158*H158</f>
        <v>0</v>
      </c>
      <c r="Q158" s="229">
        <v>0.00031</v>
      </c>
      <c r="R158" s="229">
        <f>Q158*H158</f>
        <v>0.021700000000000001</v>
      </c>
      <c r="S158" s="229">
        <v>0</v>
      </c>
      <c r="T158" s="230">
        <f>S158*H158</f>
        <v>0</v>
      </c>
      <c r="AR158" s="231" t="s">
        <v>194</v>
      </c>
      <c r="AT158" s="231" t="s">
        <v>215</v>
      </c>
      <c r="AU158" s="231" t="s">
        <v>164</v>
      </c>
      <c r="AY158" s="18" t="s">
        <v>149</v>
      </c>
      <c r="BE158" s="232">
        <f>IF(N158="základní",J158,0)</f>
        <v>0</v>
      </c>
      <c r="BF158" s="232">
        <f>IF(N158="snížená",J158,0)</f>
        <v>0</v>
      </c>
      <c r="BG158" s="232">
        <f>IF(N158="zákl. přenesená",J158,0)</f>
        <v>0</v>
      </c>
      <c r="BH158" s="232">
        <f>IF(N158="sníž. přenesená",J158,0)</f>
        <v>0</v>
      </c>
      <c r="BI158" s="232">
        <f>IF(N158="nulová",J158,0)</f>
        <v>0</v>
      </c>
      <c r="BJ158" s="18" t="s">
        <v>79</v>
      </c>
      <c r="BK158" s="232">
        <f>ROUND(I158*H158,2)</f>
        <v>0</v>
      </c>
      <c r="BL158" s="18" t="s">
        <v>156</v>
      </c>
      <c r="BM158" s="231" t="s">
        <v>1745</v>
      </c>
    </row>
    <row r="159" s="1" customFormat="1" ht="24" customHeight="1">
      <c r="B159" s="39"/>
      <c r="C159" s="220" t="s">
        <v>424</v>
      </c>
      <c r="D159" s="220" t="s">
        <v>151</v>
      </c>
      <c r="E159" s="221" t="s">
        <v>1746</v>
      </c>
      <c r="F159" s="222" t="s">
        <v>1747</v>
      </c>
      <c r="G159" s="223" t="s">
        <v>171</v>
      </c>
      <c r="H159" s="224">
        <v>50</v>
      </c>
      <c r="I159" s="225"/>
      <c r="J159" s="226">
        <f>ROUND(I159*H159,2)</f>
        <v>0</v>
      </c>
      <c r="K159" s="222" t="s">
        <v>155</v>
      </c>
      <c r="L159" s="44"/>
      <c r="M159" s="227" t="s">
        <v>19</v>
      </c>
      <c r="N159" s="228" t="s">
        <v>43</v>
      </c>
      <c r="O159" s="84"/>
      <c r="P159" s="229">
        <f>O159*H159</f>
        <v>0</v>
      </c>
      <c r="Q159" s="229">
        <v>0</v>
      </c>
      <c r="R159" s="229">
        <f>Q159*H159</f>
        <v>0</v>
      </c>
      <c r="S159" s="229">
        <v>0</v>
      </c>
      <c r="T159" s="230">
        <f>S159*H159</f>
        <v>0</v>
      </c>
      <c r="AR159" s="231" t="s">
        <v>237</v>
      </c>
      <c r="AT159" s="231" t="s">
        <v>151</v>
      </c>
      <c r="AU159" s="231" t="s">
        <v>164</v>
      </c>
      <c r="AY159" s="18" t="s">
        <v>149</v>
      </c>
      <c r="BE159" s="232">
        <f>IF(N159="základní",J159,0)</f>
        <v>0</v>
      </c>
      <c r="BF159" s="232">
        <f>IF(N159="snížená",J159,0)</f>
        <v>0</v>
      </c>
      <c r="BG159" s="232">
        <f>IF(N159="zákl. přenesená",J159,0)</f>
        <v>0</v>
      </c>
      <c r="BH159" s="232">
        <f>IF(N159="sníž. přenesená",J159,0)</f>
        <v>0</v>
      </c>
      <c r="BI159" s="232">
        <f>IF(N159="nulová",J159,0)</f>
        <v>0</v>
      </c>
      <c r="BJ159" s="18" t="s">
        <v>79</v>
      </c>
      <c r="BK159" s="232">
        <f>ROUND(I159*H159,2)</f>
        <v>0</v>
      </c>
      <c r="BL159" s="18" t="s">
        <v>237</v>
      </c>
      <c r="BM159" s="231" t="s">
        <v>1748</v>
      </c>
    </row>
    <row r="160" s="1" customFormat="1" ht="16.5" customHeight="1">
      <c r="B160" s="39"/>
      <c r="C160" s="266" t="s">
        <v>429</v>
      </c>
      <c r="D160" s="266" t="s">
        <v>215</v>
      </c>
      <c r="E160" s="267" t="s">
        <v>1749</v>
      </c>
      <c r="F160" s="268" t="s">
        <v>1750</v>
      </c>
      <c r="G160" s="269" t="s">
        <v>171</v>
      </c>
      <c r="H160" s="270">
        <v>50</v>
      </c>
      <c r="I160" s="271"/>
      <c r="J160" s="272">
        <f>ROUND(I160*H160,2)</f>
        <v>0</v>
      </c>
      <c r="K160" s="268" t="s">
        <v>155</v>
      </c>
      <c r="L160" s="273"/>
      <c r="M160" s="274" t="s">
        <v>19</v>
      </c>
      <c r="N160" s="275" t="s">
        <v>43</v>
      </c>
      <c r="O160" s="84"/>
      <c r="P160" s="229">
        <f>O160*H160</f>
        <v>0</v>
      </c>
      <c r="Q160" s="229">
        <v>0.00018000000000000001</v>
      </c>
      <c r="R160" s="229">
        <f>Q160*H160</f>
        <v>0.0090000000000000011</v>
      </c>
      <c r="S160" s="229">
        <v>0</v>
      </c>
      <c r="T160" s="230">
        <f>S160*H160</f>
        <v>0</v>
      </c>
      <c r="AR160" s="231" t="s">
        <v>194</v>
      </c>
      <c r="AT160" s="231" t="s">
        <v>215</v>
      </c>
      <c r="AU160" s="231" t="s">
        <v>164</v>
      </c>
      <c r="AY160" s="18" t="s">
        <v>149</v>
      </c>
      <c r="BE160" s="232">
        <f>IF(N160="základní",J160,0)</f>
        <v>0</v>
      </c>
      <c r="BF160" s="232">
        <f>IF(N160="snížená",J160,0)</f>
        <v>0</v>
      </c>
      <c r="BG160" s="232">
        <f>IF(N160="zákl. přenesená",J160,0)</f>
        <v>0</v>
      </c>
      <c r="BH160" s="232">
        <f>IF(N160="sníž. přenesená",J160,0)</f>
        <v>0</v>
      </c>
      <c r="BI160" s="232">
        <f>IF(N160="nulová",J160,0)</f>
        <v>0</v>
      </c>
      <c r="BJ160" s="18" t="s">
        <v>79</v>
      </c>
      <c r="BK160" s="232">
        <f>ROUND(I160*H160,2)</f>
        <v>0</v>
      </c>
      <c r="BL160" s="18" t="s">
        <v>156</v>
      </c>
      <c r="BM160" s="231" t="s">
        <v>1751</v>
      </c>
    </row>
    <row r="161" s="1" customFormat="1" ht="24" customHeight="1">
      <c r="B161" s="39"/>
      <c r="C161" s="220" t="s">
        <v>434</v>
      </c>
      <c r="D161" s="220" t="s">
        <v>151</v>
      </c>
      <c r="E161" s="221" t="s">
        <v>1752</v>
      </c>
      <c r="F161" s="222" t="s">
        <v>1753</v>
      </c>
      <c r="G161" s="223" t="s">
        <v>406</v>
      </c>
      <c r="H161" s="224">
        <v>15</v>
      </c>
      <c r="I161" s="225"/>
      <c r="J161" s="226">
        <f>ROUND(I161*H161,2)</f>
        <v>0</v>
      </c>
      <c r="K161" s="222" t="s">
        <v>155</v>
      </c>
      <c r="L161" s="44"/>
      <c r="M161" s="227" t="s">
        <v>19</v>
      </c>
      <c r="N161" s="228" t="s">
        <v>43</v>
      </c>
      <c r="O161" s="84"/>
      <c r="P161" s="229">
        <f>O161*H161</f>
        <v>0</v>
      </c>
      <c r="Q161" s="229">
        <v>0</v>
      </c>
      <c r="R161" s="229">
        <f>Q161*H161</f>
        <v>0</v>
      </c>
      <c r="S161" s="229">
        <v>0</v>
      </c>
      <c r="T161" s="230">
        <f>S161*H161</f>
        <v>0</v>
      </c>
      <c r="AR161" s="231" t="s">
        <v>237</v>
      </c>
      <c r="AT161" s="231" t="s">
        <v>151</v>
      </c>
      <c r="AU161" s="231" t="s">
        <v>164</v>
      </c>
      <c r="AY161" s="18" t="s">
        <v>149</v>
      </c>
      <c r="BE161" s="232">
        <f>IF(N161="základní",J161,0)</f>
        <v>0</v>
      </c>
      <c r="BF161" s="232">
        <f>IF(N161="snížená",J161,0)</f>
        <v>0</v>
      </c>
      <c r="BG161" s="232">
        <f>IF(N161="zákl. přenesená",J161,0)</f>
        <v>0</v>
      </c>
      <c r="BH161" s="232">
        <f>IF(N161="sníž. přenesená",J161,0)</f>
        <v>0</v>
      </c>
      <c r="BI161" s="232">
        <f>IF(N161="nulová",J161,0)</f>
        <v>0</v>
      </c>
      <c r="BJ161" s="18" t="s">
        <v>79</v>
      </c>
      <c r="BK161" s="232">
        <f>ROUND(I161*H161,2)</f>
        <v>0</v>
      </c>
      <c r="BL161" s="18" t="s">
        <v>237</v>
      </c>
      <c r="BM161" s="231" t="s">
        <v>1754</v>
      </c>
    </row>
    <row r="162" s="1" customFormat="1" ht="16.5" customHeight="1">
      <c r="B162" s="39"/>
      <c r="C162" s="266" t="s">
        <v>438</v>
      </c>
      <c r="D162" s="266" t="s">
        <v>215</v>
      </c>
      <c r="E162" s="267" t="s">
        <v>1755</v>
      </c>
      <c r="F162" s="268" t="s">
        <v>1756</v>
      </c>
      <c r="G162" s="269" t="s">
        <v>206</v>
      </c>
      <c r="H162" s="270">
        <v>0.014</v>
      </c>
      <c r="I162" s="271"/>
      <c r="J162" s="272">
        <f>ROUND(I162*H162,2)</f>
        <v>0</v>
      </c>
      <c r="K162" s="268" t="s">
        <v>155</v>
      </c>
      <c r="L162" s="273"/>
      <c r="M162" s="274" t="s">
        <v>19</v>
      </c>
      <c r="N162" s="275" t="s">
        <v>43</v>
      </c>
      <c r="O162" s="84"/>
      <c r="P162" s="229">
        <f>O162*H162</f>
        <v>0</v>
      </c>
      <c r="Q162" s="229">
        <v>1</v>
      </c>
      <c r="R162" s="229">
        <f>Q162*H162</f>
        <v>0.014</v>
      </c>
      <c r="S162" s="229">
        <v>0</v>
      </c>
      <c r="T162" s="230">
        <f>S162*H162</f>
        <v>0</v>
      </c>
      <c r="AR162" s="231" t="s">
        <v>316</v>
      </c>
      <c r="AT162" s="231" t="s">
        <v>215</v>
      </c>
      <c r="AU162" s="231" t="s">
        <v>164</v>
      </c>
      <c r="AY162" s="18" t="s">
        <v>149</v>
      </c>
      <c r="BE162" s="232">
        <f>IF(N162="základní",J162,0)</f>
        <v>0</v>
      </c>
      <c r="BF162" s="232">
        <f>IF(N162="snížená",J162,0)</f>
        <v>0</v>
      </c>
      <c r="BG162" s="232">
        <f>IF(N162="zákl. přenesená",J162,0)</f>
        <v>0</v>
      </c>
      <c r="BH162" s="232">
        <f>IF(N162="sníž. přenesená",J162,0)</f>
        <v>0</v>
      </c>
      <c r="BI162" s="232">
        <f>IF(N162="nulová",J162,0)</f>
        <v>0</v>
      </c>
      <c r="BJ162" s="18" t="s">
        <v>79</v>
      </c>
      <c r="BK162" s="232">
        <f>ROUND(I162*H162,2)</f>
        <v>0</v>
      </c>
      <c r="BL162" s="18" t="s">
        <v>237</v>
      </c>
      <c r="BM162" s="231" t="s">
        <v>1757</v>
      </c>
    </row>
    <row r="163" s="12" customFormat="1">
      <c r="B163" s="233"/>
      <c r="C163" s="234"/>
      <c r="D163" s="235" t="s">
        <v>158</v>
      </c>
      <c r="E163" s="236" t="s">
        <v>19</v>
      </c>
      <c r="F163" s="237" t="s">
        <v>1758</v>
      </c>
      <c r="G163" s="234"/>
      <c r="H163" s="238">
        <v>0.014</v>
      </c>
      <c r="I163" s="239"/>
      <c r="J163" s="234"/>
      <c r="K163" s="234"/>
      <c r="L163" s="240"/>
      <c r="M163" s="241"/>
      <c r="N163" s="242"/>
      <c r="O163" s="242"/>
      <c r="P163" s="242"/>
      <c r="Q163" s="242"/>
      <c r="R163" s="242"/>
      <c r="S163" s="242"/>
      <c r="T163" s="243"/>
      <c r="AT163" s="244" t="s">
        <v>158</v>
      </c>
      <c r="AU163" s="244" t="s">
        <v>164</v>
      </c>
      <c r="AV163" s="12" t="s">
        <v>81</v>
      </c>
      <c r="AW163" s="12" t="s">
        <v>34</v>
      </c>
      <c r="AX163" s="12" t="s">
        <v>79</v>
      </c>
      <c r="AY163" s="244" t="s">
        <v>149</v>
      </c>
    </row>
    <row r="164" s="1" customFormat="1" ht="24" customHeight="1">
      <c r="B164" s="39"/>
      <c r="C164" s="220" t="s">
        <v>444</v>
      </c>
      <c r="D164" s="220" t="s">
        <v>151</v>
      </c>
      <c r="E164" s="221" t="s">
        <v>1759</v>
      </c>
      <c r="F164" s="222" t="s">
        <v>1760</v>
      </c>
      <c r="G164" s="223" t="s">
        <v>406</v>
      </c>
      <c r="H164" s="224">
        <v>5</v>
      </c>
      <c r="I164" s="225"/>
      <c r="J164" s="226">
        <f>ROUND(I164*H164,2)</f>
        <v>0</v>
      </c>
      <c r="K164" s="222" t="s">
        <v>155</v>
      </c>
      <c r="L164" s="44"/>
      <c r="M164" s="227" t="s">
        <v>19</v>
      </c>
      <c r="N164" s="228" t="s">
        <v>43</v>
      </c>
      <c r="O164" s="84"/>
      <c r="P164" s="229">
        <f>O164*H164</f>
        <v>0</v>
      </c>
      <c r="Q164" s="229">
        <v>0</v>
      </c>
      <c r="R164" s="229">
        <f>Q164*H164</f>
        <v>0</v>
      </c>
      <c r="S164" s="229">
        <v>0</v>
      </c>
      <c r="T164" s="230">
        <f>S164*H164</f>
        <v>0</v>
      </c>
      <c r="AR164" s="231" t="s">
        <v>237</v>
      </c>
      <c r="AT164" s="231" t="s">
        <v>151</v>
      </c>
      <c r="AU164" s="231" t="s">
        <v>164</v>
      </c>
      <c r="AY164" s="18" t="s">
        <v>149</v>
      </c>
      <c r="BE164" s="232">
        <f>IF(N164="základní",J164,0)</f>
        <v>0</v>
      </c>
      <c r="BF164" s="232">
        <f>IF(N164="snížená",J164,0)</f>
        <v>0</v>
      </c>
      <c r="BG164" s="232">
        <f>IF(N164="zákl. přenesená",J164,0)</f>
        <v>0</v>
      </c>
      <c r="BH164" s="232">
        <f>IF(N164="sníž. přenesená",J164,0)</f>
        <v>0</v>
      </c>
      <c r="BI164" s="232">
        <f>IF(N164="nulová",J164,0)</f>
        <v>0</v>
      </c>
      <c r="BJ164" s="18" t="s">
        <v>79</v>
      </c>
      <c r="BK164" s="232">
        <f>ROUND(I164*H164,2)</f>
        <v>0</v>
      </c>
      <c r="BL164" s="18" t="s">
        <v>237</v>
      </c>
      <c r="BM164" s="231" t="s">
        <v>1761</v>
      </c>
    </row>
    <row r="165" s="1" customFormat="1" ht="16.5" customHeight="1">
      <c r="B165" s="39"/>
      <c r="C165" s="266" t="s">
        <v>449</v>
      </c>
      <c r="D165" s="266" t="s">
        <v>215</v>
      </c>
      <c r="E165" s="267" t="s">
        <v>1762</v>
      </c>
      <c r="F165" s="268" t="s">
        <v>1763</v>
      </c>
      <c r="G165" s="269" t="s">
        <v>206</v>
      </c>
      <c r="H165" s="270">
        <v>0.0070000000000000001</v>
      </c>
      <c r="I165" s="271"/>
      <c r="J165" s="272">
        <f>ROUND(I165*H165,2)</f>
        <v>0</v>
      </c>
      <c r="K165" s="268" t="s">
        <v>155</v>
      </c>
      <c r="L165" s="273"/>
      <c r="M165" s="274" t="s">
        <v>19</v>
      </c>
      <c r="N165" s="275" t="s">
        <v>43</v>
      </c>
      <c r="O165" s="84"/>
      <c r="P165" s="229">
        <f>O165*H165</f>
        <v>0</v>
      </c>
      <c r="Q165" s="229">
        <v>1</v>
      </c>
      <c r="R165" s="229">
        <f>Q165*H165</f>
        <v>0.0070000000000000001</v>
      </c>
      <c r="S165" s="229">
        <v>0</v>
      </c>
      <c r="T165" s="230">
        <f>S165*H165</f>
        <v>0</v>
      </c>
      <c r="AR165" s="231" t="s">
        <v>316</v>
      </c>
      <c r="AT165" s="231" t="s">
        <v>215</v>
      </c>
      <c r="AU165" s="231" t="s">
        <v>164</v>
      </c>
      <c r="AY165" s="18" t="s">
        <v>149</v>
      </c>
      <c r="BE165" s="232">
        <f>IF(N165="základní",J165,0)</f>
        <v>0</v>
      </c>
      <c r="BF165" s="232">
        <f>IF(N165="snížená",J165,0)</f>
        <v>0</v>
      </c>
      <c r="BG165" s="232">
        <f>IF(N165="zákl. přenesená",J165,0)</f>
        <v>0</v>
      </c>
      <c r="BH165" s="232">
        <f>IF(N165="sníž. přenesená",J165,0)</f>
        <v>0</v>
      </c>
      <c r="BI165" s="232">
        <f>IF(N165="nulová",J165,0)</f>
        <v>0</v>
      </c>
      <c r="BJ165" s="18" t="s">
        <v>79</v>
      </c>
      <c r="BK165" s="232">
        <f>ROUND(I165*H165,2)</f>
        <v>0</v>
      </c>
      <c r="BL165" s="18" t="s">
        <v>237</v>
      </c>
      <c r="BM165" s="231" t="s">
        <v>1764</v>
      </c>
    </row>
    <row r="166" s="12" customFormat="1">
      <c r="B166" s="233"/>
      <c r="C166" s="234"/>
      <c r="D166" s="235" t="s">
        <v>158</v>
      </c>
      <c r="E166" s="236" t="s">
        <v>19</v>
      </c>
      <c r="F166" s="237" t="s">
        <v>1765</v>
      </c>
      <c r="G166" s="234"/>
      <c r="H166" s="238">
        <v>0.0070000000000000001</v>
      </c>
      <c r="I166" s="239"/>
      <c r="J166" s="234"/>
      <c r="K166" s="234"/>
      <c r="L166" s="240"/>
      <c r="M166" s="241"/>
      <c r="N166" s="242"/>
      <c r="O166" s="242"/>
      <c r="P166" s="242"/>
      <c r="Q166" s="242"/>
      <c r="R166" s="242"/>
      <c r="S166" s="242"/>
      <c r="T166" s="243"/>
      <c r="AT166" s="244" t="s">
        <v>158</v>
      </c>
      <c r="AU166" s="244" t="s">
        <v>164</v>
      </c>
      <c r="AV166" s="12" t="s">
        <v>81</v>
      </c>
      <c r="AW166" s="12" t="s">
        <v>34</v>
      </c>
      <c r="AX166" s="12" t="s">
        <v>79</v>
      </c>
      <c r="AY166" s="244" t="s">
        <v>149</v>
      </c>
    </row>
    <row r="167" s="1" customFormat="1" ht="24" customHeight="1">
      <c r="B167" s="39"/>
      <c r="C167" s="220" t="s">
        <v>454</v>
      </c>
      <c r="D167" s="220" t="s">
        <v>151</v>
      </c>
      <c r="E167" s="221" t="s">
        <v>1766</v>
      </c>
      <c r="F167" s="222" t="s">
        <v>1767</v>
      </c>
      <c r="G167" s="223" t="s">
        <v>171</v>
      </c>
      <c r="H167" s="224">
        <v>180</v>
      </c>
      <c r="I167" s="225"/>
      <c r="J167" s="226">
        <f>ROUND(I167*H167,2)</f>
        <v>0</v>
      </c>
      <c r="K167" s="222" t="s">
        <v>155</v>
      </c>
      <c r="L167" s="44"/>
      <c r="M167" s="227" t="s">
        <v>19</v>
      </c>
      <c r="N167" s="228" t="s">
        <v>43</v>
      </c>
      <c r="O167" s="84"/>
      <c r="P167" s="229">
        <f>O167*H167</f>
        <v>0</v>
      </c>
      <c r="Q167" s="229">
        <v>0</v>
      </c>
      <c r="R167" s="229">
        <f>Q167*H167</f>
        <v>0</v>
      </c>
      <c r="S167" s="229">
        <v>0</v>
      </c>
      <c r="T167" s="230">
        <f>S167*H167</f>
        <v>0</v>
      </c>
      <c r="AR167" s="231" t="s">
        <v>237</v>
      </c>
      <c r="AT167" s="231" t="s">
        <v>151</v>
      </c>
      <c r="AU167" s="231" t="s">
        <v>164</v>
      </c>
      <c r="AY167" s="18" t="s">
        <v>149</v>
      </c>
      <c r="BE167" s="232">
        <f>IF(N167="základní",J167,0)</f>
        <v>0</v>
      </c>
      <c r="BF167" s="232">
        <f>IF(N167="snížená",J167,0)</f>
        <v>0</v>
      </c>
      <c r="BG167" s="232">
        <f>IF(N167="zákl. přenesená",J167,0)</f>
        <v>0</v>
      </c>
      <c r="BH167" s="232">
        <f>IF(N167="sníž. přenesená",J167,0)</f>
        <v>0</v>
      </c>
      <c r="BI167" s="232">
        <f>IF(N167="nulová",J167,0)</f>
        <v>0</v>
      </c>
      <c r="BJ167" s="18" t="s">
        <v>79</v>
      </c>
      <c r="BK167" s="232">
        <f>ROUND(I167*H167,2)</f>
        <v>0</v>
      </c>
      <c r="BL167" s="18" t="s">
        <v>237</v>
      </c>
      <c r="BM167" s="231" t="s">
        <v>1768</v>
      </c>
    </row>
    <row r="168" s="1" customFormat="1" ht="16.5" customHeight="1">
      <c r="B168" s="39"/>
      <c r="C168" s="266" t="s">
        <v>460</v>
      </c>
      <c r="D168" s="266" t="s">
        <v>215</v>
      </c>
      <c r="E168" s="267" t="s">
        <v>1769</v>
      </c>
      <c r="F168" s="268" t="s">
        <v>1770</v>
      </c>
      <c r="G168" s="269" t="s">
        <v>171</v>
      </c>
      <c r="H168" s="270">
        <v>180</v>
      </c>
      <c r="I168" s="271"/>
      <c r="J168" s="272">
        <f>ROUND(I168*H168,2)</f>
        <v>0</v>
      </c>
      <c r="K168" s="268" t="s">
        <v>155</v>
      </c>
      <c r="L168" s="273"/>
      <c r="M168" s="274" t="s">
        <v>19</v>
      </c>
      <c r="N168" s="275" t="s">
        <v>43</v>
      </c>
      <c r="O168" s="84"/>
      <c r="P168" s="229">
        <f>O168*H168</f>
        <v>0</v>
      </c>
      <c r="Q168" s="229">
        <v>6.9999999999999994E-05</v>
      </c>
      <c r="R168" s="229">
        <f>Q168*H168</f>
        <v>0.012599999999999998</v>
      </c>
      <c r="S168" s="229">
        <v>0</v>
      </c>
      <c r="T168" s="230">
        <f>S168*H168</f>
        <v>0</v>
      </c>
      <c r="AR168" s="231" t="s">
        <v>316</v>
      </c>
      <c r="AT168" s="231" t="s">
        <v>215</v>
      </c>
      <c r="AU168" s="231" t="s">
        <v>164</v>
      </c>
      <c r="AY168" s="18" t="s">
        <v>149</v>
      </c>
      <c r="BE168" s="232">
        <f>IF(N168="základní",J168,0)</f>
        <v>0</v>
      </c>
      <c r="BF168" s="232">
        <f>IF(N168="snížená",J168,0)</f>
        <v>0</v>
      </c>
      <c r="BG168" s="232">
        <f>IF(N168="zákl. přenesená",J168,0)</f>
        <v>0</v>
      </c>
      <c r="BH168" s="232">
        <f>IF(N168="sníž. přenesená",J168,0)</f>
        <v>0</v>
      </c>
      <c r="BI168" s="232">
        <f>IF(N168="nulová",J168,0)</f>
        <v>0</v>
      </c>
      <c r="BJ168" s="18" t="s">
        <v>79</v>
      </c>
      <c r="BK168" s="232">
        <f>ROUND(I168*H168,2)</f>
        <v>0</v>
      </c>
      <c r="BL168" s="18" t="s">
        <v>237</v>
      </c>
      <c r="BM168" s="231" t="s">
        <v>1771</v>
      </c>
    </row>
    <row r="169" s="1" customFormat="1" ht="24" customHeight="1">
      <c r="B169" s="39"/>
      <c r="C169" s="220" t="s">
        <v>465</v>
      </c>
      <c r="D169" s="220" t="s">
        <v>151</v>
      </c>
      <c r="E169" s="221" t="s">
        <v>1772</v>
      </c>
      <c r="F169" s="222" t="s">
        <v>1773</v>
      </c>
      <c r="G169" s="223" t="s">
        <v>171</v>
      </c>
      <c r="H169" s="224">
        <v>150</v>
      </c>
      <c r="I169" s="225"/>
      <c r="J169" s="226">
        <f>ROUND(I169*H169,2)</f>
        <v>0</v>
      </c>
      <c r="K169" s="222" t="s">
        <v>155</v>
      </c>
      <c r="L169" s="44"/>
      <c r="M169" s="227" t="s">
        <v>19</v>
      </c>
      <c r="N169" s="228" t="s">
        <v>43</v>
      </c>
      <c r="O169" s="84"/>
      <c r="P169" s="229">
        <f>O169*H169</f>
        <v>0</v>
      </c>
      <c r="Q169" s="229">
        <v>0</v>
      </c>
      <c r="R169" s="229">
        <f>Q169*H169</f>
        <v>0</v>
      </c>
      <c r="S169" s="229">
        <v>0</v>
      </c>
      <c r="T169" s="230">
        <f>S169*H169</f>
        <v>0</v>
      </c>
      <c r="AR169" s="231" t="s">
        <v>237</v>
      </c>
      <c r="AT169" s="231" t="s">
        <v>151</v>
      </c>
      <c r="AU169" s="231" t="s">
        <v>164</v>
      </c>
      <c r="AY169" s="18" t="s">
        <v>149</v>
      </c>
      <c r="BE169" s="232">
        <f>IF(N169="základní",J169,0)</f>
        <v>0</v>
      </c>
      <c r="BF169" s="232">
        <f>IF(N169="snížená",J169,0)</f>
        <v>0</v>
      </c>
      <c r="BG169" s="232">
        <f>IF(N169="zákl. přenesená",J169,0)</f>
        <v>0</v>
      </c>
      <c r="BH169" s="232">
        <f>IF(N169="sníž. přenesená",J169,0)</f>
        <v>0</v>
      </c>
      <c r="BI169" s="232">
        <f>IF(N169="nulová",J169,0)</f>
        <v>0</v>
      </c>
      <c r="BJ169" s="18" t="s">
        <v>79</v>
      </c>
      <c r="BK169" s="232">
        <f>ROUND(I169*H169,2)</f>
        <v>0</v>
      </c>
      <c r="BL169" s="18" t="s">
        <v>237</v>
      </c>
      <c r="BM169" s="231" t="s">
        <v>1774</v>
      </c>
    </row>
    <row r="170" s="1" customFormat="1" ht="16.5" customHeight="1">
      <c r="B170" s="39"/>
      <c r="C170" s="266" t="s">
        <v>475</v>
      </c>
      <c r="D170" s="266" t="s">
        <v>215</v>
      </c>
      <c r="E170" s="267" t="s">
        <v>1775</v>
      </c>
      <c r="F170" s="268" t="s">
        <v>1776</v>
      </c>
      <c r="G170" s="269" t="s">
        <v>171</v>
      </c>
      <c r="H170" s="270">
        <v>150</v>
      </c>
      <c r="I170" s="271"/>
      <c r="J170" s="272">
        <f>ROUND(I170*H170,2)</f>
        <v>0</v>
      </c>
      <c r="K170" s="268" t="s">
        <v>155</v>
      </c>
      <c r="L170" s="273"/>
      <c r="M170" s="274" t="s">
        <v>19</v>
      </c>
      <c r="N170" s="275" t="s">
        <v>43</v>
      </c>
      <c r="O170" s="84"/>
      <c r="P170" s="229">
        <f>O170*H170</f>
        <v>0</v>
      </c>
      <c r="Q170" s="229">
        <v>0.00016000000000000001</v>
      </c>
      <c r="R170" s="229">
        <f>Q170*H170</f>
        <v>0.024</v>
      </c>
      <c r="S170" s="229">
        <v>0</v>
      </c>
      <c r="T170" s="230">
        <f>S170*H170</f>
        <v>0</v>
      </c>
      <c r="AR170" s="231" t="s">
        <v>316</v>
      </c>
      <c r="AT170" s="231" t="s">
        <v>215</v>
      </c>
      <c r="AU170" s="231" t="s">
        <v>164</v>
      </c>
      <c r="AY170" s="18" t="s">
        <v>149</v>
      </c>
      <c r="BE170" s="232">
        <f>IF(N170="základní",J170,0)</f>
        <v>0</v>
      </c>
      <c r="BF170" s="232">
        <f>IF(N170="snížená",J170,0)</f>
        <v>0</v>
      </c>
      <c r="BG170" s="232">
        <f>IF(N170="zákl. přenesená",J170,0)</f>
        <v>0</v>
      </c>
      <c r="BH170" s="232">
        <f>IF(N170="sníž. přenesená",J170,0)</f>
        <v>0</v>
      </c>
      <c r="BI170" s="232">
        <f>IF(N170="nulová",J170,0)</f>
        <v>0</v>
      </c>
      <c r="BJ170" s="18" t="s">
        <v>79</v>
      </c>
      <c r="BK170" s="232">
        <f>ROUND(I170*H170,2)</f>
        <v>0</v>
      </c>
      <c r="BL170" s="18" t="s">
        <v>237</v>
      </c>
      <c r="BM170" s="231" t="s">
        <v>1777</v>
      </c>
    </row>
    <row r="171" s="1" customFormat="1" ht="24" customHeight="1">
      <c r="B171" s="39"/>
      <c r="C171" s="220" t="s">
        <v>480</v>
      </c>
      <c r="D171" s="220" t="s">
        <v>151</v>
      </c>
      <c r="E171" s="221" t="s">
        <v>1778</v>
      </c>
      <c r="F171" s="222" t="s">
        <v>1779</v>
      </c>
      <c r="G171" s="223" t="s">
        <v>171</v>
      </c>
      <c r="H171" s="224">
        <v>70</v>
      </c>
      <c r="I171" s="225"/>
      <c r="J171" s="226">
        <f>ROUND(I171*H171,2)</f>
        <v>0</v>
      </c>
      <c r="K171" s="222" t="s">
        <v>155</v>
      </c>
      <c r="L171" s="44"/>
      <c r="M171" s="227" t="s">
        <v>19</v>
      </c>
      <c r="N171" s="228" t="s">
        <v>43</v>
      </c>
      <c r="O171" s="84"/>
      <c r="P171" s="229">
        <f>O171*H171</f>
        <v>0</v>
      </c>
      <c r="Q171" s="229">
        <v>0</v>
      </c>
      <c r="R171" s="229">
        <f>Q171*H171</f>
        <v>0</v>
      </c>
      <c r="S171" s="229">
        <v>0</v>
      </c>
      <c r="T171" s="230">
        <f>S171*H171</f>
        <v>0</v>
      </c>
      <c r="AR171" s="231" t="s">
        <v>237</v>
      </c>
      <c r="AT171" s="231" t="s">
        <v>151</v>
      </c>
      <c r="AU171" s="231" t="s">
        <v>164</v>
      </c>
      <c r="AY171" s="18" t="s">
        <v>149</v>
      </c>
      <c r="BE171" s="232">
        <f>IF(N171="základní",J171,0)</f>
        <v>0</v>
      </c>
      <c r="BF171" s="232">
        <f>IF(N171="snížená",J171,0)</f>
        <v>0</v>
      </c>
      <c r="BG171" s="232">
        <f>IF(N171="zákl. přenesená",J171,0)</f>
        <v>0</v>
      </c>
      <c r="BH171" s="232">
        <f>IF(N171="sníž. přenesená",J171,0)</f>
        <v>0</v>
      </c>
      <c r="BI171" s="232">
        <f>IF(N171="nulová",J171,0)</f>
        <v>0</v>
      </c>
      <c r="BJ171" s="18" t="s">
        <v>79</v>
      </c>
      <c r="BK171" s="232">
        <f>ROUND(I171*H171,2)</f>
        <v>0</v>
      </c>
      <c r="BL171" s="18" t="s">
        <v>237</v>
      </c>
      <c r="BM171" s="231" t="s">
        <v>1780</v>
      </c>
    </row>
    <row r="172" s="1" customFormat="1" ht="16.5" customHeight="1">
      <c r="B172" s="39"/>
      <c r="C172" s="266" t="s">
        <v>484</v>
      </c>
      <c r="D172" s="266" t="s">
        <v>215</v>
      </c>
      <c r="E172" s="267" t="s">
        <v>1781</v>
      </c>
      <c r="F172" s="268" t="s">
        <v>1782</v>
      </c>
      <c r="G172" s="269" t="s">
        <v>171</v>
      </c>
      <c r="H172" s="270">
        <v>70</v>
      </c>
      <c r="I172" s="271"/>
      <c r="J172" s="272">
        <f>ROUND(I172*H172,2)</f>
        <v>0</v>
      </c>
      <c r="K172" s="268" t="s">
        <v>155</v>
      </c>
      <c r="L172" s="273"/>
      <c r="M172" s="274" t="s">
        <v>19</v>
      </c>
      <c r="N172" s="275" t="s">
        <v>43</v>
      </c>
      <c r="O172" s="84"/>
      <c r="P172" s="229">
        <f>O172*H172</f>
        <v>0</v>
      </c>
      <c r="Q172" s="229">
        <v>0.00022000000000000001</v>
      </c>
      <c r="R172" s="229">
        <f>Q172*H172</f>
        <v>0.015400000000000001</v>
      </c>
      <c r="S172" s="229">
        <v>0</v>
      </c>
      <c r="T172" s="230">
        <f>S172*H172</f>
        <v>0</v>
      </c>
      <c r="AR172" s="231" t="s">
        <v>316</v>
      </c>
      <c r="AT172" s="231" t="s">
        <v>215</v>
      </c>
      <c r="AU172" s="231" t="s">
        <v>164</v>
      </c>
      <c r="AY172" s="18" t="s">
        <v>149</v>
      </c>
      <c r="BE172" s="232">
        <f>IF(N172="základní",J172,0)</f>
        <v>0</v>
      </c>
      <c r="BF172" s="232">
        <f>IF(N172="snížená",J172,0)</f>
        <v>0</v>
      </c>
      <c r="BG172" s="232">
        <f>IF(N172="zákl. přenesená",J172,0)</f>
        <v>0</v>
      </c>
      <c r="BH172" s="232">
        <f>IF(N172="sníž. přenesená",J172,0)</f>
        <v>0</v>
      </c>
      <c r="BI172" s="232">
        <f>IF(N172="nulová",J172,0)</f>
        <v>0</v>
      </c>
      <c r="BJ172" s="18" t="s">
        <v>79</v>
      </c>
      <c r="BK172" s="232">
        <f>ROUND(I172*H172,2)</f>
        <v>0</v>
      </c>
      <c r="BL172" s="18" t="s">
        <v>237</v>
      </c>
      <c r="BM172" s="231" t="s">
        <v>1783</v>
      </c>
    </row>
    <row r="173" s="1" customFormat="1" ht="16.5" customHeight="1">
      <c r="B173" s="39"/>
      <c r="C173" s="266" t="s">
        <v>491</v>
      </c>
      <c r="D173" s="266" t="s">
        <v>215</v>
      </c>
      <c r="E173" s="267" t="s">
        <v>1784</v>
      </c>
      <c r="F173" s="268" t="s">
        <v>1785</v>
      </c>
      <c r="G173" s="269" t="s">
        <v>154</v>
      </c>
      <c r="H173" s="270">
        <v>1</v>
      </c>
      <c r="I173" s="271"/>
      <c r="J173" s="272">
        <f>ROUND(I173*H173,2)</f>
        <v>0</v>
      </c>
      <c r="K173" s="268" t="s">
        <v>457</v>
      </c>
      <c r="L173" s="273"/>
      <c r="M173" s="274" t="s">
        <v>19</v>
      </c>
      <c r="N173" s="275" t="s">
        <v>43</v>
      </c>
      <c r="O173" s="84"/>
      <c r="P173" s="229">
        <f>O173*H173</f>
        <v>0</v>
      </c>
      <c r="Q173" s="229">
        <v>0</v>
      </c>
      <c r="R173" s="229">
        <f>Q173*H173</f>
        <v>0</v>
      </c>
      <c r="S173" s="229">
        <v>0</v>
      </c>
      <c r="T173" s="230">
        <f>S173*H173</f>
        <v>0</v>
      </c>
      <c r="AR173" s="231" t="s">
        <v>194</v>
      </c>
      <c r="AT173" s="231" t="s">
        <v>215</v>
      </c>
      <c r="AU173" s="231" t="s">
        <v>164</v>
      </c>
      <c r="AY173" s="18" t="s">
        <v>149</v>
      </c>
      <c r="BE173" s="232">
        <f>IF(N173="základní",J173,0)</f>
        <v>0</v>
      </c>
      <c r="BF173" s="232">
        <f>IF(N173="snížená",J173,0)</f>
        <v>0</v>
      </c>
      <c r="BG173" s="232">
        <f>IF(N173="zákl. přenesená",J173,0)</f>
        <v>0</v>
      </c>
      <c r="BH173" s="232">
        <f>IF(N173="sníž. přenesená",J173,0)</f>
        <v>0</v>
      </c>
      <c r="BI173" s="232">
        <f>IF(N173="nulová",J173,0)</f>
        <v>0</v>
      </c>
      <c r="BJ173" s="18" t="s">
        <v>79</v>
      </c>
      <c r="BK173" s="232">
        <f>ROUND(I173*H173,2)</f>
        <v>0</v>
      </c>
      <c r="BL173" s="18" t="s">
        <v>156</v>
      </c>
      <c r="BM173" s="231" t="s">
        <v>1786</v>
      </c>
    </row>
    <row r="174" s="11" customFormat="1" ht="20.88" customHeight="1">
      <c r="B174" s="204"/>
      <c r="C174" s="205"/>
      <c r="D174" s="206" t="s">
        <v>71</v>
      </c>
      <c r="E174" s="218" t="s">
        <v>1787</v>
      </c>
      <c r="F174" s="218" t="s">
        <v>1788</v>
      </c>
      <c r="G174" s="205"/>
      <c r="H174" s="205"/>
      <c r="I174" s="208"/>
      <c r="J174" s="219">
        <f>BK174</f>
        <v>0</v>
      </c>
      <c r="K174" s="205"/>
      <c r="L174" s="210"/>
      <c r="M174" s="211"/>
      <c r="N174" s="212"/>
      <c r="O174" s="212"/>
      <c r="P174" s="213">
        <f>SUM(P175:P184)</f>
        <v>0</v>
      </c>
      <c r="Q174" s="212"/>
      <c r="R174" s="213">
        <f>SUM(R175:R184)</f>
        <v>0</v>
      </c>
      <c r="S174" s="212"/>
      <c r="T174" s="214">
        <f>SUM(T175:T184)</f>
        <v>0</v>
      </c>
      <c r="AR174" s="215" t="s">
        <v>79</v>
      </c>
      <c r="AT174" s="216" t="s">
        <v>71</v>
      </c>
      <c r="AU174" s="216" t="s">
        <v>81</v>
      </c>
      <c r="AY174" s="215" t="s">
        <v>149</v>
      </c>
      <c r="BK174" s="217">
        <f>SUM(BK175:BK184)</f>
        <v>0</v>
      </c>
    </row>
    <row r="175" s="1" customFormat="1" ht="16.5" customHeight="1">
      <c r="B175" s="39"/>
      <c r="C175" s="220" t="s">
        <v>498</v>
      </c>
      <c r="D175" s="220" t="s">
        <v>151</v>
      </c>
      <c r="E175" s="221" t="s">
        <v>1789</v>
      </c>
      <c r="F175" s="222" t="s">
        <v>1790</v>
      </c>
      <c r="G175" s="223" t="s">
        <v>1237</v>
      </c>
      <c r="H175" s="224">
        <v>80</v>
      </c>
      <c r="I175" s="225"/>
      <c r="J175" s="226">
        <f>ROUND(I175*H175,2)</f>
        <v>0</v>
      </c>
      <c r="K175" s="222" t="s">
        <v>155</v>
      </c>
      <c r="L175" s="44"/>
      <c r="M175" s="227" t="s">
        <v>19</v>
      </c>
      <c r="N175" s="228" t="s">
        <v>43</v>
      </c>
      <c r="O175" s="84"/>
      <c r="P175" s="229">
        <f>O175*H175</f>
        <v>0</v>
      </c>
      <c r="Q175" s="229">
        <v>0</v>
      </c>
      <c r="R175" s="229">
        <f>Q175*H175</f>
        <v>0</v>
      </c>
      <c r="S175" s="229">
        <v>0</v>
      </c>
      <c r="T175" s="230">
        <f>S175*H175</f>
        <v>0</v>
      </c>
      <c r="AR175" s="231" t="s">
        <v>1238</v>
      </c>
      <c r="AT175" s="231" t="s">
        <v>151</v>
      </c>
      <c r="AU175" s="231" t="s">
        <v>164</v>
      </c>
      <c r="AY175" s="18" t="s">
        <v>149</v>
      </c>
      <c r="BE175" s="232">
        <f>IF(N175="základní",J175,0)</f>
        <v>0</v>
      </c>
      <c r="BF175" s="232">
        <f>IF(N175="snížená",J175,0)</f>
        <v>0</v>
      </c>
      <c r="BG175" s="232">
        <f>IF(N175="zákl. přenesená",J175,0)</f>
        <v>0</v>
      </c>
      <c r="BH175" s="232">
        <f>IF(N175="sníž. přenesená",J175,0)</f>
        <v>0</v>
      </c>
      <c r="BI175" s="232">
        <f>IF(N175="nulová",J175,0)</f>
        <v>0</v>
      </c>
      <c r="BJ175" s="18" t="s">
        <v>79</v>
      </c>
      <c r="BK175" s="232">
        <f>ROUND(I175*H175,2)</f>
        <v>0</v>
      </c>
      <c r="BL175" s="18" t="s">
        <v>1238</v>
      </c>
      <c r="BM175" s="231" t="s">
        <v>1791</v>
      </c>
    </row>
    <row r="176" s="12" customFormat="1">
      <c r="B176" s="233"/>
      <c r="C176" s="234"/>
      <c r="D176" s="235" t="s">
        <v>158</v>
      </c>
      <c r="E176" s="236" t="s">
        <v>19</v>
      </c>
      <c r="F176" s="237" t="s">
        <v>1792</v>
      </c>
      <c r="G176" s="234"/>
      <c r="H176" s="238">
        <v>80</v>
      </c>
      <c r="I176" s="239"/>
      <c r="J176" s="234"/>
      <c r="K176" s="234"/>
      <c r="L176" s="240"/>
      <c r="M176" s="241"/>
      <c r="N176" s="242"/>
      <c r="O176" s="242"/>
      <c r="P176" s="242"/>
      <c r="Q176" s="242"/>
      <c r="R176" s="242"/>
      <c r="S176" s="242"/>
      <c r="T176" s="243"/>
      <c r="AT176" s="244" t="s">
        <v>158</v>
      </c>
      <c r="AU176" s="244" t="s">
        <v>164</v>
      </c>
      <c r="AV176" s="12" t="s">
        <v>81</v>
      </c>
      <c r="AW176" s="12" t="s">
        <v>34</v>
      </c>
      <c r="AX176" s="12" t="s">
        <v>79</v>
      </c>
      <c r="AY176" s="244" t="s">
        <v>149</v>
      </c>
    </row>
    <row r="177" s="1" customFormat="1" ht="16.5" customHeight="1">
      <c r="B177" s="39"/>
      <c r="C177" s="220" t="s">
        <v>503</v>
      </c>
      <c r="D177" s="220" t="s">
        <v>151</v>
      </c>
      <c r="E177" s="221" t="s">
        <v>1464</v>
      </c>
      <c r="F177" s="222" t="s">
        <v>1465</v>
      </c>
      <c r="G177" s="223" t="s">
        <v>1237</v>
      </c>
      <c r="H177" s="224">
        <v>150</v>
      </c>
      <c r="I177" s="225"/>
      <c r="J177" s="226">
        <f>ROUND(I177*H177,2)</f>
        <v>0</v>
      </c>
      <c r="K177" s="222" t="s">
        <v>155</v>
      </c>
      <c r="L177" s="44"/>
      <c r="M177" s="227" t="s">
        <v>19</v>
      </c>
      <c r="N177" s="228" t="s">
        <v>43</v>
      </c>
      <c r="O177" s="84"/>
      <c r="P177" s="229">
        <f>O177*H177</f>
        <v>0</v>
      </c>
      <c r="Q177" s="229">
        <v>0</v>
      </c>
      <c r="R177" s="229">
        <f>Q177*H177</f>
        <v>0</v>
      </c>
      <c r="S177" s="229">
        <v>0</v>
      </c>
      <c r="T177" s="230">
        <f>S177*H177</f>
        <v>0</v>
      </c>
      <c r="AR177" s="231" t="s">
        <v>1238</v>
      </c>
      <c r="AT177" s="231" t="s">
        <v>151</v>
      </c>
      <c r="AU177" s="231" t="s">
        <v>164</v>
      </c>
      <c r="AY177" s="18" t="s">
        <v>149</v>
      </c>
      <c r="BE177" s="232">
        <f>IF(N177="základní",J177,0)</f>
        <v>0</v>
      </c>
      <c r="BF177" s="232">
        <f>IF(N177="snížená",J177,0)</f>
        <v>0</v>
      </c>
      <c r="BG177" s="232">
        <f>IF(N177="zákl. přenesená",J177,0)</f>
        <v>0</v>
      </c>
      <c r="BH177" s="232">
        <f>IF(N177="sníž. přenesená",J177,0)</f>
        <v>0</v>
      </c>
      <c r="BI177" s="232">
        <f>IF(N177="nulová",J177,0)</f>
        <v>0</v>
      </c>
      <c r="BJ177" s="18" t="s">
        <v>79</v>
      </c>
      <c r="BK177" s="232">
        <f>ROUND(I177*H177,2)</f>
        <v>0</v>
      </c>
      <c r="BL177" s="18" t="s">
        <v>1238</v>
      </c>
      <c r="BM177" s="231" t="s">
        <v>1793</v>
      </c>
    </row>
    <row r="178" s="12" customFormat="1">
      <c r="B178" s="233"/>
      <c r="C178" s="234"/>
      <c r="D178" s="235" t="s">
        <v>158</v>
      </c>
      <c r="E178" s="236" t="s">
        <v>19</v>
      </c>
      <c r="F178" s="237" t="s">
        <v>1794</v>
      </c>
      <c r="G178" s="234"/>
      <c r="H178" s="238">
        <v>150</v>
      </c>
      <c r="I178" s="239"/>
      <c r="J178" s="234"/>
      <c r="K178" s="234"/>
      <c r="L178" s="240"/>
      <c r="M178" s="241"/>
      <c r="N178" s="242"/>
      <c r="O178" s="242"/>
      <c r="P178" s="242"/>
      <c r="Q178" s="242"/>
      <c r="R178" s="242"/>
      <c r="S178" s="242"/>
      <c r="T178" s="243"/>
      <c r="AT178" s="244" t="s">
        <v>158</v>
      </c>
      <c r="AU178" s="244" t="s">
        <v>164</v>
      </c>
      <c r="AV178" s="12" t="s">
        <v>81</v>
      </c>
      <c r="AW178" s="12" t="s">
        <v>34</v>
      </c>
      <c r="AX178" s="12" t="s">
        <v>79</v>
      </c>
      <c r="AY178" s="244" t="s">
        <v>149</v>
      </c>
    </row>
    <row r="179" s="1" customFormat="1" ht="16.5" customHeight="1">
      <c r="B179" s="39"/>
      <c r="C179" s="220" t="s">
        <v>507</v>
      </c>
      <c r="D179" s="220" t="s">
        <v>151</v>
      </c>
      <c r="E179" s="221" t="s">
        <v>1795</v>
      </c>
      <c r="F179" s="222" t="s">
        <v>1796</v>
      </c>
      <c r="G179" s="223" t="s">
        <v>1237</v>
      </c>
      <c r="H179" s="224">
        <v>50</v>
      </c>
      <c r="I179" s="225"/>
      <c r="J179" s="226">
        <f>ROUND(I179*H179,2)</f>
        <v>0</v>
      </c>
      <c r="K179" s="222" t="s">
        <v>155</v>
      </c>
      <c r="L179" s="44"/>
      <c r="M179" s="227" t="s">
        <v>19</v>
      </c>
      <c r="N179" s="228" t="s">
        <v>43</v>
      </c>
      <c r="O179" s="84"/>
      <c r="P179" s="229">
        <f>O179*H179</f>
        <v>0</v>
      </c>
      <c r="Q179" s="229">
        <v>0</v>
      </c>
      <c r="R179" s="229">
        <f>Q179*H179</f>
        <v>0</v>
      </c>
      <c r="S179" s="229">
        <v>0</v>
      </c>
      <c r="T179" s="230">
        <f>S179*H179</f>
        <v>0</v>
      </c>
      <c r="AR179" s="231" t="s">
        <v>1238</v>
      </c>
      <c r="AT179" s="231" t="s">
        <v>151</v>
      </c>
      <c r="AU179" s="231" t="s">
        <v>164</v>
      </c>
      <c r="AY179" s="18" t="s">
        <v>149</v>
      </c>
      <c r="BE179" s="232">
        <f>IF(N179="základní",J179,0)</f>
        <v>0</v>
      </c>
      <c r="BF179" s="232">
        <f>IF(N179="snížená",J179,0)</f>
        <v>0</v>
      </c>
      <c r="BG179" s="232">
        <f>IF(N179="zákl. přenesená",J179,0)</f>
        <v>0</v>
      </c>
      <c r="BH179" s="232">
        <f>IF(N179="sníž. přenesená",J179,0)</f>
        <v>0</v>
      </c>
      <c r="BI179" s="232">
        <f>IF(N179="nulová",J179,0)</f>
        <v>0</v>
      </c>
      <c r="BJ179" s="18" t="s">
        <v>79</v>
      </c>
      <c r="BK179" s="232">
        <f>ROUND(I179*H179,2)</f>
        <v>0</v>
      </c>
      <c r="BL179" s="18" t="s">
        <v>1238</v>
      </c>
      <c r="BM179" s="231" t="s">
        <v>1797</v>
      </c>
    </row>
    <row r="180" s="12" customFormat="1">
      <c r="B180" s="233"/>
      <c r="C180" s="234"/>
      <c r="D180" s="235" t="s">
        <v>158</v>
      </c>
      <c r="E180" s="236" t="s">
        <v>19</v>
      </c>
      <c r="F180" s="237" t="s">
        <v>1798</v>
      </c>
      <c r="G180" s="234"/>
      <c r="H180" s="238">
        <v>50</v>
      </c>
      <c r="I180" s="239"/>
      <c r="J180" s="234"/>
      <c r="K180" s="234"/>
      <c r="L180" s="240"/>
      <c r="M180" s="241"/>
      <c r="N180" s="242"/>
      <c r="O180" s="242"/>
      <c r="P180" s="242"/>
      <c r="Q180" s="242"/>
      <c r="R180" s="242"/>
      <c r="S180" s="242"/>
      <c r="T180" s="243"/>
      <c r="AT180" s="244" t="s">
        <v>158</v>
      </c>
      <c r="AU180" s="244" t="s">
        <v>164</v>
      </c>
      <c r="AV180" s="12" t="s">
        <v>81</v>
      </c>
      <c r="AW180" s="12" t="s">
        <v>34</v>
      </c>
      <c r="AX180" s="12" t="s">
        <v>79</v>
      </c>
      <c r="AY180" s="244" t="s">
        <v>149</v>
      </c>
    </row>
    <row r="181" s="1" customFormat="1" ht="16.5" customHeight="1">
      <c r="B181" s="39"/>
      <c r="C181" s="220" t="s">
        <v>511</v>
      </c>
      <c r="D181" s="220" t="s">
        <v>151</v>
      </c>
      <c r="E181" s="221" t="s">
        <v>1799</v>
      </c>
      <c r="F181" s="222" t="s">
        <v>1800</v>
      </c>
      <c r="G181" s="223" t="s">
        <v>1237</v>
      </c>
      <c r="H181" s="224">
        <v>290</v>
      </c>
      <c r="I181" s="225"/>
      <c r="J181" s="226">
        <f>ROUND(I181*H181,2)</f>
        <v>0</v>
      </c>
      <c r="K181" s="222" t="s">
        <v>155</v>
      </c>
      <c r="L181" s="44"/>
      <c r="M181" s="227" t="s">
        <v>19</v>
      </c>
      <c r="N181" s="228" t="s">
        <v>43</v>
      </c>
      <c r="O181" s="84"/>
      <c r="P181" s="229">
        <f>O181*H181</f>
        <v>0</v>
      </c>
      <c r="Q181" s="229">
        <v>0</v>
      </c>
      <c r="R181" s="229">
        <f>Q181*H181</f>
        <v>0</v>
      </c>
      <c r="S181" s="229">
        <v>0</v>
      </c>
      <c r="T181" s="230">
        <f>S181*H181</f>
        <v>0</v>
      </c>
      <c r="AR181" s="231" t="s">
        <v>1255</v>
      </c>
      <c r="AT181" s="231" t="s">
        <v>151</v>
      </c>
      <c r="AU181" s="231" t="s">
        <v>164</v>
      </c>
      <c r="AY181" s="18" t="s">
        <v>149</v>
      </c>
      <c r="BE181" s="232">
        <f>IF(N181="základní",J181,0)</f>
        <v>0</v>
      </c>
      <c r="BF181" s="232">
        <f>IF(N181="snížená",J181,0)</f>
        <v>0</v>
      </c>
      <c r="BG181" s="232">
        <f>IF(N181="zákl. přenesená",J181,0)</f>
        <v>0</v>
      </c>
      <c r="BH181" s="232">
        <f>IF(N181="sníž. přenesená",J181,0)</f>
        <v>0</v>
      </c>
      <c r="BI181" s="232">
        <f>IF(N181="nulová",J181,0)</f>
        <v>0</v>
      </c>
      <c r="BJ181" s="18" t="s">
        <v>79</v>
      </c>
      <c r="BK181" s="232">
        <f>ROUND(I181*H181,2)</f>
        <v>0</v>
      </c>
      <c r="BL181" s="18" t="s">
        <v>1255</v>
      </c>
      <c r="BM181" s="231" t="s">
        <v>1801</v>
      </c>
    </row>
    <row r="182" s="12" customFormat="1">
      <c r="B182" s="233"/>
      <c r="C182" s="234"/>
      <c r="D182" s="235" t="s">
        <v>158</v>
      </c>
      <c r="E182" s="236" t="s">
        <v>19</v>
      </c>
      <c r="F182" s="237" t="s">
        <v>1802</v>
      </c>
      <c r="G182" s="234"/>
      <c r="H182" s="238">
        <v>80</v>
      </c>
      <c r="I182" s="239"/>
      <c r="J182" s="234"/>
      <c r="K182" s="234"/>
      <c r="L182" s="240"/>
      <c r="M182" s="241"/>
      <c r="N182" s="242"/>
      <c r="O182" s="242"/>
      <c r="P182" s="242"/>
      <c r="Q182" s="242"/>
      <c r="R182" s="242"/>
      <c r="S182" s="242"/>
      <c r="T182" s="243"/>
      <c r="AT182" s="244" t="s">
        <v>158</v>
      </c>
      <c r="AU182" s="244" t="s">
        <v>164</v>
      </c>
      <c r="AV182" s="12" t="s">
        <v>81</v>
      </c>
      <c r="AW182" s="12" t="s">
        <v>34</v>
      </c>
      <c r="AX182" s="12" t="s">
        <v>72</v>
      </c>
      <c r="AY182" s="244" t="s">
        <v>149</v>
      </c>
    </row>
    <row r="183" s="12" customFormat="1">
      <c r="B183" s="233"/>
      <c r="C183" s="234"/>
      <c r="D183" s="235" t="s">
        <v>158</v>
      </c>
      <c r="E183" s="236" t="s">
        <v>19</v>
      </c>
      <c r="F183" s="237" t="s">
        <v>1803</v>
      </c>
      <c r="G183" s="234"/>
      <c r="H183" s="238">
        <v>210</v>
      </c>
      <c r="I183" s="239"/>
      <c r="J183" s="234"/>
      <c r="K183" s="234"/>
      <c r="L183" s="240"/>
      <c r="M183" s="241"/>
      <c r="N183" s="242"/>
      <c r="O183" s="242"/>
      <c r="P183" s="242"/>
      <c r="Q183" s="242"/>
      <c r="R183" s="242"/>
      <c r="S183" s="242"/>
      <c r="T183" s="243"/>
      <c r="AT183" s="244" t="s">
        <v>158</v>
      </c>
      <c r="AU183" s="244" t="s">
        <v>164</v>
      </c>
      <c r="AV183" s="12" t="s">
        <v>81</v>
      </c>
      <c r="AW183" s="12" t="s">
        <v>34</v>
      </c>
      <c r="AX183" s="12" t="s">
        <v>72</v>
      </c>
      <c r="AY183" s="244" t="s">
        <v>149</v>
      </c>
    </row>
    <row r="184" s="14" customFormat="1">
      <c r="B184" s="255"/>
      <c r="C184" s="256"/>
      <c r="D184" s="235" t="s">
        <v>158</v>
      </c>
      <c r="E184" s="257" t="s">
        <v>19</v>
      </c>
      <c r="F184" s="258" t="s">
        <v>185</v>
      </c>
      <c r="G184" s="256"/>
      <c r="H184" s="259">
        <v>290</v>
      </c>
      <c r="I184" s="260"/>
      <c r="J184" s="256"/>
      <c r="K184" s="256"/>
      <c r="L184" s="261"/>
      <c r="M184" s="262"/>
      <c r="N184" s="263"/>
      <c r="O184" s="263"/>
      <c r="P184" s="263"/>
      <c r="Q184" s="263"/>
      <c r="R184" s="263"/>
      <c r="S184" s="263"/>
      <c r="T184" s="264"/>
      <c r="AT184" s="265" t="s">
        <v>158</v>
      </c>
      <c r="AU184" s="265" t="s">
        <v>164</v>
      </c>
      <c r="AV184" s="14" t="s">
        <v>156</v>
      </c>
      <c r="AW184" s="14" t="s">
        <v>34</v>
      </c>
      <c r="AX184" s="14" t="s">
        <v>79</v>
      </c>
      <c r="AY184" s="265" t="s">
        <v>149</v>
      </c>
    </row>
    <row r="185" s="11" customFormat="1" ht="20.88" customHeight="1">
      <c r="B185" s="204"/>
      <c r="C185" s="205"/>
      <c r="D185" s="206" t="s">
        <v>71</v>
      </c>
      <c r="E185" s="218" t="s">
        <v>1804</v>
      </c>
      <c r="F185" s="218" t="s">
        <v>1805</v>
      </c>
      <c r="G185" s="205"/>
      <c r="H185" s="205"/>
      <c r="I185" s="208"/>
      <c r="J185" s="219">
        <f>BK185</f>
        <v>0</v>
      </c>
      <c r="K185" s="205"/>
      <c r="L185" s="210"/>
      <c r="M185" s="211"/>
      <c r="N185" s="212"/>
      <c r="O185" s="212"/>
      <c r="P185" s="213">
        <f>SUM(P186:P229)</f>
        <v>0</v>
      </c>
      <c r="Q185" s="212"/>
      <c r="R185" s="213">
        <f>SUM(R186:R229)</f>
        <v>5.1494079999999993</v>
      </c>
      <c r="S185" s="212"/>
      <c r="T185" s="214">
        <f>SUM(T186:T229)</f>
        <v>4</v>
      </c>
      <c r="AR185" s="215" t="s">
        <v>79</v>
      </c>
      <c r="AT185" s="216" t="s">
        <v>71</v>
      </c>
      <c r="AU185" s="216" t="s">
        <v>81</v>
      </c>
      <c r="AY185" s="215" t="s">
        <v>149</v>
      </c>
      <c r="BK185" s="217">
        <f>SUM(BK186:BK229)</f>
        <v>0</v>
      </c>
    </row>
    <row r="186" s="1" customFormat="1" ht="16.5" customHeight="1">
      <c r="B186" s="39"/>
      <c r="C186" s="220" t="s">
        <v>515</v>
      </c>
      <c r="D186" s="220" t="s">
        <v>151</v>
      </c>
      <c r="E186" s="221" t="s">
        <v>1806</v>
      </c>
      <c r="F186" s="222" t="s">
        <v>1807</v>
      </c>
      <c r="G186" s="223" t="s">
        <v>1237</v>
      </c>
      <c r="H186" s="224">
        <v>20</v>
      </c>
      <c r="I186" s="225"/>
      <c r="J186" s="226">
        <f>ROUND(I186*H186,2)</f>
        <v>0</v>
      </c>
      <c r="K186" s="222" t="s">
        <v>457</v>
      </c>
      <c r="L186" s="44"/>
      <c r="M186" s="227" t="s">
        <v>19</v>
      </c>
      <c r="N186" s="228" t="s">
        <v>43</v>
      </c>
      <c r="O186" s="84"/>
      <c r="P186" s="229">
        <f>O186*H186</f>
        <v>0</v>
      </c>
      <c r="Q186" s="229">
        <v>0</v>
      </c>
      <c r="R186" s="229">
        <f>Q186*H186</f>
        <v>0</v>
      </c>
      <c r="S186" s="229">
        <v>0</v>
      </c>
      <c r="T186" s="230">
        <f>S186*H186</f>
        <v>0</v>
      </c>
      <c r="AR186" s="231" t="s">
        <v>156</v>
      </c>
      <c r="AT186" s="231" t="s">
        <v>151</v>
      </c>
      <c r="AU186" s="231" t="s">
        <v>164</v>
      </c>
      <c r="AY186" s="18" t="s">
        <v>149</v>
      </c>
      <c r="BE186" s="232">
        <f>IF(N186="základní",J186,0)</f>
        <v>0</v>
      </c>
      <c r="BF186" s="232">
        <f>IF(N186="snížená",J186,0)</f>
        <v>0</v>
      </c>
      <c r="BG186" s="232">
        <f>IF(N186="zákl. přenesená",J186,0)</f>
        <v>0</v>
      </c>
      <c r="BH186" s="232">
        <f>IF(N186="sníž. přenesená",J186,0)</f>
        <v>0</v>
      </c>
      <c r="BI186" s="232">
        <f>IF(N186="nulová",J186,0)</f>
        <v>0</v>
      </c>
      <c r="BJ186" s="18" t="s">
        <v>79</v>
      </c>
      <c r="BK186" s="232">
        <f>ROUND(I186*H186,2)</f>
        <v>0</v>
      </c>
      <c r="BL186" s="18" t="s">
        <v>156</v>
      </c>
      <c r="BM186" s="231" t="s">
        <v>1808</v>
      </c>
    </row>
    <row r="187" s="1" customFormat="1" ht="24" customHeight="1">
      <c r="B187" s="39"/>
      <c r="C187" s="220" t="s">
        <v>519</v>
      </c>
      <c r="D187" s="220" t="s">
        <v>151</v>
      </c>
      <c r="E187" s="221" t="s">
        <v>1809</v>
      </c>
      <c r="F187" s="222" t="s">
        <v>1810</v>
      </c>
      <c r="G187" s="223" t="s">
        <v>177</v>
      </c>
      <c r="H187" s="224">
        <v>30.800000000000001</v>
      </c>
      <c r="I187" s="225"/>
      <c r="J187" s="226">
        <f>ROUND(I187*H187,2)</f>
        <v>0</v>
      </c>
      <c r="K187" s="222" t="s">
        <v>155</v>
      </c>
      <c r="L187" s="44"/>
      <c r="M187" s="227" t="s">
        <v>19</v>
      </c>
      <c r="N187" s="228" t="s">
        <v>43</v>
      </c>
      <c r="O187" s="84"/>
      <c r="P187" s="229">
        <f>O187*H187</f>
        <v>0</v>
      </c>
      <c r="Q187" s="229">
        <v>0</v>
      </c>
      <c r="R187" s="229">
        <f>Q187*H187</f>
        <v>0</v>
      </c>
      <c r="S187" s="229">
        <v>0</v>
      </c>
      <c r="T187" s="230">
        <f>S187*H187</f>
        <v>0</v>
      </c>
      <c r="AR187" s="231" t="s">
        <v>156</v>
      </c>
      <c r="AT187" s="231" t="s">
        <v>151</v>
      </c>
      <c r="AU187" s="231" t="s">
        <v>164</v>
      </c>
      <c r="AY187" s="18" t="s">
        <v>149</v>
      </c>
      <c r="BE187" s="232">
        <f>IF(N187="základní",J187,0)</f>
        <v>0</v>
      </c>
      <c r="BF187" s="232">
        <f>IF(N187="snížená",J187,0)</f>
        <v>0</v>
      </c>
      <c r="BG187" s="232">
        <f>IF(N187="zákl. přenesená",J187,0)</f>
        <v>0</v>
      </c>
      <c r="BH187" s="232">
        <f>IF(N187="sníž. přenesená",J187,0)</f>
        <v>0</v>
      </c>
      <c r="BI187" s="232">
        <f>IF(N187="nulová",J187,0)</f>
        <v>0</v>
      </c>
      <c r="BJ187" s="18" t="s">
        <v>79</v>
      </c>
      <c r="BK187" s="232">
        <f>ROUND(I187*H187,2)</f>
        <v>0</v>
      </c>
      <c r="BL187" s="18" t="s">
        <v>156</v>
      </c>
      <c r="BM187" s="231" t="s">
        <v>1811</v>
      </c>
    </row>
    <row r="188" s="12" customFormat="1">
      <c r="B188" s="233"/>
      <c r="C188" s="234"/>
      <c r="D188" s="235" t="s">
        <v>158</v>
      </c>
      <c r="E188" s="236" t="s">
        <v>19</v>
      </c>
      <c r="F188" s="237" t="s">
        <v>1812</v>
      </c>
      <c r="G188" s="234"/>
      <c r="H188" s="238">
        <v>30.800000000000001</v>
      </c>
      <c r="I188" s="239"/>
      <c r="J188" s="234"/>
      <c r="K188" s="234"/>
      <c r="L188" s="240"/>
      <c r="M188" s="241"/>
      <c r="N188" s="242"/>
      <c r="O188" s="242"/>
      <c r="P188" s="242"/>
      <c r="Q188" s="242"/>
      <c r="R188" s="242"/>
      <c r="S188" s="242"/>
      <c r="T188" s="243"/>
      <c r="AT188" s="244" t="s">
        <v>158</v>
      </c>
      <c r="AU188" s="244" t="s">
        <v>164</v>
      </c>
      <c r="AV188" s="12" t="s">
        <v>81</v>
      </c>
      <c r="AW188" s="12" t="s">
        <v>34</v>
      </c>
      <c r="AX188" s="12" t="s">
        <v>79</v>
      </c>
      <c r="AY188" s="244" t="s">
        <v>149</v>
      </c>
    </row>
    <row r="189" s="1" customFormat="1" ht="24" customHeight="1">
      <c r="B189" s="39"/>
      <c r="C189" s="220" t="s">
        <v>523</v>
      </c>
      <c r="D189" s="220" t="s">
        <v>151</v>
      </c>
      <c r="E189" s="221" t="s">
        <v>1813</v>
      </c>
      <c r="F189" s="222" t="s">
        <v>1814</v>
      </c>
      <c r="G189" s="223" t="s">
        <v>177</v>
      </c>
      <c r="H189" s="224">
        <v>30.800000000000001</v>
      </c>
      <c r="I189" s="225"/>
      <c r="J189" s="226">
        <f>ROUND(I189*H189,2)</f>
        <v>0</v>
      </c>
      <c r="K189" s="222" t="s">
        <v>155</v>
      </c>
      <c r="L189" s="44"/>
      <c r="M189" s="227" t="s">
        <v>19</v>
      </c>
      <c r="N189" s="228" t="s">
        <v>43</v>
      </c>
      <c r="O189" s="84"/>
      <c r="P189" s="229">
        <f>O189*H189</f>
        <v>0</v>
      </c>
      <c r="Q189" s="229">
        <v>0</v>
      </c>
      <c r="R189" s="229">
        <f>Q189*H189</f>
        <v>0</v>
      </c>
      <c r="S189" s="229">
        <v>0</v>
      </c>
      <c r="T189" s="230">
        <f>S189*H189</f>
        <v>0</v>
      </c>
      <c r="AR189" s="231" t="s">
        <v>156</v>
      </c>
      <c r="AT189" s="231" t="s">
        <v>151</v>
      </c>
      <c r="AU189" s="231" t="s">
        <v>164</v>
      </c>
      <c r="AY189" s="18" t="s">
        <v>149</v>
      </c>
      <c r="BE189" s="232">
        <f>IF(N189="základní",J189,0)</f>
        <v>0</v>
      </c>
      <c r="BF189" s="232">
        <f>IF(N189="snížená",J189,0)</f>
        <v>0</v>
      </c>
      <c r="BG189" s="232">
        <f>IF(N189="zákl. přenesená",J189,0)</f>
        <v>0</v>
      </c>
      <c r="BH189" s="232">
        <f>IF(N189="sníž. přenesená",J189,0)</f>
        <v>0</v>
      </c>
      <c r="BI189" s="232">
        <f>IF(N189="nulová",J189,0)</f>
        <v>0</v>
      </c>
      <c r="BJ189" s="18" t="s">
        <v>79</v>
      </c>
      <c r="BK189" s="232">
        <f>ROUND(I189*H189,2)</f>
        <v>0</v>
      </c>
      <c r="BL189" s="18" t="s">
        <v>156</v>
      </c>
      <c r="BM189" s="231" t="s">
        <v>1815</v>
      </c>
    </row>
    <row r="190" s="1" customFormat="1" ht="24" customHeight="1">
      <c r="B190" s="39"/>
      <c r="C190" s="220" t="s">
        <v>527</v>
      </c>
      <c r="D190" s="220" t="s">
        <v>151</v>
      </c>
      <c r="E190" s="221" t="s">
        <v>1816</v>
      </c>
      <c r="F190" s="222" t="s">
        <v>1817</v>
      </c>
      <c r="G190" s="223" t="s">
        <v>154</v>
      </c>
      <c r="H190" s="224">
        <v>50</v>
      </c>
      <c r="I190" s="225"/>
      <c r="J190" s="226">
        <f>ROUND(I190*H190,2)</f>
        <v>0</v>
      </c>
      <c r="K190" s="222" t="s">
        <v>155</v>
      </c>
      <c r="L190" s="44"/>
      <c r="M190" s="227" t="s">
        <v>19</v>
      </c>
      <c r="N190" s="228" t="s">
        <v>43</v>
      </c>
      <c r="O190" s="84"/>
      <c r="P190" s="229">
        <f>O190*H190</f>
        <v>0</v>
      </c>
      <c r="Q190" s="229">
        <v>0</v>
      </c>
      <c r="R190" s="229">
        <f>Q190*H190</f>
        <v>0</v>
      </c>
      <c r="S190" s="229">
        <v>0</v>
      </c>
      <c r="T190" s="230">
        <f>S190*H190</f>
        <v>0</v>
      </c>
      <c r="AR190" s="231" t="s">
        <v>156</v>
      </c>
      <c r="AT190" s="231" t="s">
        <v>151</v>
      </c>
      <c r="AU190" s="231" t="s">
        <v>164</v>
      </c>
      <c r="AY190" s="18" t="s">
        <v>149</v>
      </c>
      <c r="BE190" s="232">
        <f>IF(N190="základní",J190,0)</f>
        <v>0</v>
      </c>
      <c r="BF190" s="232">
        <f>IF(N190="snížená",J190,0)</f>
        <v>0</v>
      </c>
      <c r="BG190" s="232">
        <f>IF(N190="zákl. přenesená",J190,0)</f>
        <v>0</v>
      </c>
      <c r="BH190" s="232">
        <f>IF(N190="sníž. přenesená",J190,0)</f>
        <v>0</v>
      </c>
      <c r="BI190" s="232">
        <f>IF(N190="nulová",J190,0)</f>
        <v>0</v>
      </c>
      <c r="BJ190" s="18" t="s">
        <v>79</v>
      </c>
      <c r="BK190" s="232">
        <f>ROUND(I190*H190,2)</f>
        <v>0</v>
      </c>
      <c r="BL190" s="18" t="s">
        <v>156</v>
      </c>
      <c r="BM190" s="231" t="s">
        <v>1818</v>
      </c>
    </row>
    <row r="191" s="1" customFormat="1" ht="16.5" customHeight="1">
      <c r="B191" s="39"/>
      <c r="C191" s="220" t="s">
        <v>532</v>
      </c>
      <c r="D191" s="220" t="s">
        <v>151</v>
      </c>
      <c r="E191" s="221" t="s">
        <v>1819</v>
      </c>
      <c r="F191" s="222" t="s">
        <v>1820</v>
      </c>
      <c r="G191" s="223" t="s">
        <v>171</v>
      </c>
      <c r="H191" s="224">
        <v>95</v>
      </c>
      <c r="I191" s="225"/>
      <c r="J191" s="226">
        <f>ROUND(I191*H191,2)</f>
        <v>0</v>
      </c>
      <c r="K191" s="222" t="s">
        <v>155</v>
      </c>
      <c r="L191" s="44"/>
      <c r="M191" s="227" t="s">
        <v>19</v>
      </c>
      <c r="N191" s="228" t="s">
        <v>43</v>
      </c>
      <c r="O191" s="84"/>
      <c r="P191" s="229">
        <f>O191*H191</f>
        <v>0</v>
      </c>
      <c r="Q191" s="229">
        <v>8.0000000000000007E-05</v>
      </c>
      <c r="R191" s="229">
        <f>Q191*H191</f>
        <v>0.0076000000000000009</v>
      </c>
      <c r="S191" s="229">
        <v>0</v>
      </c>
      <c r="T191" s="230">
        <f>S191*H191</f>
        <v>0</v>
      </c>
      <c r="AR191" s="231" t="s">
        <v>156</v>
      </c>
      <c r="AT191" s="231" t="s">
        <v>151</v>
      </c>
      <c r="AU191" s="231" t="s">
        <v>164</v>
      </c>
      <c r="AY191" s="18" t="s">
        <v>149</v>
      </c>
      <c r="BE191" s="232">
        <f>IF(N191="základní",J191,0)</f>
        <v>0</v>
      </c>
      <c r="BF191" s="232">
        <f>IF(N191="snížená",J191,0)</f>
        <v>0</v>
      </c>
      <c r="BG191" s="232">
        <f>IF(N191="zákl. přenesená",J191,0)</f>
        <v>0</v>
      </c>
      <c r="BH191" s="232">
        <f>IF(N191="sníž. přenesená",J191,0)</f>
        <v>0</v>
      </c>
      <c r="BI191" s="232">
        <f>IF(N191="nulová",J191,0)</f>
        <v>0</v>
      </c>
      <c r="BJ191" s="18" t="s">
        <v>79</v>
      </c>
      <c r="BK191" s="232">
        <f>ROUND(I191*H191,2)</f>
        <v>0</v>
      </c>
      <c r="BL191" s="18" t="s">
        <v>156</v>
      </c>
      <c r="BM191" s="231" t="s">
        <v>1821</v>
      </c>
    </row>
    <row r="192" s="1" customFormat="1" ht="16.5" customHeight="1">
      <c r="B192" s="39"/>
      <c r="C192" s="220" t="s">
        <v>537</v>
      </c>
      <c r="D192" s="220" t="s">
        <v>151</v>
      </c>
      <c r="E192" s="221" t="s">
        <v>544</v>
      </c>
      <c r="F192" s="222" t="s">
        <v>545</v>
      </c>
      <c r="G192" s="223" t="s">
        <v>177</v>
      </c>
      <c r="H192" s="224">
        <v>2</v>
      </c>
      <c r="I192" s="225"/>
      <c r="J192" s="226">
        <f>ROUND(I192*H192,2)</f>
        <v>0</v>
      </c>
      <c r="K192" s="222" t="s">
        <v>155</v>
      </c>
      <c r="L192" s="44"/>
      <c r="M192" s="227" t="s">
        <v>19</v>
      </c>
      <c r="N192" s="228" t="s">
        <v>43</v>
      </c>
      <c r="O192" s="84"/>
      <c r="P192" s="229">
        <f>O192*H192</f>
        <v>0</v>
      </c>
      <c r="Q192" s="229">
        <v>0</v>
      </c>
      <c r="R192" s="229">
        <f>Q192*H192</f>
        <v>0</v>
      </c>
      <c r="S192" s="229">
        <v>2</v>
      </c>
      <c r="T192" s="230">
        <f>S192*H192</f>
        <v>4</v>
      </c>
      <c r="AR192" s="231" t="s">
        <v>156</v>
      </c>
      <c r="AT192" s="231" t="s">
        <v>151</v>
      </c>
      <c r="AU192" s="231" t="s">
        <v>164</v>
      </c>
      <c r="AY192" s="18" t="s">
        <v>149</v>
      </c>
      <c r="BE192" s="232">
        <f>IF(N192="základní",J192,0)</f>
        <v>0</v>
      </c>
      <c r="BF192" s="232">
        <f>IF(N192="snížená",J192,0)</f>
        <v>0</v>
      </c>
      <c r="BG192" s="232">
        <f>IF(N192="zákl. přenesená",J192,0)</f>
        <v>0</v>
      </c>
      <c r="BH192" s="232">
        <f>IF(N192="sníž. přenesená",J192,0)</f>
        <v>0</v>
      </c>
      <c r="BI192" s="232">
        <f>IF(N192="nulová",J192,0)</f>
        <v>0</v>
      </c>
      <c r="BJ192" s="18" t="s">
        <v>79</v>
      </c>
      <c r="BK192" s="232">
        <f>ROUND(I192*H192,2)</f>
        <v>0</v>
      </c>
      <c r="BL192" s="18" t="s">
        <v>156</v>
      </c>
      <c r="BM192" s="231" t="s">
        <v>1822</v>
      </c>
    </row>
    <row r="193" s="1" customFormat="1" ht="16.5" customHeight="1">
      <c r="B193" s="39"/>
      <c r="C193" s="220" t="s">
        <v>543</v>
      </c>
      <c r="D193" s="220" t="s">
        <v>151</v>
      </c>
      <c r="E193" s="221" t="s">
        <v>1823</v>
      </c>
      <c r="F193" s="222" t="s">
        <v>1824</v>
      </c>
      <c r="G193" s="223" t="s">
        <v>177</v>
      </c>
      <c r="H193" s="224">
        <v>2</v>
      </c>
      <c r="I193" s="225"/>
      <c r="J193" s="226">
        <f>ROUND(I193*H193,2)</f>
        <v>0</v>
      </c>
      <c r="K193" s="222" t="s">
        <v>155</v>
      </c>
      <c r="L193" s="44"/>
      <c r="M193" s="227" t="s">
        <v>19</v>
      </c>
      <c r="N193" s="228" t="s">
        <v>43</v>
      </c>
      <c r="O193" s="84"/>
      <c r="P193" s="229">
        <f>O193*H193</f>
        <v>0</v>
      </c>
      <c r="Q193" s="229">
        <v>2.45329</v>
      </c>
      <c r="R193" s="229">
        <f>Q193*H193</f>
        <v>4.9065799999999999</v>
      </c>
      <c r="S193" s="229">
        <v>0</v>
      </c>
      <c r="T193" s="230">
        <f>S193*H193</f>
        <v>0</v>
      </c>
      <c r="AR193" s="231" t="s">
        <v>156</v>
      </c>
      <c r="AT193" s="231" t="s">
        <v>151</v>
      </c>
      <c r="AU193" s="231" t="s">
        <v>164</v>
      </c>
      <c r="AY193" s="18" t="s">
        <v>149</v>
      </c>
      <c r="BE193" s="232">
        <f>IF(N193="základní",J193,0)</f>
        <v>0</v>
      </c>
      <c r="BF193" s="232">
        <f>IF(N193="snížená",J193,0)</f>
        <v>0</v>
      </c>
      <c r="BG193" s="232">
        <f>IF(N193="zákl. přenesená",J193,0)</f>
        <v>0</v>
      </c>
      <c r="BH193" s="232">
        <f>IF(N193="sníž. přenesená",J193,0)</f>
        <v>0</v>
      </c>
      <c r="BI193" s="232">
        <f>IF(N193="nulová",J193,0)</f>
        <v>0</v>
      </c>
      <c r="BJ193" s="18" t="s">
        <v>79</v>
      </c>
      <c r="BK193" s="232">
        <f>ROUND(I193*H193,2)</f>
        <v>0</v>
      </c>
      <c r="BL193" s="18" t="s">
        <v>156</v>
      </c>
      <c r="BM193" s="231" t="s">
        <v>1825</v>
      </c>
    </row>
    <row r="194" s="1" customFormat="1" ht="16.5" customHeight="1">
      <c r="B194" s="39"/>
      <c r="C194" s="220" t="s">
        <v>548</v>
      </c>
      <c r="D194" s="220" t="s">
        <v>151</v>
      </c>
      <c r="E194" s="221" t="s">
        <v>1826</v>
      </c>
      <c r="F194" s="222" t="s">
        <v>1827</v>
      </c>
      <c r="G194" s="223" t="s">
        <v>171</v>
      </c>
      <c r="H194" s="224">
        <v>240</v>
      </c>
      <c r="I194" s="225"/>
      <c r="J194" s="226">
        <f>ROUND(I194*H194,2)</f>
        <v>0</v>
      </c>
      <c r="K194" s="222" t="s">
        <v>155</v>
      </c>
      <c r="L194" s="44"/>
      <c r="M194" s="227" t="s">
        <v>19</v>
      </c>
      <c r="N194" s="228" t="s">
        <v>43</v>
      </c>
      <c r="O194" s="84"/>
      <c r="P194" s="229">
        <f>O194*H194</f>
        <v>0</v>
      </c>
      <c r="Q194" s="229">
        <v>0</v>
      </c>
      <c r="R194" s="229">
        <f>Q194*H194</f>
        <v>0</v>
      </c>
      <c r="S194" s="229">
        <v>0</v>
      </c>
      <c r="T194" s="230">
        <f>S194*H194</f>
        <v>0</v>
      </c>
      <c r="AR194" s="231" t="s">
        <v>237</v>
      </c>
      <c r="AT194" s="231" t="s">
        <v>151</v>
      </c>
      <c r="AU194" s="231" t="s">
        <v>164</v>
      </c>
      <c r="AY194" s="18" t="s">
        <v>149</v>
      </c>
      <c r="BE194" s="232">
        <f>IF(N194="základní",J194,0)</f>
        <v>0</v>
      </c>
      <c r="BF194" s="232">
        <f>IF(N194="snížená",J194,0)</f>
        <v>0</v>
      </c>
      <c r="BG194" s="232">
        <f>IF(N194="zákl. přenesená",J194,0)</f>
        <v>0</v>
      </c>
      <c r="BH194" s="232">
        <f>IF(N194="sníž. přenesená",J194,0)</f>
        <v>0</v>
      </c>
      <c r="BI194" s="232">
        <f>IF(N194="nulová",J194,0)</f>
        <v>0</v>
      </c>
      <c r="BJ194" s="18" t="s">
        <v>79</v>
      </c>
      <c r="BK194" s="232">
        <f>ROUND(I194*H194,2)</f>
        <v>0</v>
      </c>
      <c r="BL194" s="18" t="s">
        <v>237</v>
      </c>
      <c r="BM194" s="231" t="s">
        <v>1828</v>
      </c>
    </row>
    <row r="195" s="12" customFormat="1">
      <c r="B195" s="233"/>
      <c r="C195" s="234"/>
      <c r="D195" s="235" t="s">
        <v>158</v>
      </c>
      <c r="E195" s="236" t="s">
        <v>19</v>
      </c>
      <c r="F195" s="237" t="s">
        <v>1829</v>
      </c>
      <c r="G195" s="234"/>
      <c r="H195" s="238">
        <v>190</v>
      </c>
      <c r="I195" s="239"/>
      <c r="J195" s="234"/>
      <c r="K195" s="234"/>
      <c r="L195" s="240"/>
      <c r="M195" s="241"/>
      <c r="N195" s="242"/>
      <c r="O195" s="242"/>
      <c r="P195" s="242"/>
      <c r="Q195" s="242"/>
      <c r="R195" s="242"/>
      <c r="S195" s="242"/>
      <c r="T195" s="243"/>
      <c r="AT195" s="244" t="s">
        <v>158</v>
      </c>
      <c r="AU195" s="244" t="s">
        <v>164</v>
      </c>
      <c r="AV195" s="12" t="s">
        <v>81</v>
      </c>
      <c r="AW195" s="12" t="s">
        <v>34</v>
      </c>
      <c r="AX195" s="12" t="s">
        <v>72</v>
      </c>
      <c r="AY195" s="244" t="s">
        <v>149</v>
      </c>
    </row>
    <row r="196" s="12" customFormat="1">
      <c r="B196" s="233"/>
      <c r="C196" s="234"/>
      <c r="D196" s="235" t="s">
        <v>158</v>
      </c>
      <c r="E196" s="236" t="s">
        <v>19</v>
      </c>
      <c r="F196" s="237" t="s">
        <v>1830</v>
      </c>
      <c r="G196" s="234"/>
      <c r="H196" s="238">
        <v>50</v>
      </c>
      <c r="I196" s="239"/>
      <c r="J196" s="234"/>
      <c r="K196" s="234"/>
      <c r="L196" s="240"/>
      <c r="M196" s="241"/>
      <c r="N196" s="242"/>
      <c r="O196" s="242"/>
      <c r="P196" s="242"/>
      <c r="Q196" s="242"/>
      <c r="R196" s="242"/>
      <c r="S196" s="242"/>
      <c r="T196" s="243"/>
      <c r="AT196" s="244" t="s">
        <v>158</v>
      </c>
      <c r="AU196" s="244" t="s">
        <v>164</v>
      </c>
      <c r="AV196" s="12" t="s">
        <v>81</v>
      </c>
      <c r="AW196" s="12" t="s">
        <v>34</v>
      </c>
      <c r="AX196" s="12" t="s">
        <v>72</v>
      </c>
      <c r="AY196" s="244" t="s">
        <v>149</v>
      </c>
    </row>
    <row r="197" s="14" customFormat="1">
      <c r="B197" s="255"/>
      <c r="C197" s="256"/>
      <c r="D197" s="235" t="s">
        <v>158</v>
      </c>
      <c r="E197" s="257" t="s">
        <v>19</v>
      </c>
      <c r="F197" s="258" t="s">
        <v>185</v>
      </c>
      <c r="G197" s="256"/>
      <c r="H197" s="259">
        <v>240</v>
      </c>
      <c r="I197" s="260"/>
      <c r="J197" s="256"/>
      <c r="K197" s="256"/>
      <c r="L197" s="261"/>
      <c r="M197" s="262"/>
      <c r="N197" s="263"/>
      <c r="O197" s="263"/>
      <c r="P197" s="263"/>
      <c r="Q197" s="263"/>
      <c r="R197" s="263"/>
      <c r="S197" s="263"/>
      <c r="T197" s="264"/>
      <c r="AT197" s="265" t="s">
        <v>158</v>
      </c>
      <c r="AU197" s="265" t="s">
        <v>164</v>
      </c>
      <c r="AV197" s="14" t="s">
        <v>156</v>
      </c>
      <c r="AW197" s="14" t="s">
        <v>34</v>
      </c>
      <c r="AX197" s="14" t="s">
        <v>79</v>
      </c>
      <c r="AY197" s="265" t="s">
        <v>149</v>
      </c>
    </row>
    <row r="198" s="1" customFormat="1" ht="16.5" customHeight="1">
      <c r="B198" s="39"/>
      <c r="C198" s="266" t="s">
        <v>554</v>
      </c>
      <c r="D198" s="266" t="s">
        <v>215</v>
      </c>
      <c r="E198" s="267" t="s">
        <v>1831</v>
      </c>
      <c r="F198" s="268" t="s">
        <v>1832</v>
      </c>
      <c r="G198" s="269" t="s">
        <v>1458</v>
      </c>
      <c r="H198" s="270">
        <v>28.242999999999999</v>
      </c>
      <c r="I198" s="271"/>
      <c r="J198" s="272">
        <f>ROUND(I198*H198,2)</f>
        <v>0</v>
      </c>
      <c r="K198" s="268" t="s">
        <v>155</v>
      </c>
      <c r="L198" s="273"/>
      <c r="M198" s="274" t="s">
        <v>19</v>
      </c>
      <c r="N198" s="275" t="s">
        <v>43</v>
      </c>
      <c r="O198" s="84"/>
      <c r="P198" s="229">
        <f>O198*H198</f>
        <v>0</v>
      </c>
      <c r="Q198" s="229">
        <v>0.001</v>
      </c>
      <c r="R198" s="229">
        <f>Q198*H198</f>
        <v>0.028243000000000001</v>
      </c>
      <c r="S198" s="229">
        <v>0</v>
      </c>
      <c r="T198" s="230">
        <f>S198*H198</f>
        <v>0</v>
      </c>
      <c r="AR198" s="231" t="s">
        <v>316</v>
      </c>
      <c r="AT198" s="231" t="s">
        <v>215</v>
      </c>
      <c r="AU198" s="231" t="s">
        <v>164</v>
      </c>
      <c r="AY198" s="18" t="s">
        <v>149</v>
      </c>
      <c r="BE198" s="232">
        <f>IF(N198="základní",J198,0)</f>
        <v>0</v>
      </c>
      <c r="BF198" s="232">
        <f>IF(N198="snížená",J198,0)</f>
        <v>0</v>
      </c>
      <c r="BG198" s="232">
        <f>IF(N198="zákl. přenesená",J198,0)</f>
        <v>0</v>
      </c>
      <c r="BH198" s="232">
        <f>IF(N198="sníž. přenesená",J198,0)</f>
        <v>0</v>
      </c>
      <c r="BI198" s="232">
        <f>IF(N198="nulová",J198,0)</f>
        <v>0</v>
      </c>
      <c r="BJ198" s="18" t="s">
        <v>79</v>
      </c>
      <c r="BK198" s="232">
        <f>ROUND(I198*H198,2)</f>
        <v>0</v>
      </c>
      <c r="BL198" s="18" t="s">
        <v>237</v>
      </c>
      <c r="BM198" s="231" t="s">
        <v>1833</v>
      </c>
    </row>
    <row r="199" s="12" customFormat="1">
      <c r="B199" s="233"/>
      <c r="C199" s="234"/>
      <c r="D199" s="235" t="s">
        <v>158</v>
      </c>
      <c r="E199" s="236" t="s">
        <v>19</v>
      </c>
      <c r="F199" s="237" t="s">
        <v>1834</v>
      </c>
      <c r="G199" s="234"/>
      <c r="H199" s="238">
        <v>28.242999999999999</v>
      </c>
      <c r="I199" s="239"/>
      <c r="J199" s="234"/>
      <c r="K199" s="234"/>
      <c r="L199" s="240"/>
      <c r="M199" s="241"/>
      <c r="N199" s="242"/>
      <c r="O199" s="242"/>
      <c r="P199" s="242"/>
      <c r="Q199" s="242"/>
      <c r="R199" s="242"/>
      <c r="S199" s="242"/>
      <c r="T199" s="243"/>
      <c r="AT199" s="244" t="s">
        <v>158</v>
      </c>
      <c r="AU199" s="244" t="s">
        <v>164</v>
      </c>
      <c r="AV199" s="12" t="s">
        <v>81</v>
      </c>
      <c r="AW199" s="12" t="s">
        <v>34</v>
      </c>
      <c r="AX199" s="12" t="s">
        <v>79</v>
      </c>
      <c r="AY199" s="244" t="s">
        <v>149</v>
      </c>
    </row>
    <row r="200" s="1" customFormat="1" ht="16.5" customHeight="1">
      <c r="B200" s="39"/>
      <c r="C200" s="266" t="s">
        <v>560</v>
      </c>
      <c r="D200" s="266" t="s">
        <v>215</v>
      </c>
      <c r="E200" s="267" t="s">
        <v>1835</v>
      </c>
      <c r="F200" s="268" t="s">
        <v>1836</v>
      </c>
      <c r="G200" s="269" t="s">
        <v>1458</v>
      </c>
      <c r="H200" s="270">
        <v>22</v>
      </c>
      <c r="I200" s="271"/>
      <c r="J200" s="272">
        <f>ROUND(I200*H200,2)</f>
        <v>0</v>
      </c>
      <c r="K200" s="268" t="s">
        <v>155</v>
      </c>
      <c r="L200" s="273"/>
      <c r="M200" s="274" t="s">
        <v>19</v>
      </c>
      <c r="N200" s="275" t="s">
        <v>43</v>
      </c>
      <c r="O200" s="84"/>
      <c r="P200" s="229">
        <f>O200*H200</f>
        <v>0</v>
      </c>
      <c r="Q200" s="229">
        <v>0.001</v>
      </c>
      <c r="R200" s="229">
        <f>Q200*H200</f>
        <v>0.021999999999999999</v>
      </c>
      <c r="S200" s="229">
        <v>0</v>
      </c>
      <c r="T200" s="230">
        <f>S200*H200</f>
        <v>0</v>
      </c>
      <c r="AR200" s="231" t="s">
        <v>316</v>
      </c>
      <c r="AT200" s="231" t="s">
        <v>215</v>
      </c>
      <c r="AU200" s="231" t="s">
        <v>164</v>
      </c>
      <c r="AY200" s="18" t="s">
        <v>149</v>
      </c>
      <c r="BE200" s="232">
        <f>IF(N200="základní",J200,0)</f>
        <v>0</v>
      </c>
      <c r="BF200" s="232">
        <f>IF(N200="snížená",J200,0)</f>
        <v>0</v>
      </c>
      <c r="BG200" s="232">
        <f>IF(N200="zákl. přenesená",J200,0)</f>
        <v>0</v>
      </c>
      <c r="BH200" s="232">
        <f>IF(N200="sníž. přenesená",J200,0)</f>
        <v>0</v>
      </c>
      <c r="BI200" s="232">
        <f>IF(N200="nulová",J200,0)</f>
        <v>0</v>
      </c>
      <c r="BJ200" s="18" t="s">
        <v>79</v>
      </c>
      <c r="BK200" s="232">
        <f>ROUND(I200*H200,2)</f>
        <v>0</v>
      </c>
      <c r="BL200" s="18" t="s">
        <v>237</v>
      </c>
      <c r="BM200" s="231" t="s">
        <v>1837</v>
      </c>
    </row>
    <row r="201" s="12" customFormat="1">
      <c r="B201" s="233"/>
      <c r="C201" s="234"/>
      <c r="D201" s="235" t="s">
        <v>158</v>
      </c>
      <c r="E201" s="236" t="s">
        <v>19</v>
      </c>
      <c r="F201" s="237" t="s">
        <v>1838</v>
      </c>
      <c r="G201" s="234"/>
      <c r="H201" s="238">
        <v>22</v>
      </c>
      <c r="I201" s="239"/>
      <c r="J201" s="234"/>
      <c r="K201" s="234"/>
      <c r="L201" s="240"/>
      <c r="M201" s="241"/>
      <c r="N201" s="242"/>
      <c r="O201" s="242"/>
      <c r="P201" s="242"/>
      <c r="Q201" s="242"/>
      <c r="R201" s="242"/>
      <c r="S201" s="242"/>
      <c r="T201" s="243"/>
      <c r="AT201" s="244" t="s">
        <v>158</v>
      </c>
      <c r="AU201" s="244" t="s">
        <v>164</v>
      </c>
      <c r="AV201" s="12" t="s">
        <v>81</v>
      </c>
      <c r="AW201" s="12" t="s">
        <v>34</v>
      </c>
      <c r="AX201" s="12" t="s">
        <v>79</v>
      </c>
      <c r="AY201" s="244" t="s">
        <v>149</v>
      </c>
    </row>
    <row r="202" s="1" customFormat="1" ht="24" customHeight="1">
      <c r="B202" s="39"/>
      <c r="C202" s="220" t="s">
        <v>565</v>
      </c>
      <c r="D202" s="220" t="s">
        <v>151</v>
      </c>
      <c r="E202" s="221" t="s">
        <v>1839</v>
      </c>
      <c r="F202" s="222" t="s">
        <v>1840</v>
      </c>
      <c r="G202" s="223" t="s">
        <v>171</v>
      </c>
      <c r="H202" s="224">
        <v>95</v>
      </c>
      <c r="I202" s="225"/>
      <c r="J202" s="226">
        <f>ROUND(I202*H202,2)</f>
        <v>0</v>
      </c>
      <c r="K202" s="222" t="s">
        <v>155</v>
      </c>
      <c r="L202" s="44"/>
      <c r="M202" s="227" t="s">
        <v>19</v>
      </c>
      <c r="N202" s="228" t="s">
        <v>43</v>
      </c>
      <c r="O202" s="84"/>
      <c r="P202" s="229">
        <f>O202*H202</f>
        <v>0</v>
      </c>
      <c r="Q202" s="229">
        <v>0</v>
      </c>
      <c r="R202" s="229">
        <f>Q202*H202</f>
        <v>0</v>
      </c>
      <c r="S202" s="229">
        <v>0</v>
      </c>
      <c r="T202" s="230">
        <f>S202*H202</f>
        <v>0</v>
      </c>
      <c r="AR202" s="231" t="s">
        <v>237</v>
      </c>
      <c r="AT202" s="231" t="s">
        <v>151</v>
      </c>
      <c r="AU202" s="231" t="s">
        <v>164</v>
      </c>
      <c r="AY202" s="18" t="s">
        <v>149</v>
      </c>
      <c r="BE202" s="232">
        <f>IF(N202="základní",J202,0)</f>
        <v>0</v>
      </c>
      <c r="BF202" s="232">
        <f>IF(N202="snížená",J202,0)</f>
        <v>0</v>
      </c>
      <c r="BG202" s="232">
        <f>IF(N202="zákl. přenesená",J202,0)</f>
        <v>0</v>
      </c>
      <c r="BH202" s="232">
        <f>IF(N202="sníž. přenesená",J202,0)</f>
        <v>0</v>
      </c>
      <c r="BI202" s="232">
        <f>IF(N202="nulová",J202,0)</f>
        <v>0</v>
      </c>
      <c r="BJ202" s="18" t="s">
        <v>79</v>
      </c>
      <c r="BK202" s="232">
        <f>ROUND(I202*H202,2)</f>
        <v>0</v>
      </c>
      <c r="BL202" s="18" t="s">
        <v>237</v>
      </c>
      <c r="BM202" s="231" t="s">
        <v>1841</v>
      </c>
    </row>
    <row r="203" s="1" customFormat="1" ht="16.5" customHeight="1">
      <c r="B203" s="39"/>
      <c r="C203" s="266" t="s">
        <v>572</v>
      </c>
      <c r="D203" s="266" t="s">
        <v>215</v>
      </c>
      <c r="E203" s="267" t="s">
        <v>1842</v>
      </c>
      <c r="F203" s="268" t="s">
        <v>1843</v>
      </c>
      <c r="G203" s="269" t="s">
        <v>1458</v>
      </c>
      <c r="H203" s="270">
        <v>98.584999999999994</v>
      </c>
      <c r="I203" s="271"/>
      <c r="J203" s="272">
        <f>ROUND(I203*H203,2)</f>
        <v>0</v>
      </c>
      <c r="K203" s="268" t="s">
        <v>155</v>
      </c>
      <c r="L203" s="273"/>
      <c r="M203" s="274" t="s">
        <v>19</v>
      </c>
      <c r="N203" s="275" t="s">
        <v>43</v>
      </c>
      <c r="O203" s="84"/>
      <c r="P203" s="229">
        <f>O203*H203</f>
        <v>0</v>
      </c>
      <c r="Q203" s="229">
        <v>0.001</v>
      </c>
      <c r="R203" s="229">
        <f>Q203*H203</f>
        <v>0.098584999999999992</v>
      </c>
      <c r="S203" s="229">
        <v>0</v>
      </c>
      <c r="T203" s="230">
        <f>S203*H203</f>
        <v>0</v>
      </c>
      <c r="AR203" s="231" t="s">
        <v>316</v>
      </c>
      <c r="AT203" s="231" t="s">
        <v>215</v>
      </c>
      <c r="AU203" s="231" t="s">
        <v>164</v>
      </c>
      <c r="AY203" s="18" t="s">
        <v>149</v>
      </c>
      <c r="BE203" s="232">
        <f>IF(N203="základní",J203,0)</f>
        <v>0</v>
      </c>
      <c r="BF203" s="232">
        <f>IF(N203="snížená",J203,0)</f>
        <v>0</v>
      </c>
      <c r="BG203" s="232">
        <f>IF(N203="zákl. přenesená",J203,0)</f>
        <v>0</v>
      </c>
      <c r="BH203" s="232">
        <f>IF(N203="sníž. přenesená",J203,0)</f>
        <v>0</v>
      </c>
      <c r="BI203" s="232">
        <f>IF(N203="nulová",J203,0)</f>
        <v>0</v>
      </c>
      <c r="BJ203" s="18" t="s">
        <v>79</v>
      </c>
      <c r="BK203" s="232">
        <f>ROUND(I203*H203,2)</f>
        <v>0</v>
      </c>
      <c r="BL203" s="18" t="s">
        <v>237</v>
      </c>
      <c r="BM203" s="231" t="s">
        <v>1844</v>
      </c>
    </row>
    <row r="204" s="12" customFormat="1">
      <c r="B204" s="233"/>
      <c r="C204" s="234"/>
      <c r="D204" s="235" t="s">
        <v>158</v>
      </c>
      <c r="E204" s="236" t="s">
        <v>19</v>
      </c>
      <c r="F204" s="237" t="s">
        <v>1845</v>
      </c>
      <c r="G204" s="234"/>
      <c r="H204" s="238">
        <v>98.584999999999994</v>
      </c>
      <c r="I204" s="239"/>
      <c r="J204" s="234"/>
      <c r="K204" s="234"/>
      <c r="L204" s="240"/>
      <c r="M204" s="241"/>
      <c r="N204" s="242"/>
      <c r="O204" s="242"/>
      <c r="P204" s="242"/>
      <c r="Q204" s="242"/>
      <c r="R204" s="242"/>
      <c r="S204" s="242"/>
      <c r="T204" s="243"/>
      <c r="AT204" s="244" t="s">
        <v>158</v>
      </c>
      <c r="AU204" s="244" t="s">
        <v>164</v>
      </c>
      <c r="AV204" s="12" t="s">
        <v>81</v>
      </c>
      <c r="AW204" s="12" t="s">
        <v>34</v>
      </c>
      <c r="AX204" s="12" t="s">
        <v>79</v>
      </c>
      <c r="AY204" s="244" t="s">
        <v>149</v>
      </c>
    </row>
    <row r="205" s="1" customFormat="1" ht="24" customHeight="1">
      <c r="B205" s="39"/>
      <c r="C205" s="220" t="s">
        <v>577</v>
      </c>
      <c r="D205" s="220" t="s">
        <v>151</v>
      </c>
      <c r="E205" s="221" t="s">
        <v>1846</v>
      </c>
      <c r="F205" s="222" t="s">
        <v>1847</v>
      </c>
      <c r="G205" s="223" t="s">
        <v>171</v>
      </c>
      <c r="H205" s="224">
        <v>40</v>
      </c>
      <c r="I205" s="225"/>
      <c r="J205" s="226">
        <f>ROUND(I205*H205,2)</f>
        <v>0</v>
      </c>
      <c r="K205" s="222" t="s">
        <v>155</v>
      </c>
      <c r="L205" s="44"/>
      <c r="M205" s="227" t="s">
        <v>19</v>
      </c>
      <c r="N205" s="228" t="s">
        <v>43</v>
      </c>
      <c r="O205" s="84"/>
      <c r="P205" s="229">
        <f>O205*H205</f>
        <v>0</v>
      </c>
      <c r="Q205" s="229">
        <v>0</v>
      </c>
      <c r="R205" s="229">
        <f>Q205*H205</f>
        <v>0</v>
      </c>
      <c r="S205" s="229">
        <v>0</v>
      </c>
      <c r="T205" s="230">
        <f>S205*H205</f>
        <v>0</v>
      </c>
      <c r="AR205" s="231" t="s">
        <v>237</v>
      </c>
      <c r="AT205" s="231" t="s">
        <v>151</v>
      </c>
      <c r="AU205" s="231" t="s">
        <v>164</v>
      </c>
      <c r="AY205" s="18" t="s">
        <v>149</v>
      </c>
      <c r="BE205" s="232">
        <f>IF(N205="základní",J205,0)</f>
        <v>0</v>
      </c>
      <c r="BF205" s="232">
        <f>IF(N205="snížená",J205,0)</f>
        <v>0</v>
      </c>
      <c r="BG205" s="232">
        <f>IF(N205="zákl. přenesená",J205,0)</f>
        <v>0</v>
      </c>
      <c r="BH205" s="232">
        <f>IF(N205="sníž. přenesená",J205,0)</f>
        <v>0</v>
      </c>
      <c r="BI205" s="232">
        <f>IF(N205="nulová",J205,0)</f>
        <v>0</v>
      </c>
      <c r="BJ205" s="18" t="s">
        <v>79</v>
      </c>
      <c r="BK205" s="232">
        <f>ROUND(I205*H205,2)</f>
        <v>0</v>
      </c>
      <c r="BL205" s="18" t="s">
        <v>237</v>
      </c>
      <c r="BM205" s="231" t="s">
        <v>1848</v>
      </c>
    </row>
    <row r="206" s="1" customFormat="1" ht="16.5" customHeight="1">
      <c r="B206" s="39"/>
      <c r="C206" s="266" t="s">
        <v>584</v>
      </c>
      <c r="D206" s="266" t="s">
        <v>215</v>
      </c>
      <c r="E206" s="267" t="s">
        <v>1849</v>
      </c>
      <c r="F206" s="268" t="s">
        <v>1850</v>
      </c>
      <c r="G206" s="269" t="s">
        <v>1458</v>
      </c>
      <c r="H206" s="270">
        <v>27.5</v>
      </c>
      <c r="I206" s="271"/>
      <c r="J206" s="272">
        <f>ROUND(I206*H206,2)</f>
        <v>0</v>
      </c>
      <c r="K206" s="268" t="s">
        <v>155</v>
      </c>
      <c r="L206" s="273"/>
      <c r="M206" s="274" t="s">
        <v>19</v>
      </c>
      <c r="N206" s="275" t="s">
        <v>43</v>
      </c>
      <c r="O206" s="84"/>
      <c r="P206" s="229">
        <f>O206*H206</f>
        <v>0</v>
      </c>
      <c r="Q206" s="229">
        <v>0.001</v>
      </c>
      <c r="R206" s="229">
        <f>Q206*H206</f>
        <v>0.0275</v>
      </c>
      <c r="S206" s="229">
        <v>0</v>
      </c>
      <c r="T206" s="230">
        <f>S206*H206</f>
        <v>0</v>
      </c>
      <c r="AR206" s="231" t="s">
        <v>316</v>
      </c>
      <c r="AT206" s="231" t="s">
        <v>215</v>
      </c>
      <c r="AU206" s="231" t="s">
        <v>164</v>
      </c>
      <c r="AY206" s="18" t="s">
        <v>149</v>
      </c>
      <c r="BE206" s="232">
        <f>IF(N206="základní",J206,0)</f>
        <v>0</v>
      </c>
      <c r="BF206" s="232">
        <f>IF(N206="snížená",J206,0)</f>
        <v>0</v>
      </c>
      <c r="BG206" s="232">
        <f>IF(N206="zákl. přenesená",J206,0)</f>
        <v>0</v>
      </c>
      <c r="BH206" s="232">
        <f>IF(N206="sníž. přenesená",J206,0)</f>
        <v>0</v>
      </c>
      <c r="BI206" s="232">
        <f>IF(N206="nulová",J206,0)</f>
        <v>0</v>
      </c>
      <c r="BJ206" s="18" t="s">
        <v>79</v>
      </c>
      <c r="BK206" s="232">
        <f>ROUND(I206*H206,2)</f>
        <v>0</v>
      </c>
      <c r="BL206" s="18" t="s">
        <v>237</v>
      </c>
      <c r="BM206" s="231" t="s">
        <v>1851</v>
      </c>
    </row>
    <row r="207" s="12" customFormat="1">
      <c r="B207" s="233"/>
      <c r="C207" s="234"/>
      <c r="D207" s="235" t="s">
        <v>158</v>
      </c>
      <c r="E207" s="236" t="s">
        <v>19</v>
      </c>
      <c r="F207" s="237" t="s">
        <v>1852</v>
      </c>
      <c r="G207" s="234"/>
      <c r="H207" s="238">
        <v>27.5</v>
      </c>
      <c r="I207" s="239"/>
      <c r="J207" s="234"/>
      <c r="K207" s="234"/>
      <c r="L207" s="240"/>
      <c r="M207" s="241"/>
      <c r="N207" s="242"/>
      <c r="O207" s="242"/>
      <c r="P207" s="242"/>
      <c r="Q207" s="242"/>
      <c r="R207" s="242"/>
      <c r="S207" s="242"/>
      <c r="T207" s="243"/>
      <c r="AT207" s="244" t="s">
        <v>158</v>
      </c>
      <c r="AU207" s="244" t="s">
        <v>164</v>
      </c>
      <c r="AV207" s="12" t="s">
        <v>81</v>
      </c>
      <c r="AW207" s="12" t="s">
        <v>34</v>
      </c>
      <c r="AX207" s="12" t="s">
        <v>79</v>
      </c>
      <c r="AY207" s="244" t="s">
        <v>149</v>
      </c>
    </row>
    <row r="208" s="1" customFormat="1" ht="16.5" customHeight="1">
      <c r="B208" s="39"/>
      <c r="C208" s="220" t="s">
        <v>589</v>
      </c>
      <c r="D208" s="220" t="s">
        <v>151</v>
      </c>
      <c r="E208" s="221" t="s">
        <v>1853</v>
      </c>
      <c r="F208" s="222" t="s">
        <v>1854</v>
      </c>
      <c r="G208" s="223" t="s">
        <v>406</v>
      </c>
      <c r="H208" s="224">
        <v>145</v>
      </c>
      <c r="I208" s="225"/>
      <c r="J208" s="226">
        <f>ROUND(I208*H208,2)</f>
        <v>0</v>
      </c>
      <c r="K208" s="222" t="s">
        <v>155</v>
      </c>
      <c r="L208" s="44"/>
      <c r="M208" s="227" t="s">
        <v>19</v>
      </c>
      <c r="N208" s="228" t="s">
        <v>43</v>
      </c>
      <c r="O208" s="84"/>
      <c r="P208" s="229">
        <f>O208*H208</f>
        <v>0</v>
      </c>
      <c r="Q208" s="229">
        <v>0</v>
      </c>
      <c r="R208" s="229">
        <f>Q208*H208</f>
        <v>0</v>
      </c>
      <c r="S208" s="229">
        <v>0</v>
      </c>
      <c r="T208" s="230">
        <f>S208*H208</f>
        <v>0</v>
      </c>
      <c r="AR208" s="231" t="s">
        <v>237</v>
      </c>
      <c r="AT208" s="231" t="s">
        <v>151</v>
      </c>
      <c r="AU208" s="231" t="s">
        <v>164</v>
      </c>
      <c r="AY208" s="18" t="s">
        <v>149</v>
      </c>
      <c r="BE208" s="232">
        <f>IF(N208="základní",J208,0)</f>
        <v>0</v>
      </c>
      <c r="BF208" s="232">
        <f>IF(N208="snížená",J208,0)</f>
        <v>0</v>
      </c>
      <c r="BG208" s="232">
        <f>IF(N208="zákl. přenesená",J208,0)</f>
        <v>0</v>
      </c>
      <c r="BH208" s="232">
        <f>IF(N208="sníž. přenesená",J208,0)</f>
        <v>0</v>
      </c>
      <c r="BI208" s="232">
        <f>IF(N208="nulová",J208,0)</f>
        <v>0</v>
      </c>
      <c r="BJ208" s="18" t="s">
        <v>79</v>
      </c>
      <c r="BK208" s="232">
        <f>ROUND(I208*H208,2)</f>
        <v>0</v>
      </c>
      <c r="BL208" s="18" t="s">
        <v>237</v>
      </c>
      <c r="BM208" s="231" t="s">
        <v>1855</v>
      </c>
    </row>
    <row r="209" s="12" customFormat="1">
      <c r="B209" s="233"/>
      <c r="C209" s="234"/>
      <c r="D209" s="235" t="s">
        <v>158</v>
      </c>
      <c r="E209" s="236" t="s">
        <v>19</v>
      </c>
      <c r="F209" s="237" t="s">
        <v>1856</v>
      </c>
      <c r="G209" s="234"/>
      <c r="H209" s="238">
        <v>60</v>
      </c>
      <c r="I209" s="239"/>
      <c r="J209" s="234"/>
      <c r="K209" s="234"/>
      <c r="L209" s="240"/>
      <c r="M209" s="241"/>
      <c r="N209" s="242"/>
      <c r="O209" s="242"/>
      <c r="P209" s="242"/>
      <c r="Q209" s="242"/>
      <c r="R209" s="242"/>
      <c r="S209" s="242"/>
      <c r="T209" s="243"/>
      <c r="AT209" s="244" t="s">
        <v>158</v>
      </c>
      <c r="AU209" s="244" t="s">
        <v>164</v>
      </c>
      <c r="AV209" s="12" t="s">
        <v>81</v>
      </c>
      <c r="AW209" s="12" t="s">
        <v>34</v>
      </c>
      <c r="AX209" s="12" t="s">
        <v>72</v>
      </c>
      <c r="AY209" s="244" t="s">
        <v>149</v>
      </c>
    </row>
    <row r="210" s="12" customFormat="1">
      <c r="B210" s="233"/>
      <c r="C210" s="234"/>
      <c r="D210" s="235" t="s">
        <v>158</v>
      </c>
      <c r="E210" s="236" t="s">
        <v>19</v>
      </c>
      <c r="F210" s="237" t="s">
        <v>1857</v>
      </c>
      <c r="G210" s="234"/>
      <c r="H210" s="238">
        <v>7</v>
      </c>
      <c r="I210" s="239"/>
      <c r="J210" s="234"/>
      <c r="K210" s="234"/>
      <c r="L210" s="240"/>
      <c r="M210" s="241"/>
      <c r="N210" s="242"/>
      <c r="O210" s="242"/>
      <c r="P210" s="242"/>
      <c r="Q210" s="242"/>
      <c r="R210" s="242"/>
      <c r="S210" s="242"/>
      <c r="T210" s="243"/>
      <c r="AT210" s="244" t="s">
        <v>158</v>
      </c>
      <c r="AU210" s="244" t="s">
        <v>164</v>
      </c>
      <c r="AV210" s="12" t="s">
        <v>81</v>
      </c>
      <c r="AW210" s="12" t="s">
        <v>34</v>
      </c>
      <c r="AX210" s="12" t="s">
        <v>72</v>
      </c>
      <c r="AY210" s="244" t="s">
        <v>149</v>
      </c>
    </row>
    <row r="211" s="12" customFormat="1">
      <c r="B211" s="233"/>
      <c r="C211" s="234"/>
      <c r="D211" s="235" t="s">
        <v>158</v>
      </c>
      <c r="E211" s="236" t="s">
        <v>19</v>
      </c>
      <c r="F211" s="237" t="s">
        <v>1858</v>
      </c>
      <c r="G211" s="234"/>
      <c r="H211" s="238">
        <v>58</v>
      </c>
      <c r="I211" s="239"/>
      <c r="J211" s="234"/>
      <c r="K211" s="234"/>
      <c r="L211" s="240"/>
      <c r="M211" s="241"/>
      <c r="N211" s="242"/>
      <c r="O211" s="242"/>
      <c r="P211" s="242"/>
      <c r="Q211" s="242"/>
      <c r="R211" s="242"/>
      <c r="S211" s="242"/>
      <c r="T211" s="243"/>
      <c r="AT211" s="244" t="s">
        <v>158</v>
      </c>
      <c r="AU211" s="244" t="s">
        <v>164</v>
      </c>
      <c r="AV211" s="12" t="s">
        <v>81</v>
      </c>
      <c r="AW211" s="12" t="s">
        <v>34</v>
      </c>
      <c r="AX211" s="12" t="s">
        <v>72</v>
      </c>
      <c r="AY211" s="244" t="s">
        <v>149</v>
      </c>
    </row>
    <row r="212" s="12" customFormat="1">
      <c r="B212" s="233"/>
      <c r="C212" s="234"/>
      <c r="D212" s="235" t="s">
        <v>158</v>
      </c>
      <c r="E212" s="236" t="s">
        <v>19</v>
      </c>
      <c r="F212" s="237" t="s">
        <v>1859</v>
      </c>
      <c r="G212" s="234"/>
      <c r="H212" s="238">
        <v>20</v>
      </c>
      <c r="I212" s="239"/>
      <c r="J212" s="234"/>
      <c r="K212" s="234"/>
      <c r="L212" s="240"/>
      <c r="M212" s="241"/>
      <c r="N212" s="242"/>
      <c r="O212" s="242"/>
      <c r="P212" s="242"/>
      <c r="Q212" s="242"/>
      <c r="R212" s="242"/>
      <c r="S212" s="242"/>
      <c r="T212" s="243"/>
      <c r="AT212" s="244" t="s">
        <v>158</v>
      </c>
      <c r="AU212" s="244" t="s">
        <v>164</v>
      </c>
      <c r="AV212" s="12" t="s">
        <v>81</v>
      </c>
      <c r="AW212" s="12" t="s">
        <v>34</v>
      </c>
      <c r="AX212" s="12" t="s">
        <v>72</v>
      </c>
      <c r="AY212" s="244" t="s">
        <v>149</v>
      </c>
    </row>
    <row r="213" s="14" customFormat="1">
      <c r="B213" s="255"/>
      <c r="C213" s="256"/>
      <c r="D213" s="235" t="s">
        <v>158</v>
      </c>
      <c r="E213" s="257" t="s">
        <v>19</v>
      </c>
      <c r="F213" s="258" t="s">
        <v>185</v>
      </c>
      <c r="G213" s="256"/>
      <c r="H213" s="259">
        <v>145</v>
      </c>
      <c r="I213" s="260"/>
      <c r="J213" s="256"/>
      <c r="K213" s="256"/>
      <c r="L213" s="261"/>
      <c r="M213" s="262"/>
      <c r="N213" s="263"/>
      <c r="O213" s="263"/>
      <c r="P213" s="263"/>
      <c r="Q213" s="263"/>
      <c r="R213" s="263"/>
      <c r="S213" s="263"/>
      <c r="T213" s="264"/>
      <c r="AT213" s="265" t="s">
        <v>158</v>
      </c>
      <c r="AU213" s="265" t="s">
        <v>164</v>
      </c>
      <c r="AV213" s="14" t="s">
        <v>156</v>
      </c>
      <c r="AW213" s="14" t="s">
        <v>34</v>
      </c>
      <c r="AX213" s="14" t="s">
        <v>79</v>
      </c>
      <c r="AY213" s="265" t="s">
        <v>149</v>
      </c>
    </row>
    <row r="214" s="1" customFormat="1" ht="16.5" customHeight="1">
      <c r="B214" s="39"/>
      <c r="C214" s="266" t="s">
        <v>594</v>
      </c>
      <c r="D214" s="266" t="s">
        <v>215</v>
      </c>
      <c r="E214" s="267" t="s">
        <v>1860</v>
      </c>
      <c r="F214" s="268" t="s">
        <v>1861</v>
      </c>
      <c r="G214" s="269" t="s">
        <v>406</v>
      </c>
      <c r="H214" s="270">
        <v>60</v>
      </c>
      <c r="I214" s="271"/>
      <c r="J214" s="272">
        <f>ROUND(I214*H214,2)</f>
        <v>0</v>
      </c>
      <c r="K214" s="268" t="s">
        <v>155</v>
      </c>
      <c r="L214" s="273"/>
      <c r="M214" s="274" t="s">
        <v>19</v>
      </c>
      <c r="N214" s="275" t="s">
        <v>43</v>
      </c>
      <c r="O214" s="84"/>
      <c r="P214" s="229">
        <f>O214*H214</f>
        <v>0</v>
      </c>
      <c r="Q214" s="229">
        <v>0.00012</v>
      </c>
      <c r="R214" s="229">
        <f>Q214*H214</f>
        <v>0.0071999999999999998</v>
      </c>
      <c r="S214" s="229">
        <v>0</v>
      </c>
      <c r="T214" s="230">
        <f>S214*H214</f>
        <v>0</v>
      </c>
      <c r="AR214" s="231" t="s">
        <v>316</v>
      </c>
      <c r="AT214" s="231" t="s">
        <v>215</v>
      </c>
      <c r="AU214" s="231" t="s">
        <v>164</v>
      </c>
      <c r="AY214" s="18" t="s">
        <v>149</v>
      </c>
      <c r="BE214" s="232">
        <f>IF(N214="základní",J214,0)</f>
        <v>0</v>
      </c>
      <c r="BF214" s="232">
        <f>IF(N214="snížená",J214,0)</f>
        <v>0</v>
      </c>
      <c r="BG214" s="232">
        <f>IF(N214="zákl. přenesená",J214,0)</f>
        <v>0</v>
      </c>
      <c r="BH214" s="232">
        <f>IF(N214="sníž. přenesená",J214,0)</f>
        <v>0</v>
      </c>
      <c r="BI214" s="232">
        <f>IF(N214="nulová",J214,0)</f>
        <v>0</v>
      </c>
      <c r="BJ214" s="18" t="s">
        <v>79</v>
      </c>
      <c r="BK214" s="232">
        <f>ROUND(I214*H214,2)</f>
        <v>0</v>
      </c>
      <c r="BL214" s="18" t="s">
        <v>237</v>
      </c>
      <c r="BM214" s="231" t="s">
        <v>1862</v>
      </c>
    </row>
    <row r="215" s="1" customFormat="1" ht="16.5" customHeight="1">
      <c r="B215" s="39"/>
      <c r="C215" s="266" t="s">
        <v>599</v>
      </c>
      <c r="D215" s="266" t="s">
        <v>215</v>
      </c>
      <c r="E215" s="267" t="s">
        <v>1863</v>
      </c>
      <c r="F215" s="268" t="s">
        <v>1864</v>
      </c>
      <c r="G215" s="269" t="s">
        <v>406</v>
      </c>
      <c r="H215" s="270">
        <v>7</v>
      </c>
      <c r="I215" s="271"/>
      <c r="J215" s="272">
        <f>ROUND(I215*H215,2)</f>
        <v>0</v>
      </c>
      <c r="K215" s="268" t="s">
        <v>155</v>
      </c>
      <c r="L215" s="273"/>
      <c r="M215" s="274" t="s">
        <v>19</v>
      </c>
      <c r="N215" s="275" t="s">
        <v>43</v>
      </c>
      <c r="O215" s="84"/>
      <c r="P215" s="229">
        <f>O215*H215</f>
        <v>0</v>
      </c>
      <c r="Q215" s="229">
        <v>0.00010000000000000001</v>
      </c>
      <c r="R215" s="229">
        <f>Q215*H215</f>
        <v>0.00069999999999999999</v>
      </c>
      <c r="S215" s="229">
        <v>0</v>
      </c>
      <c r="T215" s="230">
        <f>S215*H215</f>
        <v>0</v>
      </c>
      <c r="AR215" s="231" t="s">
        <v>316</v>
      </c>
      <c r="AT215" s="231" t="s">
        <v>215</v>
      </c>
      <c r="AU215" s="231" t="s">
        <v>164</v>
      </c>
      <c r="AY215" s="18" t="s">
        <v>149</v>
      </c>
      <c r="BE215" s="232">
        <f>IF(N215="základní",J215,0)</f>
        <v>0</v>
      </c>
      <c r="BF215" s="232">
        <f>IF(N215="snížená",J215,0)</f>
        <v>0</v>
      </c>
      <c r="BG215" s="232">
        <f>IF(N215="zákl. přenesená",J215,0)</f>
        <v>0</v>
      </c>
      <c r="BH215" s="232">
        <f>IF(N215="sníž. přenesená",J215,0)</f>
        <v>0</v>
      </c>
      <c r="BI215" s="232">
        <f>IF(N215="nulová",J215,0)</f>
        <v>0</v>
      </c>
      <c r="BJ215" s="18" t="s">
        <v>79</v>
      </c>
      <c r="BK215" s="232">
        <f>ROUND(I215*H215,2)</f>
        <v>0</v>
      </c>
      <c r="BL215" s="18" t="s">
        <v>237</v>
      </c>
      <c r="BM215" s="231" t="s">
        <v>1865</v>
      </c>
    </row>
    <row r="216" s="1" customFormat="1" ht="16.5" customHeight="1">
      <c r="B216" s="39"/>
      <c r="C216" s="266" t="s">
        <v>607</v>
      </c>
      <c r="D216" s="266" t="s">
        <v>215</v>
      </c>
      <c r="E216" s="267" t="s">
        <v>1866</v>
      </c>
      <c r="F216" s="268" t="s">
        <v>1867</v>
      </c>
      <c r="G216" s="269" t="s">
        <v>406</v>
      </c>
      <c r="H216" s="270">
        <v>58</v>
      </c>
      <c r="I216" s="271"/>
      <c r="J216" s="272">
        <f>ROUND(I216*H216,2)</f>
        <v>0</v>
      </c>
      <c r="K216" s="268" t="s">
        <v>155</v>
      </c>
      <c r="L216" s="273"/>
      <c r="M216" s="274" t="s">
        <v>19</v>
      </c>
      <c r="N216" s="275" t="s">
        <v>43</v>
      </c>
      <c r="O216" s="84"/>
      <c r="P216" s="229">
        <f>O216*H216</f>
        <v>0</v>
      </c>
      <c r="Q216" s="229">
        <v>0.00013999999999999999</v>
      </c>
      <c r="R216" s="229">
        <f>Q216*H216</f>
        <v>0.0081199999999999987</v>
      </c>
      <c r="S216" s="229">
        <v>0</v>
      </c>
      <c r="T216" s="230">
        <f>S216*H216</f>
        <v>0</v>
      </c>
      <c r="AR216" s="231" t="s">
        <v>316</v>
      </c>
      <c r="AT216" s="231" t="s">
        <v>215</v>
      </c>
      <c r="AU216" s="231" t="s">
        <v>164</v>
      </c>
      <c r="AY216" s="18" t="s">
        <v>149</v>
      </c>
      <c r="BE216" s="232">
        <f>IF(N216="základní",J216,0)</f>
        <v>0</v>
      </c>
      <c r="BF216" s="232">
        <f>IF(N216="snížená",J216,0)</f>
        <v>0</v>
      </c>
      <c r="BG216" s="232">
        <f>IF(N216="zákl. přenesená",J216,0)</f>
        <v>0</v>
      </c>
      <c r="BH216" s="232">
        <f>IF(N216="sníž. přenesená",J216,0)</f>
        <v>0</v>
      </c>
      <c r="BI216" s="232">
        <f>IF(N216="nulová",J216,0)</f>
        <v>0</v>
      </c>
      <c r="BJ216" s="18" t="s">
        <v>79</v>
      </c>
      <c r="BK216" s="232">
        <f>ROUND(I216*H216,2)</f>
        <v>0</v>
      </c>
      <c r="BL216" s="18" t="s">
        <v>237</v>
      </c>
      <c r="BM216" s="231" t="s">
        <v>1868</v>
      </c>
    </row>
    <row r="217" s="1" customFormat="1" ht="16.5" customHeight="1">
      <c r="B217" s="39"/>
      <c r="C217" s="266" t="s">
        <v>611</v>
      </c>
      <c r="D217" s="266" t="s">
        <v>215</v>
      </c>
      <c r="E217" s="267" t="s">
        <v>1869</v>
      </c>
      <c r="F217" s="268" t="s">
        <v>1870</v>
      </c>
      <c r="G217" s="269" t="s">
        <v>406</v>
      </c>
      <c r="H217" s="270">
        <v>20</v>
      </c>
      <c r="I217" s="271"/>
      <c r="J217" s="272">
        <f>ROUND(I217*H217,2)</f>
        <v>0</v>
      </c>
      <c r="K217" s="268" t="s">
        <v>155</v>
      </c>
      <c r="L217" s="273"/>
      <c r="M217" s="274" t="s">
        <v>19</v>
      </c>
      <c r="N217" s="275" t="s">
        <v>43</v>
      </c>
      <c r="O217" s="84"/>
      <c r="P217" s="229">
        <f>O217*H217</f>
        <v>0</v>
      </c>
      <c r="Q217" s="229">
        <v>0.00016000000000000001</v>
      </c>
      <c r="R217" s="229">
        <f>Q217*H217</f>
        <v>0.0032000000000000002</v>
      </c>
      <c r="S217" s="229">
        <v>0</v>
      </c>
      <c r="T217" s="230">
        <f>S217*H217</f>
        <v>0</v>
      </c>
      <c r="AR217" s="231" t="s">
        <v>316</v>
      </c>
      <c r="AT217" s="231" t="s">
        <v>215</v>
      </c>
      <c r="AU217" s="231" t="s">
        <v>164</v>
      </c>
      <c r="AY217" s="18" t="s">
        <v>149</v>
      </c>
      <c r="BE217" s="232">
        <f>IF(N217="základní",J217,0)</f>
        <v>0</v>
      </c>
      <c r="BF217" s="232">
        <f>IF(N217="snížená",J217,0)</f>
        <v>0</v>
      </c>
      <c r="BG217" s="232">
        <f>IF(N217="zákl. přenesená",J217,0)</f>
        <v>0</v>
      </c>
      <c r="BH217" s="232">
        <f>IF(N217="sníž. přenesená",J217,0)</f>
        <v>0</v>
      </c>
      <c r="BI217" s="232">
        <f>IF(N217="nulová",J217,0)</f>
        <v>0</v>
      </c>
      <c r="BJ217" s="18" t="s">
        <v>79</v>
      </c>
      <c r="BK217" s="232">
        <f>ROUND(I217*H217,2)</f>
        <v>0</v>
      </c>
      <c r="BL217" s="18" t="s">
        <v>237</v>
      </c>
      <c r="BM217" s="231" t="s">
        <v>1871</v>
      </c>
    </row>
    <row r="218" s="1" customFormat="1" ht="16.5" customHeight="1">
      <c r="B218" s="39"/>
      <c r="C218" s="220" t="s">
        <v>615</v>
      </c>
      <c r="D218" s="220" t="s">
        <v>151</v>
      </c>
      <c r="E218" s="221" t="s">
        <v>1872</v>
      </c>
      <c r="F218" s="222" t="s">
        <v>1873</v>
      </c>
      <c r="G218" s="223" t="s">
        <v>406</v>
      </c>
      <c r="H218" s="224">
        <v>25</v>
      </c>
      <c r="I218" s="225"/>
      <c r="J218" s="226">
        <f>ROUND(I218*H218,2)</f>
        <v>0</v>
      </c>
      <c r="K218" s="222" t="s">
        <v>155</v>
      </c>
      <c r="L218" s="44"/>
      <c r="M218" s="227" t="s">
        <v>19</v>
      </c>
      <c r="N218" s="228" t="s">
        <v>43</v>
      </c>
      <c r="O218" s="84"/>
      <c r="P218" s="229">
        <f>O218*H218</f>
        <v>0</v>
      </c>
      <c r="Q218" s="229">
        <v>0</v>
      </c>
      <c r="R218" s="229">
        <f>Q218*H218</f>
        <v>0</v>
      </c>
      <c r="S218" s="229">
        <v>0</v>
      </c>
      <c r="T218" s="230">
        <f>S218*H218</f>
        <v>0</v>
      </c>
      <c r="AR218" s="231" t="s">
        <v>237</v>
      </c>
      <c r="AT218" s="231" t="s">
        <v>151</v>
      </c>
      <c r="AU218" s="231" t="s">
        <v>164</v>
      </c>
      <c r="AY218" s="18" t="s">
        <v>149</v>
      </c>
      <c r="BE218" s="232">
        <f>IF(N218="základní",J218,0)</f>
        <v>0</v>
      </c>
      <c r="BF218" s="232">
        <f>IF(N218="snížená",J218,0)</f>
        <v>0</v>
      </c>
      <c r="BG218" s="232">
        <f>IF(N218="zákl. přenesená",J218,0)</f>
        <v>0</v>
      </c>
      <c r="BH218" s="232">
        <f>IF(N218="sníž. přenesená",J218,0)</f>
        <v>0</v>
      </c>
      <c r="BI218" s="232">
        <f>IF(N218="nulová",J218,0)</f>
        <v>0</v>
      </c>
      <c r="BJ218" s="18" t="s">
        <v>79</v>
      </c>
      <c r="BK218" s="232">
        <f>ROUND(I218*H218,2)</f>
        <v>0</v>
      </c>
      <c r="BL218" s="18" t="s">
        <v>237</v>
      </c>
      <c r="BM218" s="231" t="s">
        <v>1874</v>
      </c>
    </row>
    <row r="219" s="12" customFormat="1">
      <c r="B219" s="233"/>
      <c r="C219" s="234"/>
      <c r="D219" s="235" t="s">
        <v>158</v>
      </c>
      <c r="E219" s="236" t="s">
        <v>19</v>
      </c>
      <c r="F219" s="237" t="s">
        <v>1875</v>
      </c>
      <c r="G219" s="234"/>
      <c r="H219" s="238">
        <v>10</v>
      </c>
      <c r="I219" s="239"/>
      <c r="J219" s="234"/>
      <c r="K219" s="234"/>
      <c r="L219" s="240"/>
      <c r="M219" s="241"/>
      <c r="N219" s="242"/>
      <c r="O219" s="242"/>
      <c r="P219" s="242"/>
      <c r="Q219" s="242"/>
      <c r="R219" s="242"/>
      <c r="S219" s="242"/>
      <c r="T219" s="243"/>
      <c r="AT219" s="244" t="s">
        <v>158</v>
      </c>
      <c r="AU219" s="244" t="s">
        <v>164</v>
      </c>
      <c r="AV219" s="12" t="s">
        <v>81</v>
      </c>
      <c r="AW219" s="12" t="s">
        <v>34</v>
      </c>
      <c r="AX219" s="12" t="s">
        <v>72</v>
      </c>
      <c r="AY219" s="244" t="s">
        <v>149</v>
      </c>
    </row>
    <row r="220" s="12" customFormat="1">
      <c r="B220" s="233"/>
      <c r="C220" s="234"/>
      <c r="D220" s="235" t="s">
        <v>158</v>
      </c>
      <c r="E220" s="236" t="s">
        <v>19</v>
      </c>
      <c r="F220" s="237" t="s">
        <v>1876</v>
      </c>
      <c r="G220" s="234"/>
      <c r="H220" s="238">
        <v>15</v>
      </c>
      <c r="I220" s="239"/>
      <c r="J220" s="234"/>
      <c r="K220" s="234"/>
      <c r="L220" s="240"/>
      <c r="M220" s="241"/>
      <c r="N220" s="242"/>
      <c r="O220" s="242"/>
      <c r="P220" s="242"/>
      <c r="Q220" s="242"/>
      <c r="R220" s="242"/>
      <c r="S220" s="242"/>
      <c r="T220" s="243"/>
      <c r="AT220" s="244" t="s">
        <v>158</v>
      </c>
      <c r="AU220" s="244" t="s">
        <v>164</v>
      </c>
      <c r="AV220" s="12" t="s">
        <v>81</v>
      </c>
      <c r="AW220" s="12" t="s">
        <v>34</v>
      </c>
      <c r="AX220" s="12" t="s">
        <v>72</v>
      </c>
      <c r="AY220" s="244" t="s">
        <v>149</v>
      </c>
    </row>
    <row r="221" s="14" customFormat="1">
      <c r="B221" s="255"/>
      <c r="C221" s="256"/>
      <c r="D221" s="235" t="s">
        <v>158</v>
      </c>
      <c r="E221" s="257" t="s">
        <v>19</v>
      </c>
      <c r="F221" s="258" t="s">
        <v>185</v>
      </c>
      <c r="G221" s="256"/>
      <c r="H221" s="259">
        <v>25</v>
      </c>
      <c r="I221" s="260"/>
      <c r="J221" s="256"/>
      <c r="K221" s="256"/>
      <c r="L221" s="261"/>
      <c r="M221" s="262"/>
      <c r="N221" s="263"/>
      <c r="O221" s="263"/>
      <c r="P221" s="263"/>
      <c r="Q221" s="263"/>
      <c r="R221" s="263"/>
      <c r="S221" s="263"/>
      <c r="T221" s="264"/>
      <c r="AT221" s="265" t="s">
        <v>158</v>
      </c>
      <c r="AU221" s="265" t="s">
        <v>164</v>
      </c>
      <c r="AV221" s="14" t="s">
        <v>156</v>
      </c>
      <c r="AW221" s="14" t="s">
        <v>34</v>
      </c>
      <c r="AX221" s="14" t="s">
        <v>79</v>
      </c>
      <c r="AY221" s="265" t="s">
        <v>149</v>
      </c>
    </row>
    <row r="222" s="1" customFormat="1" ht="16.5" customHeight="1">
      <c r="B222" s="39"/>
      <c r="C222" s="266" t="s">
        <v>621</v>
      </c>
      <c r="D222" s="266" t="s">
        <v>215</v>
      </c>
      <c r="E222" s="267" t="s">
        <v>1877</v>
      </c>
      <c r="F222" s="268" t="s">
        <v>1878</v>
      </c>
      <c r="G222" s="269" t="s">
        <v>406</v>
      </c>
      <c r="H222" s="270">
        <v>10</v>
      </c>
      <c r="I222" s="271"/>
      <c r="J222" s="272">
        <f>ROUND(I222*H222,2)</f>
        <v>0</v>
      </c>
      <c r="K222" s="268" t="s">
        <v>155</v>
      </c>
      <c r="L222" s="273"/>
      <c r="M222" s="274" t="s">
        <v>19</v>
      </c>
      <c r="N222" s="275" t="s">
        <v>43</v>
      </c>
      <c r="O222" s="84"/>
      <c r="P222" s="229">
        <f>O222*H222</f>
        <v>0</v>
      </c>
      <c r="Q222" s="229">
        <v>0.00022000000000000001</v>
      </c>
      <c r="R222" s="229">
        <f>Q222*H222</f>
        <v>0.0022000000000000001</v>
      </c>
      <c r="S222" s="229">
        <v>0</v>
      </c>
      <c r="T222" s="230">
        <f>S222*H222</f>
        <v>0</v>
      </c>
      <c r="AR222" s="231" t="s">
        <v>316</v>
      </c>
      <c r="AT222" s="231" t="s">
        <v>215</v>
      </c>
      <c r="AU222" s="231" t="s">
        <v>164</v>
      </c>
      <c r="AY222" s="18" t="s">
        <v>149</v>
      </c>
      <c r="BE222" s="232">
        <f>IF(N222="základní",J222,0)</f>
        <v>0</v>
      </c>
      <c r="BF222" s="232">
        <f>IF(N222="snížená",J222,0)</f>
        <v>0</v>
      </c>
      <c r="BG222" s="232">
        <f>IF(N222="zákl. přenesená",J222,0)</f>
        <v>0</v>
      </c>
      <c r="BH222" s="232">
        <f>IF(N222="sníž. přenesená",J222,0)</f>
        <v>0</v>
      </c>
      <c r="BI222" s="232">
        <f>IF(N222="nulová",J222,0)</f>
        <v>0</v>
      </c>
      <c r="BJ222" s="18" t="s">
        <v>79</v>
      </c>
      <c r="BK222" s="232">
        <f>ROUND(I222*H222,2)</f>
        <v>0</v>
      </c>
      <c r="BL222" s="18" t="s">
        <v>237</v>
      </c>
      <c r="BM222" s="231" t="s">
        <v>1879</v>
      </c>
    </row>
    <row r="223" s="1" customFormat="1" ht="16.5" customHeight="1">
      <c r="B223" s="39"/>
      <c r="C223" s="266" t="s">
        <v>633</v>
      </c>
      <c r="D223" s="266" t="s">
        <v>215</v>
      </c>
      <c r="E223" s="267" t="s">
        <v>1880</v>
      </c>
      <c r="F223" s="268" t="s">
        <v>1881</v>
      </c>
      <c r="G223" s="269" t="s">
        <v>406</v>
      </c>
      <c r="H223" s="270">
        <v>15</v>
      </c>
      <c r="I223" s="271"/>
      <c r="J223" s="272">
        <f>ROUND(I223*H223,2)</f>
        <v>0</v>
      </c>
      <c r="K223" s="268" t="s">
        <v>155</v>
      </c>
      <c r="L223" s="273"/>
      <c r="M223" s="274" t="s">
        <v>19</v>
      </c>
      <c r="N223" s="275" t="s">
        <v>43</v>
      </c>
      <c r="O223" s="84"/>
      <c r="P223" s="229">
        <f>O223*H223</f>
        <v>0</v>
      </c>
      <c r="Q223" s="229">
        <v>0.00024000000000000001</v>
      </c>
      <c r="R223" s="229">
        <f>Q223*H223</f>
        <v>0.0035999999999999999</v>
      </c>
      <c r="S223" s="229">
        <v>0</v>
      </c>
      <c r="T223" s="230">
        <f>S223*H223</f>
        <v>0</v>
      </c>
      <c r="AR223" s="231" t="s">
        <v>316</v>
      </c>
      <c r="AT223" s="231" t="s">
        <v>215</v>
      </c>
      <c r="AU223" s="231" t="s">
        <v>164</v>
      </c>
      <c r="AY223" s="18" t="s">
        <v>149</v>
      </c>
      <c r="BE223" s="232">
        <f>IF(N223="základní",J223,0)</f>
        <v>0</v>
      </c>
      <c r="BF223" s="232">
        <f>IF(N223="snížená",J223,0)</f>
        <v>0</v>
      </c>
      <c r="BG223" s="232">
        <f>IF(N223="zákl. přenesená",J223,0)</f>
        <v>0</v>
      </c>
      <c r="BH223" s="232">
        <f>IF(N223="sníž. přenesená",J223,0)</f>
        <v>0</v>
      </c>
      <c r="BI223" s="232">
        <f>IF(N223="nulová",J223,0)</f>
        <v>0</v>
      </c>
      <c r="BJ223" s="18" t="s">
        <v>79</v>
      </c>
      <c r="BK223" s="232">
        <f>ROUND(I223*H223,2)</f>
        <v>0</v>
      </c>
      <c r="BL223" s="18" t="s">
        <v>237</v>
      </c>
      <c r="BM223" s="231" t="s">
        <v>1882</v>
      </c>
    </row>
    <row r="224" s="1" customFormat="1" ht="16.5" customHeight="1">
      <c r="B224" s="39"/>
      <c r="C224" s="220" t="s">
        <v>637</v>
      </c>
      <c r="D224" s="220" t="s">
        <v>151</v>
      </c>
      <c r="E224" s="221" t="s">
        <v>1883</v>
      </c>
      <c r="F224" s="222" t="s">
        <v>1884</v>
      </c>
      <c r="G224" s="223" t="s">
        <v>406</v>
      </c>
      <c r="H224" s="224">
        <v>7</v>
      </c>
      <c r="I224" s="225"/>
      <c r="J224" s="226">
        <f>ROUND(I224*H224,2)</f>
        <v>0</v>
      </c>
      <c r="K224" s="222" t="s">
        <v>155</v>
      </c>
      <c r="L224" s="44"/>
      <c r="M224" s="227" t="s">
        <v>19</v>
      </c>
      <c r="N224" s="228" t="s">
        <v>43</v>
      </c>
      <c r="O224" s="84"/>
      <c r="P224" s="229">
        <f>O224*H224</f>
        <v>0</v>
      </c>
      <c r="Q224" s="229">
        <v>0</v>
      </c>
      <c r="R224" s="229">
        <f>Q224*H224</f>
        <v>0</v>
      </c>
      <c r="S224" s="229">
        <v>0</v>
      </c>
      <c r="T224" s="230">
        <f>S224*H224</f>
        <v>0</v>
      </c>
      <c r="AR224" s="231" t="s">
        <v>237</v>
      </c>
      <c r="AT224" s="231" t="s">
        <v>151</v>
      </c>
      <c r="AU224" s="231" t="s">
        <v>164</v>
      </c>
      <c r="AY224" s="18" t="s">
        <v>149</v>
      </c>
      <c r="BE224" s="232">
        <f>IF(N224="základní",J224,0)</f>
        <v>0</v>
      </c>
      <c r="BF224" s="232">
        <f>IF(N224="snížená",J224,0)</f>
        <v>0</v>
      </c>
      <c r="BG224" s="232">
        <f>IF(N224="zákl. přenesená",J224,0)</f>
        <v>0</v>
      </c>
      <c r="BH224" s="232">
        <f>IF(N224="sníž. přenesená",J224,0)</f>
        <v>0</v>
      </c>
      <c r="BI224" s="232">
        <f>IF(N224="nulová",J224,0)</f>
        <v>0</v>
      </c>
      <c r="BJ224" s="18" t="s">
        <v>79</v>
      </c>
      <c r="BK224" s="232">
        <f>ROUND(I224*H224,2)</f>
        <v>0</v>
      </c>
      <c r="BL224" s="18" t="s">
        <v>237</v>
      </c>
      <c r="BM224" s="231" t="s">
        <v>1885</v>
      </c>
    </row>
    <row r="225" s="1" customFormat="1" ht="16.5" customHeight="1">
      <c r="B225" s="39"/>
      <c r="C225" s="266" t="s">
        <v>641</v>
      </c>
      <c r="D225" s="266" t="s">
        <v>215</v>
      </c>
      <c r="E225" s="267" t="s">
        <v>1886</v>
      </c>
      <c r="F225" s="268" t="s">
        <v>1887</v>
      </c>
      <c r="G225" s="269" t="s">
        <v>406</v>
      </c>
      <c r="H225" s="270">
        <v>7</v>
      </c>
      <c r="I225" s="271"/>
      <c r="J225" s="272">
        <f>ROUND(I225*H225,2)</f>
        <v>0</v>
      </c>
      <c r="K225" s="268" t="s">
        <v>155</v>
      </c>
      <c r="L225" s="273"/>
      <c r="M225" s="274" t="s">
        <v>19</v>
      </c>
      <c r="N225" s="275" t="s">
        <v>43</v>
      </c>
      <c r="O225" s="84"/>
      <c r="P225" s="229">
        <f>O225*H225</f>
        <v>0</v>
      </c>
      <c r="Q225" s="229">
        <v>0.0041999999999999997</v>
      </c>
      <c r="R225" s="229">
        <f>Q225*H225</f>
        <v>0.029399999999999999</v>
      </c>
      <c r="S225" s="229">
        <v>0</v>
      </c>
      <c r="T225" s="230">
        <f>S225*H225</f>
        <v>0</v>
      </c>
      <c r="AR225" s="231" t="s">
        <v>316</v>
      </c>
      <c r="AT225" s="231" t="s">
        <v>215</v>
      </c>
      <c r="AU225" s="231" t="s">
        <v>164</v>
      </c>
      <c r="AY225" s="18" t="s">
        <v>149</v>
      </c>
      <c r="BE225" s="232">
        <f>IF(N225="základní",J225,0)</f>
        <v>0</v>
      </c>
      <c r="BF225" s="232">
        <f>IF(N225="snížená",J225,0)</f>
        <v>0</v>
      </c>
      <c r="BG225" s="232">
        <f>IF(N225="zákl. přenesená",J225,0)</f>
        <v>0</v>
      </c>
      <c r="BH225" s="232">
        <f>IF(N225="sníž. přenesená",J225,0)</f>
        <v>0</v>
      </c>
      <c r="BI225" s="232">
        <f>IF(N225="nulová",J225,0)</f>
        <v>0</v>
      </c>
      <c r="BJ225" s="18" t="s">
        <v>79</v>
      </c>
      <c r="BK225" s="232">
        <f>ROUND(I225*H225,2)</f>
        <v>0</v>
      </c>
      <c r="BL225" s="18" t="s">
        <v>237</v>
      </c>
      <c r="BM225" s="231" t="s">
        <v>1888</v>
      </c>
    </row>
    <row r="226" s="1" customFormat="1" ht="16.5" customHeight="1">
      <c r="B226" s="39"/>
      <c r="C226" s="266" t="s">
        <v>646</v>
      </c>
      <c r="D226" s="266" t="s">
        <v>215</v>
      </c>
      <c r="E226" s="267" t="s">
        <v>1889</v>
      </c>
      <c r="F226" s="268" t="s">
        <v>1890</v>
      </c>
      <c r="G226" s="269" t="s">
        <v>406</v>
      </c>
      <c r="H226" s="270">
        <v>14</v>
      </c>
      <c r="I226" s="271"/>
      <c r="J226" s="272">
        <f>ROUND(I226*H226,2)</f>
        <v>0</v>
      </c>
      <c r="K226" s="268" t="s">
        <v>155</v>
      </c>
      <c r="L226" s="273"/>
      <c r="M226" s="274" t="s">
        <v>19</v>
      </c>
      <c r="N226" s="275" t="s">
        <v>43</v>
      </c>
      <c r="O226" s="84"/>
      <c r="P226" s="229">
        <f>O226*H226</f>
        <v>0</v>
      </c>
      <c r="Q226" s="229">
        <v>0.00032000000000000003</v>
      </c>
      <c r="R226" s="229">
        <f>Q226*H226</f>
        <v>0.0044800000000000005</v>
      </c>
      <c r="S226" s="229">
        <v>0</v>
      </c>
      <c r="T226" s="230">
        <f>S226*H226</f>
        <v>0</v>
      </c>
      <c r="AR226" s="231" t="s">
        <v>316</v>
      </c>
      <c r="AT226" s="231" t="s">
        <v>215</v>
      </c>
      <c r="AU226" s="231" t="s">
        <v>164</v>
      </c>
      <c r="AY226" s="18" t="s">
        <v>149</v>
      </c>
      <c r="BE226" s="232">
        <f>IF(N226="základní",J226,0)</f>
        <v>0</v>
      </c>
      <c r="BF226" s="232">
        <f>IF(N226="snížená",J226,0)</f>
        <v>0</v>
      </c>
      <c r="BG226" s="232">
        <f>IF(N226="zákl. přenesená",J226,0)</f>
        <v>0</v>
      </c>
      <c r="BH226" s="232">
        <f>IF(N226="sníž. přenesená",J226,0)</f>
        <v>0</v>
      </c>
      <c r="BI226" s="232">
        <f>IF(N226="nulová",J226,0)</f>
        <v>0</v>
      </c>
      <c r="BJ226" s="18" t="s">
        <v>79</v>
      </c>
      <c r="BK226" s="232">
        <f>ROUND(I226*H226,2)</f>
        <v>0</v>
      </c>
      <c r="BL226" s="18" t="s">
        <v>237</v>
      </c>
      <c r="BM226" s="231" t="s">
        <v>1891</v>
      </c>
    </row>
    <row r="227" s="12" customFormat="1">
      <c r="B227" s="233"/>
      <c r="C227" s="234"/>
      <c r="D227" s="235" t="s">
        <v>158</v>
      </c>
      <c r="E227" s="236" t="s">
        <v>19</v>
      </c>
      <c r="F227" s="237" t="s">
        <v>1892</v>
      </c>
      <c r="G227" s="234"/>
      <c r="H227" s="238">
        <v>14</v>
      </c>
      <c r="I227" s="239"/>
      <c r="J227" s="234"/>
      <c r="K227" s="234"/>
      <c r="L227" s="240"/>
      <c r="M227" s="241"/>
      <c r="N227" s="242"/>
      <c r="O227" s="242"/>
      <c r="P227" s="242"/>
      <c r="Q227" s="242"/>
      <c r="R227" s="242"/>
      <c r="S227" s="242"/>
      <c r="T227" s="243"/>
      <c r="AT227" s="244" t="s">
        <v>158</v>
      </c>
      <c r="AU227" s="244" t="s">
        <v>164</v>
      </c>
      <c r="AV227" s="12" t="s">
        <v>81</v>
      </c>
      <c r="AW227" s="12" t="s">
        <v>34</v>
      </c>
      <c r="AX227" s="12" t="s">
        <v>79</v>
      </c>
      <c r="AY227" s="244" t="s">
        <v>149</v>
      </c>
    </row>
    <row r="228" s="1" customFormat="1" ht="16.5" customHeight="1">
      <c r="B228" s="39"/>
      <c r="C228" s="220" t="s">
        <v>489</v>
      </c>
      <c r="D228" s="220" t="s">
        <v>151</v>
      </c>
      <c r="E228" s="221" t="s">
        <v>1893</v>
      </c>
      <c r="F228" s="222" t="s">
        <v>1894</v>
      </c>
      <c r="G228" s="223" t="s">
        <v>406</v>
      </c>
      <c r="H228" s="224">
        <v>7</v>
      </c>
      <c r="I228" s="225"/>
      <c r="J228" s="226">
        <f>ROUND(I228*H228,2)</f>
        <v>0</v>
      </c>
      <c r="K228" s="222" t="s">
        <v>155</v>
      </c>
      <c r="L228" s="44"/>
      <c r="M228" s="227" t="s">
        <v>19</v>
      </c>
      <c r="N228" s="228" t="s">
        <v>43</v>
      </c>
      <c r="O228" s="84"/>
      <c r="P228" s="229">
        <f>O228*H228</f>
        <v>0</v>
      </c>
      <c r="Q228" s="229">
        <v>0</v>
      </c>
      <c r="R228" s="229">
        <f>Q228*H228</f>
        <v>0</v>
      </c>
      <c r="S228" s="229">
        <v>0</v>
      </c>
      <c r="T228" s="230">
        <f>S228*H228</f>
        <v>0</v>
      </c>
      <c r="AR228" s="231" t="s">
        <v>237</v>
      </c>
      <c r="AT228" s="231" t="s">
        <v>151</v>
      </c>
      <c r="AU228" s="231" t="s">
        <v>164</v>
      </c>
      <c r="AY228" s="18" t="s">
        <v>149</v>
      </c>
      <c r="BE228" s="232">
        <f>IF(N228="základní",J228,0)</f>
        <v>0</v>
      </c>
      <c r="BF228" s="232">
        <f>IF(N228="snížená",J228,0)</f>
        <v>0</v>
      </c>
      <c r="BG228" s="232">
        <f>IF(N228="zákl. přenesená",J228,0)</f>
        <v>0</v>
      </c>
      <c r="BH228" s="232">
        <f>IF(N228="sníž. přenesená",J228,0)</f>
        <v>0</v>
      </c>
      <c r="BI228" s="232">
        <f>IF(N228="nulová",J228,0)</f>
        <v>0</v>
      </c>
      <c r="BJ228" s="18" t="s">
        <v>79</v>
      </c>
      <c r="BK228" s="232">
        <f>ROUND(I228*H228,2)</f>
        <v>0</v>
      </c>
      <c r="BL228" s="18" t="s">
        <v>237</v>
      </c>
      <c r="BM228" s="231" t="s">
        <v>1895</v>
      </c>
    </row>
    <row r="229" s="1" customFormat="1" ht="16.5" customHeight="1">
      <c r="B229" s="39"/>
      <c r="C229" s="266" t="s">
        <v>655</v>
      </c>
      <c r="D229" s="266" t="s">
        <v>215</v>
      </c>
      <c r="E229" s="267" t="s">
        <v>1896</v>
      </c>
      <c r="F229" s="268" t="s">
        <v>1897</v>
      </c>
      <c r="G229" s="269" t="s">
        <v>406</v>
      </c>
      <c r="H229" s="270">
        <v>7</v>
      </c>
      <c r="I229" s="271"/>
      <c r="J229" s="272">
        <f>ROUND(I229*H229,2)</f>
        <v>0</v>
      </c>
      <c r="K229" s="268" t="s">
        <v>155</v>
      </c>
      <c r="L229" s="273"/>
      <c r="M229" s="274" t="s">
        <v>19</v>
      </c>
      <c r="N229" s="275" t="s">
        <v>43</v>
      </c>
      <c r="O229" s="84"/>
      <c r="P229" s="229">
        <f>O229*H229</f>
        <v>0</v>
      </c>
      <c r="Q229" s="229">
        <v>0</v>
      </c>
      <c r="R229" s="229">
        <f>Q229*H229</f>
        <v>0</v>
      </c>
      <c r="S229" s="229">
        <v>0</v>
      </c>
      <c r="T229" s="230">
        <f>S229*H229</f>
        <v>0</v>
      </c>
      <c r="AR229" s="231" t="s">
        <v>316</v>
      </c>
      <c r="AT229" s="231" t="s">
        <v>215</v>
      </c>
      <c r="AU229" s="231" t="s">
        <v>164</v>
      </c>
      <c r="AY229" s="18" t="s">
        <v>149</v>
      </c>
      <c r="BE229" s="232">
        <f>IF(N229="základní",J229,0)</f>
        <v>0</v>
      </c>
      <c r="BF229" s="232">
        <f>IF(N229="snížená",J229,0)</f>
        <v>0</v>
      </c>
      <c r="BG229" s="232">
        <f>IF(N229="zákl. přenesená",J229,0)</f>
        <v>0</v>
      </c>
      <c r="BH229" s="232">
        <f>IF(N229="sníž. přenesená",J229,0)</f>
        <v>0</v>
      </c>
      <c r="BI229" s="232">
        <f>IF(N229="nulová",J229,0)</f>
        <v>0</v>
      </c>
      <c r="BJ229" s="18" t="s">
        <v>79</v>
      </c>
      <c r="BK229" s="232">
        <f>ROUND(I229*H229,2)</f>
        <v>0</v>
      </c>
      <c r="BL229" s="18" t="s">
        <v>237</v>
      </c>
      <c r="BM229" s="231" t="s">
        <v>1898</v>
      </c>
    </row>
    <row r="230" s="11" customFormat="1" ht="20.88" customHeight="1">
      <c r="B230" s="204"/>
      <c r="C230" s="205"/>
      <c r="D230" s="206" t="s">
        <v>71</v>
      </c>
      <c r="E230" s="218" t="s">
        <v>1899</v>
      </c>
      <c r="F230" s="218" t="s">
        <v>1900</v>
      </c>
      <c r="G230" s="205"/>
      <c r="H230" s="205"/>
      <c r="I230" s="208"/>
      <c r="J230" s="219">
        <f>BK230</f>
        <v>0</v>
      </c>
      <c r="K230" s="205"/>
      <c r="L230" s="210"/>
      <c r="M230" s="211"/>
      <c r="N230" s="212"/>
      <c r="O230" s="212"/>
      <c r="P230" s="213">
        <f>SUM(P231:P250)</f>
        <v>0</v>
      </c>
      <c r="Q230" s="212"/>
      <c r="R230" s="213">
        <f>SUM(R231:R250)</f>
        <v>1.3527</v>
      </c>
      <c r="S230" s="212"/>
      <c r="T230" s="214">
        <f>SUM(T231:T250)</f>
        <v>0</v>
      </c>
      <c r="AR230" s="215" t="s">
        <v>79</v>
      </c>
      <c r="AT230" s="216" t="s">
        <v>71</v>
      </c>
      <c r="AU230" s="216" t="s">
        <v>81</v>
      </c>
      <c r="AY230" s="215" t="s">
        <v>149</v>
      </c>
      <c r="BK230" s="217">
        <f>SUM(BK231:BK250)</f>
        <v>0</v>
      </c>
    </row>
    <row r="231" s="1" customFormat="1" ht="24" customHeight="1">
      <c r="B231" s="39"/>
      <c r="C231" s="220" t="s">
        <v>541</v>
      </c>
      <c r="D231" s="220" t="s">
        <v>151</v>
      </c>
      <c r="E231" s="221" t="s">
        <v>1901</v>
      </c>
      <c r="F231" s="222" t="s">
        <v>1902</v>
      </c>
      <c r="G231" s="223" t="s">
        <v>406</v>
      </c>
      <c r="H231" s="224">
        <v>1</v>
      </c>
      <c r="I231" s="225"/>
      <c r="J231" s="226">
        <f>ROUND(I231*H231,2)</f>
        <v>0</v>
      </c>
      <c r="K231" s="222" t="s">
        <v>155</v>
      </c>
      <c r="L231" s="44"/>
      <c r="M231" s="227" t="s">
        <v>19</v>
      </c>
      <c r="N231" s="228" t="s">
        <v>43</v>
      </c>
      <c r="O231" s="84"/>
      <c r="P231" s="229">
        <f>O231*H231</f>
        <v>0</v>
      </c>
      <c r="Q231" s="229">
        <v>0</v>
      </c>
      <c r="R231" s="229">
        <f>Q231*H231</f>
        <v>0</v>
      </c>
      <c r="S231" s="229">
        <v>0</v>
      </c>
      <c r="T231" s="230">
        <f>S231*H231</f>
        <v>0</v>
      </c>
      <c r="AR231" s="231" t="s">
        <v>237</v>
      </c>
      <c r="AT231" s="231" t="s">
        <v>151</v>
      </c>
      <c r="AU231" s="231" t="s">
        <v>164</v>
      </c>
      <c r="AY231" s="18" t="s">
        <v>149</v>
      </c>
      <c r="BE231" s="232">
        <f>IF(N231="základní",J231,0)</f>
        <v>0</v>
      </c>
      <c r="BF231" s="232">
        <f>IF(N231="snížená",J231,0)</f>
        <v>0</v>
      </c>
      <c r="BG231" s="232">
        <f>IF(N231="zákl. přenesená",J231,0)</f>
        <v>0</v>
      </c>
      <c r="BH231" s="232">
        <f>IF(N231="sníž. přenesená",J231,0)</f>
        <v>0</v>
      </c>
      <c r="BI231" s="232">
        <f>IF(N231="nulová",J231,0)</f>
        <v>0</v>
      </c>
      <c r="BJ231" s="18" t="s">
        <v>79</v>
      </c>
      <c r="BK231" s="232">
        <f>ROUND(I231*H231,2)</f>
        <v>0</v>
      </c>
      <c r="BL231" s="18" t="s">
        <v>237</v>
      </c>
      <c r="BM231" s="231" t="s">
        <v>1903</v>
      </c>
    </row>
    <row r="232" s="1" customFormat="1" ht="16.5" customHeight="1">
      <c r="B232" s="39"/>
      <c r="C232" s="220" t="s">
        <v>605</v>
      </c>
      <c r="D232" s="220" t="s">
        <v>151</v>
      </c>
      <c r="E232" s="221" t="s">
        <v>1904</v>
      </c>
      <c r="F232" s="222" t="s">
        <v>1905</v>
      </c>
      <c r="G232" s="223" t="s">
        <v>406</v>
      </c>
      <c r="H232" s="224">
        <v>35</v>
      </c>
      <c r="I232" s="225"/>
      <c r="J232" s="226">
        <f>ROUND(I232*H232,2)</f>
        <v>0</v>
      </c>
      <c r="K232" s="222" t="s">
        <v>155</v>
      </c>
      <c r="L232" s="44"/>
      <c r="M232" s="227" t="s">
        <v>19</v>
      </c>
      <c r="N232" s="228" t="s">
        <v>43</v>
      </c>
      <c r="O232" s="84"/>
      <c r="P232" s="229">
        <f>O232*H232</f>
        <v>0</v>
      </c>
      <c r="Q232" s="229">
        <v>0</v>
      </c>
      <c r="R232" s="229">
        <f>Q232*H232</f>
        <v>0</v>
      </c>
      <c r="S232" s="229">
        <v>0</v>
      </c>
      <c r="T232" s="230">
        <f>S232*H232</f>
        <v>0</v>
      </c>
      <c r="AR232" s="231" t="s">
        <v>237</v>
      </c>
      <c r="AT232" s="231" t="s">
        <v>151</v>
      </c>
      <c r="AU232" s="231" t="s">
        <v>164</v>
      </c>
      <c r="AY232" s="18" t="s">
        <v>149</v>
      </c>
      <c r="BE232" s="232">
        <f>IF(N232="základní",J232,0)</f>
        <v>0</v>
      </c>
      <c r="BF232" s="232">
        <f>IF(N232="snížená",J232,0)</f>
        <v>0</v>
      </c>
      <c r="BG232" s="232">
        <f>IF(N232="zákl. přenesená",J232,0)</f>
        <v>0</v>
      </c>
      <c r="BH232" s="232">
        <f>IF(N232="sníž. přenesená",J232,0)</f>
        <v>0</v>
      </c>
      <c r="BI232" s="232">
        <f>IF(N232="nulová",J232,0)</f>
        <v>0</v>
      </c>
      <c r="BJ232" s="18" t="s">
        <v>79</v>
      </c>
      <c r="BK232" s="232">
        <f>ROUND(I232*H232,2)</f>
        <v>0</v>
      </c>
      <c r="BL232" s="18" t="s">
        <v>237</v>
      </c>
      <c r="BM232" s="231" t="s">
        <v>1906</v>
      </c>
    </row>
    <row r="233" s="1" customFormat="1" ht="16.5" customHeight="1">
      <c r="B233" s="39"/>
      <c r="C233" s="220" t="s">
        <v>673</v>
      </c>
      <c r="D233" s="220" t="s">
        <v>151</v>
      </c>
      <c r="E233" s="221" t="s">
        <v>1907</v>
      </c>
      <c r="F233" s="222" t="s">
        <v>1908</v>
      </c>
      <c r="G233" s="223" t="s">
        <v>406</v>
      </c>
      <c r="H233" s="224">
        <v>6</v>
      </c>
      <c r="I233" s="225"/>
      <c r="J233" s="226">
        <f>ROUND(I233*H233,2)</f>
        <v>0</v>
      </c>
      <c r="K233" s="222" t="s">
        <v>155</v>
      </c>
      <c r="L233" s="44"/>
      <c r="M233" s="227" t="s">
        <v>19</v>
      </c>
      <c r="N233" s="228" t="s">
        <v>43</v>
      </c>
      <c r="O233" s="84"/>
      <c r="P233" s="229">
        <f>O233*H233</f>
        <v>0</v>
      </c>
      <c r="Q233" s="229">
        <v>0</v>
      </c>
      <c r="R233" s="229">
        <f>Q233*H233</f>
        <v>0</v>
      </c>
      <c r="S233" s="229">
        <v>0</v>
      </c>
      <c r="T233" s="230">
        <f>S233*H233</f>
        <v>0</v>
      </c>
      <c r="AR233" s="231" t="s">
        <v>237</v>
      </c>
      <c r="AT233" s="231" t="s">
        <v>151</v>
      </c>
      <c r="AU233" s="231" t="s">
        <v>164</v>
      </c>
      <c r="AY233" s="18" t="s">
        <v>149</v>
      </c>
      <c r="BE233" s="232">
        <f>IF(N233="základní",J233,0)</f>
        <v>0</v>
      </c>
      <c r="BF233" s="232">
        <f>IF(N233="snížená",J233,0)</f>
        <v>0</v>
      </c>
      <c r="BG233" s="232">
        <f>IF(N233="zákl. přenesená",J233,0)</f>
        <v>0</v>
      </c>
      <c r="BH233" s="232">
        <f>IF(N233="sníž. přenesená",J233,0)</f>
        <v>0</v>
      </c>
      <c r="BI233" s="232">
        <f>IF(N233="nulová",J233,0)</f>
        <v>0</v>
      </c>
      <c r="BJ233" s="18" t="s">
        <v>79</v>
      </c>
      <c r="BK233" s="232">
        <f>ROUND(I233*H233,2)</f>
        <v>0</v>
      </c>
      <c r="BL233" s="18" t="s">
        <v>237</v>
      </c>
      <c r="BM233" s="231" t="s">
        <v>1909</v>
      </c>
    </row>
    <row r="234" s="1" customFormat="1" ht="16.5" customHeight="1">
      <c r="B234" s="39"/>
      <c r="C234" s="220" t="s">
        <v>679</v>
      </c>
      <c r="D234" s="220" t="s">
        <v>151</v>
      </c>
      <c r="E234" s="221" t="s">
        <v>1910</v>
      </c>
      <c r="F234" s="222" t="s">
        <v>1911</v>
      </c>
      <c r="G234" s="223" t="s">
        <v>406</v>
      </c>
      <c r="H234" s="224">
        <v>5</v>
      </c>
      <c r="I234" s="225"/>
      <c r="J234" s="226">
        <f>ROUND(I234*H234,2)</f>
        <v>0</v>
      </c>
      <c r="K234" s="222" t="s">
        <v>155</v>
      </c>
      <c r="L234" s="44"/>
      <c r="M234" s="227" t="s">
        <v>19</v>
      </c>
      <c r="N234" s="228" t="s">
        <v>43</v>
      </c>
      <c r="O234" s="84"/>
      <c r="P234" s="229">
        <f>O234*H234</f>
        <v>0</v>
      </c>
      <c r="Q234" s="229">
        <v>0</v>
      </c>
      <c r="R234" s="229">
        <f>Q234*H234</f>
        <v>0</v>
      </c>
      <c r="S234" s="229">
        <v>0</v>
      </c>
      <c r="T234" s="230">
        <f>S234*H234</f>
        <v>0</v>
      </c>
      <c r="AR234" s="231" t="s">
        <v>237</v>
      </c>
      <c r="AT234" s="231" t="s">
        <v>151</v>
      </c>
      <c r="AU234" s="231" t="s">
        <v>164</v>
      </c>
      <c r="AY234" s="18" t="s">
        <v>149</v>
      </c>
      <c r="BE234" s="232">
        <f>IF(N234="základní",J234,0)</f>
        <v>0</v>
      </c>
      <c r="BF234" s="232">
        <f>IF(N234="snížená",J234,0)</f>
        <v>0</v>
      </c>
      <c r="BG234" s="232">
        <f>IF(N234="zákl. přenesená",J234,0)</f>
        <v>0</v>
      </c>
      <c r="BH234" s="232">
        <f>IF(N234="sníž. přenesená",J234,0)</f>
        <v>0</v>
      </c>
      <c r="BI234" s="232">
        <f>IF(N234="nulová",J234,0)</f>
        <v>0</v>
      </c>
      <c r="BJ234" s="18" t="s">
        <v>79</v>
      </c>
      <c r="BK234" s="232">
        <f>ROUND(I234*H234,2)</f>
        <v>0</v>
      </c>
      <c r="BL234" s="18" t="s">
        <v>237</v>
      </c>
      <c r="BM234" s="231" t="s">
        <v>1912</v>
      </c>
    </row>
    <row r="235" s="1" customFormat="1" ht="16.5" customHeight="1">
      <c r="B235" s="39"/>
      <c r="C235" s="220" t="s">
        <v>686</v>
      </c>
      <c r="D235" s="220" t="s">
        <v>151</v>
      </c>
      <c r="E235" s="221" t="s">
        <v>1913</v>
      </c>
      <c r="F235" s="222" t="s">
        <v>1914</v>
      </c>
      <c r="G235" s="223" t="s">
        <v>406</v>
      </c>
      <c r="H235" s="224">
        <v>2</v>
      </c>
      <c r="I235" s="225"/>
      <c r="J235" s="226">
        <f>ROUND(I235*H235,2)</f>
        <v>0</v>
      </c>
      <c r="K235" s="222" t="s">
        <v>155</v>
      </c>
      <c r="L235" s="44"/>
      <c r="M235" s="227" t="s">
        <v>19</v>
      </c>
      <c r="N235" s="228" t="s">
        <v>43</v>
      </c>
      <c r="O235" s="84"/>
      <c r="P235" s="229">
        <f>O235*H235</f>
        <v>0</v>
      </c>
      <c r="Q235" s="229">
        <v>0</v>
      </c>
      <c r="R235" s="229">
        <f>Q235*H235</f>
        <v>0</v>
      </c>
      <c r="S235" s="229">
        <v>0</v>
      </c>
      <c r="T235" s="230">
        <f>S235*H235</f>
        <v>0</v>
      </c>
      <c r="AR235" s="231" t="s">
        <v>237</v>
      </c>
      <c r="AT235" s="231" t="s">
        <v>151</v>
      </c>
      <c r="AU235" s="231" t="s">
        <v>164</v>
      </c>
      <c r="AY235" s="18" t="s">
        <v>149</v>
      </c>
      <c r="BE235" s="232">
        <f>IF(N235="základní",J235,0)</f>
        <v>0</v>
      </c>
      <c r="BF235" s="232">
        <f>IF(N235="snížená",J235,0)</f>
        <v>0</v>
      </c>
      <c r="BG235" s="232">
        <f>IF(N235="zákl. přenesená",J235,0)</f>
        <v>0</v>
      </c>
      <c r="BH235" s="232">
        <f>IF(N235="sníž. přenesená",J235,0)</f>
        <v>0</v>
      </c>
      <c r="BI235" s="232">
        <f>IF(N235="nulová",J235,0)</f>
        <v>0</v>
      </c>
      <c r="BJ235" s="18" t="s">
        <v>79</v>
      </c>
      <c r="BK235" s="232">
        <f>ROUND(I235*H235,2)</f>
        <v>0</v>
      </c>
      <c r="BL235" s="18" t="s">
        <v>237</v>
      </c>
      <c r="BM235" s="231" t="s">
        <v>1915</v>
      </c>
    </row>
    <row r="236" s="1" customFormat="1" ht="16.5" customHeight="1">
      <c r="B236" s="39"/>
      <c r="C236" s="220" t="s">
        <v>691</v>
      </c>
      <c r="D236" s="220" t="s">
        <v>151</v>
      </c>
      <c r="E236" s="221" t="s">
        <v>1916</v>
      </c>
      <c r="F236" s="222" t="s">
        <v>1917</v>
      </c>
      <c r="G236" s="223" t="s">
        <v>406</v>
      </c>
      <c r="H236" s="224">
        <v>3</v>
      </c>
      <c r="I236" s="225"/>
      <c r="J236" s="226">
        <f>ROUND(I236*H236,2)</f>
        <v>0</v>
      </c>
      <c r="K236" s="222" t="s">
        <v>155</v>
      </c>
      <c r="L236" s="44"/>
      <c r="M236" s="227" t="s">
        <v>19</v>
      </c>
      <c r="N236" s="228" t="s">
        <v>43</v>
      </c>
      <c r="O236" s="84"/>
      <c r="P236" s="229">
        <f>O236*H236</f>
        <v>0</v>
      </c>
      <c r="Q236" s="229">
        <v>0</v>
      </c>
      <c r="R236" s="229">
        <f>Q236*H236</f>
        <v>0</v>
      </c>
      <c r="S236" s="229">
        <v>0</v>
      </c>
      <c r="T236" s="230">
        <f>S236*H236</f>
        <v>0</v>
      </c>
      <c r="AR236" s="231" t="s">
        <v>237</v>
      </c>
      <c r="AT236" s="231" t="s">
        <v>151</v>
      </c>
      <c r="AU236" s="231" t="s">
        <v>164</v>
      </c>
      <c r="AY236" s="18" t="s">
        <v>149</v>
      </c>
      <c r="BE236" s="232">
        <f>IF(N236="základní",J236,0)</f>
        <v>0</v>
      </c>
      <c r="BF236" s="232">
        <f>IF(N236="snížená",J236,0)</f>
        <v>0</v>
      </c>
      <c r="BG236" s="232">
        <f>IF(N236="zákl. přenesená",J236,0)</f>
        <v>0</v>
      </c>
      <c r="BH236" s="232">
        <f>IF(N236="sníž. přenesená",J236,0)</f>
        <v>0</v>
      </c>
      <c r="BI236" s="232">
        <f>IF(N236="nulová",J236,0)</f>
        <v>0</v>
      </c>
      <c r="BJ236" s="18" t="s">
        <v>79</v>
      </c>
      <c r="BK236" s="232">
        <f>ROUND(I236*H236,2)</f>
        <v>0</v>
      </c>
      <c r="BL236" s="18" t="s">
        <v>237</v>
      </c>
      <c r="BM236" s="231" t="s">
        <v>1918</v>
      </c>
    </row>
    <row r="237" s="1" customFormat="1" ht="16.5" customHeight="1">
      <c r="B237" s="39"/>
      <c r="C237" s="220" t="s">
        <v>696</v>
      </c>
      <c r="D237" s="220" t="s">
        <v>151</v>
      </c>
      <c r="E237" s="221" t="s">
        <v>1919</v>
      </c>
      <c r="F237" s="222" t="s">
        <v>1920</v>
      </c>
      <c r="G237" s="223" t="s">
        <v>406</v>
      </c>
      <c r="H237" s="224">
        <v>7</v>
      </c>
      <c r="I237" s="225"/>
      <c r="J237" s="226">
        <f>ROUND(I237*H237,2)</f>
        <v>0</v>
      </c>
      <c r="K237" s="222" t="s">
        <v>155</v>
      </c>
      <c r="L237" s="44"/>
      <c r="M237" s="227" t="s">
        <v>19</v>
      </c>
      <c r="N237" s="228" t="s">
        <v>43</v>
      </c>
      <c r="O237" s="84"/>
      <c r="P237" s="229">
        <f>O237*H237</f>
        <v>0</v>
      </c>
      <c r="Q237" s="229">
        <v>0</v>
      </c>
      <c r="R237" s="229">
        <f>Q237*H237</f>
        <v>0</v>
      </c>
      <c r="S237" s="229">
        <v>0</v>
      </c>
      <c r="T237" s="230">
        <f>S237*H237</f>
        <v>0</v>
      </c>
      <c r="AR237" s="231" t="s">
        <v>237</v>
      </c>
      <c r="AT237" s="231" t="s">
        <v>151</v>
      </c>
      <c r="AU237" s="231" t="s">
        <v>164</v>
      </c>
      <c r="AY237" s="18" t="s">
        <v>149</v>
      </c>
      <c r="BE237" s="232">
        <f>IF(N237="základní",J237,0)</f>
        <v>0</v>
      </c>
      <c r="BF237" s="232">
        <f>IF(N237="snížená",J237,0)</f>
        <v>0</v>
      </c>
      <c r="BG237" s="232">
        <f>IF(N237="zákl. přenesená",J237,0)</f>
        <v>0</v>
      </c>
      <c r="BH237" s="232">
        <f>IF(N237="sníž. přenesená",J237,0)</f>
        <v>0</v>
      </c>
      <c r="BI237" s="232">
        <f>IF(N237="nulová",J237,0)</f>
        <v>0</v>
      </c>
      <c r="BJ237" s="18" t="s">
        <v>79</v>
      </c>
      <c r="BK237" s="232">
        <f>ROUND(I237*H237,2)</f>
        <v>0</v>
      </c>
      <c r="BL237" s="18" t="s">
        <v>237</v>
      </c>
      <c r="BM237" s="231" t="s">
        <v>1921</v>
      </c>
    </row>
    <row r="238" s="1" customFormat="1" ht="24" customHeight="1">
      <c r="B238" s="39"/>
      <c r="C238" s="266" t="s">
        <v>701</v>
      </c>
      <c r="D238" s="266" t="s">
        <v>215</v>
      </c>
      <c r="E238" s="267" t="s">
        <v>1922</v>
      </c>
      <c r="F238" s="268" t="s">
        <v>1923</v>
      </c>
      <c r="G238" s="269" t="s">
        <v>406</v>
      </c>
      <c r="H238" s="270">
        <v>1</v>
      </c>
      <c r="I238" s="271"/>
      <c r="J238" s="272">
        <f>ROUND(I238*H238,2)</f>
        <v>0</v>
      </c>
      <c r="K238" s="268" t="s">
        <v>457</v>
      </c>
      <c r="L238" s="273"/>
      <c r="M238" s="274" t="s">
        <v>19</v>
      </c>
      <c r="N238" s="275" t="s">
        <v>43</v>
      </c>
      <c r="O238" s="84"/>
      <c r="P238" s="229">
        <f>O238*H238</f>
        <v>0</v>
      </c>
      <c r="Q238" s="229">
        <v>0</v>
      </c>
      <c r="R238" s="229">
        <f>Q238*H238</f>
        <v>0</v>
      </c>
      <c r="S238" s="229">
        <v>0</v>
      </c>
      <c r="T238" s="230">
        <f>S238*H238</f>
        <v>0</v>
      </c>
      <c r="AR238" s="231" t="s">
        <v>194</v>
      </c>
      <c r="AT238" s="231" t="s">
        <v>215</v>
      </c>
      <c r="AU238" s="231" t="s">
        <v>164</v>
      </c>
      <c r="AY238" s="18" t="s">
        <v>149</v>
      </c>
      <c r="BE238" s="232">
        <f>IF(N238="základní",J238,0)</f>
        <v>0</v>
      </c>
      <c r="BF238" s="232">
        <f>IF(N238="snížená",J238,0)</f>
        <v>0</v>
      </c>
      <c r="BG238" s="232">
        <f>IF(N238="zákl. přenesená",J238,0)</f>
        <v>0</v>
      </c>
      <c r="BH238" s="232">
        <f>IF(N238="sníž. přenesená",J238,0)</f>
        <v>0</v>
      </c>
      <c r="BI238" s="232">
        <f>IF(N238="nulová",J238,0)</f>
        <v>0</v>
      </c>
      <c r="BJ238" s="18" t="s">
        <v>79</v>
      </c>
      <c r="BK238" s="232">
        <f>ROUND(I238*H238,2)</f>
        <v>0</v>
      </c>
      <c r="BL238" s="18" t="s">
        <v>156</v>
      </c>
      <c r="BM238" s="231" t="s">
        <v>1924</v>
      </c>
    </row>
    <row r="239" s="1" customFormat="1" ht="24" customHeight="1">
      <c r="B239" s="39"/>
      <c r="C239" s="266" t="s">
        <v>707</v>
      </c>
      <c r="D239" s="266" t="s">
        <v>215</v>
      </c>
      <c r="E239" s="267" t="s">
        <v>1925</v>
      </c>
      <c r="F239" s="268" t="s">
        <v>1926</v>
      </c>
      <c r="G239" s="269" t="s">
        <v>406</v>
      </c>
      <c r="H239" s="270">
        <v>1</v>
      </c>
      <c r="I239" s="271"/>
      <c r="J239" s="272">
        <f>ROUND(I239*H239,2)</f>
        <v>0</v>
      </c>
      <c r="K239" s="268" t="s">
        <v>457</v>
      </c>
      <c r="L239" s="273"/>
      <c r="M239" s="274" t="s">
        <v>19</v>
      </c>
      <c r="N239" s="275" t="s">
        <v>43</v>
      </c>
      <c r="O239" s="84"/>
      <c r="P239" s="229">
        <f>O239*H239</f>
        <v>0</v>
      </c>
      <c r="Q239" s="229">
        <v>0</v>
      </c>
      <c r="R239" s="229">
        <f>Q239*H239</f>
        <v>0</v>
      </c>
      <c r="S239" s="229">
        <v>0</v>
      </c>
      <c r="T239" s="230">
        <f>S239*H239</f>
        <v>0</v>
      </c>
      <c r="AR239" s="231" t="s">
        <v>194</v>
      </c>
      <c r="AT239" s="231" t="s">
        <v>215</v>
      </c>
      <c r="AU239" s="231" t="s">
        <v>164</v>
      </c>
      <c r="AY239" s="18" t="s">
        <v>149</v>
      </c>
      <c r="BE239" s="232">
        <f>IF(N239="základní",J239,0)</f>
        <v>0</v>
      </c>
      <c r="BF239" s="232">
        <f>IF(N239="snížená",J239,0)</f>
        <v>0</v>
      </c>
      <c r="BG239" s="232">
        <f>IF(N239="zákl. přenesená",J239,0)</f>
        <v>0</v>
      </c>
      <c r="BH239" s="232">
        <f>IF(N239="sníž. přenesená",J239,0)</f>
        <v>0</v>
      </c>
      <c r="BI239" s="232">
        <f>IF(N239="nulová",J239,0)</f>
        <v>0</v>
      </c>
      <c r="BJ239" s="18" t="s">
        <v>79</v>
      </c>
      <c r="BK239" s="232">
        <f>ROUND(I239*H239,2)</f>
        <v>0</v>
      </c>
      <c r="BL239" s="18" t="s">
        <v>156</v>
      </c>
      <c r="BM239" s="231" t="s">
        <v>1927</v>
      </c>
    </row>
    <row r="240" s="1" customFormat="1" ht="16.5" customHeight="1">
      <c r="B240" s="39"/>
      <c r="C240" s="266" t="s">
        <v>715</v>
      </c>
      <c r="D240" s="266" t="s">
        <v>215</v>
      </c>
      <c r="E240" s="267" t="s">
        <v>1928</v>
      </c>
      <c r="F240" s="268" t="s">
        <v>1929</v>
      </c>
      <c r="G240" s="269" t="s">
        <v>1930</v>
      </c>
      <c r="H240" s="270">
        <v>1</v>
      </c>
      <c r="I240" s="271"/>
      <c r="J240" s="272">
        <f>ROUND(I240*H240,2)</f>
        <v>0</v>
      </c>
      <c r="K240" s="268" t="s">
        <v>457</v>
      </c>
      <c r="L240" s="273"/>
      <c r="M240" s="274" t="s">
        <v>19</v>
      </c>
      <c r="N240" s="275" t="s">
        <v>43</v>
      </c>
      <c r="O240" s="84"/>
      <c r="P240" s="229">
        <f>O240*H240</f>
        <v>0</v>
      </c>
      <c r="Q240" s="229">
        <v>1.3317000000000001</v>
      </c>
      <c r="R240" s="229">
        <f>Q240*H240</f>
        <v>1.3317000000000001</v>
      </c>
      <c r="S240" s="229">
        <v>0</v>
      </c>
      <c r="T240" s="230">
        <f>S240*H240</f>
        <v>0</v>
      </c>
      <c r="AR240" s="231" t="s">
        <v>194</v>
      </c>
      <c r="AT240" s="231" t="s">
        <v>215</v>
      </c>
      <c r="AU240" s="231" t="s">
        <v>164</v>
      </c>
      <c r="AY240" s="18" t="s">
        <v>149</v>
      </c>
      <c r="BE240" s="232">
        <f>IF(N240="základní",J240,0)</f>
        <v>0</v>
      </c>
      <c r="BF240" s="232">
        <f>IF(N240="snížená",J240,0)</f>
        <v>0</v>
      </c>
      <c r="BG240" s="232">
        <f>IF(N240="zákl. přenesená",J240,0)</f>
        <v>0</v>
      </c>
      <c r="BH240" s="232">
        <f>IF(N240="sníž. přenesená",J240,0)</f>
        <v>0</v>
      </c>
      <c r="BI240" s="232">
        <f>IF(N240="nulová",J240,0)</f>
        <v>0</v>
      </c>
      <c r="BJ240" s="18" t="s">
        <v>79</v>
      </c>
      <c r="BK240" s="232">
        <f>ROUND(I240*H240,2)</f>
        <v>0</v>
      </c>
      <c r="BL240" s="18" t="s">
        <v>156</v>
      </c>
      <c r="BM240" s="231" t="s">
        <v>1931</v>
      </c>
    </row>
    <row r="241" s="1" customFormat="1" ht="16.5" customHeight="1">
      <c r="B241" s="39"/>
      <c r="C241" s="266" t="s">
        <v>719</v>
      </c>
      <c r="D241" s="266" t="s">
        <v>215</v>
      </c>
      <c r="E241" s="267" t="s">
        <v>1932</v>
      </c>
      <c r="F241" s="268" t="s">
        <v>1933</v>
      </c>
      <c r="G241" s="269" t="s">
        <v>406</v>
      </c>
      <c r="H241" s="270">
        <v>1</v>
      </c>
      <c r="I241" s="271"/>
      <c r="J241" s="272">
        <f>ROUND(I241*H241,2)</f>
        <v>0</v>
      </c>
      <c r="K241" s="268" t="s">
        <v>457</v>
      </c>
      <c r="L241" s="273"/>
      <c r="M241" s="274" t="s">
        <v>19</v>
      </c>
      <c r="N241" s="275" t="s">
        <v>43</v>
      </c>
      <c r="O241" s="84"/>
      <c r="P241" s="229">
        <f>O241*H241</f>
        <v>0</v>
      </c>
      <c r="Q241" s="229">
        <v>0</v>
      </c>
      <c r="R241" s="229">
        <f>Q241*H241</f>
        <v>0</v>
      </c>
      <c r="S241" s="229">
        <v>0</v>
      </c>
      <c r="T241" s="230">
        <f>S241*H241</f>
        <v>0</v>
      </c>
      <c r="AR241" s="231" t="s">
        <v>194</v>
      </c>
      <c r="AT241" s="231" t="s">
        <v>215</v>
      </c>
      <c r="AU241" s="231" t="s">
        <v>164</v>
      </c>
      <c r="AY241" s="18" t="s">
        <v>149</v>
      </c>
      <c r="BE241" s="232">
        <f>IF(N241="základní",J241,0)</f>
        <v>0</v>
      </c>
      <c r="BF241" s="232">
        <f>IF(N241="snížená",J241,0)</f>
        <v>0</v>
      </c>
      <c r="BG241" s="232">
        <f>IF(N241="zákl. přenesená",J241,0)</f>
        <v>0</v>
      </c>
      <c r="BH241" s="232">
        <f>IF(N241="sníž. přenesená",J241,0)</f>
        <v>0</v>
      </c>
      <c r="BI241" s="232">
        <f>IF(N241="nulová",J241,0)</f>
        <v>0</v>
      </c>
      <c r="BJ241" s="18" t="s">
        <v>79</v>
      </c>
      <c r="BK241" s="232">
        <f>ROUND(I241*H241,2)</f>
        <v>0</v>
      </c>
      <c r="BL241" s="18" t="s">
        <v>156</v>
      </c>
      <c r="BM241" s="231" t="s">
        <v>1934</v>
      </c>
    </row>
    <row r="242" s="1" customFormat="1" ht="16.5" customHeight="1">
      <c r="B242" s="39"/>
      <c r="C242" s="266" t="s">
        <v>724</v>
      </c>
      <c r="D242" s="266" t="s">
        <v>215</v>
      </c>
      <c r="E242" s="267" t="s">
        <v>1935</v>
      </c>
      <c r="F242" s="268" t="s">
        <v>1936</v>
      </c>
      <c r="G242" s="269" t="s">
        <v>406</v>
      </c>
      <c r="H242" s="270">
        <v>14</v>
      </c>
      <c r="I242" s="271"/>
      <c r="J242" s="272">
        <f>ROUND(I242*H242,2)</f>
        <v>0</v>
      </c>
      <c r="K242" s="268" t="s">
        <v>457</v>
      </c>
      <c r="L242" s="273"/>
      <c r="M242" s="274" t="s">
        <v>19</v>
      </c>
      <c r="N242" s="275" t="s">
        <v>43</v>
      </c>
      <c r="O242" s="84"/>
      <c r="P242" s="229">
        <f>O242*H242</f>
        <v>0</v>
      </c>
      <c r="Q242" s="229">
        <v>0</v>
      </c>
      <c r="R242" s="229">
        <f>Q242*H242</f>
        <v>0</v>
      </c>
      <c r="S242" s="229">
        <v>0</v>
      </c>
      <c r="T242" s="230">
        <f>S242*H242</f>
        <v>0</v>
      </c>
      <c r="AR242" s="231" t="s">
        <v>194</v>
      </c>
      <c r="AT242" s="231" t="s">
        <v>215</v>
      </c>
      <c r="AU242" s="231" t="s">
        <v>164</v>
      </c>
      <c r="AY242" s="18" t="s">
        <v>149</v>
      </c>
      <c r="BE242" s="232">
        <f>IF(N242="základní",J242,0)</f>
        <v>0</v>
      </c>
      <c r="BF242" s="232">
        <f>IF(N242="snížená",J242,0)</f>
        <v>0</v>
      </c>
      <c r="BG242" s="232">
        <f>IF(N242="zákl. přenesená",J242,0)</f>
        <v>0</v>
      </c>
      <c r="BH242" s="232">
        <f>IF(N242="sníž. přenesená",J242,0)</f>
        <v>0</v>
      </c>
      <c r="BI242" s="232">
        <f>IF(N242="nulová",J242,0)</f>
        <v>0</v>
      </c>
      <c r="BJ242" s="18" t="s">
        <v>79</v>
      </c>
      <c r="BK242" s="232">
        <f>ROUND(I242*H242,2)</f>
        <v>0</v>
      </c>
      <c r="BL242" s="18" t="s">
        <v>156</v>
      </c>
      <c r="BM242" s="231" t="s">
        <v>1937</v>
      </c>
    </row>
    <row r="243" s="1" customFormat="1" ht="16.5" customHeight="1">
      <c r="B243" s="39"/>
      <c r="C243" s="266" t="s">
        <v>729</v>
      </c>
      <c r="D243" s="266" t="s">
        <v>215</v>
      </c>
      <c r="E243" s="267" t="s">
        <v>1938</v>
      </c>
      <c r="F243" s="268" t="s">
        <v>1939</v>
      </c>
      <c r="G243" s="269" t="s">
        <v>406</v>
      </c>
      <c r="H243" s="270">
        <v>21</v>
      </c>
      <c r="I243" s="271"/>
      <c r="J243" s="272">
        <f>ROUND(I243*H243,2)</f>
        <v>0</v>
      </c>
      <c r="K243" s="268" t="s">
        <v>457</v>
      </c>
      <c r="L243" s="273"/>
      <c r="M243" s="274" t="s">
        <v>19</v>
      </c>
      <c r="N243" s="275" t="s">
        <v>43</v>
      </c>
      <c r="O243" s="84"/>
      <c r="P243" s="229">
        <f>O243*H243</f>
        <v>0</v>
      </c>
      <c r="Q243" s="229">
        <v>0</v>
      </c>
      <c r="R243" s="229">
        <f>Q243*H243</f>
        <v>0</v>
      </c>
      <c r="S243" s="229">
        <v>0</v>
      </c>
      <c r="T243" s="230">
        <f>S243*H243</f>
        <v>0</v>
      </c>
      <c r="AR243" s="231" t="s">
        <v>194</v>
      </c>
      <c r="AT243" s="231" t="s">
        <v>215</v>
      </c>
      <c r="AU243" s="231" t="s">
        <v>164</v>
      </c>
      <c r="AY243" s="18" t="s">
        <v>149</v>
      </c>
      <c r="BE243" s="232">
        <f>IF(N243="základní",J243,0)</f>
        <v>0</v>
      </c>
      <c r="BF243" s="232">
        <f>IF(N243="snížená",J243,0)</f>
        <v>0</v>
      </c>
      <c r="BG243" s="232">
        <f>IF(N243="zákl. přenesená",J243,0)</f>
        <v>0</v>
      </c>
      <c r="BH243" s="232">
        <f>IF(N243="sníž. přenesená",J243,0)</f>
        <v>0</v>
      </c>
      <c r="BI243" s="232">
        <f>IF(N243="nulová",J243,0)</f>
        <v>0</v>
      </c>
      <c r="BJ243" s="18" t="s">
        <v>79</v>
      </c>
      <c r="BK243" s="232">
        <f>ROUND(I243*H243,2)</f>
        <v>0</v>
      </c>
      <c r="BL243" s="18" t="s">
        <v>156</v>
      </c>
      <c r="BM243" s="231" t="s">
        <v>1940</v>
      </c>
    </row>
    <row r="244" s="1" customFormat="1" ht="16.5" customHeight="1">
      <c r="B244" s="39"/>
      <c r="C244" s="266" t="s">
        <v>734</v>
      </c>
      <c r="D244" s="266" t="s">
        <v>215</v>
      </c>
      <c r="E244" s="267" t="s">
        <v>1941</v>
      </c>
      <c r="F244" s="268" t="s">
        <v>1942</v>
      </c>
      <c r="G244" s="269" t="s">
        <v>406</v>
      </c>
      <c r="H244" s="270">
        <v>5</v>
      </c>
      <c r="I244" s="271"/>
      <c r="J244" s="272">
        <f>ROUND(I244*H244,2)</f>
        <v>0</v>
      </c>
      <c r="K244" s="268" t="s">
        <v>457</v>
      </c>
      <c r="L244" s="273"/>
      <c r="M244" s="274" t="s">
        <v>19</v>
      </c>
      <c r="N244" s="275" t="s">
        <v>43</v>
      </c>
      <c r="O244" s="84"/>
      <c r="P244" s="229">
        <f>O244*H244</f>
        <v>0</v>
      </c>
      <c r="Q244" s="229">
        <v>0</v>
      </c>
      <c r="R244" s="229">
        <f>Q244*H244</f>
        <v>0</v>
      </c>
      <c r="S244" s="229">
        <v>0</v>
      </c>
      <c r="T244" s="230">
        <f>S244*H244</f>
        <v>0</v>
      </c>
      <c r="AR244" s="231" t="s">
        <v>194</v>
      </c>
      <c r="AT244" s="231" t="s">
        <v>215</v>
      </c>
      <c r="AU244" s="231" t="s">
        <v>164</v>
      </c>
      <c r="AY244" s="18" t="s">
        <v>149</v>
      </c>
      <c r="BE244" s="232">
        <f>IF(N244="základní",J244,0)</f>
        <v>0</v>
      </c>
      <c r="BF244" s="232">
        <f>IF(N244="snížená",J244,0)</f>
        <v>0</v>
      </c>
      <c r="BG244" s="232">
        <f>IF(N244="zákl. přenesená",J244,0)</f>
        <v>0</v>
      </c>
      <c r="BH244" s="232">
        <f>IF(N244="sníž. přenesená",J244,0)</f>
        <v>0</v>
      </c>
      <c r="BI244" s="232">
        <f>IF(N244="nulová",J244,0)</f>
        <v>0</v>
      </c>
      <c r="BJ244" s="18" t="s">
        <v>79</v>
      </c>
      <c r="BK244" s="232">
        <f>ROUND(I244*H244,2)</f>
        <v>0</v>
      </c>
      <c r="BL244" s="18" t="s">
        <v>156</v>
      </c>
      <c r="BM244" s="231" t="s">
        <v>1943</v>
      </c>
    </row>
    <row r="245" s="1" customFormat="1" ht="16.5" customHeight="1">
      <c r="B245" s="39"/>
      <c r="C245" s="266" t="s">
        <v>740</v>
      </c>
      <c r="D245" s="266" t="s">
        <v>215</v>
      </c>
      <c r="E245" s="267" t="s">
        <v>1944</v>
      </c>
      <c r="F245" s="268" t="s">
        <v>1945</v>
      </c>
      <c r="G245" s="269" t="s">
        <v>406</v>
      </c>
      <c r="H245" s="270">
        <v>4</v>
      </c>
      <c r="I245" s="271"/>
      <c r="J245" s="272">
        <f>ROUND(I245*H245,2)</f>
        <v>0</v>
      </c>
      <c r="K245" s="268" t="s">
        <v>457</v>
      </c>
      <c r="L245" s="273"/>
      <c r="M245" s="274" t="s">
        <v>19</v>
      </c>
      <c r="N245" s="275" t="s">
        <v>43</v>
      </c>
      <c r="O245" s="84"/>
      <c r="P245" s="229">
        <f>O245*H245</f>
        <v>0</v>
      </c>
      <c r="Q245" s="229">
        <v>0</v>
      </c>
      <c r="R245" s="229">
        <f>Q245*H245</f>
        <v>0</v>
      </c>
      <c r="S245" s="229">
        <v>0</v>
      </c>
      <c r="T245" s="230">
        <f>S245*H245</f>
        <v>0</v>
      </c>
      <c r="AR245" s="231" t="s">
        <v>194</v>
      </c>
      <c r="AT245" s="231" t="s">
        <v>215</v>
      </c>
      <c r="AU245" s="231" t="s">
        <v>164</v>
      </c>
      <c r="AY245" s="18" t="s">
        <v>149</v>
      </c>
      <c r="BE245" s="232">
        <f>IF(N245="základní",J245,0)</f>
        <v>0</v>
      </c>
      <c r="BF245" s="232">
        <f>IF(N245="snížená",J245,0)</f>
        <v>0</v>
      </c>
      <c r="BG245" s="232">
        <f>IF(N245="zákl. přenesená",J245,0)</f>
        <v>0</v>
      </c>
      <c r="BH245" s="232">
        <f>IF(N245="sníž. přenesená",J245,0)</f>
        <v>0</v>
      </c>
      <c r="BI245" s="232">
        <f>IF(N245="nulová",J245,0)</f>
        <v>0</v>
      </c>
      <c r="BJ245" s="18" t="s">
        <v>79</v>
      </c>
      <c r="BK245" s="232">
        <f>ROUND(I245*H245,2)</f>
        <v>0</v>
      </c>
      <c r="BL245" s="18" t="s">
        <v>156</v>
      </c>
      <c r="BM245" s="231" t="s">
        <v>1946</v>
      </c>
    </row>
    <row r="246" s="1" customFormat="1" ht="16.5" customHeight="1">
      <c r="B246" s="39"/>
      <c r="C246" s="266" t="s">
        <v>745</v>
      </c>
      <c r="D246" s="266" t="s">
        <v>215</v>
      </c>
      <c r="E246" s="267" t="s">
        <v>1947</v>
      </c>
      <c r="F246" s="268" t="s">
        <v>1948</v>
      </c>
      <c r="G246" s="269" t="s">
        <v>406</v>
      </c>
      <c r="H246" s="270">
        <v>2</v>
      </c>
      <c r="I246" s="271"/>
      <c r="J246" s="272">
        <f>ROUND(I246*H246,2)</f>
        <v>0</v>
      </c>
      <c r="K246" s="268" t="s">
        <v>457</v>
      </c>
      <c r="L246" s="273"/>
      <c r="M246" s="274" t="s">
        <v>19</v>
      </c>
      <c r="N246" s="275" t="s">
        <v>43</v>
      </c>
      <c r="O246" s="84"/>
      <c r="P246" s="229">
        <f>O246*H246</f>
        <v>0</v>
      </c>
      <c r="Q246" s="229">
        <v>0</v>
      </c>
      <c r="R246" s="229">
        <f>Q246*H246</f>
        <v>0</v>
      </c>
      <c r="S246" s="229">
        <v>0</v>
      </c>
      <c r="T246" s="230">
        <f>S246*H246</f>
        <v>0</v>
      </c>
      <c r="AR246" s="231" t="s">
        <v>194</v>
      </c>
      <c r="AT246" s="231" t="s">
        <v>215</v>
      </c>
      <c r="AU246" s="231" t="s">
        <v>164</v>
      </c>
      <c r="AY246" s="18" t="s">
        <v>149</v>
      </c>
      <c r="BE246" s="232">
        <f>IF(N246="základní",J246,0)</f>
        <v>0</v>
      </c>
      <c r="BF246" s="232">
        <f>IF(N246="snížená",J246,0)</f>
        <v>0</v>
      </c>
      <c r="BG246" s="232">
        <f>IF(N246="zákl. přenesená",J246,0)</f>
        <v>0</v>
      </c>
      <c r="BH246" s="232">
        <f>IF(N246="sníž. přenesená",J246,0)</f>
        <v>0</v>
      </c>
      <c r="BI246" s="232">
        <f>IF(N246="nulová",J246,0)</f>
        <v>0</v>
      </c>
      <c r="BJ246" s="18" t="s">
        <v>79</v>
      </c>
      <c r="BK246" s="232">
        <f>ROUND(I246*H246,2)</f>
        <v>0</v>
      </c>
      <c r="BL246" s="18" t="s">
        <v>156</v>
      </c>
      <c r="BM246" s="231" t="s">
        <v>1949</v>
      </c>
    </row>
    <row r="247" s="1" customFormat="1" ht="24" customHeight="1">
      <c r="B247" s="39"/>
      <c r="C247" s="266" t="s">
        <v>750</v>
      </c>
      <c r="D247" s="266" t="s">
        <v>215</v>
      </c>
      <c r="E247" s="267" t="s">
        <v>1950</v>
      </c>
      <c r="F247" s="268" t="s">
        <v>1951</v>
      </c>
      <c r="G247" s="269" t="s">
        <v>406</v>
      </c>
      <c r="H247" s="270">
        <v>5</v>
      </c>
      <c r="I247" s="271"/>
      <c r="J247" s="272">
        <f>ROUND(I247*H247,2)</f>
        <v>0</v>
      </c>
      <c r="K247" s="268" t="s">
        <v>457</v>
      </c>
      <c r="L247" s="273"/>
      <c r="M247" s="274" t="s">
        <v>19</v>
      </c>
      <c r="N247" s="275" t="s">
        <v>43</v>
      </c>
      <c r="O247" s="84"/>
      <c r="P247" s="229">
        <f>O247*H247</f>
        <v>0</v>
      </c>
      <c r="Q247" s="229">
        <v>0</v>
      </c>
      <c r="R247" s="229">
        <f>Q247*H247</f>
        <v>0</v>
      </c>
      <c r="S247" s="229">
        <v>0</v>
      </c>
      <c r="T247" s="230">
        <f>S247*H247</f>
        <v>0</v>
      </c>
      <c r="AR247" s="231" t="s">
        <v>194</v>
      </c>
      <c r="AT247" s="231" t="s">
        <v>215</v>
      </c>
      <c r="AU247" s="231" t="s">
        <v>164</v>
      </c>
      <c r="AY247" s="18" t="s">
        <v>149</v>
      </c>
      <c r="BE247" s="232">
        <f>IF(N247="základní",J247,0)</f>
        <v>0</v>
      </c>
      <c r="BF247" s="232">
        <f>IF(N247="snížená",J247,0)</f>
        <v>0</v>
      </c>
      <c r="BG247" s="232">
        <f>IF(N247="zákl. přenesená",J247,0)</f>
        <v>0</v>
      </c>
      <c r="BH247" s="232">
        <f>IF(N247="sníž. přenesená",J247,0)</f>
        <v>0</v>
      </c>
      <c r="BI247" s="232">
        <f>IF(N247="nulová",J247,0)</f>
        <v>0</v>
      </c>
      <c r="BJ247" s="18" t="s">
        <v>79</v>
      </c>
      <c r="BK247" s="232">
        <f>ROUND(I247*H247,2)</f>
        <v>0</v>
      </c>
      <c r="BL247" s="18" t="s">
        <v>156</v>
      </c>
      <c r="BM247" s="231" t="s">
        <v>1952</v>
      </c>
    </row>
    <row r="248" s="1" customFormat="1" ht="24" customHeight="1">
      <c r="B248" s="39"/>
      <c r="C248" s="266" t="s">
        <v>755</v>
      </c>
      <c r="D248" s="266" t="s">
        <v>215</v>
      </c>
      <c r="E248" s="267" t="s">
        <v>1953</v>
      </c>
      <c r="F248" s="268" t="s">
        <v>1954</v>
      </c>
      <c r="G248" s="269" t="s">
        <v>406</v>
      </c>
      <c r="H248" s="270">
        <v>3</v>
      </c>
      <c r="I248" s="271"/>
      <c r="J248" s="272">
        <f>ROUND(I248*H248,2)</f>
        <v>0</v>
      </c>
      <c r="K248" s="268" t="s">
        <v>457</v>
      </c>
      <c r="L248" s="273"/>
      <c r="M248" s="274" t="s">
        <v>19</v>
      </c>
      <c r="N248" s="275" t="s">
        <v>43</v>
      </c>
      <c r="O248" s="84"/>
      <c r="P248" s="229">
        <f>O248*H248</f>
        <v>0</v>
      </c>
      <c r="Q248" s="229">
        <v>0</v>
      </c>
      <c r="R248" s="229">
        <f>Q248*H248</f>
        <v>0</v>
      </c>
      <c r="S248" s="229">
        <v>0</v>
      </c>
      <c r="T248" s="230">
        <f>S248*H248</f>
        <v>0</v>
      </c>
      <c r="AR248" s="231" t="s">
        <v>194</v>
      </c>
      <c r="AT248" s="231" t="s">
        <v>215</v>
      </c>
      <c r="AU248" s="231" t="s">
        <v>164</v>
      </c>
      <c r="AY248" s="18" t="s">
        <v>149</v>
      </c>
      <c r="BE248" s="232">
        <f>IF(N248="základní",J248,0)</f>
        <v>0</v>
      </c>
      <c r="BF248" s="232">
        <f>IF(N248="snížená",J248,0)</f>
        <v>0</v>
      </c>
      <c r="BG248" s="232">
        <f>IF(N248="zákl. přenesená",J248,0)</f>
        <v>0</v>
      </c>
      <c r="BH248" s="232">
        <f>IF(N248="sníž. přenesená",J248,0)</f>
        <v>0</v>
      </c>
      <c r="BI248" s="232">
        <f>IF(N248="nulová",J248,0)</f>
        <v>0</v>
      </c>
      <c r="BJ248" s="18" t="s">
        <v>79</v>
      </c>
      <c r="BK248" s="232">
        <f>ROUND(I248*H248,2)</f>
        <v>0</v>
      </c>
      <c r="BL248" s="18" t="s">
        <v>156</v>
      </c>
      <c r="BM248" s="231" t="s">
        <v>1955</v>
      </c>
    </row>
    <row r="249" s="1" customFormat="1" ht="16.5" customHeight="1">
      <c r="B249" s="39"/>
      <c r="C249" s="266" t="s">
        <v>759</v>
      </c>
      <c r="D249" s="266" t="s">
        <v>215</v>
      </c>
      <c r="E249" s="267" t="s">
        <v>1956</v>
      </c>
      <c r="F249" s="268" t="s">
        <v>1957</v>
      </c>
      <c r="G249" s="269" t="s">
        <v>406</v>
      </c>
      <c r="H249" s="270">
        <v>1</v>
      </c>
      <c r="I249" s="271"/>
      <c r="J249" s="272">
        <f>ROUND(I249*H249,2)</f>
        <v>0</v>
      </c>
      <c r="K249" s="268" t="s">
        <v>457</v>
      </c>
      <c r="L249" s="273"/>
      <c r="M249" s="274" t="s">
        <v>19</v>
      </c>
      <c r="N249" s="275" t="s">
        <v>43</v>
      </c>
      <c r="O249" s="84"/>
      <c r="P249" s="229">
        <f>O249*H249</f>
        <v>0</v>
      </c>
      <c r="Q249" s="229">
        <v>0</v>
      </c>
      <c r="R249" s="229">
        <f>Q249*H249</f>
        <v>0</v>
      </c>
      <c r="S249" s="229">
        <v>0</v>
      </c>
      <c r="T249" s="230">
        <f>S249*H249</f>
        <v>0</v>
      </c>
      <c r="AR249" s="231" t="s">
        <v>194</v>
      </c>
      <c r="AT249" s="231" t="s">
        <v>215</v>
      </c>
      <c r="AU249" s="231" t="s">
        <v>164</v>
      </c>
      <c r="AY249" s="18" t="s">
        <v>149</v>
      </c>
      <c r="BE249" s="232">
        <f>IF(N249="základní",J249,0)</f>
        <v>0</v>
      </c>
      <c r="BF249" s="232">
        <f>IF(N249="snížená",J249,0)</f>
        <v>0</v>
      </c>
      <c r="BG249" s="232">
        <f>IF(N249="zákl. přenesená",J249,0)</f>
        <v>0</v>
      </c>
      <c r="BH249" s="232">
        <f>IF(N249="sníž. přenesená",J249,0)</f>
        <v>0</v>
      </c>
      <c r="BI249" s="232">
        <f>IF(N249="nulová",J249,0)</f>
        <v>0</v>
      </c>
      <c r="BJ249" s="18" t="s">
        <v>79</v>
      </c>
      <c r="BK249" s="232">
        <f>ROUND(I249*H249,2)</f>
        <v>0</v>
      </c>
      <c r="BL249" s="18" t="s">
        <v>156</v>
      </c>
      <c r="BM249" s="231" t="s">
        <v>1958</v>
      </c>
    </row>
    <row r="250" s="1" customFormat="1" ht="16.5" customHeight="1">
      <c r="B250" s="39"/>
      <c r="C250" s="266" t="s">
        <v>763</v>
      </c>
      <c r="D250" s="266" t="s">
        <v>215</v>
      </c>
      <c r="E250" s="267" t="s">
        <v>1959</v>
      </c>
      <c r="F250" s="268" t="s">
        <v>1960</v>
      </c>
      <c r="G250" s="269" t="s">
        <v>406</v>
      </c>
      <c r="H250" s="270">
        <v>7</v>
      </c>
      <c r="I250" s="271"/>
      <c r="J250" s="272">
        <f>ROUND(I250*H250,2)</f>
        <v>0</v>
      </c>
      <c r="K250" s="268" t="s">
        <v>457</v>
      </c>
      <c r="L250" s="273"/>
      <c r="M250" s="274" t="s">
        <v>19</v>
      </c>
      <c r="N250" s="275" t="s">
        <v>43</v>
      </c>
      <c r="O250" s="84"/>
      <c r="P250" s="229">
        <f>O250*H250</f>
        <v>0</v>
      </c>
      <c r="Q250" s="229">
        <v>0.0030000000000000001</v>
      </c>
      <c r="R250" s="229">
        <f>Q250*H250</f>
        <v>0.021000000000000001</v>
      </c>
      <c r="S250" s="229">
        <v>0</v>
      </c>
      <c r="T250" s="230">
        <f>S250*H250</f>
        <v>0</v>
      </c>
      <c r="AR250" s="231" t="s">
        <v>194</v>
      </c>
      <c r="AT250" s="231" t="s">
        <v>215</v>
      </c>
      <c r="AU250" s="231" t="s">
        <v>164</v>
      </c>
      <c r="AY250" s="18" t="s">
        <v>149</v>
      </c>
      <c r="BE250" s="232">
        <f>IF(N250="základní",J250,0)</f>
        <v>0</v>
      </c>
      <c r="BF250" s="232">
        <f>IF(N250="snížená",J250,0)</f>
        <v>0</v>
      </c>
      <c r="BG250" s="232">
        <f>IF(N250="zákl. přenesená",J250,0)</f>
        <v>0</v>
      </c>
      <c r="BH250" s="232">
        <f>IF(N250="sníž. přenesená",J250,0)</f>
        <v>0</v>
      </c>
      <c r="BI250" s="232">
        <f>IF(N250="nulová",J250,0)</f>
        <v>0</v>
      </c>
      <c r="BJ250" s="18" t="s">
        <v>79</v>
      </c>
      <c r="BK250" s="232">
        <f>ROUND(I250*H250,2)</f>
        <v>0</v>
      </c>
      <c r="BL250" s="18" t="s">
        <v>156</v>
      </c>
      <c r="BM250" s="231" t="s">
        <v>1961</v>
      </c>
    </row>
    <row r="251" s="11" customFormat="1" ht="20.88" customHeight="1">
      <c r="B251" s="204"/>
      <c r="C251" s="205"/>
      <c r="D251" s="206" t="s">
        <v>71</v>
      </c>
      <c r="E251" s="218" t="s">
        <v>1962</v>
      </c>
      <c r="F251" s="218" t="s">
        <v>1963</v>
      </c>
      <c r="G251" s="205"/>
      <c r="H251" s="205"/>
      <c r="I251" s="208"/>
      <c r="J251" s="219">
        <f>BK251</f>
        <v>0</v>
      </c>
      <c r="K251" s="205"/>
      <c r="L251" s="210"/>
      <c r="M251" s="211"/>
      <c r="N251" s="212"/>
      <c r="O251" s="212"/>
      <c r="P251" s="213">
        <f>SUM(P252:P258)</f>
        <v>0</v>
      </c>
      <c r="Q251" s="212"/>
      <c r="R251" s="213">
        <f>SUM(R252:R258)</f>
        <v>0.0090000000000000011</v>
      </c>
      <c r="S251" s="212"/>
      <c r="T251" s="214">
        <f>SUM(T252:T258)</f>
        <v>0</v>
      </c>
      <c r="AR251" s="215" t="s">
        <v>79</v>
      </c>
      <c r="AT251" s="216" t="s">
        <v>71</v>
      </c>
      <c r="AU251" s="216" t="s">
        <v>81</v>
      </c>
      <c r="AY251" s="215" t="s">
        <v>149</v>
      </c>
      <c r="BK251" s="217">
        <f>SUM(BK252:BK258)</f>
        <v>0</v>
      </c>
    </row>
    <row r="252" s="1" customFormat="1" ht="16.5" customHeight="1">
      <c r="B252" s="39"/>
      <c r="C252" s="220" t="s">
        <v>768</v>
      </c>
      <c r="D252" s="220" t="s">
        <v>151</v>
      </c>
      <c r="E252" s="221" t="s">
        <v>1904</v>
      </c>
      <c r="F252" s="222" t="s">
        <v>1905</v>
      </c>
      <c r="G252" s="223" t="s">
        <v>406</v>
      </c>
      <c r="H252" s="224">
        <v>1</v>
      </c>
      <c r="I252" s="225"/>
      <c r="J252" s="226">
        <f>ROUND(I252*H252,2)</f>
        <v>0</v>
      </c>
      <c r="K252" s="222" t="s">
        <v>155</v>
      </c>
      <c r="L252" s="44"/>
      <c r="M252" s="227" t="s">
        <v>19</v>
      </c>
      <c r="N252" s="228" t="s">
        <v>43</v>
      </c>
      <c r="O252" s="84"/>
      <c r="P252" s="229">
        <f>O252*H252</f>
        <v>0</v>
      </c>
      <c r="Q252" s="229">
        <v>0</v>
      </c>
      <c r="R252" s="229">
        <f>Q252*H252</f>
        <v>0</v>
      </c>
      <c r="S252" s="229">
        <v>0</v>
      </c>
      <c r="T252" s="230">
        <f>S252*H252</f>
        <v>0</v>
      </c>
      <c r="AR252" s="231" t="s">
        <v>237</v>
      </c>
      <c r="AT252" s="231" t="s">
        <v>151</v>
      </c>
      <c r="AU252" s="231" t="s">
        <v>164</v>
      </c>
      <c r="AY252" s="18" t="s">
        <v>149</v>
      </c>
      <c r="BE252" s="232">
        <f>IF(N252="základní",J252,0)</f>
        <v>0</v>
      </c>
      <c r="BF252" s="232">
        <f>IF(N252="snížená",J252,0)</f>
        <v>0</v>
      </c>
      <c r="BG252" s="232">
        <f>IF(N252="zákl. přenesená",J252,0)</f>
        <v>0</v>
      </c>
      <c r="BH252" s="232">
        <f>IF(N252="sníž. přenesená",J252,0)</f>
        <v>0</v>
      </c>
      <c r="BI252" s="232">
        <f>IF(N252="nulová",J252,0)</f>
        <v>0</v>
      </c>
      <c r="BJ252" s="18" t="s">
        <v>79</v>
      </c>
      <c r="BK252" s="232">
        <f>ROUND(I252*H252,2)</f>
        <v>0</v>
      </c>
      <c r="BL252" s="18" t="s">
        <v>237</v>
      </c>
      <c r="BM252" s="231" t="s">
        <v>1964</v>
      </c>
    </row>
    <row r="253" s="1" customFormat="1" ht="16.5" customHeight="1">
      <c r="B253" s="39"/>
      <c r="C253" s="220" t="s">
        <v>772</v>
      </c>
      <c r="D253" s="220" t="s">
        <v>151</v>
      </c>
      <c r="E253" s="221" t="s">
        <v>1907</v>
      </c>
      <c r="F253" s="222" t="s">
        <v>1908</v>
      </c>
      <c r="G253" s="223" t="s">
        <v>406</v>
      </c>
      <c r="H253" s="224">
        <v>3</v>
      </c>
      <c r="I253" s="225"/>
      <c r="J253" s="226">
        <f>ROUND(I253*H253,2)</f>
        <v>0</v>
      </c>
      <c r="K253" s="222" t="s">
        <v>155</v>
      </c>
      <c r="L253" s="44"/>
      <c r="M253" s="227" t="s">
        <v>19</v>
      </c>
      <c r="N253" s="228" t="s">
        <v>43</v>
      </c>
      <c r="O253" s="84"/>
      <c r="P253" s="229">
        <f>O253*H253</f>
        <v>0</v>
      </c>
      <c r="Q253" s="229">
        <v>0</v>
      </c>
      <c r="R253" s="229">
        <f>Q253*H253</f>
        <v>0</v>
      </c>
      <c r="S253" s="229">
        <v>0</v>
      </c>
      <c r="T253" s="230">
        <f>S253*H253</f>
        <v>0</v>
      </c>
      <c r="AR253" s="231" t="s">
        <v>237</v>
      </c>
      <c r="AT253" s="231" t="s">
        <v>151</v>
      </c>
      <c r="AU253" s="231" t="s">
        <v>164</v>
      </c>
      <c r="AY253" s="18" t="s">
        <v>149</v>
      </c>
      <c r="BE253" s="232">
        <f>IF(N253="základní",J253,0)</f>
        <v>0</v>
      </c>
      <c r="BF253" s="232">
        <f>IF(N253="snížená",J253,0)</f>
        <v>0</v>
      </c>
      <c r="BG253" s="232">
        <f>IF(N253="zákl. přenesená",J253,0)</f>
        <v>0</v>
      </c>
      <c r="BH253" s="232">
        <f>IF(N253="sníž. přenesená",J253,0)</f>
        <v>0</v>
      </c>
      <c r="BI253" s="232">
        <f>IF(N253="nulová",J253,0)</f>
        <v>0</v>
      </c>
      <c r="BJ253" s="18" t="s">
        <v>79</v>
      </c>
      <c r="BK253" s="232">
        <f>ROUND(I253*H253,2)</f>
        <v>0</v>
      </c>
      <c r="BL253" s="18" t="s">
        <v>237</v>
      </c>
      <c r="BM253" s="231" t="s">
        <v>1965</v>
      </c>
    </row>
    <row r="254" s="1" customFormat="1" ht="16.5" customHeight="1">
      <c r="B254" s="39"/>
      <c r="C254" s="220" t="s">
        <v>777</v>
      </c>
      <c r="D254" s="220" t="s">
        <v>151</v>
      </c>
      <c r="E254" s="221" t="s">
        <v>1919</v>
      </c>
      <c r="F254" s="222" t="s">
        <v>1920</v>
      </c>
      <c r="G254" s="223" t="s">
        <v>406</v>
      </c>
      <c r="H254" s="224">
        <v>3</v>
      </c>
      <c r="I254" s="225"/>
      <c r="J254" s="226">
        <f>ROUND(I254*H254,2)</f>
        <v>0</v>
      </c>
      <c r="K254" s="222" t="s">
        <v>155</v>
      </c>
      <c r="L254" s="44"/>
      <c r="M254" s="227" t="s">
        <v>19</v>
      </c>
      <c r="N254" s="228" t="s">
        <v>43</v>
      </c>
      <c r="O254" s="84"/>
      <c r="P254" s="229">
        <f>O254*H254</f>
        <v>0</v>
      </c>
      <c r="Q254" s="229">
        <v>0</v>
      </c>
      <c r="R254" s="229">
        <f>Q254*H254</f>
        <v>0</v>
      </c>
      <c r="S254" s="229">
        <v>0</v>
      </c>
      <c r="T254" s="230">
        <f>S254*H254</f>
        <v>0</v>
      </c>
      <c r="AR254" s="231" t="s">
        <v>237</v>
      </c>
      <c r="AT254" s="231" t="s">
        <v>151</v>
      </c>
      <c r="AU254" s="231" t="s">
        <v>164</v>
      </c>
      <c r="AY254" s="18" t="s">
        <v>149</v>
      </c>
      <c r="BE254" s="232">
        <f>IF(N254="základní",J254,0)</f>
        <v>0</v>
      </c>
      <c r="BF254" s="232">
        <f>IF(N254="snížená",J254,0)</f>
        <v>0</v>
      </c>
      <c r="BG254" s="232">
        <f>IF(N254="zákl. přenesená",J254,0)</f>
        <v>0</v>
      </c>
      <c r="BH254" s="232">
        <f>IF(N254="sníž. přenesená",J254,0)</f>
        <v>0</v>
      </c>
      <c r="BI254" s="232">
        <f>IF(N254="nulová",J254,0)</f>
        <v>0</v>
      </c>
      <c r="BJ254" s="18" t="s">
        <v>79</v>
      </c>
      <c r="BK254" s="232">
        <f>ROUND(I254*H254,2)</f>
        <v>0</v>
      </c>
      <c r="BL254" s="18" t="s">
        <v>237</v>
      </c>
      <c r="BM254" s="231" t="s">
        <v>1966</v>
      </c>
    </row>
    <row r="255" s="1" customFormat="1" ht="24" customHeight="1">
      <c r="B255" s="39"/>
      <c r="C255" s="266" t="s">
        <v>782</v>
      </c>
      <c r="D255" s="266" t="s">
        <v>215</v>
      </c>
      <c r="E255" s="267" t="s">
        <v>1967</v>
      </c>
      <c r="F255" s="268" t="s">
        <v>1968</v>
      </c>
      <c r="G255" s="269" t="s">
        <v>406</v>
      </c>
      <c r="H255" s="270">
        <v>1</v>
      </c>
      <c r="I255" s="271"/>
      <c r="J255" s="272">
        <f>ROUND(I255*H255,2)</f>
        <v>0</v>
      </c>
      <c r="K255" s="268" t="s">
        <v>457</v>
      </c>
      <c r="L255" s="273"/>
      <c r="M255" s="274" t="s">
        <v>19</v>
      </c>
      <c r="N255" s="275" t="s">
        <v>43</v>
      </c>
      <c r="O255" s="84"/>
      <c r="P255" s="229">
        <f>O255*H255</f>
        <v>0</v>
      </c>
      <c r="Q255" s="229">
        <v>0</v>
      </c>
      <c r="R255" s="229">
        <f>Q255*H255</f>
        <v>0</v>
      </c>
      <c r="S255" s="229">
        <v>0</v>
      </c>
      <c r="T255" s="230">
        <f>S255*H255</f>
        <v>0</v>
      </c>
      <c r="AR255" s="231" t="s">
        <v>194</v>
      </c>
      <c r="AT255" s="231" t="s">
        <v>215</v>
      </c>
      <c r="AU255" s="231" t="s">
        <v>164</v>
      </c>
      <c r="AY255" s="18" t="s">
        <v>149</v>
      </c>
      <c r="BE255" s="232">
        <f>IF(N255="základní",J255,0)</f>
        <v>0</v>
      </c>
      <c r="BF255" s="232">
        <f>IF(N255="snížená",J255,0)</f>
        <v>0</v>
      </c>
      <c r="BG255" s="232">
        <f>IF(N255="zákl. přenesená",J255,0)</f>
        <v>0</v>
      </c>
      <c r="BH255" s="232">
        <f>IF(N255="sníž. přenesená",J255,0)</f>
        <v>0</v>
      </c>
      <c r="BI255" s="232">
        <f>IF(N255="nulová",J255,0)</f>
        <v>0</v>
      </c>
      <c r="BJ255" s="18" t="s">
        <v>79</v>
      </c>
      <c r="BK255" s="232">
        <f>ROUND(I255*H255,2)</f>
        <v>0</v>
      </c>
      <c r="BL255" s="18" t="s">
        <v>156</v>
      </c>
      <c r="BM255" s="231" t="s">
        <v>1969</v>
      </c>
    </row>
    <row r="256" s="1" customFormat="1" ht="16.5" customHeight="1">
      <c r="B256" s="39"/>
      <c r="C256" s="266" t="s">
        <v>786</v>
      </c>
      <c r="D256" s="266" t="s">
        <v>215</v>
      </c>
      <c r="E256" s="267" t="s">
        <v>1970</v>
      </c>
      <c r="F256" s="268" t="s">
        <v>1971</v>
      </c>
      <c r="G256" s="269" t="s">
        <v>406</v>
      </c>
      <c r="H256" s="270">
        <v>1</v>
      </c>
      <c r="I256" s="271"/>
      <c r="J256" s="272">
        <f>ROUND(I256*H256,2)</f>
        <v>0</v>
      </c>
      <c r="K256" s="268" t="s">
        <v>457</v>
      </c>
      <c r="L256" s="273"/>
      <c r="M256" s="274" t="s">
        <v>19</v>
      </c>
      <c r="N256" s="275" t="s">
        <v>43</v>
      </c>
      <c r="O256" s="84"/>
      <c r="P256" s="229">
        <f>O256*H256</f>
        <v>0</v>
      </c>
      <c r="Q256" s="229">
        <v>0</v>
      </c>
      <c r="R256" s="229">
        <f>Q256*H256</f>
        <v>0</v>
      </c>
      <c r="S256" s="229">
        <v>0</v>
      </c>
      <c r="T256" s="230">
        <f>S256*H256</f>
        <v>0</v>
      </c>
      <c r="AR256" s="231" t="s">
        <v>194</v>
      </c>
      <c r="AT256" s="231" t="s">
        <v>215</v>
      </c>
      <c r="AU256" s="231" t="s">
        <v>164</v>
      </c>
      <c r="AY256" s="18" t="s">
        <v>149</v>
      </c>
      <c r="BE256" s="232">
        <f>IF(N256="základní",J256,0)</f>
        <v>0</v>
      </c>
      <c r="BF256" s="232">
        <f>IF(N256="snížená",J256,0)</f>
        <v>0</v>
      </c>
      <c r="BG256" s="232">
        <f>IF(N256="zákl. přenesená",J256,0)</f>
        <v>0</v>
      </c>
      <c r="BH256" s="232">
        <f>IF(N256="sníž. přenesená",J256,0)</f>
        <v>0</v>
      </c>
      <c r="BI256" s="232">
        <f>IF(N256="nulová",J256,0)</f>
        <v>0</v>
      </c>
      <c r="BJ256" s="18" t="s">
        <v>79</v>
      </c>
      <c r="BK256" s="232">
        <f>ROUND(I256*H256,2)</f>
        <v>0</v>
      </c>
      <c r="BL256" s="18" t="s">
        <v>156</v>
      </c>
      <c r="BM256" s="231" t="s">
        <v>1972</v>
      </c>
    </row>
    <row r="257" s="1" customFormat="1" ht="16.5" customHeight="1">
      <c r="B257" s="39"/>
      <c r="C257" s="266" t="s">
        <v>790</v>
      </c>
      <c r="D257" s="266" t="s">
        <v>215</v>
      </c>
      <c r="E257" s="267" t="s">
        <v>1973</v>
      </c>
      <c r="F257" s="268" t="s">
        <v>1974</v>
      </c>
      <c r="G257" s="269" t="s">
        <v>406</v>
      </c>
      <c r="H257" s="270">
        <v>1</v>
      </c>
      <c r="I257" s="271"/>
      <c r="J257" s="272">
        <f>ROUND(I257*H257,2)</f>
        <v>0</v>
      </c>
      <c r="K257" s="268" t="s">
        <v>457</v>
      </c>
      <c r="L257" s="273"/>
      <c r="M257" s="274" t="s">
        <v>19</v>
      </c>
      <c r="N257" s="275" t="s">
        <v>43</v>
      </c>
      <c r="O257" s="84"/>
      <c r="P257" s="229">
        <f>O257*H257</f>
        <v>0</v>
      </c>
      <c r="Q257" s="229">
        <v>0</v>
      </c>
      <c r="R257" s="229">
        <f>Q257*H257</f>
        <v>0</v>
      </c>
      <c r="S257" s="229">
        <v>0</v>
      </c>
      <c r="T257" s="230">
        <f>S257*H257</f>
        <v>0</v>
      </c>
      <c r="AR257" s="231" t="s">
        <v>194</v>
      </c>
      <c r="AT257" s="231" t="s">
        <v>215</v>
      </c>
      <c r="AU257" s="231" t="s">
        <v>164</v>
      </c>
      <c r="AY257" s="18" t="s">
        <v>149</v>
      </c>
      <c r="BE257" s="232">
        <f>IF(N257="základní",J257,0)</f>
        <v>0</v>
      </c>
      <c r="BF257" s="232">
        <f>IF(N257="snížená",J257,0)</f>
        <v>0</v>
      </c>
      <c r="BG257" s="232">
        <f>IF(N257="zákl. přenesená",J257,0)</f>
        <v>0</v>
      </c>
      <c r="BH257" s="232">
        <f>IF(N257="sníž. přenesená",J257,0)</f>
        <v>0</v>
      </c>
      <c r="BI257" s="232">
        <f>IF(N257="nulová",J257,0)</f>
        <v>0</v>
      </c>
      <c r="BJ257" s="18" t="s">
        <v>79</v>
      </c>
      <c r="BK257" s="232">
        <f>ROUND(I257*H257,2)</f>
        <v>0</v>
      </c>
      <c r="BL257" s="18" t="s">
        <v>156</v>
      </c>
      <c r="BM257" s="231" t="s">
        <v>1975</v>
      </c>
    </row>
    <row r="258" s="1" customFormat="1" ht="16.5" customHeight="1">
      <c r="B258" s="39"/>
      <c r="C258" s="266" t="s">
        <v>799</v>
      </c>
      <c r="D258" s="266" t="s">
        <v>215</v>
      </c>
      <c r="E258" s="267" t="s">
        <v>1959</v>
      </c>
      <c r="F258" s="268" t="s">
        <v>1960</v>
      </c>
      <c r="G258" s="269" t="s">
        <v>406</v>
      </c>
      <c r="H258" s="270">
        <v>3</v>
      </c>
      <c r="I258" s="271"/>
      <c r="J258" s="272">
        <f>ROUND(I258*H258,2)</f>
        <v>0</v>
      </c>
      <c r="K258" s="268" t="s">
        <v>457</v>
      </c>
      <c r="L258" s="273"/>
      <c r="M258" s="297" t="s">
        <v>19</v>
      </c>
      <c r="N258" s="298" t="s">
        <v>43</v>
      </c>
      <c r="O258" s="291"/>
      <c r="P258" s="292">
        <f>O258*H258</f>
        <v>0</v>
      </c>
      <c r="Q258" s="292">
        <v>0.0030000000000000001</v>
      </c>
      <c r="R258" s="292">
        <f>Q258*H258</f>
        <v>0.0090000000000000011</v>
      </c>
      <c r="S258" s="292">
        <v>0</v>
      </c>
      <c r="T258" s="293">
        <f>S258*H258</f>
        <v>0</v>
      </c>
      <c r="AR258" s="231" t="s">
        <v>194</v>
      </c>
      <c r="AT258" s="231" t="s">
        <v>215</v>
      </c>
      <c r="AU258" s="231" t="s">
        <v>164</v>
      </c>
      <c r="AY258" s="18" t="s">
        <v>149</v>
      </c>
      <c r="BE258" s="232">
        <f>IF(N258="základní",J258,0)</f>
        <v>0</v>
      </c>
      <c r="BF258" s="232">
        <f>IF(N258="snížená",J258,0)</f>
        <v>0</v>
      </c>
      <c r="BG258" s="232">
        <f>IF(N258="zákl. přenesená",J258,0)</f>
        <v>0</v>
      </c>
      <c r="BH258" s="232">
        <f>IF(N258="sníž. přenesená",J258,0)</f>
        <v>0</v>
      </c>
      <c r="BI258" s="232">
        <f>IF(N258="nulová",J258,0)</f>
        <v>0</v>
      </c>
      <c r="BJ258" s="18" t="s">
        <v>79</v>
      </c>
      <c r="BK258" s="232">
        <f>ROUND(I258*H258,2)</f>
        <v>0</v>
      </c>
      <c r="BL258" s="18" t="s">
        <v>156</v>
      </c>
      <c r="BM258" s="231" t="s">
        <v>1976</v>
      </c>
    </row>
    <row r="259" s="1" customFormat="1" ht="6.96" customHeight="1">
      <c r="B259" s="59"/>
      <c r="C259" s="60"/>
      <c r="D259" s="60"/>
      <c r="E259" s="60"/>
      <c r="F259" s="60"/>
      <c r="G259" s="60"/>
      <c r="H259" s="60"/>
      <c r="I259" s="171"/>
      <c r="J259" s="60"/>
      <c r="K259" s="60"/>
      <c r="L259" s="44"/>
    </row>
  </sheetData>
  <sheetProtection sheet="1" autoFilter="0" formatColumns="0" formatRows="0" objects="1" scenarios="1" spinCount="100000" saltValue="0R1bqHwfjwPbOsQW+QY9O6ZCc1qzLkdMPWHbiYyEBTBzX+bNeXg1momOlrr2hPu+norttB5Cdre8yPt6V7+25g==" hashValue="aOXE5ikssjtuJk56wA3wExo3Fb1+i8K9vHV/DII2OKtgGB/fddye0muttLjx1ay1Mkkf3GrhDtWgRJs0EjXh7A==" algorithmName="SHA-512" password="CC35"/>
  <autoFilter ref="C94:K258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83:H83"/>
    <mergeCell ref="E85:H85"/>
    <mergeCell ref="E87:H87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="110" zoomScaleNormal="110" zoomScaleSheetLayoutView="60" zoomScalePageLayoutView="100" workbookViewId="0"/>
  </sheetViews>
  <sheetFormatPr defaultRowHeight="13.5"/>
  <cols>
    <col min="1" max="1" width="8.33" style="299" customWidth="1"/>
    <col min="2" max="2" width="1.664063" style="299" customWidth="1"/>
    <col min="3" max="4" width="5" style="299" customWidth="1"/>
    <col min="5" max="5" width="11.67" style="299" customWidth="1"/>
    <col min="6" max="6" width="9.17" style="299" customWidth="1"/>
    <col min="7" max="7" width="5" style="299" customWidth="1"/>
    <col min="8" max="8" width="77.83" style="299" customWidth="1"/>
    <col min="9" max="10" width="20" style="299" customWidth="1"/>
    <col min="11" max="11" width="1.664063" style="299" customWidth="1"/>
  </cols>
  <sheetData>
    <row r="1" ht="37.5" customHeight="1"/>
    <row r="2" ht="7.5" customHeight="1">
      <c r="B2" s="300"/>
      <c r="C2" s="301"/>
      <c r="D2" s="301"/>
      <c r="E2" s="301"/>
      <c r="F2" s="301"/>
      <c r="G2" s="301"/>
      <c r="H2" s="301"/>
      <c r="I2" s="301"/>
      <c r="J2" s="301"/>
      <c r="K2" s="302"/>
    </row>
    <row r="3" s="16" customFormat="1" ht="45" customHeight="1">
      <c r="B3" s="303"/>
      <c r="C3" s="304" t="s">
        <v>1977</v>
      </c>
      <c r="D3" s="304"/>
      <c r="E3" s="304"/>
      <c r="F3" s="304"/>
      <c r="G3" s="304"/>
      <c r="H3" s="304"/>
      <c r="I3" s="304"/>
      <c r="J3" s="304"/>
      <c r="K3" s="305"/>
    </row>
    <row r="4" ht="25.5" customHeight="1">
      <c r="B4" s="306"/>
      <c r="C4" s="307" t="s">
        <v>1978</v>
      </c>
      <c r="D4" s="307"/>
      <c r="E4" s="307"/>
      <c r="F4" s="307"/>
      <c r="G4" s="307"/>
      <c r="H4" s="307"/>
      <c r="I4" s="307"/>
      <c r="J4" s="307"/>
      <c r="K4" s="308"/>
    </row>
    <row r="5" ht="5.25" customHeight="1">
      <c r="B5" s="306"/>
      <c r="C5" s="309"/>
      <c r="D5" s="309"/>
      <c r="E5" s="309"/>
      <c r="F5" s="309"/>
      <c r="G5" s="309"/>
      <c r="H5" s="309"/>
      <c r="I5" s="309"/>
      <c r="J5" s="309"/>
      <c r="K5" s="308"/>
    </row>
    <row r="6" ht="15" customHeight="1">
      <c r="B6" s="306"/>
      <c r="C6" s="310" t="s">
        <v>1979</v>
      </c>
      <c r="D6" s="310"/>
      <c r="E6" s="310"/>
      <c r="F6" s="310"/>
      <c r="G6" s="310"/>
      <c r="H6" s="310"/>
      <c r="I6" s="310"/>
      <c r="J6" s="310"/>
      <c r="K6" s="308"/>
    </row>
    <row r="7" ht="15" customHeight="1">
      <c r="B7" s="311"/>
      <c r="C7" s="310" t="s">
        <v>1980</v>
      </c>
      <c r="D7" s="310"/>
      <c r="E7" s="310"/>
      <c r="F7" s="310"/>
      <c r="G7" s="310"/>
      <c r="H7" s="310"/>
      <c r="I7" s="310"/>
      <c r="J7" s="310"/>
      <c r="K7" s="308"/>
    </row>
    <row r="8" ht="12.75" customHeight="1">
      <c r="B8" s="311"/>
      <c r="C8" s="310"/>
      <c r="D8" s="310"/>
      <c r="E8" s="310"/>
      <c r="F8" s="310"/>
      <c r="G8" s="310"/>
      <c r="H8" s="310"/>
      <c r="I8" s="310"/>
      <c r="J8" s="310"/>
      <c r="K8" s="308"/>
    </row>
    <row r="9" ht="15" customHeight="1">
      <c r="B9" s="311"/>
      <c r="C9" s="310" t="s">
        <v>1981</v>
      </c>
      <c r="D9" s="310"/>
      <c r="E9" s="310"/>
      <c r="F9" s="310"/>
      <c r="G9" s="310"/>
      <c r="H9" s="310"/>
      <c r="I9" s="310"/>
      <c r="J9" s="310"/>
      <c r="K9" s="308"/>
    </row>
    <row r="10" ht="15" customHeight="1">
      <c r="B10" s="311"/>
      <c r="C10" s="310"/>
      <c r="D10" s="310" t="s">
        <v>1982</v>
      </c>
      <c r="E10" s="310"/>
      <c r="F10" s="310"/>
      <c r="G10" s="310"/>
      <c r="H10" s="310"/>
      <c r="I10" s="310"/>
      <c r="J10" s="310"/>
      <c r="K10" s="308"/>
    </row>
    <row r="11" ht="15" customHeight="1">
      <c r="B11" s="311"/>
      <c r="C11" s="312"/>
      <c r="D11" s="310" t="s">
        <v>1983</v>
      </c>
      <c r="E11" s="310"/>
      <c r="F11" s="310"/>
      <c r="G11" s="310"/>
      <c r="H11" s="310"/>
      <c r="I11" s="310"/>
      <c r="J11" s="310"/>
      <c r="K11" s="308"/>
    </row>
    <row r="12" ht="15" customHeight="1">
      <c r="B12" s="311"/>
      <c r="C12" s="312"/>
      <c r="D12" s="310"/>
      <c r="E12" s="310"/>
      <c r="F12" s="310"/>
      <c r="G12" s="310"/>
      <c r="H12" s="310"/>
      <c r="I12" s="310"/>
      <c r="J12" s="310"/>
      <c r="K12" s="308"/>
    </row>
    <row r="13" ht="15" customHeight="1">
      <c r="B13" s="311"/>
      <c r="C13" s="312"/>
      <c r="D13" s="313" t="s">
        <v>1984</v>
      </c>
      <c r="E13" s="310"/>
      <c r="F13" s="310"/>
      <c r="G13" s="310"/>
      <c r="H13" s="310"/>
      <c r="I13" s="310"/>
      <c r="J13" s="310"/>
      <c r="K13" s="308"/>
    </row>
    <row r="14" ht="12.75" customHeight="1">
      <c r="B14" s="311"/>
      <c r="C14" s="312"/>
      <c r="D14" s="312"/>
      <c r="E14" s="312"/>
      <c r="F14" s="312"/>
      <c r="G14" s="312"/>
      <c r="H14" s="312"/>
      <c r="I14" s="312"/>
      <c r="J14" s="312"/>
      <c r="K14" s="308"/>
    </row>
    <row r="15" ht="15" customHeight="1">
      <c r="B15" s="311"/>
      <c r="C15" s="312"/>
      <c r="D15" s="310" t="s">
        <v>1985</v>
      </c>
      <c r="E15" s="310"/>
      <c r="F15" s="310"/>
      <c r="G15" s="310"/>
      <c r="H15" s="310"/>
      <c r="I15" s="310"/>
      <c r="J15" s="310"/>
      <c r="K15" s="308"/>
    </row>
    <row r="16" ht="15" customHeight="1">
      <c r="B16" s="311"/>
      <c r="C16" s="312"/>
      <c r="D16" s="310" t="s">
        <v>1986</v>
      </c>
      <c r="E16" s="310"/>
      <c r="F16" s="310"/>
      <c r="G16" s="310"/>
      <c r="H16" s="310"/>
      <c r="I16" s="310"/>
      <c r="J16" s="310"/>
      <c r="K16" s="308"/>
    </row>
    <row r="17" ht="15" customHeight="1">
      <c r="B17" s="311"/>
      <c r="C17" s="312"/>
      <c r="D17" s="310" t="s">
        <v>1987</v>
      </c>
      <c r="E17" s="310"/>
      <c r="F17" s="310"/>
      <c r="G17" s="310"/>
      <c r="H17" s="310"/>
      <c r="I17" s="310"/>
      <c r="J17" s="310"/>
      <c r="K17" s="308"/>
    </row>
    <row r="18" ht="15" customHeight="1">
      <c r="B18" s="311"/>
      <c r="C18" s="312"/>
      <c r="D18" s="312"/>
      <c r="E18" s="314" t="s">
        <v>78</v>
      </c>
      <c r="F18" s="310" t="s">
        <v>1988</v>
      </c>
      <c r="G18" s="310"/>
      <c r="H18" s="310"/>
      <c r="I18" s="310"/>
      <c r="J18" s="310"/>
      <c r="K18" s="308"/>
    </row>
    <row r="19" ht="15" customHeight="1">
      <c r="B19" s="311"/>
      <c r="C19" s="312"/>
      <c r="D19" s="312"/>
      <c r="E19" s="314" t="s">
        <v>1989</v>
      </c>
      <c r="F19" s="310" t="s">
        <v>1990</v>
      </c>
      <c r="G19" s="310"/>
      <c r="H19" s="310"/>
      <c r="I19" s="310"/>
      <c r="J19" s="310"/>
      <c r="K19" s="308"/>
    </row>
    <row r="20" ht="15" customHeight="1">
      <c r="B20" s="311"/>
      <c r="C20" s="312"/>
      <c r="D20" s="312"/>
      <c r="E20" s="314" t="s">
        <v>1991</v>
      </c>
      <c r="F20" s="310" t="s">
        <v>1992</v>
      </c>
      <c r="G20" s="310"/>
      <c r="H20" s="310"/>
      <c r="I20" s="310"/>
      <c r="J20" s="310"/>
      <c r="K20" s="308"/>
    </row>
    <row r="21" ht="15" customHeight="1">
      <c r="B21" s="311"/>
      <c r="C21" s="312"/>
      <c r="D21" s="312"/>
      <c r="E21" s="314" t="s">
        <v>1993</v>
      </c>
      <c r="F21" s="310" t="s">
        <v>1242</v>
      </c>
      <c r="G21" s="310"/>
      <c r="H21" s="310"/>
      <c r="I21" s="310"/>
      <c r="J21" s="310"/>
      <c r="K21" s="308"/>
    </row>
    <row r="22" ht="15" customHeight="1">
      <c r="B22" s="311"/>
      <c r="C22" s="312"/>
      <c r="D22" s="312"/>
      <c r="E22" s="314" t="s">
        <v>1994</v>
      </c>
      <c r="F22" s="310" t="s">
        <v>1995</v>
      </c>
      <c r="G22" s="310"/>
      <c r="H22" s="310"/>
      <c r="I22" s="310"/>
      <c r="J22" s="310"/>
      <c r="K22" s="308"/>
    </row>
    <row r="23" ht="15" customHeight="1">
      <c r="B23" s="311"/>
      <c r="C23" s="312"/>
      <c r="D23" s="312"/>
      <c r="E23" s="314" t="s">
        <v>85</v>
      </c>
      <c r="F23" s="310" t="s">
        <v>1996</v>
      </c>
      <c r="G23" s="310"/>
      <c r="H23" s="310"/>
      <c r="I23" s="310"/>
      <c r="J23" s="310"/>
      <c r="K23" s="308"/>
    </row>
    <row r="24" ht="12.75" customHeight="1">
      <c r="B24" s="311"/>
      <c r="C24" s="312"/>
      <c r="D24" s="312"/>
      <c r="E24" s="312"/>
      <c r="F24" s="312"/>
      <c r="G24" s="312"/>
      <c r="H24" s="312"/>
      <c r="I24" s="312"/>
      <c r="J24" s="312"/>
      <c r="K24" s="308"/>
    </row>
    <row r="25" ht="15" customHeight="1">
      <c r="B25" s="311"/>
      <c r="C25" s="310" t="s">
        <v>1997</v>
      </c>
      <c r="D25" s="310"/>
      <c r="E25" s="310"/>
      <c r="F25" s="310"/>
      <c r="G25" s="310"/>
      <c r="H25" s="310"/>
      <c r="I25" s="310"/>
      <c r="J25" s="310"/>
      <c r="K25" s="308"/>
    </row>
    <row r="26" ht="15" customHeight="1">
      <c r="B26" s="311"/>
      <c r="C26" s="310" t="s">
        <v>1998</v>
      </c>
      <c r="D26" s="310"/>
      <c r="E26" s="310"/>
      <c r="F26" s="310"/>
      <c r="G26" s="310"/>
      <c r="H26" s="310"/>
      <c r="I26" s="310"/>
      <c r="J26" s="310"/>
      <c r="K26" s="308"/>
    </row>
    <row r="27" ht="15" customHeight="1">
      <c r="B27" s="311"/>
      <c r="C27" s="310"/>
      <c r="D27" s="310" t="s">
        <v>1999</v>
      </c>
      <c r="E27" s="310"/>
      <c r="F27" s="310"/>
      <c r="G27" s="310"/>
      <c r="H27" s="310"/>
      <c r="I27" s="310"/>
      <c r="J27" s="310"/>
      <c r="K27" s="308"/>
    </row>
    <row r="28" ht="15" customHeight="1">
      <c r="B28" s="311"/>
      <c r="C28" s="312"/>
      <c r="D28" s="310" t="s">
        <v>2000</v>
      </c>
      <c r="E28" s="310"/>
      <c r="F28" s="310"/>
      <c r="G28" s="310"/>
      <c r="H28" s="310"/>
      <c r="I28" s="310"/>
      <c r="J28" s="310"/>
      <c r="K28" s="308"/>
    </row>
    <row r="29" ht="12.75" customHeight="1">
      <c r="B29" s="311"/>
      <c r="C29" s="312"/>
      <c r="D29" s="312"/>
      <c r="E29" s="312"/>
      <c r="F29" s="312"/>
      <c r="G29" s="312"/>
      <c r="H29" s="312"/>
      <c r="I29" s="312"/>
      <c r="J29" s="312"/>
      <c r="K29" s="308"/>
    </row>
    <row r="30" ht="15" customHeight="1">
      <c r="B30" s="311"/>
      <c r="C30" s="312"/>
      <c r="D30" s="310" t="s">
        <v>2001</v>
      </c>
      <c r="E30" s="310"/>
      <c r="F30" s="310"/>
      <c r="G30" s="310"/>
      <c r="H30" s="310"/>
      <c r="I30" s="310"/>
      <c r="J30" s="310"/>
      <c r="K30" s="308"/>
    </row>
    <row r="31" ht="15" customHeight="1">
      <c r="B31" s="311"/>
      <c r="C31" s="312"/>
      <c r="D31" s="310" t="s">
        <v>2002</v>
      </c>
      <c r="E31" s="310"/>
      <c r="F31" s="310"/>
      <c r="G31" s="310"/>
      <c r="H31" s="310"/>
      <c r="I31" s="310"/>
      <c r="J31" s="310"/>
      <c r="K31" s="308"/>
    </row>
    <row r="32" ht="12.75" customHeight="1">
      <c r="B32" s="311"/>
      <c r="C32" s="312"/>
      <c r="D32" s="312"/>
      <c r="E32" s="312"/>
      <c r="F32" s="312"/>
      <c r="G32" s="312"/>
      <c r="H32" s="312"/>
      <c r="I32" s="312"/>
      <c r="J32" s="312"/>
      <c r="K32" s="308"/>
    </row>
    <row r="33" ht="15" customHeight="1">
      <c r="B33" s="311"/>
      <c r="C33" s="312"/>
      <c r="D33" s="310" t="s">
        <v>2003</v>
      </c>
      <c r="E33" s="310"/>
      <c r="F33" s="310"/>
      <c r="G33" s="310"/>
      <c r="H33" s="310"/>
      <c r="I33" s="310"/>
      <c r="J33" s="310"/>
      <c r="K33" s="308"/>
    </row>
    <row r="34" ht="15" customHeight="1">
      <c r="B34" s="311"/>
      <c r="C34" s="312"/>
      <c r="D34" s="310" t="s">
        <v>2004</v>
      </c>
      <c r="E34" s="310"/>
      <c r="F34" s="310"/>
      <c r="G34" s="310"/>
      <c r="H34" s="310"/>
      <c r="I34" s="310"/>
      <c r="J34" s="310"/>
      <c r="K34" s="308"/>
    </row>
    <row r="35" ht="15" customHeight="1">
      <c r="B35" s="311"/>
      <c r="C35" s="312"/>
      <c r="D35" s="310" t="s">
        <v>2005</v>
      </c>
      <c r="E35" s="310"/>
      <c r="F35" s="310"/>
      <c r="G35" s="310"/>
      <c r="H35" s="310"/>
      <c r="I35" s="310"/>
      <c r="J35" s="310"/>
      <c r="K35" s="308"/>
    </row>
    <row r="36" ht="15" customHeight="1">
      <c r="B36" s="311"/>
      <c r="C36" s="312"/>
      <c r="D36" s="310"/>
      <c r="E36" s="313" t="s">
        <v>135</v>
      </c>
      <c r="F36" s="310"/>
      <c r="G36" s="310" t="s">
        <v>2006</v>
      </c>
      <c r="H36" s="310"/>
      <c r="I36" s="310"/>
      <c r="J36" s="310"/>
      <c r="K36" s="308"/>
    </row>
    <row r="37" ht="30.75" customHeight="1">
      <c r="B37" s="311"/>
      <c r="C37" s="312"/>
      <c r="D37" s="310"/>
      <c r="E37" s="313" t="s">
        <v>2007</v>
      </c>
      <c r="F37" s="310"/>
      <c r="G37" s="310" t="s">
        <v>2008</v>
      </c>
      <c r="H37" s="310"/>
      <c r="I37" s="310"/>
      <c r="J37" s="310"/>
      <c r="K37" s="308"/>
    </row>
    <row r="38" ht="15" customHeight="1">
      <c r="B38" s="311"/>
      <c r="C38" s="312"/>
      <c r="D38" s="310"/>
      <c r="E38" s="313" t="s">
        <v>53</v>
      </c>
      <c r="F38" s="310"/>
      <c r="G38" s="310" t="s">
        <v>2009</v>
      </c>
      <c r="H38" s="310"/>
      <c r="I38" s="310"/>
      <c r="J38" s="310"/>
      <c r="K38" s="308"/>
    </row>
    <row r="39" ht="15" customHeight="1">
      <c r="B39" s="311"/>
      <c r="C39" s="312"/>
      <c r="D39" s="310"/>
      <c r="E39" s="313" t="s">
        <v>54</v>
      </c>
      <c r="F39" s="310"/>
      <c r="G39" s="310" t="s">
        <v>2010</v>
      </c>
      <c r="H39" s="310"/>
      <c r="I39" s="310"/>
      <c r="J39" s="310"/>
      <c r="K39" s="308"/>
    </row>
    <row r="40" ht="15" customHeight="1">
      <c r="B40" s="311"/>
      <c r="C40" s="312"/>
      <c r="D40" s="310"/>
      <c r="E40" s="313" t="s">
        <v>136</v>
      </c>
      <c r="F40" s="310"/>
      <c r="G40" s="310" t="s">
        <v>2011</v>
      </c>
      <c r="H40" s="310"/>
      <c r="I40" s="310"/>
      <c r="J40" s="310"/>
      <c r="K40" s="308"/>
    </row>
    <row r="41" ht="15" customHeight="1">
      <c r="B41" s="311"/>
      <c r="C41" s="312"/>
      <c r="D41" s="310"/>
      <c r="E41" s="313" t="s">
        <v>137</v>
      </c>
      <c r="F41" s="310"/>
      <c r="G41" s="310" t="s">
        <v>2012</v>
      </c>
      <c r="H41" s="310"/>
      <c r="I41" s="310"/>
      <c r="J41" s="310"/>
      <c r="K41" s="308"/>
    </row>
    <row r="42" ht="15" customHeight="1">
      <c r="B42" s="311"/>
      <c r="C42" s="312"/>
      <c r="D42" s="310"/>
      <c r="E42" s="313" t="s">
        <v>2013</v>
      </c>
      <c r="F42" s="310"/>
      <c r="G42" s="310" t="s">
        <v>2014</v>
      </c>
      <c r="H42" s="310"/>
      <c r="I42" s="310"/>
      <c r="J42" s="310"/>
      <c r="K42" s="308"/>
    </row>
    <row r="43" ht="15" customHeight="1">
      <c r="B43" s="311"/>
      <c r="C43" s="312"/>
      <c r="D43" s="310"/>
      <c r="E43" s="313"/>
      <c r="F43" s="310"/>
      <c r="G43" s="310" t="s">
        <v>2015</v>
      </c>
      <c r="H43" s="310"/>
      <c r="I43" s="310"/>
      <c r="J43" s="310"/>
      <c r="K43" s="308"/>
    </row>
    <row r="44" ht="15" customHeight="1">
      <c r="B44" s="311"/>
      <c r="C44" s="312"/>
      <c r="D44" s="310"/>
      <c r="E44" s="313" t="s">
        <v>2016</v>
      </c>
      <c r="F44" s="310"/>
      <c r="G44" s="310" t="s">
        <v>2017</v>
      </c>
      <c r="H44" s="310"/>
      <c r="I44" s="310"/>
      <c r="J44" s="310"/>
      <c r="K44" s="308"/>
    </row>
    <row r="45" ht="15" customHeight="1">
      <c r="B45" s="311"/>
      <c r="C45" s="312"/>
      <c r="D45" s="310"/>
      <c r="E45" s="313" t="s">
        <v>139</v>
      </c>
      <c r="F45" s="310"/>
      <c r="G45" s="310" t="s">
        <v>2018</v>
      </c>
      <c r="H45" s="310"/>
      <c r="I45" s="310"/>
      <c r="J45" s="310"/>
      <c r="K45" s="308"/>
    </row>
    <row r="46" ht="12.75" customHeight="1">
      <c r="B46" s="311"/>
      <c r="C46" s="312"/>
      <c r="D46" s="310"/>
      <c r="E46" s="310"/>
      <c r="F46" s="310"/>
      <c r="G46" s="310"/>
      <c r="H46" s="310"/>
      <c r="I46" s="310"/>
      <c r="J46" s="310"/>
      <c r="K46" s="308"/>
    </row>
    <row r="47" ht="15" customHeight="1">
      <c r="B47" s="311"/>
      <c r="C47" s="312"/>
      <c r="D47" s="310" t="s">
        <v>2019</v>
      </c>
      <c r="E47" s="310"/>
      <c r="F47" s="310"/>
      <c r="G47" s="310"/>
      <c r="H47" s="310"/>
      <c r="I47" s="310"/>
      <c r="J47" s="310"/>
      <c r="K47" s="308"/>
    </row>
    <row r="48" ht="15" customHeight="1">
      <c r="B48" s="311"/>
      <c r="C48" s="312"/>
      <c r="D48" s="312"/>
      <c r="E48" s="310" t="s">
        <v>2020</v>
      </c>
      <c r="F48" s="310"/>
      <c r="G48" s="310"/>
      <c r="H48" s="310"/>
      <c r="I48" s="310"/>
      <c r="J48" s="310"/>
      <c r="K48" s="308"/>
    </row>
    <row r="49" ht="15" customHeight="1">
      <c r="B49" s="311"/>
      <c r="C49" s="312"/>
      <c r="D49" s="312"/>
      <c r="E49" s="310" t="s">
        <v>2021</v>
      </c>
      <c r="F49" s="310"/>
      <c r="G49" s="310"/>
      <c r="H49" s="310"/>
      <c r="I49" s="310"/>
      <c r="J49" s="310"/>
      <c r="K49" s="308"/>
    </row>
    <row r="50" ht="15" customHeight="1">
      <c r="B50" s="311"/>
      <c r="C50" s="312"/>
      <c r="D50" s="312"/>
      <c r="E50" s="310" t="s">
        <v>2022</v>
      </c>
      <c r="F50" s="310"/>
      <c r="G50" s="310"/>
      <c r="H50" s="310"/>
      <c r="I50" s="310"/>
      <c r="J50" s="310"/>
      <c r="K50" s="308"/>
    </row>
    <row r="51" ht="15" customHeight="1">
      <c r="B51" s="311"/>
      <c r="C51" s="312"/>
      <c r="D51" s="310" t="s">
        <v>2023</v>
      </c>
      <c r="E51" s="310"/>
      <c r="F51" s="310"/>
      <c r="G51" s="310"/>
      <c r="H51" s="310"/>
      <c r="I51" s="310"/>
      <c r="J51" s="310"/>
      <c r="K51" s="308"/>
    </row>
    <row r="52" ht="25.5" customHeight="1">
      <c r="B52" s="306"/>
      <c r="C52" s="307" t="s">
        <v>2024</v>
      </c>
      <c r="D52" s="307"/>
      <c r="E52" s="307"/>
      <c r="F52" s="307"/>
      <c r="G52" s="307"/>
      <c r="H52" s="307"/>
      <c r="I52" s="307"/>
      <c r="J52" s="307"/>
      <c r="K52" s="308"/>
    </row>
    <row r="53" ht="5.25" customHeight="1">
      <c r="B53" s="306"/>
      <c r="C53" s="309"/>
      <c r="D53" s="309"/>
      <c r="E53" s="309"/>
      <c r="F53" s="309"/>
      <c r="G53" s="309"/>
      <c r="H53" s="309"/>
      <c r="I53" s="309"/>
      <c r="J53" s="309"/>
      <c r="K53" s="308"/>
    </row>
    <row r="54" ht="15" customHeight="1">
      <c r="B54" s="306"/>
      <c r="C54" s="310" t="s">
        <v>2025</v>
      </c>
      <c r="D54" s="310"/>
      <c r="E54" s="310"/>
      <c r="F54" s="310"/>
      <c r="G54" s="310"/>
      <c r="H54" s="310"/>
      <c r="I54" s="310"/>
      <c r="J54" s="310"/>
      <c r="K54" s="308"/>
    </row>
    <row r="55" ht="15" customHeight="1">
      <c r="B55" s="306"/>
      <c r="C55" s="310" t="s">
        <v>2026</v>
      </c>
      <c r="D55" s="310"/>
      <c r="E55" s="310"/>
      <c r="F55" s="310"/>
      <c r="G55" s="310"/>
      <c r="H55" s="310"/>
      <c r="I55" s="310"/>
      <c r="J55" s="310"/>
      <c r="K55" s="308"/>
    </row>
    <row r="56" ht="12.75" customHeight="1">
      <c r="B56" s="306"/>
      <c r="C56" s="310"/>
      <c r="D56" s="310"/>
      <c r="E56" s="310"/>
      <c r="F56" s="310"/>
      <c r="G56" s="310"/>
      <c r="H56" s="310"/>
      <c r="I56" s="310"/>
      <c r="J56" s="310"/>
      <c r="K56" s="308"/>
    </row>
    <row r="57" ht="15" customHeight="1">
      <c r="B57" s="306"/>
      <c r="C57" s="310" t="s">
        <v>2027</v>
      </c>
      <c r="D57" s="310"/>
      <c r="E57" s="310"/>
      <c r="F57" s="310"/>
      <c r="G57" s="310"/>
      <c r="H57" s="310"/>
      <c r="I57" s="310"/>
      <c r="J57" s="310"/>
      <c r="K57" s="308"/>
    </row>
    <row r="58" ht="15" customHeight="1">
      <c r="B58" s="306"/>
      <c r="C58" s="312"/>
      <c r="D58" s="310" t="s">
        <v>2028</v>
      </c>
      <c r="E58" s="310"/>
      <c r="F58" s="310"/>
      <c r="G58" s="310"/>
      <c r="H58" s="310"/>
      <c r="I58" s="310"/>
      <c r="J58" s="310"/>
      <c r="K58" s="308"/>
    </row>
    <row r="59" ht="15" customHeight="1">
      <c r="B59" s="306"/>
      <c r="C59" s="312"/>
      <c r="D59" s="310" t="s">
        <v>2029</v>
      </c>
      <c r="E59" s="310"/>
      <c r="F59" s="310"/>
      <c r="G59" s="310"/>
      <c r="H59" s="310"/>
      <c r="I59" s="310"/>
      <c r="J59" s="310"/>
      <c r="K59" s="308"/>
    </row>
    <row r="60" ht="15" customHeight="1">
      <c r="B60" s="306"/>
      <c r="C60" s="312"/>
      <c r="D60" s="310" t="s">
        <v>2030</v>
      </c>
      <c r="E60" s="310"/>
      <c r="F60" s="310"/>
      <c r="G60" s="310"/>
      <c r="H60" s="310"/>
      <c r="I60" s="310"/>
      <c r="J60" s="310"/>
      <c r="K60" s="308"/>
    </row>
    <row r="61" ht="15" customHeight="1">
      <c r="B61" s="306"/>
      <c r="C61" s="312"/>
      <c r="D61" s="310" t="s">
        <v>2031</v>
      </c>
      <c r="E61" s="310"/>
      <c r="F61" s="310"/>
      <c r="G61" s="310"/>
      <c r="H61" s="310"/>
      <c r="I61" s="310"/>
      <c r="J61" s="310"/>
      <c r="K61" s="308"/>
    </row>
    <row r="62" ht="15" customHeight="1">
      <c r="B62" s="306"/>
      <c r="C62" s="312"/>
      <c r="D62" s="315" t="s">
        <v>2032</v>
      </c>
      <c r="E62" s="315"/>
      <c r="F62" s="315"/>
      <c r="G62" s="315"/>
      <c r="H62" s="315"/>
      <c r="I62" s="315"/>
      <c r="J62" s="315"/>
      <c r="K62" s="308"/>
    </row>
    <row r="63" ht="15" customHeight="1">
      <c r="B63" s="306"/>
      <c r="C63" s="312"/>
      <c r="D63" s="310" t="s">
        <v>2033</v>
      </c>
      <c r="E63" s="310"/>
      <c r="F63" s="310"/>
      <c r="G63" s="310"/>
      <c r="H63" s="310"/>
      <c r="I63" s="310"/>
      <c r="J63" s="310"/>
      <c r="K63" s="308"/>
    </row>
    <row r="64" ht="12.75" customHeight="1">
      <c r="B64" s="306"/>
      <c r="C64" s="312"/>
      <c r="D64" s="312"/>
      <c r="E64" s="316"/>
      <c r="F64" s="312"/>
      <c r="G64" s="312"/>
      <c r="H64" s="312"/>
      <c r="I64" s="312"/>
      <c r="J64" s="312"/>
      <c r="K64" s="308"/>
    </row>
    <row r="65" ht="15" customHeight="1">
      <c r="B65" s="306"/>
      <c r="C65" s="312"/>
      <c r="D65" s="310" t="s">
        <v>2034</v>
      </c>
      <c r="E65" s="310"/>
      <c r="F65" s="310"/>
      <c r="G65" s="310"/>
      <c r="H65" s="310"/>
      <c r="I65" s="310"/>
      <c r="J65" s="310"/>
      <c r="K65" s="308"/>
    </row>
    <row r="66" ht="15" customHeight="1">
      <c r="B66" s="306"/>
      <c r="C66" s="312"/>
      <c r="D66" s="315" t="s">
        <v>2035</v>
      </c>
      <c r="E66" s="315"/>
      <c r="F66" s="315"/>
      <c r="G66" s="315"/>
      <c r="H66" s="315"/>
      <c r="I66" s="315"/>
      <c r="J66" s="315"/>
      <c r="K66" s="308"/>
    </row>
    <row r="67" ht="15" customHeight="1">
      <c r="B67" s="306"/>
      <c r="C67" s="312"/>
      <c r="D67" s="310" t="s">
        <v>2036</v>
      </c>
      <c r="E67" s="310"/>
      <c r="F67" s="310"/>
      <c r="G67" s="310"/>
      <c r="H67" s="310"/>
      <c r="I67" s="310"/>
      <c r="J67" s="310"/>
      <c r="K67" s="308"/>
    </row>
    <row r="68" ht="15" customHeight="1">
      <c r="B68" s="306"/>
      <c r="C68" s="312"/>
      <c r="D68" s="310" t="s">
        <v>2037</v>
      </c>
      <c r="E68" s="310"/>
      <c r="F68" s="310"/>
      <c r="G68" s="310"/>
      <c r="H68" s="310"/>
      <c r="I68" s="310"/>
      <c r="J68" s="310"/>
      <c r="K68" s="308"/>
    </row>
    <row r="69" ht="15" customHeight="1">
      <c r="B69" s="306"/>
      <c r="C69" s="312"/>
      <c r="D69" s="310" t="s">
        <v>2038</v>
      </c>
      <c r="E69" s="310"/>
      <c r="F69" s="310"/>
      <c r="G69" s="310"/>
      <c r="H69" s="310"/>
      <c r="I69" s="310"/>
      <c r="J69" s="310"/>
      <c r="K69" s="308"/>
    </row>
    <row r="70" ht="15" customHeight="1">
      <c r="B70" s="306"/>
      <c r="C70" s="312"/>
      <c r="D70" s="310" t="s">
        <v>2039</v>
      </c>
      <c r="E70" s="310"/>
      <c r="F70" s="310"/>
      <c r="G70" s="310"/>
      <c r="H70" s="310"/>
      <c r="I70" s="310"/>
      <c r="J70" s="310"/>
      <c r="K70" s="308"/>
    </row>
    <row r="71" ht="12.75" customHeight="1">
      <c r="B71" s="317"/>
      <c r="C71" s="318"/>
      <c r="D71" s="318"/>
      <c r="E71" s="318"/>
      <c r="F71" s="318"/>
      <c r="G71" s="318"/>
      <c r="H71" s="318"/>
      <c r="I71" s="318"/>
      <c r="J71" s="318"/>
      <c r="K71" s="319"/>
    </row>
    <row r="72" ht="18.75" customHeight="1">
      <c r="B72" s="320"/>
      <c r="C72" s="320"/>
      <c r="D72" s="320"/>
      <c r="E72" s="320"/>
      <c r="F72" s="320"/>
      <c r="G72" s="320"/>
      <c r="H72" s="320"/>
      <c r="I72" s="320"/>
      <c r="J72" s="320"/>
      <c r="K72" s="321"/>
    </row>
    <row r="73" ht="18.75" customHeight="1">
      <c r="B73" s="321"/>
      <c r="C73" s="321"/>
      <c r="D73" s="321"/>
      <c r="E73" s="321"/>
      <c r="F73" s="321"/>
      <c r="G73" s="321"/>
      <c r="H73" s="321"/>
      <c r="I73" s="321"/>
      <c r="J73" s="321"/>
      <c r="K73" s="321"/>
    </row>
    <row r="74" ht="7.5" customHeight="1">
      <c r="B74" s="322"/>
      <c r="C74" s="323"/>
      <c r="D74" s="323"/>
      <c r="E74" s="323"/>
      <c r="F74" s="323"/>
      <c r="G74" s="323"/>
      <c r="H74" s="323"/>
      <c r="I74" s="323"/>
      <c r="J74" s="323"/>
      <c r="K74" s="324"/>
    </row>
    <row r="75" ht="45" customHeight="1">
      <c r="B75" s="325"/>
      <c r="C75" s="326" t="s">
        <v>2040</v>
      </c>
      <c r="D75" s="326"/>
      <c r="E75" s="326"/>
      <c r="F75" s="326"/>
      <c r="G75" s="326"/>
      <c r="H75" s="326"/>
      <c r="I75" s="326"/>
      <c r="J75" s="326"/>
      <c r="K75" s="327"/>
    </row>
    <row r="76" ht="17.25" customHeight="1">
      <c r="B76" s="325"/>
      <c r="C76" s="328" t="s">
        <v>2041</v>
      </c>
      <c r="D76" s="328"/>
      <c r="E76" s="328"/>
      <c r="F76" s="328" t="s">
        <v>2042</v>
      </c>
      <c r="G76" s="329"/>
      <c r="H76" s="328" t="s">
        <v>54</v>
      </c>
      <c r="I76" s="328" t="s">
        <v>57</v>
      </c>
      <c r="J76" s="328" t="s">
        <v>2043</v>
      </c>
      <c r="K76" s="327"/>
    </row>
    <row r="77" ht="17.25" customHeight="1">
      <c r="B77" s="325"/>
      <c r="C77" s="330" t="s">
        <v>2044</v>
      </c>
      <c r="D77" s="330"/>
      <c r="E77" s="330"/>
      <c r="F77" s="331" t="s">
        <v>2045</v>
      </c>
      <c r="G77" s="332"/>
      <c r="H77" s="330"/>
      <c r="I77" s="330"/>
      <c r="J77" s="330" t="s">
        <v>2046</v>
      </c>
      <c r="K77" s="327"/>
    </row>
    <row r="78" ht="5.25" customHeight="1">
      <c r="B78" s="325"/>
      <c r="C78" s="333"/>
      <c r="D78" s="333"/>
      <c r="E78" s="333"/>
      <c r="F78" s="333"/>
      <c r="G78" s="334"/>
      <c r="H78" s="333"/>
      <c r="I78" s="333"/>
      <c r="J78" s="333"/>
      <c r="K78" s="327"/>
    </row>
    <row r="79" ht="15" customHeight="1">
      <c r="B79" s="325"/>
      <c r="C79" s="313" t="s">
        <v>53</v>
      </c>
      <c r="D79" s="333"/>
      <c r="E79" s="333"/>
      <c r="F79" s="335" t="s">
        <v>2047</v>
      </c>
      <c r="G79" s="334"/>
      <c r="H79" s="313" t="s">
        <v>2048</v>
      </c>
      <c r="I79" s="313" t="s">
        <v>2049</v>
      </c>
      <c r="J79" s="313">
        <v>20</v>
      </c>
      <c r="K79" s="327"/>
    </row>
    <row r="80" ht="15" customHeight="1">
      <c r="B80" s="325"/>
      <c r="C80" s="313" t="s">
        <v>2050</v>
      </c>
      <c r="D80" s="313"/>
      <c r="E80" s="313"/>
      <c r="F80" s="335" t="s">
        <v>2047</v>
      </c>
      <c r="G80" s="334"/>
      <c r="H80" s="313" t="s">
        <v>2051</v>
      </c>
      <c r="I80" s="313" t="s">
        <v>2049</v>
      </c>
      <c r="J80" s="313">
        <v>120</v>
      </c>
      <c r="K80" s="327"/>
    </row>
    <row r="81" ht="15" customHeight="1">
      <c r="B81" s="336"/>
      <c r="C81" s="313" t="s">
        <v>2052</v>
      </c>
      <c r="D81" s="313"/>
      <c r="E81" s="313"/>
      <c r="F81" s="335" t="s">
        <v>2053</v>
      </c>
      <c r="G81" s="334"/>
      <c r="H81" s="313" t="s">
        <v>2054</v>
      </c>
      <c r="I81" s="313" t="s">
        <v>2049</v>
      </c>
      <c r="J81" s="313">
        <v>50</v>
      </c>
      <c r="K81" s="327"/>
    </row>
    <row r="82" ht="15" customHeight="1">
      <c r="B82" s="336"/>
      <c r="C82" s="313" t="s">
        <v>2055</v>
      </c>
      <c r="D82" s="313"/>
      <c r="E82" s="313"/>
      <c r="F82" s="335" t="s">
        <v>2047</v>
      </c>
      <c r="G82" s="334"/>
      <c r="H82" s="313" t="s">
        <v>2056</v>
      </c>
      <c r="I82" s="313" t="s">
        <v>2057</v>
      </c>
      <c r="J82" s="313"/>
      <c r="K82" s="327"/>
    </row>
    <row r="83" ht="15" customHeight="1">
      <c r="B83" s="336"/>
      <c r="C83" s="337" t="s">
        <v>2058</v>
      </c>
      <c r="D83" s="337"/>
      <c r="E83" s="337"/>
      <c r="F83" s="338" t="s">
        <v>2053</v>
      </c>
      <c r="G83" s="337"/>
      <c r="H83" s="337" t="s">
        <v>2059</v>
      </c>
      <c r="I83" s="337" t="s">
        <v>2049</v>
      </c>
      <c r="J83" s="337">
        <v>15</v>
      </c>
      <c r="K83" s="327"/>
    </row>
    <row r="84" ht="15" customHeight="1">
      <c r="B84" s="336"/>
      <c r="C84" s="337" t="s">
        <v>2060</v>
      </c>
      <c r="D84" s="337"/>
      <c r="E84" s="337"/>
      <c r="F84" s="338" t="s">
        <v>2053</v>
      </c>
      <c r="G84" s="337"/>
      <c r="H84" s="337" t="s">
        <v>2061</v>
      </c>
      <c r="I84" s="337" t="s">
        <v>2049</v>
      </c>
      <c r="J84" s="337">
        <v>15</v>
      </c>
      <c r="K84" s="327"/>
    </row>
    <row r="85" ht="15" customHeight="1">
      <c r="B85" s="336"/>
      <c r="C85" s="337" t="s">
        <v>2062</v>
      </c>
      <c r="D85" s="337"/>
      <c r="E85" s="337"/>
      <c r="F85" s="338" t="s">
        <v>2053</v>
      </c>
      <c r="G85" s="337"/>
      <c r="H85" s="337" t="s">
        <v>2063</v>
      </c>
      <c r="I85" s="337" t="s">
        <v>2049</v>
      </c>
      <c r="J85" s="337">
        <v>20</v>
      </c>
      <c r="K85" s="327"/>
    </row>
    <row r="86" ht="15" customHeight="1">
      <c r="B86" s="336"/>
      <c r="C86" s="337" t="s">
        <v>2064</v>
      </c>
      <c r="D86" s="337"/>
      <c r="E86" s="337"/>
      <c r="F86" s="338" t="s">
        <v>2053</v>
      </c>
      <c r="G86" s="337"/>
      <c r="H86" s="337" t="s">
        <v>2065</v>
      </c>
      <c r="I86" s="337" t="s">
        <v>2049</v>
      </c>
      <c r="J86" s="337">
        <v>20</v>
      </c>
      <c r="K86" s="327"/>
    </row>
    <row r="87" ht="15" customHeight="1">
      <c r="B87" s="336"/>
      <c r="C87" s="313" t="s">
        <v>2066</v>
      </c>
      <c r="D87" s="313"/>
      <c r="E87" s="313"/>
      <c r="F87" s="335" t="s">
        <v>2053</v>
      </c>
      <c r="G87" s="334"/>
      <c r="H87" s="313" t="s">
        <v>2067</v>
      </c>
      <c r="I87" s="313" t="s">
        <v>2049</v>
      </c>
      <c r="J87" s="313">
        <v>50</v>
      </c>
      <c r="K87" s="327"/>
    </row>
    <row r="88" ht="15" customHeight="1">
      <c r="B88" s="336"/>
      <c r="C88" s="313" t="s">
        <v>2068</v>
      </c>
      <c r="D88" s="313"/>
      <c r="E88" s="313"/>
      <c r="F88" s="335" t="s">
        <v>2053</v>
      </c>
      <c r="G88" s="334"/>
      <c r="H88" s="313" t="s">
        <v>2069</v>
      </c>
      <c r="I88" s="313" t="s">
        <v>2049</v>
      </c>
      <c r="J88" s="313">
        <v>20</v>
      </c>
      <c r="K88" s="327"/>
    </row>
    <row r="89" ht="15" customHeight="1">
      <c r="B89" s="336"/>
      <c r="C89" s="313" t="s">
        <v>2070</v>
      </c>
      <c r="D89" s="313"/>
      <c r="E89" s="313"/>
      <c r="F89" s="335" t="s">
        <v>2053</v>
      </c>
      <c r="G89" s="334"/>
      <c r="H89" s="313" t="s">
        <v>2071</v>
      </c>
      <c r="I89" s="313" t="s">
        <v>2049</v>
      </c>
      <c r="J89" s="313">
        <v>20</v>
      </c>
      <c r="K89" s="327"/>
    </row>
    <row r="90" ht="15" customHeight="1">
      <c r="B90" s="336"/>
      <c r="C90" s="313" t="s">
        <v>2072</v>
      </c>
      <c r="D90" s="313"/>
      <c r="E90" s="313"/>
      <c r="F90" s="335" t="s">
        <v>2053</v>
      </c>
      <c r="G90" s="334"/>
      <c r="H90" s="313" t="s">
        <v>2073</v>
      </c>
      <c r="I90" s="313" t="s">
        <v>2049</v>
      </c>
      <c r="J90" s="313">
        <v>50</v>
      </c>
      <c r="K90" s="327"/>
    </row>
    <row r="91" ht="15" customHeight="1">
      <c r="B91" s="336"/>
      <c r="C91" s="313" t="s">
        <v>2074</v>
      </c>
      <c r="D91" s="313"/>
      <c r="E91" s="313"/>
      <c r="F91" s="335" t="s">
        <v>2053</v>
      </c>
      <c r="G91" s="334"/>
      <c r="H91" s="313" t="s">
        <v>2074</v>
      </c>
      <c r="I91" s="313" t="s">
        <v>2049</v>
      </c>
      <c r="J91" s="313">
        <v>50</v>
      </c>
      <c r="K91" s="327"/>
    </row>
    <row r="92" ht="15" customHeight="1">
      <c r="B92" s="336"/>
      <c r="C92" s="313" t="s">
        <v>2075</v>
      </c>
      <c r="D92" s="313"/>
      <c r="E92" s="313"/>
      <c r="F92" s="335" t="s">
        <v>2053</v>
      </c>
      <c r="G92" s="334"/>
      <c r="H92" s="313" t="s">
        <v>2076</v>
      </c>
      <c r="I92" s="313" t="s">
        <v>2049</v>
      </c>
      <c r="J92" s="313">
        <v>255</v>
      </c>
      <c r="K92" s="327"/>
    </row>
    <row r="93" ht="15" customHeight="1">
      <c r="B93" s="336"/>
      <c r="C93" s="313" t="s">
        <v>2077</v>
      </c>
      <c r="D93" s="313"/>
      <c r="E93" s="313"/>
      <c r="F93" s="335" t="s">
        <v>2047</v>
      </c>
      <c r="G93" s="334"/>
      <c r="H93" s="313" t="s">
        <v>2078</v>
      </c>
      <c r="I93" s="313" t="s">
        <v>2079</v>
      </c>
      <c r="J93" s="313"/>
      <c r="K93" s="327"/>
    </row>
    <row r="94" ht="15" customHeight="1">
      <c r="B94" s="336"/>
      <c r="C94" s="313" t="s">
        <v>2080</v>
      </c>
      <c r="D94" s="313"/>
      <c r="E94" s="313"/>
      <c r="F94" s="335" t="s">
        <v>2047</v>
      </c>
      <c r="G94" s="334"/>
      <c r="H94" s="313" t="s">
        <v>2081</v>
      </c>
      <c r="I94" s="313" t="s">
        <v>2082</v>
      </c>
      <c r="J94" s="313"/>
      <c r="K94" s="327"/>
    </row>
    <row r="95" ht="15" customHeight="1">
      <c r="B95" s="336"/>
      <c r="C95" s="313" t="s">
        <v>2083</v>
      </c>
      <c r="D95" s="313"/>
      <c r="E95" s="313"/>
      <c r="F95" s="335" t="s">
        <v>2047</v>
      </c>
      <c r="G95" s="334"/>
      <c r="H95" s="313" t="s">
        <v>2083</v>
      </c>
      <c r="I95" s="313" t="s">
        <v>2082</v>
      </c>
      <c r="J95" s="313"/>
      <c r="K95" s="327"/>
    </row>
    <row r="96" ht="15" customHeight="1">
      <c r="B96" s="336"/>
      <c r="C96" s="313" t="s">
        <v>38</v>
      </c>
      <c r="D96" s="313"/>
      <c r="E96" s="313"/>
      <c r="F96" s="335" t="s">
        <v>2047</v>
      </c>
      <c r="G96" s="334"/>
      <c r="H96" s="313" t="s">
        <v>2084</v>
      </c>
      <c r="I96" s="313" t="s">
        <v>2082</v>
      </c>
      <c r="J96" s="313"/>
      <c r="K96" s="327"/>
    </row>
    <row r="97" ht="15" customHeight="1">
      <c r="B97" s="336"/>
      <c r="C97" s="313" t="s">
        <v>48</v>
      </c>
      <c r="D97" s="313"/>
      <c r="E97" s="313"/>
      <c r="F97" s="335" t="s">
        <v>2047</v>
      </c>
      <c r="G97" s="334"/>
      <c r="H97" s="313" t="s">
        <v>2085</v>
      </c>
      <c r="I97" s="313" t="s">
        <v>2082</v>
      </c>
      <c r="J97" s="313"/>
      <c r="K97" s="327"/>
    </row>
    <row r="98" ht="15" customHeight="1">
      <c r="B98" s="339"/>
      <c r="C98" s="340"/>
      <c r="D98" s="340"/>
      <c r="E98" s="340"/>
      <c r="F98" s="340"/>
      <c r="G98" s="340"/>
      <c r="H98" s="340"/>
      <c r="I98" s="340"/>
      <c r="J98" s="340"/>
      <c r="K98" s="341"/>
    </row>
    <row r="99" ht="18.75" customHeight="1">
      <c r="B99" s="342"/>
      <c r="C99" s="343"/>
      <c r="D99" s="343"/>
      <c r="E99" s="343"/>
      <c r="F99" s="343"/>
      <c r="G99" s="343"/>
      <c r="H99" s="343"/>
      <c r="I99" s="343"/>
      <c r="J99" s="343"/>
      <c r="K99" s="342"/>
    </row>
    <row r="100" ht="18.75" customHeight="1">
      <c r="B100" s="321"/>
      <c r="C100" s="321"/>
      <c r="D100" s="321"/>
      <c r="E100" s="321"/>
      <c r="F100" s="321"/>
      <c r="G100" s="321"/>
      <c r="H100" s="321"/>
      <c r="I100" s="321"/>
      <c r="J100" s="321"/>
      <c r="K100" s="321"/>
    </row>
    <row r="101" ht="7.5" customHeight="1">
      <c r="B101" s="322"/>
      <c r="C101" s="323"/>
      <c r="D101" s="323"/>
      <c r="E101" s="323"/>
      <c r="F101" s="323"/>
      <c r="G101" s="323"/>
      <c r="H101" s="323"/>
      <c r="I101" s="323"/>
      <c r="J101" s="323"/>
      <c r="K101" s="324"/>
    </row>
    <row r="102" ht="45" customHeight="1">
      <c r="B102" s="325"/>
      <c r="C102" s="326" t="s">
        <v>2086</v>
      </c>
      <c r="D102" s="326"/>
      <c r="E102" s="326"/>
      <c r="F102" s="326"/>
      <c r="G102" s="326"/>
      <c r="H102" s="326"/>
      <c r="I102" s="326"/>
      <c r="J102" s="326"/>
      <c r="K102" s="327"/>
    </row>
    <row r="103" ht="17.25" customHeight="1">
      <c r="B103" s="325"/>
      <c r="C103" s="328" t="s">
        <v>2041</v>
      </c>
      <c r="D103" s="328"/>
      <c r="E103" s="328"/>
      <c r="F103" s="328" t="s">
        <v>2042</v>
      </c>
      <c r="G103" s="329"/>
      <c r="H103" s="328" t="s">
        <v>54</v>
      </c>
      <c r="I103" s="328" t="s">
        <v>57</v>
      </c>
      <c r="J103" s="328" t="s">
        <v>2043</v>
      </c>
      <c r="K103" s="327"/>
    </row>
    <row r="104" ht="17.25" customHeight="1">
      <c r="B104" s="325"/>
      <c r="C104" s="330" t="s">
        <v>2044</v>
      </c>
      <c r="D104" s="330"/>
      <c r="E104" s="330"/>
      <c r="F104" s="331" t="s">
        <v>2045</v>
      </c>
      <c r="G104" s="332"/>
      <c r="H104" s="330"/>
      <c r="I104" s="330"/>
      <c r="J104" s="330" t="s">
        <v>2046</v>
      </c>
      <c r="K104" s="327"/>
    </row>
    <row r="105" ht="5.25" customHeight="1">
      <c r="B105" s="325"/>
      <c r="C105" s="328"/>
      <c r="D105" s="328"/>
      <c r="E105" s="328"/>
      <c r="F105" s="328"/>
      <c r="G105" s="344"/>
      <c r="H105" s="328"/>
      <c r="I105" s="328"/>
      <c r="J105" s="328"/>
      <c r="K105" s="327"/>
    </row>
    <row r="106" ht="15" customHeight="1">
      <c r="B106" s="325"/>
      <c r="C106" s="313" t="s">
        <v>53</v>
      </c>
      <c r="D106" s="333"/>
      <c r="E106" s="333"/>
      <c r="F106" s="335" t="s">
        <v>2047</v>
      </c>
      <c r="G106" s="344"/>
      <c r="H106" s="313" t="s">
        <v>2087</v>
      </c>
      <c r="I106" s="313" t="s">
        <v>2049</v>
      </c>
      <c r="J106" s="313">
        <v>20</v>
      </c>
      <c r="K106" s="327"/>
    </row>
    <row r="107" ht="15" customHeight="1">
      <c r="B107" s="325"/>
      <c r="C107" s="313" t="s">
        <v>2050</v>
      </c>
      <c r="D107" s="313"/>
      <c r="E107" s="313"/>
      <c r="F107" s="335" t="s">
        <v>2047</v>
      </c>
      <c r="G107" s="313"/>
      <c r="H107" s="313" t="s">
        <v>2087</v>
      </c>
      <c r="I107" s="313" t="s">
        <v>2049</v>
      </c>
      <c r="J107" s="313">
        <v>120</v>
      </c>
      <c r="K107" s="327"/>
    </row>
    <row r="108" ht="15" customHeight="1">
      <c r="B108" s="336"/>
      <c r="C108" s="313" t="s">
        <v>2052</v>
      </c>
      <c r="D108" s="313"/>
      <c r="E108" s="313"/>
      <c r="F108" s="335" t="s">
        <v>2053</v>
      </c>
      <c r="G108" s="313"/>
      <c r="H108" s="313" t="s">
        <v>2087</v>
      </c>
      <c r="I108" s="313" t="s">
        <v>2049</v>
      </c>
      <c r="J108" s="313">
        <v>50</v>
      </c>
      <c r="K108" s="327"/>
    </row>
    <row r="109" ht="15" customHeight="1">
      <c r="B109" s="336"/>
      <c r="C109" s="313" t="s">
        <v>2055</v>
      </c>
      <c r="D109" s="313"/>
      <c r="E109" s="313"/>
      <c r="F109" s="335" t="s">
        <v>2047</v>
      </c>
      <c r="G109" s="313"/>
      <c r="H109" s="313" t="s">
        <v>2087</v>
      </c>
      <c r="I109" s="313" t="s">
        <v>2057</v>
      </c>
      <c r="J109" s="313"/>
      <c r="K109" s="327"/>
    </row>
    <row r="110" ht="15" customHeight="1">
      <c r="B110" s="336"/>
      <c r="C110" s="313" t="s">
        <v>2066</v>
      </c>
      <c r="D110" s="313"/>
      <c r="E110" s="313"/>
      <c r="F110" s="335" t="s">
        <v>2053</v>
      </c>
      <c r="G110" s="313"/>
      <c r="H110" s="313" t="s">
        <v>2087</v>
      </c>
      <c r="I110" s="313" t="s">
        <v>2049</v>
      </c>
      <c r="J110" s="313">
        <v>50</v>
      </c>
      <c r="K110" s="327"/>
    </row>
    <row r="111" ht="15" customHeight="1">
      <c r="B111" s="336"/>
      <c r="C111" s="313" t="s">
        <v>2074</v>
      </c>
      <c r="D111" s="313"/>
      <c r="E111" s="313"/>
      <c r="F111" s="335" t="s">
        <v>2053</v>
      </c>
      <c r="G111" s="313"/>
      <c r="H111" s="313" t="s">
        <v>2087</v>
      </c>
      <c r="I111" s="313" t="s">
        <v>2049</v>
      </c>
      <c r="J111" s="313">
        <v>50</v>
      </c>
      <c r="K111" s="327"/>
    </row>
    <row r="112" ht="15" customHeight="1">
      <c r="B112" s="336"/>
      <c r="C112" s="313" t="s">
        <v>2072</v>
      </c>
      <c r="D112" s="313"/>
      <c r="E112" s="313"/>
      <c r="F112" s="335" t="s">
        <v>2053</v>
      </c>
      <c r="G112" s="313"/>
      <c r="H112" s="313" t="s">
        <v>2087</v>
      </c>
      <c r="I112" s="313" t="s">
        <v>2049</v>
      </c>
      <c r="J112" s="313">
        <v>50</v>
      </c>
      <c r="K112" s="327"/>
    </row>
    <row r="113" ht="15" customHeight="1">
      <c r="B113" s="336"/>
      <c r="C113" s="313" t="s">
        <v>53</v>
      </c>
      <c r="D113" s="313"/>
      <c r="E113" s="313"/>
      <c r="F113" s="335" t="s">
        <v>2047</v>
      </c>
      <c r="G113" s="313"/>
      <c r="H113" s="313" t="s">
        <v>2088</v>
      </c>
      <c r="I113" s="313" t="s">
        <v>2049</v>
      </c>
      <c r="J113" s="313">
        <v>20</v>
      </c>
      <c r="K113" s="327"/>
    </row>
    <row r="114" ht="15" customHeight="1">
      <c r="B114" s="336"/>
      <c r="C114" s="313" t="s">
        <v>2089</v>
      </c>
      <c r="D114" s="313"/>
      <c r="E114" s="313"/>
      <c r="F114" s="335" t="s">
        <v>2047</v>
      </c>
      <c r="G114" s="313"/>
      <c r="H114" s="313" t="s">
        <v>2090</v>
      </c>
      <c r="I114" s="313" t="s">
        <v>2049</v>
      </c>
      <c r="J114" s="313">
        <v>120</v>
      </c>
      <c r="K114" s="327"/>
    </row>
    <row r="115" ht="15" customHeight="1">
      <c r="B115" s="336"/>
      <c r="C115" s="313" t="s">
        <v>38</v>
      </c>
      <c r="D115" s="313"/>
      <c r="E115" s="313"/>
      <c r="F115" s="335" t="s">
        <v>2047</v>
      </c>
      <c r="G115" s="313"/>
      <c r="H115" s="313" t="s">
        <v>2091</v>
      </c>
      <c r="I115" s="313" t="s">
        <v>2082</v>
      </c>
      <c r="J115" s="313"/>
      <c r="K115" s="327"/>
    </row>
    <row r="116" ht="15" customHeight="1">
      <c r="B116" s="336"/>
      <c r="C116" s="313" t="s">
        <v>48</v>
      </c>
      <c r="D116" s="313"/>
      <c r="E116" s="313"/>
      <c r="F116" s="335" t="s">
        <v>2047</v>
      </c>
      <c r="G116" s="313"/>
      <c r="H116" s="313" t="s">
        <v>2092</v>
      </c>
      <c r="I116" s="313" t="s">
        <v>2082</v>
      </c>
      <c r="J116" s="313"/>
      <c r="K116" s="327"/>
    </row>
    <row r="117" ht="15" customHeight="1">
      <c r="B117" s="336"/>
      <c r="C117" s="313" t="s">
        <v>57</v>
      </c>
      <c r="D117" s="313"/>
      <c r="E117" s="313"/>
      <c r="F117" s="335" t="s">
        <v>2047</v>
      </c>
      <c r="G117" s="313"/>
      <c r="H117" s="313" t="s">
        <v>2093</v>
      </c>
      <c r="I117" s="313" t="s">
        <v>2094</v>
      </c>
      <c r="J117" s="313"/>
      <c r="K117" s="327"/>
    </row>
    <row r="118" ht="15" customHeight="1">
      <c r="B118" s="339"/>
      <c r="C118" s="345"/>
      <c r="D118" s="345"/>
      <c r="E118" s="345"/>
      <c r="F118" s="345"/>
      <c r="G118" s="345"/>
      <c r="H118" s="345"/>
      <c r="I118" s="345"/>
      <c r="J118" s="345"/>
      <c r="K118" s="341"/>
    </row>
    <row r="119" ht="18.75" customHeight="1">
      <c r="B119" s="346"/>
      <c r="C119" s="310"/>
      <c r="D119" s="310"/>
      <c r="E119" s="310"/>
      <c r="F119" s="347"/>
      <c r="G119" s="310"/>
      <c r="H119" s="310"/>
      <c r="I119" s="310"/>
      <c r="J119" s="310"/>
      <c r="K119" s="346"/>
    </row>
    <row r="120" ht="18.75" customHeight="1">
      <c r="B120" s="321"/>
      <c r="C120" s="321"/>
      <c r="D120" s="321"/>
      <c r="E120" s="321"/>
      <c r="F120" s="321"/>
      <c r="G120" s="321"/>
      <c r="H120" s="321"/>
      <c r="I120" s="321"/>
      <c r="J120" s="321"/>
      <c r="K120" s="321"/>
    </row>
    <row r="121" ht="7.5" customHeight="1">
      <c r="B121" s="348"/>
      <c r="C121" s="349"/>
      <c r="D121" s="349"/>
      <c r="E121" s="349"/>
      <c r="F121" s="349"/>
      <c r="G121" s="349"/>
      <c r="H121" s="349"/>
      <c r="I121" s="349"/>
      <c r="J121" s="349"/>
      <c r="K121" s="350"/>
    </row>
    <row r="122" ht="45" customHeight="1">
      <c r="B122" s="351"/>
      <c r="C122" s="304" t="s">
        <v>2095</v>
      </c>
      <c r="D122" s="304"/>
      <c r="E122" s="304"/>
      <c r="F122" s="304"/>
      <c r="G122" s="304"/>
      <c r="H122" s="304"/>
      <c r="I122" s="304"/>
      <c r="J122" s="304"/>
      <c r="K122" s="352"/>
    </row>
    <row r="123" ht="17.25" customHeight="1">
      <c r="B123" s="353"/>
      <c r="C123" s="328" t="s">
        <v>2041</v>
      </c>
      <c r="D123" s="328"/>
      <c r="E123" s="328"/>
      <c r="F123" s="328" t="s">
        <v>2042</v>
      </c>
      <c r="G123" s="329"/>
      <c r="H123" s="328" t="s">
        <v>54</v>
      </c>
      <c r="I123" s="328" t="s">
        <v>57</v>
      </c>
      <c r="J123" s="328" t="s">
        <v>2043</v>
      </c>
      <c r="K123" s="354"/>
    </row>
    <row r="124" ht="17.25" customHeight="1">
      <c r="B124" s="353"/>
      <c r="C124" s="330" t="s">
        <v>2044</v>
      </c>
      <c r="D124" s="330"/>
      <c r="E124" s="330"/>
      <c r="F124" s="331" t="s">
        <v>2045</v>
      </c>
      <c r="G124" s="332"/>
      <c r="H124" s="330"/>
      <c r="I124" s="330"/>
      <c r="J124" s="330" t="s">
        <v>2046</v>
      </c>
      <c r="K124" s="354"/>
    </row>
    <row r="125" ht="5.25" customHeight="1">
      <c r="B125" s="355"/>
      <c r="C125" s="333"/>
      <c r="D125" s="333"/>
      <c r="E125" s="333"/>
      <c r="F125" s="333"/>
      <c r="G125" s="313"/>
      <c r="H125" s="333"/>
      <c r="I125" s="333"/>
      <c r="J125" s="333"/>
      <c r="K125" s="356"/>
    </row>
    <row r="126" ht="15" customHeight="1">
      <c r="B126" s="355"/>
      <c r="C126" s="313" t="s">
        <v>2050</v>
      </c>
      <c r="D126" s="333"/>
      <c r="E126" s="333"/>
      <c r="F126" s="335" t="s">
        <v>2047</v>
      </c>
      <c r="G126" s="313"/>
      <c r="H126" s="313" t="s">
        <v>2087</v>
      </c>
      <c r="I126" s="313" t="s">
        <v>2049</v>
      </c>
      <c r="J126" s="313">
        <v>120</v>
      </c>
      <c r="K126" s="357"/>
    </row>
    <row r="127" ht="15" customHeight="1">
      <c r="B127" s="355"/>
      <c r="C127" s="313" t="s">
        <v>2096</v>
      </c>
      <c r="D127" s="313"/>
      <c r="E127" s="313"/>
      <c r="F127" s="335" t="s">
        <v>2047</v>
      </c>
      <c r="G127" s="313"/>
      <c r="H127" s="313" t="s">
        <v>2097</v>
      </c>
      <c r="I127" s="313" t="s">
        <v>2049</v>
      </c>
      <c r="J127" s="313" t="s">
        <v>2098</v>
      </c>
      <c r="K127" s="357"/>
    </row>
    <row r="128" ht="15" customHeight="1">
      <c r="B128" s="355"/>
      <c r="C128" s="313" t="s">
        <v>85</v>
      </c>
      <c r="D128" s="313"/>
      <c r="E128" s="313"/>
      <c r="F128" s="335" t="s">
        <v>2047</v>
      </c>
      <c r="G128" s="313"/>
      <c r="H128" s="313" t="s">
        <v>2099</v>
      </c>
      <c r="I128" s="313" t="s">
        <v>2049</v>
      </c>
      <c r="J128" s="313" t="s">
        <v>2098</v>
      </c>
      <c r="K128" s="357"/>
    </row>
    <row r="129" ht="15" customHeight="1">
      <c r="B129" s="355"/>
      <c r="C129" s="313" t="s">
        <v>2058</v>
      </c>
      <c r="D129" s="313"/>
      <c r="E129" s="313"/>
      <c r="F129" s="335" t="s">
        <v>2053</v>
      </c>
      <c r="G129" s="313"/>
      <c r="H129" s="313" t="s">
        <v>2059</v>
      </c>
      <c r="I129" s="313" t="s">
        <v>2049</v>
      </c>
      <c r="J129" s="313">
        <v>15</v>
      </c>
      <c r="K129" s="357"/>
    </row>
    <row r="130" ht="15" customHeight="1">
      <c r="B130" s="355"/>
      <c r="C130" s="337" t="s">
        <v>2060</v>
      </c>
      <c r="D130" s="337"/>
      <c r="E130" s="337"/>
      <c r="F130" s="338" t="s">
        <v>2053</v>
      </c>
      <c r="G130" s="337"/>
      <c r="H130" s="337" t="s">
        <v>2061</v>
      </c>
      <c r="I130" s="337" t="s">
        <v>2049</v>
      </c>
      <c r="J130" s="337">
        <v>15</v>
      </c>
      <c r="K130" s="357"/>
    </row>
    <row r="131" ht="15" customHeight="1">
      <c r="B131" s="355"/>
      <c r="C131" s="337" t="s">
        <v>2062</v>
      </c>
      <c r="D131" s="337"/>
      <c r="E131" s="337"/>
      <c r="F131" s="338" t="s">
        <v>2053</v>
      </c>
      <c r="G131" s="337"/>
      <c r="H131" s="337" t="s">
        <v>2063</v>
      </c>
      <c r="I131" s="337" t="s">
        <v>2049</v>
      </c>
      <c r="J131" s="337">
        <v>20</v>
      </c>
      <c r="K131" s="357"/>
    </row>
    <row r="132" ht="15" customHeight="1">
      <c r="B132" s="355"/>
      <c r="C132" s="337" t="s">
        <v>2064</v>
      </c>
      <c r="D132" s="337"/>
      <c r="E132" s="337"/>
      <c r="F132" s="338" t="s">
        <v>2053</v>
      </c>
      <c r="G132" s="337"/>
      <c r="H132" s="337" t="s">
        <v>2065</v>
      </c>
      <c r="I132" s="337" t="s">
        <v>2049</v>
      </c>
      <c r="J132" s="337">
        <v>20</v>
      </c>
      <c r="K132" s="357"/>
    </row>
    <row r="133" ht="15" customHeight="1">
      <c r="B133" s="355"/>
      <c r="C133" s="313" t="s">
        <v>2052</v>
      </c>
      <c r="D133" s="313"/>
      <c r="E133" s="313"/>
      <c r="F133" s="335" t="s">
        <v>2053</v>
      </c>
      <c r="G133" s="313"/>
      <c r="H133" s="313" t="s">
        <v>2087</v>
      </c>
      <c r="I133" s="313" t="s">
        <v>2049</v>
      </c>
      <c r="J133" s="313">
        <v>50</v>
      </c>
      <c r="K133" s="357"/>
    </row>
    <row r="134" ht="15" customHeight="1">
      <c r="B134" s="355"/>
      <c r="C134" s="313" t="s">
        <v>2066</v>
      </c>
      <c r="D134" s="313"/>
      <c r="E134" s="313"/>
      <c r="F134" s="335" t="s">
        <v>2053</v>
      </c>
      <c r="G134" s="313"/>
      <c r="H134" s="313" t="s">
        <v>2087</v>
      </c>
      <c r="I134" s="313" t="s">
        <v>2049</v>
      </c>
      <c r="J134" s="313">
        <v>50</v>
      </c>
      <c r="K134" s="357"/>
    </row>
    <row r="135" ht="15" customHeight="1">
      <c r="B135" s="355"/>
      <c r="C135" s="313" t="s">
        <v>2072</v>
      </c>
      <c r="D135" s="313"/>
      <c r="E135" s="313"/>
      <c r="F135" s="335" t="s">
        <v>2053</v>
      </c>
      <c r="G135" s="313"/>
      <c r="H135" s="313" t="s">
        <v>2087</v>
      </c>
      <c r="I135" s="313" t="s">
        <v>2049</v>
      </c>
      <c r="J135" s="313">
        <v>50</v>
      </c>
      <c r="K135" s="357"/>
    </row>
    <row r="136" ht="15" customHeight="1">
      <c r="B136" s="355"/>
      <c r="C136" s="313" t="s">
        <v>2074</v>
      </c>
      <c r="D136" s="313"/>
      <c r="E136" s="313"/>
      <c r="F136" s="335" t="s">
        <v>2053</v>
      </c>
      <c r="G136" s="313"/>
      <c r="H136" s="313" t="s">
        <v>2087</v>
      </c>
      <c r="I136" s="313" t="s">
        <v>2049</v>
      </c>
      <c r="J136" s="313">
        <v>50</v>
      </c>
      <c r="K136" s="357"/>
    </row>
    <row r="137" ht="15" customHeight="1">
      <c r="B137" s="355"/>
      <c r="C137" s="313" t="s">
        <v>2075</v>
      </c>
      <c r="D137" s="313"/>
      <c r="E137" s="313"/>
      <c r="F137" s="335" t="s">
        <v>2053</v>
      </c>
      <c r="G137" s="313"/>
      <c r="H137" s="313" t="s">
        <v>2100</v>
      </c>
      <c r="I137" s="313" t="s">
        <v>2049</v>
      </c>
      <c r="J137" s="313">
        <v>255</v>
      </c>
      <c r="K137" s="357"/>
    </row>
    <row r="138" ht="15" customHeight="1">
      <c r="B138" s="355"/>
      <c r="C138" s="313" t="s">
        <v>2077</v>
      </c>
      <c r="D138" s="313"/>
      <c r="E138" s="313"/>
      <c r="F138" s="335" t="s">
        <v>2047</v>
      </c>
      <c r="G138" s="313"/>
      <c r="H138" s="313" t="s">
        <v>2101</v>
      </c>
      <c r="I138" s="313" t="s">
        <v>2079</v>
      </c>
      <c r="J138" s="313"/>
      <c r="K138" s="357"/>
    </row>
    <row r="139" ht="15" customHeight="1">
      <c r="B139" s="355"/>
      <c r="C139" s="313" t="s">
        <v>2080</v>
      </c>
      <c r="D139" s="313"/>
      <c r="E139" s="313"/>
      <c r="F139" s="335" t="s">
        <v>2047</v>
      </c>
      <c r="G139" s="313"/>
      <c r="H139" s="313" t="s">
        <v>2102</v>
      </c>
      <c r="I139" s="313" t="s">
        <v>2082</v>
      </c>
      <c r="J139" s="313"/>
      <c r="K139" s="357"/>
    </row>
    <row r="140" ht="15" customHeight="1">
      <c r="B140" s="355"/>
      <c r="C140" s="313" t="s">
        <v>2083</v>
      </c>
      <c r="D140" s="313"/>
      <c r="E140" s="313"/>
      <c r="F140" s="335" t="s">
        <v>2047</v>
      </c>
      <c r="G140" s="313"/>
      <c r="H140" s="313" t="s">
        <v>2083</v>
      </c>
      <c r="I140" s="313" t="s">
        <v>2082</v>
      </c>
      <c r="J140" s="313"/>
      <c r="K140" s="357"/>
    </row>
    <row r="141" ht="15" customHeight="1">
      <c r="B141" s="355"/>
      <c r="C141" s="313" t="s">
        <v>38</v>
      </c>
      <c r="D141" s="313"/>
      <c r="E141" s="313"/>
      <c r="F141" s="335" t="s">
        <v>2047</v>
      </c>
      <c r="G141" s="313"/>
      <c r="H141" s="313" t="s">
        <v>2103</v>
      </c>
      <c r="I141" s="313" t="s">
        <v>2082</v>
      </c>
      <c r="J141" s="313"/>
      <c r="K141" s="357"/>
    </row>
    <row r="142" ht="15" customHeight="1">
      <c r="B142" s="355"/>
      <c r="C142" s="313" t="s">
        <v>2104</v>
      </c>
      <c r="D142" s="313"/>
      <c r="E142" s="313"/>
      <c r="F142" s="335" t="s">
        <v>2047</v>
      </c>
      <c r="G142" s="313"/>
      <c r="H142" s="313" t="s">
        <v>2105</v>
      </c>
      <c r="I142" s="313" t="s">
        <v>2082</v>
      </c>
      <c r="J142" s="313"/>
      <c r="K142" s="357"/>
    </row>
    <row r="143" ht="15" customHeight="1">
      <c r="B143" s="358"/>
      <c r="C143" s="359"/>
      <c r="D143" s="359"/>
      <c r="E143" s="359"/>
      <c r="F143" s="359"/>
      <c r="G143" s="359"/>
      <c r="H143" s="359"/>
      <c r="I143" s="359"/>
      <c r="J143" s="359"/>
      <c r="K143" s="360"/>
    </row>
    <row r="144" ht="18.75" customHeight="1">
      <c r="B144" s="310"/>
      <c r="C144" s="310"/>
      <c r="D144" s="310"/>
      <c r="E144" s="310"/>
      <c r="F144" s="347"/>
      <c r="G144" s="310"/>
      <c r="H144" s="310"/>
      <c r="I144" s="310"/>
      <c r="J144" s="310"/>
      <c r="K144" s="310"/>
    </row>
    <row r="145" ht="18.75" customHeight="1">
      <c r="B145" s="321"/>
      <c r="C145" s="321"/>
      <c r="D145" s="321"/>
      <c r="E145" s="321"/>
      <c r="F145" s="321"/>
      <c r="G145" s="321"/>
      <c r="H145" s="321"/>
      <c r="I145" s="321"/>
      <c r="J145" s="321"/>
      <c r="K145" s="321"/>
    </row>
    <row r="146" ht="7.5" customHeight="1">
      <c r="B146" s="322"/>
      <c r="C146" s="323"/>
      <c r="D146" s="323"/>
      <c r="E146" s="323"/>
      <c r="F146" s="323"/>
      <c r="G146" s="323"/>
      <c r="H146" s="323"/>
      <c r="I146" s="323"/>
      <c r="J146" s="323"/>
      <c r="K146" s="324"/>
    </row>
    <row r="147" ht="45" customHeight="1">
      <c r="B147" s="325"/>
      <c r="C147" s="326" t="s">
        <v>2106</v>
      </c>
      <c r="D147" s="326"/>
      <c r="E147" s="326"/>
      <c r="F147" s="326"/>
      <c r="G147" s="326"/>
      <c r="H147" s="326"/>
      <c r="I147" s="326"/>
      <c r="J147" s="326"/>
      <c r="K147" s="327"/>
    </row>
    <row r="148" ht="17.25" customHeight="1">
      <c r="B148" s="325"/>
      <c r="C148" s="328" t="s">
        <v>2041</v>
      </c>
      <c r="D148" s="328"/>
      <c r="E148" s="328"/>
      <c r="F148" s="328" t="s">
        <v>2042</v>
      </c>
      <c r="G148" s="329"/>
      <c r="H148" s="328" t="s">
        <v>54</v>
      </c>
      <c r="I148" s="328" t="s">
        <v>57</v>
      </c>
      <c r="J148" s="328" t="s">
        <v>2043</v>
      </c>
      <c r="K148" s="327"/>
    </row>
    <row r="149" ht="17.25" customHeight="1">
      <c r="B149" s="325"/>
      <c r="C149" s="330" t="s">
        <v>2044</v>
      </c>
      <c r="D149" s="330"/>
      <c r="E149" s="330"/>
      <c r="F149" s="331" t="s">
        <v>2045</v>
      </c>
      <c r="G149" s="332"/>
      <c r="H149" s="330"/>
      <c r="I149" s="330"/>
      <c r="J149" s="330" t="s">
        <v>2046</v>
      </c>
      <c r="K149" s="327"/>
    </row>
    <row r="150" ht="5.25" customHeight="1">
      <c r="B150" s="336"/>
      <c r="C150" s="333"/>
      <c r="D150" s="333"/>
      <c r="E150" s="333"/>
      <c r="F150" s="333"/>
      <c r="G150" s="334"/>
      <c r="H150" s="333"/>
      <c r="I150" s="333"/>
      <c r="J150" s="333"/>
      <c r="K150" s="357"/>
    </row>
    <row r="151" ht="15" customHeight="1">
      <c r="B151" s="336"/>
      <c r="C151" s="361" t="s">
        <v>2050</v>
      </c>
      <c r="D151" s="313"/>
      <c r="E151" s="313"/>
      <c r="F151" s="362" t="s">
        <v>2047</v>
      </c>
      <c r="G151" s="313"/>
      <c r="H151" s="361" t="s">
        <v>2087</v>
      </c>
      <c r="I151" s="361" t="s">
        <v>2049</v>
      </c>
      <c r="J151" s="361">
        <v>120</v>
      </c>
      <c r="K151" s="357"/>
    </row>
    <row r="152" ht="15" customHeight="1">
      <c r="B152" s="336"/>
      <c r="C152" s="361" t="s">
        <v>2096</v>
      </c>
      <c r="D152" s="313"/>
      <c r="E152" s="313"/>
      <c r="F152" s="362" t="s">
        <v>2047</v>
      </c>
      <c r="G152" s="313"/>
      <c r="H152" s="361" t="s">
        <v>2107</v>
      </c>
      <c r="I152" s="361" t="s">
        <v>2049</v>
      </c>
      <c r="J152" s="361" t="s">
        <v>2098</v>
      </c>
      <c r="K152" s="357"/>
    </row>
    <row r="153" ht="15" customHeight="1">
      <c r="B153" s="336"/>
      <c r="C153" s="361" t="s">
        <v>85</v>
      </c>
      <c r="D153" s="313"/>
      <c r="E153" s="313"/>
      <c r="F153" s="362" t="s">
        <v>2047</v>
      </c>
      <c r="G153" s="313"/>
      <c r="H153" s="361" t="s">
        <v>2108</v>
      </c>
      <c r="I153" s="361" t="s">
        <v>2049</v>
      </c>
      <c r="J153" s="361" t="s">
        <v>2098</v>
      </c>
      <c r="K153" s="357"/>
    </row>
    <row r="154" ht="15" customHeight="1">
      <c r="B154" s="336"/>
      <c r="C154" s="361" t="s">
        <v>2052</v>
      </c>
      <c r="D154" s="313"/>
      <c r="E154" s="313"/>
      <c r="F154" s="362" t="s">
        <v>2053</v>
      </c>
      <c r="G154" s="313"/>
      <c r="H154" s="361" t="s">
        <v>2087</v>
      </c>
      <c r="I154" s="361" t="s">
        <v>2049</v>
      </c>
      <c r="J154" s="361">
        <v>50</v>
      </c>
      <c r="K154" s="357"/>
    </row>
    <row r="155" ht="15" customHeight="1">
      <c r="B155" s="336"/>
      <c r="C155" s="361" t="s">
        <v>2055</v>
      </c>
      <c r="D155" s="313"/>
      <c r="E155" s="313"/>
      <c r="F155" s="362" t="s">
        <v>2047</v>
      </c>
      <c r="G155" s="313"/>
      <c r="H155" s="361" t="s">
        <v>2087</v>
      </c>
      <c r="I155" s="361" t="s">
        <v>2057</v>
      </c>
      <c r="J155" s="361"/>
      <c r="K155" s="357"/>
    </row>
    <row r="156" ht="15" customHeight="1">
      <c r="B156" s="336"/>
      <c r="C156" s="361" t="s">
        <v>2066</v>
      </c>
      <c r="D156" s="313"/>
      <c r="E156" s="313"/>
      <c r="F156" s="362" t="s">
        <v>2053</v>
      </c>
      <c r="G156" s="313"/>
      <c r="H156" s="361" t="s">
        <v>2087</v>
      </c>
      <c r="I156" s="361" t="s">
        <v>2049</v>
      </c>
      <c r="J156" s="361">
        <v>50</v>
      </c>
      <c r="K156" s="357"/>
    </row>
    <row r="157" ht="15" customHeight="1">
      <c r="B157" s="336"/>
      <c r="C157" s="361" t="s">
        <v>2074</v>
      </c>
      <c r="D157" s="313"/>
      <c r="E157" s="313"/>
      <c r="F157" s="362" t="s">
        <v>2053</v>
      </c>
      <c r="G157" s="313"/>
      <c r="H157" s="361" t="s">
        <v>2087</v>
      </c>
      <c r="I157" s="361" t="s">
        <v>2049</v>
      </c>
      <c r="J157" s="361">
        <v>50</v>
      </c>
      <c r="K157" s="357"/>
    </row>
    <row r="158" ht="15" customHeight="1">
      <c r="B158" s="336"/>
      <c r="C158" s="361" t="s">
        <v>2072</v>
      </c>
      <c r="D158" s="313"/>
      <c r="E158" s="313"/>
      <c r="F158" s="362" t="s">
        <v>2053</v>
      </c>
      <c r="G158" s="313"/>
      <c r="H158" s="361" t="s">
        <v>2087</v>
      </c>
      <c r="I158" s="361" t="s">
        <v>2049</v>
      </c>
      <c r="J158" s="361">
        <v>50</v>
      </c>
      <c r="K158" s="357"/>
    </row>
    <row r="159" ht="15" customHeight="1">
      <c r="B159" s="336"/>
      <c r="C159" s="361" t="s">
        <v>103</v>
      </c>
      <c r="D159" s="313"/>
      <c r="E159" s="313"/>
      <c r="F159" s="362" t="s">
        <v>2047</v>
      </c>
      <c r="G159" s="313"/>
      <c r="H159" s="361" t="s">
        <v>2109</v>
      </c>
      <c r="I159" s="361" t="s">
        <v>2049</v>
      </c>
      <c r="J159" s="361" t="s">
        <v>2110</v>
      </c>
      <c r="K159" s="357"/>
    </row>
    <row r="160" ht="15" customHeight="1">
      <c r="B160" s="336"/>
      <c r="C160" s="361" t="s">
        <v>2111</v>
      </c>
      <c r="D160" s="313"/>
      <c r="E160" s="313"/>
      <c r="F160" s="362" t="s">
        <v>2047</v>
      </c>
      <c r="G160" s="313"/>
      <c r="H160" s="361" t="s">
        <v>2112</v>
      </c>
      <c r="I160" s="361" t="s">
        <v>2082</v>
      </c>
      <c r="J160" s="361"/>
      <c r="K160" s="357"/>
    </row>
    <row r="161" ht="15" customHeight="1">
      <c r="B161" s="363"/>
      <c r="C161" s="345"/>
      <c r="D161" s="345"/>
      <c r="E161" s="345"/>
      <c r="F161" s="345"/>
      <c r="G161" s="345"/>
      <c r="H161" s="345"/>
      <c r="I161" s="345"/>
      <c r="J161" s="345"/>
      <c r="K161" s="364"/>
    </row>
    <row r="162" ht="18.75" customHeight="1">
      <c r="B162" s="310"/>
      <c r="C162" s="313"/>
      <c r="D162" s="313"/>
      <c r="E162" s="313"/>
      <c r="F162" s="335"/>
      <c r="G162" s="313"/>
      <c r="H162" s="313"/>
      <c r="I162" s="313"/>
      <c r="J162" s="313"/>
      <c r="K162" s="310"/>
    </row>
    <row r="163" ht="18.75" customHeight="1">
      <c r="B163" s="321"/>
      <c r="C163" s="321"/>
      <c r="D163" s="321"/>
      <c r="E163" s="321"/>
      <c r="F163" s="321"/>
      <c r="G163" s="321"/>
      <c r="H163" s="321"/>
      <c r="I163" s="321"/>
      <c r="J163" s="321"/>
      <c r="K163" s="321"/>
    </row>
    <row r="164" ht="7.5" customHeight="1">
      <c r="B164" s="300"/>
      <c r="C164" s="301"/>
      <c r="D164" s="301"/>
      <c r="E164" s="301"/>
      <c r="F164" s="301"/>
      <c r="G164" s="301"/>
      <c r="H164" s="301"/>
      <c r="I164" s="301"/>
      <c r="J164" s="301"/>
      <c r="K164" s="302"/>
    </row>
    <row r="165" ht="45" customHeight="1">
      <c r="B165" s="303"/>
      <c r="C165" s="304" t="s">
        <v>2113</v>
      </c>
      <c r="D165" s="304"/>
      <c r="E165" s="304"/>
      <c r="F165" s="304"/>
      <c r="G165" s="304"/>
      <c r="H165" s="304"/>
      <c r="I165" s="304"/>
      <c r="J165" s="304"/>
      <c r="K165" s="305"/>
    </row>
    <row r="166" ht="17.25" customHeight="1">
      <c r="B166" s="303"/>
      <c r="C166" s="328" t="s">
        <v>2041</v>
      </c>
      <c r="D166" s="328"/>
      <c r="E166" s="328"/>
      <c r="F166" s="328" t="s">
        <v>2042</v>
      </c>
      <c r="G166" s="365"/>
      <c r="H166" s="366" t="s">
        <v>54</v>
      </c>
      <c r="I166" s="366" t="s">
        <v>57</v>
      </c>
      <c r="J166" s="328" t="s">
        <v>2043</v>
      </c>
      <c r="K166" s="305"/>
    </row>
    <row r="167" ht="17.25" customHeight="1">
      <c r="B167" s="306"/>
      <c r="C167" s="330" t="s">
        <v>2044</v>
      </c>
      <c r="D167" s="330"/>
      <c r="E167" s="330"/>
      <c r="F167" s="331" t="s">
        <v>2045</v>
      </c>
      <c r="G167" s="367"/>
      <c r="H167" s="368"/>
      <c r="I167" s="368"/>
      <c r="J167" s="330" t="s">
        <v>2046</v>
      </c>
      <c r="K167" s="308"/>
    </row>
    <row r="168" ht="5.25" customHeight="1">
      <c r="B168" s="336"/>
      <c r="C168" s="333"/>
      <c r="D168" s="333"/>
      <c r="E168" s="333"/>
      <c r="F168" s="333"/>
      <c r="G168" s="334"/>
      <c r="H168" s="333"/>
      <c r="I168" s="333"/>
      <c r="J168" s="333"/>
      <c r="K168" s="357"/>
    </row>
    <row r="169" ht="15" customHeight="1">
      <c r="B169" s="336"/>
      <c r="C169" s="313" t="s">
        <v>2050</v>
      </c>
      <c r="D169" s="313"/>
      <c r="E169" s="313"/>
      <c r="F169" s="335" t="s">
        <v>2047</v>
      </c>
      <c r="G169" s="313"/>
      <c r="H169" s="313" t="s">
        <v>2087</v>
      </c>
      <c r="I169" s="313" t="s">
        <v>2049</v>
      </c>
      <c r="J169" s="313">
        <v>120</v>
      </c>
      <c r="K169" s="357"/>
    </row>
    <row r="170" ht="15" customHeight="1">
      <c r="B170" s="336"/>
      <c r="C170" s="313" t="s">
        <v>2096</v>
      </c>
      <c r="D170" s="313"/>
      <c r="E170" s="313"/>
      <c r="F170" s="335" t="s">
        <v>2047</v>
      </c>
      <c r="G170" s="313"/>
      <c r="H170" s="313" t="s">
        <v>2097</v>
      </c>
      <c r="I170" s="313" t="s">
        <v>2049</v>
      </c>
      <c r="J170" s="313" t="s">
        <v>2098</v>
      </c>
      <c r="K170" s="357"/>
    </row>
    <row r="171" ht="15" customHeight="1">
      <c r="B171" s="336"/>
      <c r="C171" s="313" t="s">
        <v>85</v>
      </c>
      <c r="D171" s="313"/>
      <c r="E171" s="313"/>
      <c r="F171" s="335" t="s">
        <v>2047</v>
      </c>
      <c r="G171" s="313"/>
      <c r="H171" s="313" t="s">
        <v>2114</v>
      </c>
      <c r="I171" s="313" t="s">
        <v>2049</v>
      </c>
      <c r="J171" s="313" t="s">
        <v>2098</v>
      </c>
      <c r="K171" s="357"/>
    </row>
    <row r="172" ht="15" customHeight="1">
      <c r="B172" s="336"/>
      <c r="C172" s="313" t="s">
        <v>2052</v>
      </c>
      <c r="D172" s="313"/>
      <c r="E172" s="313"/>
      <c r="F172" s="335" t="s">
        <v>2053</v>
      </c>
      <c r="G172" s="313"/>
      <c r="H172" s="313" t="s">
        <v>2114</v>
      </c>
      <c r="I172" s="313" t="s">
        <v>2049</v>
      </c>
      <c r="J172" s="313">
        <v>50</v>
      </c>
      <c r="K172" s="357"/>
    </row>
    <row r="173" ht="15" customHeight="1">
      <c r="B173" s="336"/>
      <c r="C173" s="313" t="s">
        <v>2055</v>
      </c>
      <c r="D173" s="313"/>
      <c r="E173" s="313"/>
      <c r="F173" s="335" t="s">
        <v>2047</v>
      </c>
      <c r="G173" s="313"/>
      <c r="H173" s="313" t="s">
        <v>2114</v>
      </c>
      <c r="I173" s="313" t="s">
        <v>2057</v>
      </c>
      <c r="J173" s="313"/>
      <c r="K173" s="357"/>
    </row>
    <row r="174" ht="15" customHeight="1">
      <c r="B174" s="336"/>
      <c r="C174" s="313" t="s">
        <v>2066</v>
      </c>
      <c r="D174" s="313"/>
      <c r="E174" s="313"/>
      <c r="F174" s="335" t="s">
        <v>2053</v>
      </c>
      <c r="G174" s="313"/>
      <c r="H174" s="313" t="s">
        <v>2114</v>
      </c>
      <c r="I174" s="313" t="s">
        <v>2049</v>
      </c>
      <c r="J174" s="313">
        <v>50</v>
      </c>
      <c r="K174" s="357"/>
    </row>
    <row r="175" ht="15" customHeight="1">
      <c r="B175" s="336"/>
      <c r="C175" s="313" t="s">
        <v>2074</v>
      </c>
      <c r="D175" s="313"/>
      <c r="E175" s="313"/>
      <c r="F175" s="335" t="s">
        <v>2053</v>
      </c>
      <c r="G175" s="313"/>
      <c r="H175" s="313" t="s">
        <v>2114</v>
      </c>
      <c r="I175" s="313" t="s">
        <v>2049</v>
      </c>
      <c r="J175" s="313">
        <v>50</v>
      </c>
      <c r="K175" s="357"/>
    </row>
    <row r="176" ht="15" customHeight="1">
      <c r="B176" s="336"/>
      <c r="C176" s="313" t="s">
        <v>2072</v>
      </c>
      <c r="D176" s="313"/>
      <c r="E176" s="313"/>
      <c r="F176" s="335" t="s">
        <v>2053</v>
      </c>
      <c r="G176" s="313"/>
      <c r="H176" s="313" t="s">
        <v>2114</v>
      </c>
      <c r="I176" s="313" t="s">
        <v>2049</v>
      </c>
      <c r="J176" s="313">
        <v>50</v>
      </c>
      <c r="K176" s="357"/>
    </row>
    <row r="177" ht="15" customHeight="1">
      <c r="B177" s="336"/>
      <c r="C177" s="313" t="s">
        <v>135</v>
      </c>
      <c r="D177" s="313"/>
      <c r="E177" s="313"/>
      <c r="F177" s="335" t="s">
        <v>2047</v>
      </c>
      <c r="G177" s="313"/>
      <c r="H177" s="313" t="s">
        <v>2115</v>
      </c>
      <c r="I177" s="313" t="s">
        <v>2116</v>
      </c>
      <c r="J177" s="313"/>
      <c r="K177" s="357"/>
    </row>
    <row r="178" ht="15" customHeight="1">
      <c r="B178" s="336"/>
      <c r="C178" s="313" t="s">
        <v>57</v>
      </c>
      <c r="D178" s="313"/>
      <c r="E178" s="313"/>
      <c r="F178" s="335" t="s">
        <v>2047</v>
      </c>
      <c r="G178" s="313"/>
      <c r="H178" s="313" t="s">
        <v>2117</v>
      </c>
      <c r="I178" s="313" t="s">
        <v>2118</v>
      </c>
      <c r="J178" s="313">
        <v>1</v>
      </c>
      <c r="K178" s="357"/>
    </row>
    <row r="179" ht="15" customHeight="1">
      <c r="B179" s="336"/>
      <c r="C179" s="313" t="s">
        <v>53</v>
      </c>
      <c r="D179" s="313"/>
      <c r="E179" s="313"/>
      <c r="F179" s="335" t="s">
        <v>2047</v>
      </c>
      <c r="G179" s="313"/>
      <c r="H179" s="313" t="s">
        <v>2119</v>
      </c>
      <c r="I179" s="313" t="s">
        <v>2049</v>
      </c>
      <c r="J179" s="313">
        <v>20</v>
      </c>
      <c r="K179" s="357"/>
    </row>
    <row r="180" ht="15" customHeight="1">
      <c r="B180" s="336"/>
      <c r="C180" s="313" t="s">
        <v>54</v>
      </c>
      <c r="D180" s="313"/>
      <c r="E180" s="313"/>
      <c r="F180" s="335" t="s">
        <v>2047</v>
      </c>
      <c r="G180" s="313"/>
      <c r="H180" s="313" t="s">
        <v>2120</v>
      </c>
      <c r="I180" s="313" t="s">
        <v>2049</v>
      </c>
      <c r="J180" s="313">
        <v>255</v>
      </c>
      <c r="K180" s="357"/>
    </row>
    <row r="181" ht="15" customHeight="1">
      <c r="B181" s="336"/>
      <c r="C181" s="313" t="s">
        <v>136</v>
      </c>
      <c r="D181" s="313"/>
      <c r="E181" s="313"/>
      <c r="F181" s="335" t="s">
        <v>2047</v>
      </c>
      <c r="G181" s="313"/>
      <c r="H181" s="313" t="s">
        <v>2011</v>
      </c>
      <c r="I181" s="313" t="s">
        <v>2049</v>
      </c>
      <c r="J181" s="313">
        <v>10</v>
      </c>
      <c r="K181" s="357"/>
    </row>
    <row r="182" ht="15" customHeight="1">
      <c r="B182" s="336"/>
      <c r="C182" s="313" t="s">
        <v>137</v>
      </c>
      <c r="D182" s="313"/>
      <c r="E182" s="313"/>
      <c r="F182" s="335" t="s">
        <v>2047</v>
      </c>
      <c r="G182" s="313"/>
      <c r="H182" s="313" t="s">
        <v>2121</v>
      </c>
      <c r="I182" s="313" t="s">
        <v>2082</v>
      </c>
      <c r="J182" s="313"/>
      <c r="K182" s="357"/>
    </row>
    <row r="183" ht="15" customHeight="1">
      <c r="B183" s="336"/>
      <c r="C183" s="313" t="s">
        <v>2122</v>
      </c>
      <c r="D183" s="313"/>
      <c r="E183" s="313"/>
      <c r="F183" s="335" t="s">
        <v>2047</v>
      </c>
      <c r="G183" s="313"/>
      <c r="H183" s="313" t="s">
        <v>2123</v>
      </c>
      <c r="I183" s="313" t="s">
        <v>2082</v>
      </c>
      <c r="J183" s="313"/>
      <c r="K183" s="357"/>
    </row>
    <row r="184" ht="15" customHeight="1">
      <c r="B184" s="336"/>
      <c r="C184" s="313" t="s">
        <v>2111</v>
      </c>
      <c r="D184" s="313"/>
      <c r="E184" s="313"/>
      <c r="F184" s="335" t="s">
        <v>2047</v>
      </c>
      <c r="G184" s="313"/>
      <c r="H184" s="313" t="s">
        <v>2124</v>
      </c>
      <c r="I184" s="313" t="s">
        <v>2082</v>
      </c>
      <c r="J184" s="313"/>
      <c r="K184" s="357"/>
    </row>
    <row r="185" ht="15" customHeight="1">
      <c r="B185" s="336"/>
      <c r="C185" s="313" t="s">
        <v>139</v>
      </c>
      <c r="D185" s="313"/>
      <c r="E185" s="313"/>
      <c r="F185" s="335" t="s">
        <v>2053</v>
      </c>
      <c r="G185" s="313"/>
      <c r="H185" s="313" t="s">
        <v>2125</v>
      </c>
      <c r="I185" s="313" t="s">
        <v>2049</v>
      </c>
      <c r="J185" s="313">
        <v>50</v>
      </c>
      <c r="K185" s="357"/>
    </row>
    <row r="186" ht="15" customHeight="1">
      <c r="B186" s="336"/>
      <c r="C186" s="313" t="s">
        <v>2126</v>
      </c>
      <c r="D186" s="313"/>
      <c r="E186" s="313"/>
      <c r="F186" s="335" t="s">
        <v>2053</v>
      </c>
      <c r="G186" s="313"/>
      <c r="H186" s="313" t="s">
        <v>2127</v>
      </c>
      <c r="I186" s="313" t="s">
        <v>2128</v>
      </c>
      <c r="J186" s="313"/>
      <c r="K186" s="357"/>
    </row>
    <row r="187" ht="15" customHeight="1">
      <c r="B187" s="336"/>
      <c r="C187" s="313" t="s">
        <v>2129</v>
      </c>
      <c r="D187" s="313"/>
      <c r="E187" s="313"/>
      <c r="F187" s="335" t="s">
        <v>2053</v>
      </c>
      <c r="G187" s="313"/>
      <c r="H187" s="313" t="s">
        <v>2130</v>
      </c>
      <c r="I187" s="313" t="s">
        <v>2128</v>
      </c>
      <c r="J187" s="313"/>
      <c r="K187" s="357"/>
    </row>
    <row r="188" ht="15" customHeight="1">
      <c r="B188" s="336"/>
      <c r="C188" s="313" t="s">
        <v>2131</v>
      </c>
      <c r="D188" s="313"/>
      <c r="E188" s="313"/>
      <c r="F188" s="335" t="s">
        <v>2053</v>
      </c>
      <c r="G188" s="313"/>
      <c r="H188" s="313" t="s">
        <v>2132</v>
      </c>
      <c r="I188" s="313" t="s">
        <v>2128</v>
      </c>
      <c r="J188" s="313"/>
      <c r="K188" s="357"/>
    </row>
    <row r="189" ht="15" customHeight="1">
      <c r="B189" s="336"/>
      <c r="C189" s="369" t="s">
        <v>2133</v>
      </c>
      <c r="D189" s="313"/>
      <c r="E189" s="313"/>
      <c r="F189" s="335" t="s">
        <v>2053</v>
      </c>
      <c r="G189" s="313"/>
      <c r="H189" s="313" t="s">
        <v>2134</v>
      </c>
      <c r="I189" s="313" t="s">
        <v>2135</v>
      </c>
      <c r="J189" s="370" t="s">
        <v>2136</v>
      </c>
      <c r="K189" s="357"/>
    </row>
    <row r="190" ht="15" customHeight="1">
      <c r="B190" s="336"/>
      <c r="C190" s="320" t="s">
        <v>42</v>
      </c>
      <c r="D190" s="313"/>
      <c r="E190" s="313"/>
      <c r="F190" s="335" t="s">
        <v>2047</v>
      </c>
      <c r="G190" s="313"/>
      <c r="H190" s="310" t="s">
        <v>2137</v>
      </c>
      <c r="I190" s="313" t="s">
        <v>2138</v>
      </c>
      <c r="J190" s="313"/>
      <c r="K190" s="357"/>
    </row>
    <row r="191" ht="15" customHeight="1">
      <c r="B191" s="336"/>
      <c r="C191" s="320" t="s">
        <v>2139</v>
      </c>
      <c r="D191" s="313"/>
      <c r="E191" s="313"/>
      <c r="F191" s="335" t="s">
        <v>2047</v>
      </c>
      <c r="G191" s="313"/>
      <c r="H191" s="313" t="s">
        <v>2140</v>
      </c>
      <c r="I191" s="313" t="s">
        <v>2082</v>
      </c>
      <c r="J191" s="313"/>
      <c r="K191" s="357"/>
    </row>
    <row r="192" ht="15" customHeight="1">
      <c r="B192" s="336"/>
      <c r="C192" s="320" t="s">
        <v>2141</v>
      </c>
      <c r="D192" s="313"/>
      <c r="E192" s="313"/>
      <c r="F192" s="335" t="s">
        <v>2047</v>
      </c>
      <c r="G192" s="313"/>
      <c r="H192" s="313" t="s">
        <v>2142</v>
      </c>
      <c r="I192" s="313" t="s">
        <v>2082</v>
      </c>
      <c r="J192" s="313"/>
      <c r="K192" s="357"/>
    </row>
    <row r="193" ht="15" customHeight="1">
      <c r="B193" s="336"/>
      <c r="C193" s="320" t="s">
        <v>2143</v>
      </c>
      <c r="D193" s="313"/>
      <c r="E193" s="313"/>
      <c r="F193" s="335" t="s">
        <v>2053</v>
      </c>
      <c r="G193" s="313"/>
      <c r="H193" s="313" t="s">
        <v>2144</v>
      </c>
      <c r="I193" s="313" t="s">
        <v>2082</v>
      </c>
      <c r="J193" s="313"/>
      <c r="K193" s="357"/>
    </row>
    <row r="194" ht="15" customHeight="1">
      <c r="B194" s="363"/>
      <c r="C194" s="371"/>
      <c r="D194" s="345"/>
      <c r="E194" s="345"/>
      <c r="F194" s="345"/>
      <c r="G194" s="345"/>
      <c r="H194" s="345"/>
      <c r="I194" s="345"/>
      <c r="J194" s="345"/>
      <c r="K194" s="364"/>
    </row>
    <row r="195" ht="18.75" customHeight="1">
      <c r="B195" s="310"/>
      <c r="C195" s="313"/>
      <c r="D195" s="313"/>
      <c r="E195" s="313"/>
      <c r="F195" s="335"/>
      <c r="G195" s="313"/>
      <c r="H195" s="313"/>
      <c r="I195" s="313"/>
      <c r="J195" s="313"/>
      <c r="K195" s="310"/>
    </row>
    <row r="196" ht="18.75" customHeight="1">
      <c r="B196" s="310"/>
      <c r="C196" s="313"/>
      <c r="D196" s="313"/>
      <c r="E196" s="313"/>
      <c r="F196" s="335"/>
      <c r="G196" s="313"/>
      <c r="H196" s="313"/>
      <c r="I196" s="313"/>
      <c r="J196" s="313"/>
      <c r="K196" s="310"/>
    </row>
    <row r="197" ht="18.75" customHeight="1">
      <c r="B197" s="321"/>
      <c r="C197" s="321"/>
      <c r="D197" s="321"/>
      <c r="E197" s="321"/>
      <c r="F197" s="321"/>
      <c r="G197" s="321"/>
      <c r="H197" s="321"/>
      <c r="I197" s="321"/>
      <c r="J197" s="321"/>
      <c r="K197" s="321"/>
    </row>
    <row r="198" ht="13.5">
      <c r="B198" s="300"/>
      <c r="C198" s="301"/>
      <c r="D198" s="301"/>
      <c r="E198" s="301"/>
      <c r="F198" s="301"/>
      <c r="G198" s="301"/>
      <c r="H198" s="301"/>
      <c r="I198" s="301"/>
      <c r="J198" s="301"/>
      <c r="K198" s="302"/>
    </row>
    <row r="199" ht="21">
      <c r="B199" s="303"/>
      <c r="C199" s="304" t="s">
        <v>2145</v>
      </c>
      <c r="D199" s="304"/>
      <c r="E199" s="304"/>
      <c r="F199" s="304"/>
      <c r="G199" s="304"/>
      <c r="H199" s="304"/>
      <c r="I199" s="304"/>
      <c r="J199" s="304"/>
      <c r="K199" s="305"/>
    </row>
    <row r="200" ht="25.5" customHeight="1">
      <c r="B200" s="303"/>
      <c r="C200" s="372" t="s">
        <v>2146</v>
      </c>
      <c r="D200" s="372"/>
      <c r="E200" s="372"/>
      <c r="F200" s="372" t="s">
        <v>2147</v>
      </c>
      <c r="G200" s="373"/>
      <c r="H200" s="372" t="s">
        <v>2148</v>
      </c>
      <c r="I200" s="372"/>
      <c r="J200" s="372"/>
      <c r="K200" s="305"/>
    </row>
    <row r="201" ht="5.25" customHeight="1">
      <c r="B201" s="336"/>
      <c r="C201" s="333"/>
      <c r="D201" s="333"/>
      <c r="E201" s="333"/>
      <c r="F201" s="333"/>
      <c r="G201" s="313"/>
      <c r="H201" s="333"/>
      <c r="I201" s="333"/>
      <c r="J201" s="333"/>
      <c r="K201" s="357"/>
    </row>
    <row r="202" ht="15" customHeight="1">
      <c r="B202" s="336"/>
      <c r="C202" s="313" t="s">
        <v>2138</v>
      </c>
      <c r="D202" s="313"/>
      <c r="E202" s="313"/>
      <c r="F202" s="335" t="s">
        <v>43</v>
      </c>
      <c r="G202" s="313"/>
      <c r="H202" s="313" t="s">
        <v>2149</v>
      </c>
      <c r="I202" s="313"/>
      <c r="J202" s="313"/>
      <c r="K202" s="357"/>
    </row>
    <row r="203" ht="15" customHeight="1">
      <c r="B203" s="336"/>
      <c r="C203" s="342"/>
      <c r="D203" s="313"/>
      <c r="E203" s="313"/>
      <c r="F203" s="335" t="s">
        <v>44</v>
      </c>
      <c r="G203" s="313"/>
      <c r="H203" s="313" t="s">
        <v>2150</v>
      </c>
      <c r="I203" s="313"/>
      <c r="J203" s="313"/>
      <c r="K203" s="357"/>
    </row>
    <row r="204" ht="15" customHeight="1">
      <c r="B204" s="336"/>
      <c r="C204" s="342"/>
      <c r="D204" s="313"/>
      <c r="E204" s="313"/>
      <c r="F204" s="335" t="s">
        <v>47</v>
      </c>
      <c r="G204" s="313"/>
      <c r="H204" s="313" t="s">
        <v>2151</v>
      </c>
      <c r="I204" s="313"/>
      <c r="J204" s="313"/>
      <c r="K204" s="357"/>
    </row>
    <row r="205" ht="15" customHeight="1">
      <c r="B205" s="336"/>
      <c r="C205" s="313"/>
      <c r="D205" s="313"/>
      <c r="E205" s="313"/>
      <c r="F205" s="335" t="s">
        <v>45</v>
      </c>
      <c r="G205" s="313"/>
      <c r="H205" s="313" t="s">
        <v>2152</v>
      </c>
      <c r="I205" s="313"/>
      <c r="J205" s="313"/>
      <c r="K205" s="357"/>
    </row>
    <row r="206" ht="15" customHeight="1">
      <c r="B206" s="336"/>
      <c r="C206" s="313"/>
      <c r="D206" s="313"/>
      <c r="E206" s="313"/>
      <c r="F206" s="335" t="s">
        <v>46</v>
      </c>
      <c r="G206" s="313"/>
      <c r="H206" s="313" t="s">
        <v>2153</v>
      </c>
      <c r="I206" s="313"/>
      <c r="J206" s="313"/>
      <c r="K206" s="357"/>
    </row>
    <row r="207" ht="15" customHeight="1">
      <c r="B207" s="336"/>
      <c r="C207" s="313"/>
      <c r="D207" s="313"/>
      <c r="E207" s="313"/>
      <c r="F207" s="335"/>
      <c r="G207" s="313"/>
      <c r="H207" s="313"/>
      <c r="I207" s="313"/>
      <c r="J207" s="313"/>
      <c r="K207" s="357"/>
    </row>
    <row r="208" ht="15" customHeight="1">
      <c r="B208" s="336"/>
      <c r="C208" s="313" t="s">
        <v>2094</v>
      </c>
      <c r="D208" s="313"/>
      <c r="E208" s="313"/>
      <c r="F208" s="335" t="s">
        <v>78</v>
      </c>
      <c r="G208" s="313"/>
      <c r="H208" s="313" t="s">
        <v>2154</v>
      </c>
      <c r="I208" s="313"/>
      <c r="J208" s="313"/>
      <c r="K208" s="357"/>
    </row>
    <row r="209" ht="15" customHeight="1">
      <c r="B209" s="336"/>
      <c r="C209" s="342"/>
      <c r="D209" s="313"/>
      <c r="E209" s="313"/>
      <c r="F209" s="335" t="s">
        <v>1991</v>
      </c>
      <c r="G209" s="313"/>
      <c r="H209" s="313" t="s">
        <v>1992</v>
      </c>
      <c r="I209" s="313"/>
      <c r="J209" s="313"/>
      <c r="K209" s="357"/>
    </row>
    <row r="210" ht="15" customHeight="1">
      <c r="B210" s="336"/>
      <c r="C210" s="313"/>
      <c r="D210" s="313"/>
      <c r="E210" s="313"/>
      <c r="F210" s="335" t="s">
        <v>1989</v>
      </c>
      <c r="G210" s="313"/>
      <c r="H210" s="313" t="s">
        <v>2155</v>
      </c>
      <c r="I210" s="313"/>
      <c r="J210" s="313"/>
      <c r="K210" s="357"/>
    </row>
    <row r="211" ht="15" customHeight="1">
      <c r="B211" s="374"/>
      <c r="C211" s="342"/>
      <c r="D211" s="342"/>
      <c r="E211" s="342"/>
      <c r="F211" s="335" t="s">
        <v>1993</v>
      </c>
      <c r="G211" s="320"/>
      <c r="H211" s="361" t="s">
        <v>1242</v>
      </c>
      <c r="I211" s="361"/>
      <c r="J211" s="361"/>
      <c r="K211" s="375"/>
    </row>
    <row r="212" ht="15" customHeight="1">
      <c r="B212" s="374"/>
      <c r="C212" s="342"/>
      <c r="D212" s="342"/>
      <c r="E212" s="342"/>
      <c r="F212" s="335" t="s">
        <v>1994</v>
      </c>
      <c r="G212" s="320"/>
      <c r="H212" s="361" t="s">
        <v>2156</v>
      </c>
      <c r="I212" s="361"/>
      <c r="J212" s="361"/>
      <c r="K212" s="375"/>
    </row>
    <row r="213" ht="15" customHeight="1">
      <c r="B213" s="374"/>
      <c r="C213" s="342"/>
      <c r="D213" s="342"/>
      <c r="E213" s="342"/>
      <c r="F213" s="376"/>
      <c r="G213" s="320"/>
      <c r="H213" s="377"/>
      <c r="I213" s="377"/>
      <c r="J213" s="377"/>
      <c r="K213" s="375"/>
    </row>
    <row r="214" ht="15" customHeight="1">
      <c r="B214" s="374"/>
      <c r="C214" s="313" t="s">
        <v>2118</v>
      </c>
      <c r="D214" s="342"/>
      <c r="E214" s="342"/>
      <c r="F214" s="335">
        <v>1</v>
      </c>
      <c r="G214" s="320"/>
      <c r="H214" s="361" t="s">
        <v>2157</v>
      </c>
      <c r="I214" s="361"/>
      <c r="J214" s="361"/>
      <c r="K214" s="375"/>
    </row>
    <row r="215" ht="15" customHeight="1">
      <c r="B215" s="374"/>
      <c r="C215" s="342"/>
      <c r="D215" s="342"/>
      <c r="E215" s="342"/>
      <c r="F215" s="335">
        <v>2</v>
      </c>
      <c r="G215" s="320"/>
      <c r="H215" s="361" t="s">
        <v>2158</v>
      </c>
      <c r="I215" s="361"/>
      <c r="J215" s="361"/>
      <c r="K215" s="375"/>
    </row>
    <row r="216" ht="15" customHeight="1">
      <c r="B216" s="374"/>
      <c r="C216" s="342"/>
      <c r="D216" s="342"/>
      <c r="E216" s="342"/>
      <c r="F216" s="335">
        <v>3</v>
      </c>
      <c r="G216" s="320"/>
      <c r="H216" s="361" t="s">
        <v>2159</v>
      </c>
      <c r="I216" s="361"/>
      <c r="J216" s="361"/>
      <c r="K216" s="375"/>
    </row>
    <row r="217" ht="15" customHeight="1">
      <c r="B217" s="374"/>
      <c r="C217" s="342"/>
      <c r="D217" s="342"/>
      <c r="E217" s="342"/>
      <c r="F217" s="335">
        <v>4</v>
      </c>
      <c r="G217" s="320"/>
      <c r="H217" s="361" t="s">
        <v>2160</v>
      </c>
      <c r="I217" s="361"/>
      <c r="J217" s="361"/>
      <c r="K217" s="375"/>
    </row>
    <row r="218" ht="12.75" customHeight="1">
      <c r="B218" s="378"/>
      <c r="C218" s="379"/>
      <c r="D218" s="379"/>
      <c r="E218" s="379"/>
      <c r="F218" s="379"/>
      <c r="G218" s="379"/>
      <c r="H218" s="379"/>
      <c r="I218" s="379"/>
      <c r="J218" s="379"/>
      <c r="K218" s="380"/>
    </row>
  </sheetData>
  <sheetProtection autoFilter="0" deleteColumns="0" deleteRows="0" formatCells="0" formatColumns="0" formatRows="0" insertColumns="0" insertHyperlinks="0" insertRows="0" pivotTables="0" sort="0"/>
  <mergeCells count="77">
    <mergeCell ref="H217:J217"/>
    <mergeCell ref="H210:J210"/>
    <mergeCell ref="H205:J205"/>
    <mergeCell ref="H203:J203"/>
    <mergeCell ref="H214:J214"/>
    <mergeCell ref="H216:J216"/>
    <mergeCell ref="H215:J215"/>
    <mergeCell ref="H212:J212"/>
    <mergeCell ref="H211:J211"/>
    <mergeCell ref="H209:J209"/>
    <mergeCell ref="H200:J200"/>
    <mergeCell ref="C199:J199"/>
    <mergeCell ref="H208:J208"/>
    <mergeCell ref="H206:J206"/>
    <mergeCell ref="H204:J204"/>
    <mergeCell ref="H202:J202"/>
    <mergeCell ref="C165:J165"/>
    <mergeCell ref="C122:J122"/>
    <mergeCell ref="C147:J147"/>
    <mergeCell ref="C102:J102"/>
    <mergeCell ref="C75:J75"/>
    <mergeCell ref="D70:J70"/>
    <mergeCell ref="D68:J68"/>
    <mergeCell ref="D67:J67"/>
    <mergeCell ref="D69:J69"/>
    <mergeCell ref="D66:J66"/>
    <mergeCell ref="D61:J61"/>
    <mergeCell ref="D62:J62"/>
    <mergeCell ref="D65:J65"/>
    <mergeCell ref="D63:J63"/>
    <mergeCell ref="D60:J60"/>
    <mergeCell ref="D59:J59"/>
    <mergeCell ref="D58:J58"/>
    <mergeCell ref="D47:J47"/>
    <mergeCell ref="C52:J52"/>
    <mergeCell ref="C54:J54"/>
    <mergeCell ref="C55:J55"/>
    <mergeCell ref="C57:J57"/>
    <mergeCell ref="D51:J51"/>
    <mergeCell ref="E50:J50"/>
    <mergeCell ref="E49:J49"/>
    <mergeCell ref="E48:J48"/>
    <mergeCell ref="G45:J45"/>
    <mergeCell ref="G44:J44"/>
    <mergeCell ref="D35:J35"/>
    <mergeCell ref="G40:J40"/>
    <mergeCell ref="G41:J41"/>
    <mergeCell ref="G42:J42"/>
    <mergeCell ref="G43:J43"/>
    <mergeCell ref="G36:J36"/>
    <mergeCell ref="G37:J37"/>
    <mergeCell ref="G38:J38"/>
    <mergeCell ref="G39:J39"/>
    <mergeCell ref="D33:J33"/>
    <mergeCell ref="D34:J34"/>
    <mergeCell ref="D31:J31"/>
    <mergeCell ref="D30:J30"/>
    <mergeCell ref="D28:J28"/>
    <mergeCell ref="C25:J25"/>
    <mergeCell ref="D27:J27"/>
    <mergeCell ref="C26:J26"/>
    <mergeCell ref="F20:J20"/>
    <mergeCell ref="F23:J23"/>
    <mergeCell ref="F21:J21"/>
    <mergeCell ref="F22:J22"/>
    <mergeCell ref="D16:J16"/>
    <mergeCell ref="D17:J17"/>
    <mergeCell ref="F18:J18"/>
    <mergeCell ref="F19:J19"/>
    <mergeCell ref="D15:J15"/>
    <mergeCell ref="C3:J3"/>
    <mergeCell ref="C9:J9"/>
    <mergeCell ref="D11:J11"/>
    <mergeCell ref="D10:J10"/>
    <mergeCell ref="C4:J4"/>
    <mergeCell ref="C6:J6"/>
    <mergeCell ref="C7:J7"/>
  </mergeCells>
  <pageMargins left="0.5902778" right="0.5902778" top="0.5902778" bottom="0.5902778" header="0" footer="0"/>
  <pageSetup r:id="rId1" paperSize="9" orientation="portrait" scale="77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Pokorný Jan, Bc.</dc:creator>
  <cp:lastModifiedBy>Pokorný Jan, Bc.</cp:lastModifiedBy>
  <dcterms:created xsi:type="dcterms:W3CDTF">2019-06-21T06:21:28Z</dcterms:created>
  <dcterms:modified xsi:type="dcterms:W3CDTF">2019-06-21T06:21:36Z</dcterms:modified>
</cp:coreProperties>
</file>